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6.xml" ContentType="application/vnd.openxmlformats-officedocument.drawingml.chartshapes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0.xml" ContentType="application/vnd.openxmlformats-officedocument.themeOverride+xml"/>
  <Override PartName="/xl/drawings/drawing11.xml" ContentType="application/vnd.openxmlformats-officedocument.drawingml.chartshapes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1.xml" ContentType="application/vnd.openxmlformats-officedocument.themeOverride+xml"/>
  <Override PartName="/xl/drawings/drawing12.xml" ContentType="application/vnd.openxmlformats-officedocument.drawingml.chartshap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E:\NEW Dashboard\ETL\"/>
    </mc:Choice>
  </mc:AlternateContent>
  <xr:revisionPtr revIDLastSave="0" documentId="8_{E1451F9C-0743-492D-9E69-300DC5916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بودجه 1403" sheetId="2" r:id="rId1"/>
    <sheet name="اشکال ،" sheetId="9" r:id="rId2"/>
    <sheet name="محصولات جدید ،" sheetId="10" r:id="rId3"/>
    <sheet name="تقسیم پخش" sheetId="8" r:id="rId4"/>
    <sheet name="بودجه 1402-ماهانه" sheetId="1" state="hidden" r:id="rId5"/>
    <sheet name="Sheet1" sheetId="7" state="hidden" r:id="rId6"/>
    <sheet name="اشکال" sheetId="3" state="hidden" r:id="rId7"/>
    <sheet name="محصولات جدید" sheetId="4" state="hidden" r:id="rId8"/>
    <sheet name="محصولات جدید نمودار" sheetId="5" state="hidden" r:id="rId9"/>
    <sheet name="مقایسه فروش و بودجه ماهانه" sheetId="6" state="hidden" r:id="rId10"/>
  </sheets>
  <definedNames>
    <definedName name="_xlnm._FilterDatabase" localSheetId="0" hidden="1">'بودجه 1403'!$A$1:$AN$339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9" i="2" l="1"/>
  <c r="K313" i="2"/>
  <c r="B317" i="2"/>
  <c r="N29" i="9" s="1"/>
  <c r="N27" i="9"/>
  <c r="N26" i="9"/>
  <c r="P26" i="9" l="1"/>
  <c r="P27" i="9"/>
  <c r="B315" i="2"/>
  <c r="B316" i="2"/>
  <c r="AM144" i="2" l="1"/>
  <c r="AK144" i="2"/>
  <c r="AI144" i="2"/>
  <c r="AG144" i="2"/>
  <c r="AE144" i="2"/>
  <c r="AC144" i="2"/>
  <c r="AA144" i="2"/>
  <c r="Y144" i="2"/>
  <c r="W144" i="2"/>
  <c r="U144" i="2"/>
  <c r="S144" i="2"/>
  <c r="Q144" i="2"/>
  <c r="N144" i="2" l="1"/>
  <c r="O144" i="2" s="1"/>
  <c r="I144" i="2"/>
  <c r="H144" i="2"/>
  <c r="L144" i="2" l="1"/>
  <c r="R144" i="2"/>
  <c r="Z144" i="2"/>
  <c r="AD144" i="2"/>
  <c r="AJ144" i="2"/>
  <c r="AL144" i="2"/>
  <c r="AN144" i="2"/>
  <c r="AH144" i="2"/>
  <c r="T144" i="2"/>
  <c r="X144" i="2"/>
  <c r="AB144" i="2"/>
  <c r="AF144" i="2"/>
  <c r="V144" i="2"/>
  <c r="P144" i="2"/>
  <c r="N2" i="2"/>
  <c r="O2" i="2" s="1"/>
  <c r="H174" i="2" l="1"/>
  <c r="J6" i="10" l="1"/>
  <c r="J5" i="10"/>
  <c r="B3" i="10"/>
  <c r="C22" i="9" l="1"/>
  <c r="C21" i="9"/>
  <c r="N21" i="9"/>
  <c r="P21" i="9" s="1"/>
  <c r="N20" i="9"/>
  <c r="P20" i="9" s="1"/>
  <c r="C23" i="9" l="1"/>
  <c r="E21" i="9" s="1"/>
  <c r="N10" i="9"/>
  <c r="N4" i="9"/>
  <c r="N9" i="9"/>
  <c r="N5" i="9"/>
  <c r="E22" i="9" l="1"/>
  <c r="N8" i="9"/>
  <c r="N7" i="9"/>
  <c r="N6" i="9"/>
  <c r="N3" i="9"/>
  <c r="N2" i="9"/>
  <c r="N11" i="9" l="1"/>
  <c r="P2" i="9" s="1"/>
  <c r="B16" i="9"/>
  <c r="G324" i="2"/>
  <c r="B18" i="9"/>
  <c r="B15" i="9"/>
  <c r="P3" i="9" l="1"/>
  <c r="P7" i="9"/>
  <c r="P8" i="9"/>
  <c r="P6" i="9"/>
  <c r="P10" i="9"/>
  <c r="P9" i="9"/>
  <c r="P5" i="9"/>
  <c r="P4" i="9"/>
  <c r="B17" i="9"/>
  <c r="B9" i="9" l="1"/>
  <c r="B8" i="9"/>
  <c r="B7" i="9"/>
  <c r="B6" i="9"/>
  <c r="B5" i="9"/>
  <c r="B4" i="9"/>
  <c r="B3" i="9"/>
  <c r="B2" i="9"/>
  <c r="B19" i="9" l="1"/>
  <c r="N22" i="9"/>
  <c r="B10" i="9"/>
  <c r="D5" i="9" s="1"/>
  <c r="D16" i="9" l="1"/>
  <c r="D18" i="9"/>
  <c r="D17" i="9"/>
  <c r="D15" i="9"/>
  <c r="D6" i="9"/>
  <c r="D4" i="9"/>
  <c r="D3" i="9"/>
  <c r="D7" i="9"/>
  <c r="D9" i="9"/>
  <c r="D8" i="9"/>
  <c r="D2" i="9"/>
  <c r="D15" i="8" l="1"/>
  <c r="B318" i="2" l="1"/>
  <c r="G316" i="2" l="1"/>
  <c r="S313" i="2"/>
  <c r="U313" i="2"/>
  <c r="W313" i="2"/>
  <c r="Y313" i="2"/>
  <c r="AA313" i="2"/>
  <c r="AC313" i="2"/>
  <c r="AE313" i="2"/>
  <c r="AG313" i="2"/>
  <c r="AI313" i="2"/>
  <c r="AK313" i="2"/>
  <c r="AM313" i="2"/>
  <c r="S314" i="2"/>
  <c r="U314" i="2"/>
  <c r="W314" i="2"/>
  <c r="Y314" i="2"/>
  <c r="AA314" i="2"/>
  <c r="AC314" i="2"/>
  <c r="AE314" i="2"/>
  <c r="AG314" i="2"/>
  <c r="AI314" i="2"/>
  <c r="AK314" i="2"/>
  <c r="AM314" i="2"/>
  <c r="I143" i="2"/>
  <c r="I145" i="2"/>
  <c r="H143" i="2"/>
  <c r="L143" i="2" s="1"/>
  <c r="H145" i="2"/>
  <c r="L145" i="2" s="1"/>
  <c r="Q314" i="2" l="1"/>
  <c r="Q313" i="2"/>
  <c r="L174" i="2"/>
  <c r="L199" i="2"/>
  <c r="L203" i="2"/>
  <c r="L204" i="2"/>
  <c r="AN188" i="6" l="1"/>
  <c r="AK188" i="6"/>
  <c r="AI188" i="6"/>
  <c r="AS188" i="6" s="1"/>
  <c r="AA188" i="6"/>
  <c r="X188" i="6"/>
  <c r="V188" i="6"/>
  <c r="N188" i="6"/>
  <c r="K188" i="6"/>
  <c r="I188" i="6"/>
  <c r="AU187" i="6"/>
  <c r="AT187" i="6"/>
  <c r="AS187" i="6"/>
  <c r="AH187" i="6"/>
  <c r="AP187" i="6" s="1"/>
  <c r="U187" i="6"/>
  <c r="Z187" i="6" s="1"/>
  <c r="H187" i="6"/>
  <c r="P187" i="6" s="1"/>
  <c r="AU186" i="6"/>
  <c r="AT186" i="6"/>
  <c r="AS186" i="6"/>
  <c r="AH186" i="6"/>
  <c r="AR186" i="6" s="1"/>
  <c r="AC186" i="6"/>
  <c r="Z186" i="6"/>
  <c r="U186" i="6"/>
  <c r="H186" i="6"/>
  <c r="P186" i="6" s="1"/>
  <c r="AU185" i="6"/>
  <c r="AT185" i="6"/>
  <c r="AS185" i="6"/>
  <c r="AH185" i="6"/>
  <c r="AP185" i="6" s="1"/>
  <c r="U185" i="6"/>
  <c r="Z185" i="6" s="1"/>
  <c r="P185" i="6"/>
  <c r="H185" i="6"/>
  <c r="M185" i="6" s="1"/>
  <c r="AU184" i="6"/>
  <c r="AW184" i="6" s="1"/>
  <c r="AT184" i="6"/>
  <c r="AS184" i="6"/>
  <c r="AH184" i="6"/>
  <c r="AR184" i="6" s="1"/>
  <c r="AC184" i="6"/>
  <c r="Z184" i="6"/>
  <c r="U184" i="6"/>
  <c r="H184" i="6"/>
  <c r="P184" i="6" s="1"/>
  <c r="AU183" i="6"/>
  <c r="AT183" i="6"/>
  <c r="AS183" i="6"/>
  <c r="AH183" i="6"/>
  <c r="AP183" i="6" s="1"/>
  <c r="U183" i="6"/>
  <c r="Z183" i="6" s="1"/>
  <c r="H183" i="6"/>
  <c r="P183" i="6" s="1"/>
  <c r="AU182" i="6"/>
  <c r="AT182" i="6"/>
  <c r="AS182" i="6"/>
  <c r="AH182" i="6"/>
  <c r="AR182" i="6" s="1"/>
  <c r="AC182" i="6"/>
  <c r="Z182" i="6"/>
  <c r="U182" i="6"/>
  <c r="H182" i="6"/>
  <c r="P182" i="6" s="1"/>
  <c r="AU181" i="6"/>
  <c r="AT181" i="6"/>
  <c r="AS181" i="6"/>
  <c r="AH181" i="6"/>
  <c r="AP181" i="6" s="1"/>
  <c r="U181" i="6"/>
  <c r="Z181" i="6" s="1"/>
  <c r="H181" i="6"/>
  <c r="P181" i="6" s="1"/>
  <c r="AU180" i="6"/>
  <c r="AW180" i="6" s="1"/>
  <c r="AT180" i="6"/>
  <c r="AS180" i="6"/>
  <c r="AH180" i="6"/>
  <c r="AR180" i="6" s="1"/>
  <c r="AC180" i="6"/>
  <c r="Z180" i="6"/>
  <c r="U180" i="6"/>
  <c r="P180" i="6"/>
  <c r="M180" i="6"/>
  <c r="H180" i="6"/>
  <c r="AU179" i="6"/>
  <c r="AT179" i="6"/>
  <c r="AS179" i="6"/>
  <c r="AP179" i="6"/>
  <c r="AM179" i="6"/>
  <c r="AH179" i="6"/>
  <c r="AR179" i="6" s="1"/>
  <c r="Z179" i="6"/>
  <c r="U179" i="6"/>
  <c r="AC179" i="6" s="1"/>
  <c r="H179" i="6"/>
  <c r="P179" i="6" s="1"/>
  <c r="AU178" i="6"/>
  <c r="AW178" i="6" s="1"/>
  <c r="AT178" i="6"/>
  <c r="AS178" i="6"/>
  <c r="AH178" i="6"/>
  <c r="AR178" i="6" s="1"/>
  <c r="AC178" i="6"/>
  <c r="Z178" i="6"/>
  <c r="U178" i="6"/>
  <c r="P178" i="6"/>
  <c r="H178" i="6"/>
  <c r="M178" i="6" s="1"/>
  <c r="AU177" i="6"/>
  <c r="AT177" i="6"/>
  <c r="AS177" i="6"/>
  <c r="AP177" i="6"/>
  <c r="AH177" i="6"/>
  <c r="AM177" i="6" s="1"/>
  <c r="Z177" i="6"/>
  <c r="U177" i="6"/>
  <c r="AC177" i="6" s="1"/>
  <c r="H177" i="6"/>
  <c r="P177" i="6" s="1"/>
  <c r="AU176" i="6"/>
  <c r="AW176" i="6" s="1"/>
  <c r="AT176" i="6"/>
  <c r="AS176" i="6"/>
  <c r="AH176" i="6"/>
  <c r="AR176" i="6" s="1"/>
  <c r="AC176" i="6"/>
  <c r="Z176" i="6"/>
  <c r="U176" i="6"/>
  <c r="P176" i="6"/>
  <c r="H176" i="6"/>
  <c r="M176" i="6" s="1"/>
  <c r="AU175" i="6"/>
  <c r="AT175" i="6"/>
  <c r="AS175" i="6"/>
  <c r="AP175" i="6"/>
  <c r="AH175" i="6"/>
  <c r="AM175" i="6" s="1"/>
  <c r="Z175" i="6"/>
  <c r="U175" i="6"/>
  <c r="AC175" i="6" s="1"/>
  <c r="H175" i="6"/>
  <c r="P175" i="6" s="1"/>
  <c r="AU174" i="6"/>
  <c r="AT174" i="6"/>
  <c r="AS174" i="6"/>
  <c r="AH174" i="6"/>
  <c r="AR174" i="6" s="1"/>
  <c r="AC174" i="6"/>
  <c r="Z174" i="6"/>
  <c r="U174" i="6"/>
  <c r="P174" i="6"/>
  <c r="H174" i="6"/>
  <c r="M174" i="6" s="1"/>
  <c r="AU173" i="6"/>
  <c r="AT173" i="6"/>
  <c r="AS173" i="6"/>
  <c r="AP173" i="6"/>
  <c r="AM173" i="6"/>
  <c r="AH173" i="6"/>
  <c r="AR173" i="6" s="1"/>
  <c r="Z173" i="6"/>
  <c r="U173" i="6"/>
  <c r="AC173" i="6" s="1"/>
  <c r="H173" i="6"/>
  <c r="P173" i="6" s="1"/>
  <c r="AU172" i="6"/>
  <c r="AT172" i="6"/>
  <c r="AS172" i="6"/>
  <c r="AR172" i="6"/>
  <c r="AH172" i="6"/>
  <c r="AG172" i="6"/>
  <c r="T172" i="6"/>
  <c r="AQ172" i="6" s="1"/>
  <c r="H172" i="6"/>
  <c r="AU171" i="6"/>
  <c r="AT171" i="6"/>
  <c r="AS171" i="6"/>
  <c r="AM171" i="6"/>
  <c r="AH171" i="6"/>
  <c r="AR171" i="6" s="1"/>
  <c r="AW171" i="6" s="1"/>
  <c r="U171" i="6"/>
  <c r="AC171" i="6" s="1"/>
  <c r="P171" i="6"/>
  <c r="M171" i="6"/>
  <c r="H171" i="6"/>
  <c r="AU170" i="6"/>
  <c r="AT170" i="6"/>
  <c r="AS170" i="6"/>
  <c r="AR170" i="6"/>
  <c r="AW170" i="6" s="1"/>
  <c r="AP170" i="6"/>
  <c r="AM170" i="6"/>
  <c r="AH170" i="6"/>
  <c r="AC170" i="6"/>
  <c r="Z170" i="6"/>
  <c r="U170" i="6"/>
  <c r="M170" i="6"/>
  <c r="H170" i="6"/>
  <c r="P170" i="6" s="1"/>
  <c r="AU169" i="6"/>
  <c r="AT169" i="6"/>
  <c r="AS169" i="6"/>
  <c r="AM169" i="6"/>
  <c r="AH169" i="6"/>
  <c r="AR169" i="6" s="1"/>
  <c r="AW169" i="6" s="1"/>
  <c r="U169" i="6"/>
  <c r="AC169" i="6" s="1"/>
  <c r="P169" i="6"/>
  <c r="M169" i="6"/>
  <c r="H169" i="6"/>
  <c r="AU168" i="6"/>
  <c r="AT168" i="6"/>
  <c r="AS168" i="6"/>
  <c r="AR168" i="6"/>
  <c r="AW168" i="6" s="1"/>
  <c r="AP168" i="6"/>
  <c r="AM168" i="6"/>
  <c r="AH168" i="6"/>
  <c r="AC168" i="6"/>
  <c r="Z168" i="6"/>
  <c r="U168" i="6"/>
  <c r="M168" i="6"/>
  <c r="H168" i="6"/>
  <c r="P168" i="6" s="1"/>
  <c r="AU167" i="6"/>
  <c r="AT167" i="6"/>
  <c r="AS167" i="6"/>
  <c r="AM167" i="6"/>
  <c r="AH167" i="6"/>
  <c r="AR167" i="6" s="1"/>
  <c r="AW167" i="6" s="1"/>
  <c r="U167" i="6"/>
  <c r="AC167" i="6" s="1"/>
  <c r="P167" i="6"/>
  <c r="M167" i="6"/>
  <c r="H167" i="6"/>
  <c r="AU166" i="6"/>
  <c r="AT166" i="6"/>
  <c r="AS166" i="6"/>
  <c r="AR166" i="6"/>
  <c r="AW166" i="6" s="1"/>
  <c r="AP166" i="6"/>
  <c r="AH166" i="6"/>
  <c r="AM166" i="6" s="1"/>
  <c r="AC166" i="6"/>
  <c r="Z166" i="6"/>
  <c r="U166" i="6"/>
  <c r="M166" i="6"/>
  <c r="H166" i="6"/>
  <c r="P166" i="6" s="1"/>
  <c r="AU165" i="6"/>
  <c r="AT165" i="6"/>
  <c r="AS165" i="6"/>
  <c r="AM165" i="6"/>
  <c r="AH165" i="6"/>
  <c r="AR165" i="6" s="1"/>
  <c r="U165" i="6"/>
  <c r="AC165" i="6" s="1"/>
  <c r="P165" i="6"/>
  <c r="H165" i="6"/>
  <c r="M165" i="6" s="1"/>
  <c r="AU164" i="6"/>
  <c r="AT164" i="6"/>
  <c r="AS164" i="6"/>
  <c r="AR164" i="6"/>
  <c r="AW164" i="6" s="1"/>
  <c r="AP164" i="6"/>
  <c r="AH164" i="6"/>
  <c r="AM164" i="6" s="1"/>
  <c r="AC164" i="6"/>
  <c r="Z164" i="6"/>
  <c r="U164" i="6"/>
  <c r="M164" i="6"/>
  <c r="H164" i="6"/>
  <c r="P164" i="6" s="1"/>
  <c r="AU163" i="6"/>
  <c r="AT163" i="6"/>
  <c r="AS163" i="6"/>
  <c r="AM163" i="6"/>
  <c r="AH163" i="6"/>
  <c r="AR163" i="6" s="1"/>
  <c r="U163" i="6"/>
  <c r="AC163" i="6" s="1"/>
  <c r="P163" i="6"/>
  <c r="H163" i="6"/>
  <c r="M163" i="6" s="1"/>
  <c r="AU162" i="6"/>
  <c r="AT162" i="6"/>
  <c r="AS162" i="6"/>
  <c r="AR162" i="6"/>
  <c r="AW162" i="6" s="1"/>
  <c r="AP162" i="6"/>
  <c r="AH162" i="6"/>
  <c r="AM162" i="6" s="1"/>
  <c r="AC162" i="6"/>
  <c r="Z162" i="6"/>
  <c r="U162" i="6"/>
  <c r="M162" i="6"/>
  <c r="H162" i="6"/>
  <c r="P162" i="6" s="1"/>
  <c r="AU161" i="6"/>
  <c r="AT161" i="6"/>
  <c r="AS161" i="6"/>
  <c r="AM161" i="6"/>
  <c r="AH161" i="6"/>
  <c r="AR161" i="6" s="1"/>
  <c r="U161" i="6"/>
  <c r="AC161" i="6" s="1"/>
  <c r="P161" i="6"/>
  <c r="H161" i="6"/>
  <c r="M161" i="6" s="1"/>
  <c r="AU160" i="6"/>
  <c r="AT160" i="6"/>
  <c r="AS160" i="6"/>
  <c r="AM160" i="6"/>
  <c r="AH160" i="6"/>
  <c r="U160" i="6"/>
  <c r="AR160" i="6" s="1"/>
  <c r="AW160" i="6" s="1"/>
  <c r="M160" i="6"/>
  <c r="H160" i="6"/>
  <c r="AU159" i="6"/>
  <c r="AW159" i="6" s="1"/>
  <c r="AT159" i="6"/>
  <c r="AS159" i="6"/>
  <c r="AP159" i="6"/>
  <c r="AM159" i="6"/>
  <c r="AH159" i="6"/>
  <c r="Z159" i="6"/>
  <c r="U159" i="6"/>
  <c r="AR159" i="6" s="1"/>
  <c r="H159" i="6"/>
  <c r="P159" i="6" s="1"/>
  <c r="AU158" i="6"/>
  <c r="AT158" i="6"/>
  <c r="AS158" i="6"/>
  <c r="AH158" i="6"/>
  <c r="AR158" i="6" s="1"/>
  <c r="AW158" i="6" s="1"/>
  <c r="AC158" i="6"/>
  <c r="U158" i="6"/>
  <c r="Z158" i="6" s="1"/>
  <c r="P158" i="6"/>
  <c r="M158" i="6"/>
  <c r="H158" i="6"/>
  <c r="AU157" i="6"/>
  <c r="AT157" i="6"/>
  <c r="AS157" i="6"/>
  <c r="AP157" i="6"/>
  <c r="AM157" i="6"/>
  <c r="AH157" i="6"/>
  <c r="Z157" i="6"/>
  <c r="U157" i="6"/>
  <c r="AR157" i="6" s="1"/>
  <c r="H157" i="6"/>
  <c r="P157" i="6" s="1"/>
  <c r="AU156" i="6"/>
  <c r="AT156" i="6"/>
  <c r="AS156" i="6"/>
  <c r="AH156" i="6"/>
  <c r="AR156" i="6" s="1"/>
  <c r="AW156" i="6" s="1"/>
  <c r="AC156" i="6"/>
  <c r="U156" i="6"/>
  <c r="Z156" i="6" s="1"/>
  <c r="P156" i="6"/>
  <c r="M156" i="6"/>
  <c r="H156" i="6"/>
  <c r="AU155" i="6"/>
  <c r="AW155" i="6" s="1"/>
  <c r="AT155" i="6"/>
  <c r="AS155" i="6"/>
  <c r="AP155" i="6"/>
  <c r="AM155" i="6"/>
  <c r="AH155" i="6"/>
  <c r="Z155" i="6"/>
  <c r="U155" i="6"/>
  <c r="AR155" i="6" s="1"/>
  <c r="H155" i="6"/>
  <c r="P155" i="6" s="1"/>
  <c r="AU154" i="6"/>
  <c r="AT154" i="6"/>
  <c r="AS154" i="6"/>
  <c r="AH154" i="6"/>
  <c r="AR154" i="6" s="1"/>
  <c r="AW154" i="6" s="1"/>
  <c r="AC154" i="6"/>
  <c r="U154" i="6"/>
  <c r="Z154" i="6" s="1"/>
  <c r="P154" i="6"/>
  <c r="M154" i="6"/>
  <c r="H154" i="6"/>
  <c r="AU153" i="6"/>
  <c r="AT153" i="6"/>
  <c r="AS153" i="6"/>
  <c r="AP153" i="6"/>
  <c r="AM153" i="6"/>
  <c r="AH153" i="6"/>
  <c r="U153" i="6"/>
  <c r="H153" i="6"/>
  <c r="AU152" i="6"/>
  <c r="AT152" i="6"/>
  <c r="AS152" i="6"/>
  <c r="AH152" i="6"/>
  <c r="AC152" i="6"/>
  <c r="U152" i="6"/>
  <c r="Z152" i="6" s="1"/>
  <c r="P152" i="6"/>
  <c r="M152" i="6"/>
  <c r="H152" i="6"/>
  <c r="AU151" i="6"/>
  <c r="AT151" i="6"/>
  <c r="AS151" i="6"/>
  <c r="AP151" i="6"/>
  <c r="AM151" i="6"/>
  <c r="AH151" i="6"/>
  <c r="U151" i="6"/>
  <c r="H151" i="6"/>
  <c r="AU150" i="6"/>
  <c r="AT150" i="6"/>
  <c r="AS150" i="6"/>
  <c r="AH150" i="6"/>
  <c r="AP150" i="6" s="1"/>
  <c r="AC150" i="6"/>
  <c r="U150" i="6"/>
  <c r="Z150" i="6" s="1"/>
  <c r="P150" i="6"/>
  <c r="M150" i="6"/>
  <c r="H150" i="6"/>
  <c r="AU149" i="6"/>
  <c r="AW149" i="6" s="1"/>
  <c r="AT149" i="6"/>
  <c r="AS149" i="6"/>
  <c r="AP149" i="6"/>
  <c r="AM149" i="6"/>
  <c r="AH149" i="6"/>
  <c r="U149" i="6"/>
  <c r="AR149" i="6" s="1"/>
  <c r="H149" i="6"/>
  <c r="P149" i="6" s="1"/>
  <c r="AU148" i="6"/>
  <c r="AT148" i="6"/>
  <c r="AS148" i="6"/>
  <c r="AR148" i="6"/>
  <c r="AW148" i="6" s="1"/>
  <c r="AH148" i="6"/>
  <c r="AP148" i="6" s="1"/>
  <c r="AC148" i="6"/>
  <c r="Z148" i="6"/>
  <c r="U148" i="6"/>
  <c r="P148" i="6"/>
  <c r="M148" i="6"/>
  <c r="H148" i="6"/>
  <c r="AU147" i="6"/>
  <c r="AT147" i="6"/>
  <c r="AS147" i="6"/>
  <c r="AP147" i="6"/>
  <c r="AM147" i="6"/>
  <c r="AH147" i="6"/>
  <c r="AR147" i="6" s="1"/>
  <c r="U147" i="6"/>
  <c r="AC147" i="6" s="1"/>
  <c r="H147" i="6"/>
  <c r="P147" i="6" s="1"/>
  <c r="AU146" i="6"/>
  <c r="AT146" i="6"/>
  <c r="AS146" i="6"/>
  <c r="AM146" i="6"/>
  <c r="AH146" i="6"/>
  <c r="U146" i="6"/>
  <c r="Z146" i="6" s="1"/>
  <c r="M146" i="6"/>
  <c r="H146" i="6"/>
  <c r="AU145" i="6"/>
  <c r="AT145" i="6"/>
  <c r="AS145" i="6"/>
  <c r="AP145" i="6"/>
  <c r="AM145" i="6"/>
  <c r="AH145" i="6"/>
  <c r="AC145" i="6"/>
  <c r="Z145" i="6"/>
  <c r="U145" i="6"/>
  <c r="H145" i="6"/>
  <c r="P145" i="6" s="1"/>
  <c r="AU144" i="6"/>
  <c r="AT144" i="6"/>
  <c r="AS144" i="6"/>
  <c r="AH144" i="6"/>
  <c r="AR144" i="6" s="1"/>
  <c r="AW144" i="6" s="1"/>
  <c r="Z144" i="6"/>
  <c r="U144" i="6"/>
  <c r="H144" i="6"/>
  <c r="M144" i="6" s="1"/>
  <c r="AU143" i="6"/>
  <c r="AT143" i="6"/>
  <c r="AS143" i="6"/>
  <c r="AR143" i="6"/>
  <c r="AW143" i="6" s="1"/>
  <c r="AH143" i="6"/>
  <c r="AP143" i="6" s="1"/>
  <c r="AC143" i="6"/>
  <c r="Z143" i="6"/>
  <c r="U143" i="6"/>
  <c r="P143" i="6"/>
  <c r="M143" i="6"/>
  <c r="H143" i="6"/>
  <c r="AU142" i="6"/>
  <c r="AT142" i="6"/>
  <c r="AS142" i="6"/>
  <c r="AP142" i="6"/>
  <c r="AM142" i="6"/>
  <c r="AH142" i="6"/>
  <c r="AR142" i="6" s="1"/>
  <c r="U142" i="6"/>
  <c r="AC142" i="6" s="1"/>
  <c r="H142" i="6"/>
  <c r="P142" i="6" s="1"/>
  <c r="AU141" i="6"/>
  <c r="AT141" i="6"/>
  <c r="AS141" i="6"/>
  <c r="AM141" i="6"/>
  <c r="AH141" i="6"/>
  <c r="U141" i="6"/>
  <c r="Z141" i="6" s="1"/>
  <c r="M141" i="6"/>
  <c r="H141" i="6"/>
  <c r="AU140" i="6"/>
  <c r="AT140" i="6"/>
  <c r="AS140" i="6"/>
  <c r="AM140" i="6"/>
  <c r="AH140" i="6"/>
  <c r="U140" i="6"/>
  <c r="Z140" i="6" s="1"/>
  <c r="M140" i="6"/>
  <c r="H140" i="6"/>
  <c r="AU139" i="6"/>
  <c r="AT139" i="6"/>
  <c r="AS139" i="6"/>
  <c r="AP139" i="6"/>
  <c r="AM139" i="6"/>
  <c r="AH139" i="6"/>
  <c r="AR139" i="6" s="1"/>
  <c r="U139" i="6"/>
  <c r="AC139" i="6" s="1"/>
  <c r="H139" i="6"/>
  <c r="P139" i="6" s="1"/>
  <c r="AU138" i="6"/>
  <c r="AT138" i="6"/>
  <c r="AS138" i="6"/>
  <c r="AR138" i="6"/>
  <c r="AW138" i="6" s="1"/>
  <c r="AH138" i="6"/>
  <c r="AP138" i="6" s="1"/>
  <c r="AC138" i="6"/>
  <c r="Z138" i="6"/>
  <c r="U138" i="6"/>
  <c r="P138" i="6"/>
  <c r="M138" i="6"/>
  <c r="H138" i="6"/>
  <c r="AU137" i="6"/>
  <c r="AW137" i="6" s="1"/>
  <c r="AT137" i="6"/>
  <c r="AS137" i="6"/>
  <c r="AH137" i="6"/>
  <c r="AR137" i="6" s="1"/>
  <c r="Z137" i="6"/>
  <c r="U137" i="6"/>
  <c r="H137" i="6"/>
  <c r="M137" i="6" s="1"/>
  <c r="AU136" i="6"/>
  <c r="AT136" i="6"/>
  <c r="AS136" i="6"/>
  <c r="AH136" i="6"/>
  <c r="AR136" i="6" s="1"/>
  <c r="AW136" i="6" s="1"/>
  <c r="Z136" i="6"/>
  <c r="U136" i="6"/>
  <c r="H136" i="6"/>
  <c r="M136" i="6" s="1"/>
  <c r="AU135" i="6"/>
  <c r="AT135" i="6"/>
  <c r="AS135" i="6"/>
  <c r="AR135" i="6"/>
  <c r="AW135" i="6" s="1"/>
  <c r="AH135" i="6"/>
  <c r="AP135" i="6" s="1"/>
  <c r="AC135" i="6"/>
  <c r="Z135" i="6"/>
  <c r="U135" i="6"/>
  <c r="P135" i="6"/>
  <c r="M135" i="6"/>
  <c r="H135" i="6"/>
  <c r="AU134" i="6"/>
  <c r="AT134" i="6"/>
  <c r="AS134" i="6"/>
  <c r="AP134" i="6"/>
  <c r="AM134" i="6"/>
  <c r="AH134" i="6"/>
  <c r="AR134" i="6" s="1"/>
  <c r="U134" i="6"/>
  <c r="AC134" i="6" s="1"/>
  <c r="H134" i="6"/>
  <c r="P134" i="6" s="1"/>
  <c r="AU133" i="6"/>
  <c r="AT133" i="6"/>
  <c r="AS133" i="6"/>
  <c r="AR133" i="6"/>
  <c r="AW133" i="6" s="1"/>
  <c r="AH133" i="6"/>
  <c r="AP133" i="6" s="1"/>
  <c r="AC133" i="6"/>
  <c r="U133" i="6"/>
  <c r="Z133" i="6" s="1"/>
  <c r="P133" i="6"/>
  <c r="M133" i="6"/>
  <c r="H133" i="6"/>
  <c r="AU132" i="6"/>
  <c r="AT132" i="6"/>
  <c r="AS132" i="6"/>
  <c r="AP132" i="6"/>
  <c r="AM132" i="6"/>
  <c r="AH132" i="6"/>
  <c r="AR132" i="6" s="1"/>
  <c r="U132" i="6"/>
  <c r="AC132" i="6" s="1"/>
  <c r="H132" i="6"/>
  <c r="P132" i="6" s="1"/>
  <c r="AU131" i="6"/>
  <c r="AT131" i="6"/>
  <c r="AS131" i="6"/>
  <c r="AR131" i="6"/>
  <c r="AW131" i="6" s="1"/>
  <c r="AH131" i="6"/>
  <c r="AP131" i="6" s="1"/>
  <c r="AC131" i="6"/>
  <c r="U131" i="6"/>
  <c r="Z131" i="6" s="1"/>
  <c r="P131" i="6"/>
  <c r="M131" i="6"/>
  <c r="H131" i="6"/>
  <c r="AU130" i="6"/>
  <c r="AT130" i="6"/>
  <c r="AS130" i="6"/>
  <c r="AP130" i="6"/>
  <c r="AM130" i="6"/>
  <c r="AH130" i="6"/>
  <c r="AR130" i="6" s="1"/>
  <c r="U130" i="6"/>
  <c r="AC130" i="6" s="1"/>
  <c r="H130" i="6"/>
  <c r="P130" i="6" s="1"/>
  <c r="AU129" i="6"/>
  <c r="AT129" i="6"/>
  <c r="AS129" i="6"/>
  <c r="AR129" i="6"/>
  <c r="AW129" i="6" s="1"/>
  <c r="AH129" i="6"/>
  <c r="AP129" i="6" s="1"/>
  <c r="AC129" i="6"/>
  <c r="Z129" i="6"/>
  <c r="U129" i="6"/>
  <c r="P129" i="6"/>
  <c r="M129" i="6"/>
  <c r="H129" i="6"/>
  <c r="AU128" i="6"/>
  <c r="AT128" i="6"/>
  <c r="AS128" i="6"/>
  <c r="AP128" i="6"/>
  <c r="AM128" i="6"/>
  <c r="AH128" i="6"/>
  <c r="AR128" i="6" s="1"/>
  <c r="U128" i="6"/>
  <c r="AC128" i="6" s="1"/>
  <c r="H128" i="6"/>
  <c r="P128" i="6" s="1"/>
  <c r="AU127" i="6"/>
  <c r="AT127" i="6"/>
  <c r="AS127" i="6"/>
  <c r="AR127" i="6"/>
  <c r="AW127" i="6" s="1"/>
  <c r="AH127" i="6"/>
  <c r="AP127" i="6" s="1"/>
  <c r="AC127" i="6"/>
  <c r="Z127" i="6"/>
  <c r="U127" i="6"/>
  <c r="P127" i="6"/>
  <c r="M127" i="6"/>
  <c r="H127" i="6"/>
  <c r="AU126" i="6"/>
  <c r="AT126" i="6"/>
  <c r="AS126" i="6"/>
  <c r="AP126" i="6"/>
  <c r="AM126" i="6"/>
  <c r="AH126" i="6"/>
  <c r="AR126" i="6" s="1"/>
  <c r="U126" i="6"/>
  <c r="AC126" i="6" s="1"/>
  <c r="H126" i="6"/>
  <c r="P126" i="6" s="1"/>
  <c r="AU125" i="6"/>
  <c r="AT125" i="6"/>
  <c r="AS125" i="6"/>
  <c r="AR125" i="6"/>
  <c r="AW125" i="6" s="1"/>
  <c r="AH125" i="6"/>
  <c r="AP125" i="6" s="1"/>
  <c r="AC125" i="6"/>
  <c r="Z125" i="6"/>
  <c r="U125" i="6"/>
  <c r="P125" i="6"/>
  <c r="M125" i="6"/>
  <c r="H125" i="6"/>
  <c r="AU124" i="6"/>
  <c r="AW124" i="6" s="1"/>
  <c r="AT124" i="6"/>
  <c r="AS124" i="6"/>
  <c r="AH124" i="6"/>
  <c r="AR124" i="6" s="1"/>
  <c r="Z124" i="6"/>
  <c r="U124" i="6"/>
  <c r="H124" i="6"/>
  <c r="M124" i="6" s="1"/>
  <c r="AU123" i="6"/>
  <c r="AT123" i="6"/>
  <c r="AS123" i="6"/>
  <c r="AH123" i="6"/>
  <c r="AR123" i="6" s="1"/>
  <c r="AW123" i="6" s="1"/>
  <c r="U123" i="6"/>
  <c r="AC123" i="6" s="1"/>
  <c r="P123" i="6"/>
  <c r="M123" i="6"/>
  <c r="H123" i="6"/>
  <c r="AU122" i="6"/>
  <c r="AT122" i="6"/>
  <c r="AS122" i="6"/>
  <c r="AP122" i="6"/>
  <c r="AM122" i="6"/>
  <c r="AH122" i="6"/>
  <c r="AC122" i="6"/>
  <c r="Z122" i="6"/>
  <c r="U122" i="6"/>
  <c r="H122" i="6"/>
  <c r="P122" i="6" s="1"/>
  <c r="AU121" i="6"/>
  <c r="AT121" i="6"/>
  <c r="AS121" i="6"/>
  <c r="AH121" i="6"/>
  <c r="U121" i="6"/>
  <c r="AC121" i="6" s="1"/>
  <c r="P121" i="6"/>
  <c r="H121" i="6"/>
  <c r="M121" i="6" s="1"/>
  <c r="AU120" i="6"/>
  <c r="AT120" i="6"/>
  <c r="AS120" i="6"/>
  <c r="AP120" i="6"/>
  <c r="AH120" i="6"/>
  <c r="AM120" i="6" s="1"/>
  <c r="AC120" i="6"/>
  <c r="Z120" i="6"/>
  <c r="U120" i="6"/>
  <c r="H120" i="6"/>
  <c r="AU119" i="6"/>
  <c r="AT119" i="6"/>
  <c r="AS119" i="6"/>
  <c r="AH119" i="6"/>
  <c r="U119" i="6"/>
  <c r="AC119" i="6" s="1"/>
  <c r="P119" i="6"/>
  <c r="H119" i="6"/>
  <c r="M119" i="6" s="1"/>
  <c r="AU118" i="6"/>
  <c r="AT118" i="6"/>
  <c r="AS118" i="6"/>
  <c r="AP118" i="6"/>
  <c r="AH118" i="6"/>
  <c r="AM118" i="6" s="1"/>
  <c r="AC118" i="6"/>
  <c r="Z118" i="6"/>
  <c r="U118" i="6"/>
  <c r="H118" i="6"/>
  <c r="AU117" i="6"/>
  <c r="AT117" i="6"/>
  <c r="AS117" i="6"/>
  <c r="AH117" i="6"/>
  <c r="U117" i="6"/>
  <c r="AC117" i="6" s="1"/>
  <c r="P117" i="6"/>
  <c r="H117" i="6"/>
  <c r="M117" i="6" s="1"/>
  <c r="AU116" i="6"/>
  <c r="AT116" i="6"/>
  <c r="AS116" i="6"/>
  <c r="AP116" i="6"/>
  <c r="AH116" i="6"/>
  <c r="AM116" i="6" s="1"/>
  <c r="AC116" i="6"/>
  <c r="Z116" i="6"/>
  <c r="U116" i="6"/>
  <c r="H116" i="6"/>
  <c r="AU115" i="6"/>
  <c r="AT115" i="6"/>
  <c r="AS115" i="6"/>
  <c r="AH115" i="6"/>
  <c r="U115" i="6"/>
  <c r="AC115" i="6" s="1"/>
  <c r="P115" i="6"/>
  <c r="H115" i="6"/>
  <c r="M115" i="6" s="1"/>
  <c r="AU114" i="6"/>
  <c r="AT114" i="6"/>
  <c r="AS114" i="6"/>
  <c r="AP114" i="6"/>
  <c r="AH114" i="6"/>
  <c r="AM114" i="6" s="1"/>
  <c r="AC114" i="6"/>
  <c r="Z114" i="6"/>
  <c r="U114" i="6"/>
  <c r="H114" i="6"/>
  <c r="AU113" i="6"/>
  <c r="AT113" i="6"/>
  <c r="AS113" i="6"/>
  <c r="AH113" i="6"/>
  <c r="U113" i="6"/>
  <c r="AC113" i="6" s="1"/>
  <c r="P113" i="6"/>
  <c r="H113" i="6"/>
  <c r="M113" i="6" s="1"/>
  <c r="AU112" i="6"/>
  <c r="AT112" i="6"/>
  <c r="AS112" i="6"/>
  <c r="AP112" i="6"/>
  <c r="AH112" i="6"/>
  <c r="AM112" i="6" s="1"/>
  <c r="AC112" i="6"/>
  <c r="Z112" i="6"/>
  <c r="U112" i="6"/>
  <c r="H112" i="6"/>
  <c r="AU111" i="6"/>
  <c r="AT111" i="6"/>
  <c r="AS111" i="6"/>
  <c r="AH111" i="6"/>
  <c r="Z111" i="6"/>
  <c r="U111" i="6"/>
  <c r="AC111" i="6" s="1"/>
  <c r="P111" i="6"/>
  <c r="H111" i="6"/>
  <c r="M111" i="6" s="1"/>
  <c r="AU110" i="6"/>
  <c r="AT110" i="6"/>
  <c r="AS110" i="6"/>
  <c r="AP110" i="6"/>
  <c r="AH110" i="6"/>
  <c r="AM110" i="6" s="1"/>
  <c r="AC110" i="6"/>
  <c r="Z110" i="6"/>
  <c r="U110" i="6"/>
  <c r="H110" i="6"/>
  <c r="AU109" i="6"/>
  <c r="AT109" i="6"/>
  <c r="AS109" i="6"/>
  <c r="AH109" i="6"/>
  <c r="AP109" i="6" s="1"/>
  <c r="Z109" i="6"/>
  <c r="U109" i="6"/>
  <c r="AC109" i="6" s="1"/>
  <c r="H109" i="6"/>
  <c r="M109" i="6" s="1"/>
  <c r="AU108" i="6"/>
  <c r="AT108" i="6"/>
  <c r="AS108" i="6"/>
  <c r="AH108" i="6"/>
  <c r="AM108" i="6" s="1"/>
  <c r="AC108" i="6"/>
  <c r="Z108" i="6"/>
  <c r="U108" i="6"/>
  <c r="H108" i="6"/>
  <c r="P108" i="6" s="1"/>
  <c r="AU107" i="6"/>
  <c r="AT107" i="6"/>
  <c r="AS107" i="6"/>
  <c r="AR107" i="6"/>
  <c r="AH107" i="6"/>
  <c r="AM107" i="6" s="1"/>
  <c r="AC107" i="6"/>
  <c r="U107" i="6"/>
  <c r="Z107" i="6" s="1"/>
  <c r="P107" i="6"/>
  <c r="M107" i="6"/>
  <c r="H107" i="6"/>
  <c r="AU106" i="6"/>
  <c r="AT106" i="6"/>
  <c r="AS106" i="6"/>
  <c r="AP106" i="6"/>
  <c r="AM106" i="6"/>
  <c r="AH106" i="6"/>
  <c r="U106" i="6"/>
  <c r="AR106" i="6" s="1"/>
  <c r="H106" i="6"/>
  <c r="M106" i="6" s="1"/>
  <c r="AU105" i="6"/>
  <c r="AT105" i="6"/>
  <c r="AS105" i="6"/>
  <c r="AR105" i="6"/>
  <c r="AW105" i="6" s="1"/>
  <c r="AH105" i="6"/>
  <c r="AM105" i="6" s="1"/>
  <c r="AC105" i="6"/>
  <c r="U105" i="6"/>
  <c r="Z105" i="6" s="1"/>
  <c r="P105" i="6"/>
  <c r="M105" i="6"/>
  <c r="H105" i="6"/>
  <c r="AU104" i="6"/>
  <c r="AW104" i="6" s="1"/>
  <c r="AT104" i="6"/>
  <c r="AS104" i="6"/>
  <c r="AP104" i="6"/>
  <c r="AM104" i="6"/>
  <c r="AH104" i="6"/>
  <c r="U104" i="6"/>
  <c r="AR104" i="6" s="1"/>
  <c r="H104" i="6"/>
  <c r="M104" i="6" s="1"/>
  <c r="AU103" i="6"/>
  <c r="AT103" i="6"/>
  <c r="AS103" i="6"/>
  <c r="AR103" i="6"/>
  <c r="AW103" i="6" s="1"/>
  <c r="AH103" i="6"/>
  <c r="AM103" i="6" s="1"/>
  <c r="AC103" i="6"/>
  <c r="U103" i="6"/>
  <c r="Z103" i="6" s="1"/>
  <c r="P103" i="6"/>
  <c r="M103" i="6"/>
  <c r="H103" i="6"/>
  <c r="AU102" i="6"/>
  <c r="AW102" i="6" s="1"/>
  <c r="AT102" i="6"/>
  <c r="AS102" i="6"/>
  <c r="AH102" i="6"/>
  <c r="AR102" i="6" s="1"/>
  <c r="U102" i="6"/>
  <c r="Z102" i="6" s="1"/>
  <c r="H102" i="6"/>
  <c r="M102" i="6" s="1"/>
  <c r="AU101" i="6"/>
  <c r="AT101" i="6"/>
  <c r="AS101" i="6"/>
  <c r="AH101" i="6"/>
  <c r="AP101" i="6" s="1"/>
  <c r="U101" i="6"/>
  <c r="Z101" i="6" s="1"/>
  <c r="P101" i="6"/>
  <c r="H101" i="6"/>
  <c r="M101" i="6" s="1"/>
  <c r="AU100" i="6"/>
  <c r="AT100" i="6"/>
  <c r="AS100" i="6"/>
  <c r="AP100" i="6"/>
  <c r="AH100" i="6"/>
  <c r="AM100" i="6" s="1"/>
  <c r="AC100" i="6"/>
  <c r="Z100" i="6"/>
  <c r="U100" i="6"/>
  <c r="H100" i="6"/>
  <c r="P100" i="6" s="1"/>
  <c r="AU99" i="6"/>
  <c r="AT99" i="6"/>
  <c r="AS99" i="6"/>
  <c r="AH99" i="6"/>
  <c r="AP99" i="6" s="1"/>
  <c r="U99" i="6"/>
  <c r="Z99" i="6" s="1"/>
  <c r="P99" i="6"/>
  <c r="H99" i="6"/>
  <c r="M99" i="6" s="1"/>
  <c r="AU98" i="6"/>
  <c r="AT98" i="6"/>
  <c r="AS98" i="6"/>
  <c r="AQ98" i="6"/>
  <c r="AH98" i="6"/>
  <c r="AR98" i="6" s="1"/>
  <c r="AG98" i="6"/>
  <c r="T98" i="6"/>
  <c r="H98" i="6"/>
  <c r="AU97" i="6"/>
  <c r="AT97" i="6"/>
  <c r="AS97" i="6"/>
  <c r="AR97" i="6"/>
  <c r="AW97" i="6" s="1"/>
  <c r="AH97" i="6"/>
  <c r="AM97" i="6" s="1"/>
  <c r="AC97" i="6"/>
  <c r="U97" i="6"/>
  <c r="Z97" i="6" s="1"/>
  <c r="P97" i="6"/>
  <c r="M97" i="6"/>
  <c r="H97" i="6"/>
  <c r="AU96" i="6"/>
  <c r="AT96" i="6"/>
  <c r="AS96" i="6"/>
  <c r="AP96" i="6"/>
  <c r="AM96" i="6"/>
  <c r="AH96" i="6"/>
  <c r="U96" i="6"/>
  <c r="AR96" i="6" s="1"/>
  <c r="H96" i="6"/>
  <c r="M96" i="6" s="1"/>
  <c r="AU95" i="6"/>
  <c r="AT95" i="6"/>
  <c r="AS95" i="6"/>
  <c r="AR95" i="6"/>
  <c r="AW95" i="6" s="1"/>
  <c r="AH95" i="6"/>
  <c r="AM95" i="6" s="1"/>
  <c r="AC95" i="6"/>
  <c r="U95" i="6"/>
  <c r="Z95" i="6" s="1"/>
  <c r="P95" i="6"/>
  <c r="M95" i="6"/>
  <c r="H95" i="6"/>
  <c r="AU94" i="6"/>
  <c r="AW94" i="6" s="1"/>
  <c r="AT94" i="6"/>
  <c r="AS94" i="6"/>
  <c r="AP94" i="6"/>
  <c r="AM94" i="6"/>
  <c r="AH94" i="6"/>
  <c r="U94" i="6"/>
  <c r="AR94" i="6" s="1"/>
  <c r="H94" i="6"/>
  <c r="M94" i="6" s="1"/>
  <c r="AU93" i="6"/>
  <c r="AT93" i="6"/>
  <c r="AS93" i="6"/>
  <c r="AR93" i="6"/>
  <c r="AW93" i="6" s="1"/>
  <c r="AH93" i="6"/>
  <c r="AM93" i="6" s="1"/>
  <c r="AC93" i="6"/>
  <c r="U93" i="6"/>
  <c r="Z93" i="6" s="1"/>
  <c r="P93" i="6"/>
  <c r="M93" i="6"/>
  <c r="H93" i="6"/>
  <c r="AU92" i="6"/>
  <c r="AT92" i="6"/>
  <c r="AS92" i="6"/>
  <c r="AH92" i="6"/>
  <c r="AR92" i="6" s="1"/>
  <c r="U92" i="6"/>
  <c r="Z92" i="6" s="1"/>
  <c r="H92" i="6"/>
  <c r="AU91" i="6"/>
  <c r="AT91" i="6"/>
  <c r="AS91" i="6"/>
  <c r="AR91" i="6"/>
  <c r="AW91" i="6" s="1"/>
  <c r="AH91" i="6"/>
  <c r="AM91" i="6" s="1"/>
  <c r="AC91" i="6"/>
  <c r="U91" i="6"/>
  <c r="Z91" i="6" s="1"/>
  <c r="P91" i="6"/>
  <c r="M91" i="6"/>
  <c r="H91" i="6"/>
  <c r="AU90" i="6"/>
  <c r="AT90" i="6"/>
  <c r="AS90" i="6"/>
  <c r="AP90" i="6"/>
  <c r="AM90" i="6"/>
  <c r="AH90" i="6"/>
  <c r="U90" i="6"/>
  <c r="AR90" i="6" s="1"/>
  <c r="H90" i="6"/>
  <c r="M90" i="6" s="1"/>
  <c r="AU89" i="6"/>
  <c r="AT89" i="6"/>
  <c r="AS89" i="6"/>
  <c r="AR89" i="6"/>
  <c r="AW89" i="6" s="1"/>
  <c r="AH89" i="6"/>
  <c r="AM89" i="6" s="1"/>
  <c r="AC89" i="6"/>
  <c r="U89" i="6"/>
  <c r="Z89" i="6" s="1"/>
  <c r="P89" i="6"/>
  <c r="M89" i="6"/>
  <c r="H89" i="6"/>
  <c r="AU88" i="6"/>
  <c r="AW88" i="6" s="1"/>
  <c r="AT88" i="6"/>
  <c r="AS88" i="6"/>
  <c r="AP88" i="6"/>
  <c r="AM88" i="6"/>
  <c r="AH88" i="6"/>
  <c r="U88" i="6"/>
  <c r="AR88" i="6" s="1"/>
  <c r="H88" i="6"/>
  <c r="M88" i="6" s="1"/>
  <c r="AU87" i="6"/>
  <c r="AT87" i="6"/>
  <c r="AS87" i="6"/>
  <c r="AR87" i="6"/>
  <c r="AW87" i="6" s="1"/>
  <c r="AH87" i="6"/>
  <c r="AM87" i="6" s="1"/>
  <c r="AC87" i="6"/>
  <c r="U87" i="6"/>
  <c r="Z87" i="6" s="1"/>
  <c r="P87" i="6"/>
  <c r="M87" i="6"/>
  <c r="H87" i="6"/>
  <c r="AU86" i="6"/>
  <c r="AT86" i="6"/>
  <c r="AS86" i="6"/>
  <c r="AP86" i="6"/>
  <c r="AM86" i="6"/>
  <c r="AH86" i="6"/>
  <c r="AR86" i="6" s="1"/>
  <c r="U86" i="6"/>
  <c r="AC86" i="6" s="1"/>
  <c r="H86" i="6"/>
  <c r="M86" i="6" s="1"/>
  <c r="AU85" i="6"/>
  <c r="AT85" i="6"/>
  <c r="AS85" i="6"/>
  <c r="AR85" i="6"/>
  <c r="AW85" i="6" s="1"/>
  <c r="AH85" i="6"/>
  <c r="AM85" i="6" s="1"/>
  <c r="AC85" i="6"/>
  <c r="U85" i="6"/>
  <c r="Z85" i="6" s="1"/>
  <c r="P85" i="6"/>
  <c r="M85" i="6"/>
  <c r="H85" i="6"/>
  <c r="AU84" i="6"/>
  <c r="AW84" i="6" s="1"/>
  <c r="AT84" i="6"/>
  <c r="AS84" i="6"/>
  <c r="AH84" i="6"/>
  <c r="AR84" i="6" s="1"/>
  <c r="U84" i="6"/>
  <c r="Z84" i="6" s="1"/>
  <c r="H84" i="6"/>
  <c r="AU83" i="6"/>
  <c r="AT83" i="6"/>
  <c r="AS83" i="6"/>
  <c r="AH83" i="6"/>
  <c r="AP83" i="6" s="1"/>
  <c r="U83" i="6"/>
  <c r="Z83" i="6" s="1"/>
  <c r="P83" i="6"/>
  <c r="H83" i="6"/>
  <c r="M83" i="6" s="1"/>
  <c r="AU82" i="6"/>
  <c r="AT82" i="6"/>
  <c r="AS82" i="6"/>
  <c r="AP82" i="6"/>
  <c r="AH82" i="6"/>
  <c r="AM82" i="6" s="1"/>
  <c r="AC82" i="6"/>
  <c r="Z82" i="6"/>
  <c r="U82" i="6"/>
  <c r="H82" i="6"/>
  <c r="P82" i="6" s="1"/>
  <c r="AU81" i="6"/>
  <c r="AT81" i="6"/>
  <c r="AS81" i="6"/>
  <c r="AH81" i="6"/>
  <c r="AP81" i="6" s="1"/>
  <c r="U81" i="6"/>
  <c r="Z81" i="6" s="1"/>
  <c r="P81" i="6"/>
  <c r="H81" i="6"/>
  <c r="M81" i="6" s="1"/>
  <c r="AU80" i="6"/>
  <c r="AT80" i="6"/>
  <c r="AS80" i="6"/>
  <c r="AP80" i="6"/>
  <c r="AH80" i="6"/>
  <c r="AM80" i="6" s="1"/>
  <c r="AC80" i="6"/>
  <c r="Z80" i="6"/>
  <c r="U80" i="6"/>
  <c r="H80" i="6"/>
  <c r="P80" i="6" s="1"/>
  <c r="AU79" i="6"/>
  <c r="AT79" i="6"/>
  <c r="AS79" i="6"/>
  <c r="AH79" i="6"/>
  <c r="AP79" i="6" s="1"/>
  <c r="U79" i="6"/>
  <c r="Z79" i="6" s="1"/>
  <c r="P79" i="6"/>
  <c r="H79" i="6"/>
  <c r="M79" i="6" s="1"/>
  <c r="AU78" i="6"/>
  <c r="AT78" i="6"/>
  <c r="AS78" i="6"/>
  <c r="AQ78" i="6"/>
  <c r="AH78" i="6"/>
  <c r="AR78" i="6" s="1"/>
  <c r="AG78" i="6"/>
  <c r="T78" i="6"/>
  <c r="H78" i="6"/>
  <c r="AU77" i="6"/>
  <c r="AT77" i="6"/>
  <c r="AS77" i="6"/>
  <c r="AR77" i="6"/>
  <c r="AW77" i="6" s="1"/>
  <c r="AH77" i="6"/>
  <c r="AM77" i="6" s="1"/>
  <c r="AC77" i="6"/>
  <c r="Z77" i="6"/>
  <c r="U77" i="6"/>
  <c r="P77" i="6"/>
  <c r="M77" i="6"/>
  <c r="H77" i="6"/>
  <c r="AU76" i="6"/>
  <c r="AW76" i="6" s="1"/>
  <c r="AT76" i="6"/>
  <c r="AS76" i="6"/>
  <c r="AP76" i="6"/>
  <c r="AM76" i="6"/>
  <c r="AH76" i="6"/>
  <c r="AR76" i="6" s="1"/>
  <c r="U76" i="6"/>
  <c r="H76" i="6"/>
  <c r="M76" i="6" s="1"/>
  <c r="AU75" i="6"/>
  <c r="AT75" i="6"/>
  <c r="AS75" i="6"/>
  <c r="AQ75" i="6"/>
  <c r="AH75" i="6"/>
  <c r="AG75" i="6"/>
  <c r="H75" i="6"/>
  <c r="AR75" i="6" s="1"/>
  <c r="AU74" i="6"/>
  <c r="AT74" i="6"/>
  <c r="AS74" i="6"/>
  <c r="AH74" i="6"/>
  <c r="AC74" i="6"/>
  <c r="Z74" i="6"/>
  <c r="U74" i="6"/>
  <c r="P74" i="6"/>
  <c r="M74" i="6"/>
  <c r="H74" i="6"/>
  <c r="AU73" i="6"/>
  <c r="AT73" i="6"/>
  <c r="AS73" i="6"/>
  <c r="AP73" i="6"/>
  <c r="AM73" i="6"/>
  <c r="AH73" i="6"/>
  <c r="AR73" i="6" s="1"/>
  <c r="Z73" i="6"/>
  <c r="U73" i="6"/>
  <c r="AC73" i="6" s="1"/>
  <c r="H73" i="6"/>
  <c r="AU72" i="6"/>
  <c r="AT72" i="6"/>
  <c r="AS72" i="6"/>
  <c r="AR72" i="6"/>
  <c r="AW72" i="6" s="1"/>
  <c r="AH72" i="6"/>
  <c r="AC72" i="6"/>
  <c r="Z72" i="6"/>
  <c r="U72" i="6"/>
  <c r="P72" i="6"/>
  <c r="M72" i="6"/>
  <c r="H72" i="6"/>
  <c r="AU71" i="6"/>
  <c r="AT71" i="6"/>
  <c r="AS71" i="6"/>
  <c r="AP71" i="6"/>
  <c r="AM71" i="6"/>
  <c r="AH71" i="6"/>
  <c r="U71" i="6"/>
  <c r="AC71" i="6" s="1"/>
  <c r="H71" i="6"/>
  <c r="AU70" i="6"/>
  <c r="AT70" i="6"/>
  <c r="AS70" i="6"/>
  <c r="AH70" i="6"/>
  <c r="AM70" i="6" s="1"/>
  <c r="AC70" i="6"/>
  <c r="Z70" i="6"/>
  <c r="U70" i="6"/>
  <c r="P70" i="6"/>
  <c r="M70" i="6"/>
  <c r="H70" i="6"/>
  <c r="AU69" i="6"/>
  <c r="AT69" i="6"/>
  <c r="AS69" i="6"/>
  <c r="AH69" i="6"/>
  <c r="AP69" i="6" s="1"/>
  <c r="Z69" i="6"/>
  <c r="U69" i="6"/>
  <c r="AC69" i="6" s="1"/>
  <c r="H69" i="6"/>
  <c r="M69" i="6" s="1"/>
  <c r="AU68" i="6"/>
  <c r="AT68" i="6"/>
  <c r="AS68" i="6"/>
  <c r="AR68" i="6"/>
  <c r="AW68" i="6" s="1"/>
  <c r="AH68" i="6"/>
  <c r="AM68" i="6" s="1"/>
  <c r="AC68" i="6"/>
  <c r="Z68" i="6"/>
  <c r="U68" i="6"/>
  <c r="P68" i="6"/>
  <c r="M68" i="6"/>
  <c r="H68" i="6"/>
  <c r="AU67" i="6"/>
  <c r="AT67" i="6"/>
  <c r="AS67" i="6"/>
  <c r="AP67" i="6"/>
  <c r="AM67" i="6"/>
  <c r="AH67" i="6"/>
  <c r="AR67" i="6" s="1"/>
  <c r="U67" i="6"/>
  <c r="AC67" i="6" s="1"/>
  <c r="H67" i="6"/>
  <c r="M67" i="6" s="1"/>
  <c r="AU66" i="6"/>
  <c r="AT66" i="6"/>
  <c r="AS66" i="6"/>
  <c r="AR66" i="6"/>
  <c r="AW66" i="6" s="1"/>
  <c r="AH66" i="6"/>
  <c r="AM66" i="6" s="1"/>
  <c r="AC66" i="6"/>
  <c r="Z66" i="6"/>
  <c r="U66" i="6"/>
  <c r="P66" i="6"/>
  <c r="M66" i="6"/>
  <c r="H66" i="6"/>
  <c r="AU65" i="6"/>
  <c r="AT65" i="6"/>
  <c r="AS65" i="6"/>
  <c r="AP65" i="6"/>
  <c r="AM65" i="6"/>
  <c r="AH65" i="6"/>
  <c r="AR65" i="6" s="1"/>
  <c r="U65" i="6"/>
  <c r="AC65" i="6" s="1"/>
  <c r="H65" i="6"/>
  <c r="M65" i="6" s="1"/>
  <c r="AU64" i="6"/>
  <c r="AT64" i="6"/>
  <c r="AS64" i="6"/>
  <c r="AR64" i="6"/>
  <c r="AW64" i="6" s="1"/>
  <c r="AH64" i="6"/>
  <c r="AM64" i="6" s="1"/>
  <c r="AC64" i="6"/>
  <c r="Z64" i="6"/>
  <c r="U64" i="6"/>
  <c r="P64" i="6"/>
  <c r="M64" i="6"/>
  <c r="H64" i="6"/>
  <c r="AU63" i="6"/>
  <c r="AT63" i="6"/>
  <c r="AS63" i="6"/>
  <c r="AP63" i="6"/>
  <c r="AM63" i="6"/>
  <c r="AH63" i="6"/>
  <c r="AR63" i="6" s="1"/>
  <c r="U63" i="6"/>
  <c r="AC63" i="6" s="1"/>
  <c r="H63" i="6"/>
  <c r="M63" i="6" s="1"/>
  <c r="AU62" i="6"/>
  <c r="AT62" i="6"/>
  <c r="AS62" i="6"/>
  <c r="AQ62" i="6"/>
  <c r="AH62" i="6"/>
  <c r="AG62" i="6"/>
  <c r="T62" i="6"/>
  <c r="H62" i="6"/>
  <c r="AR62" i="6" s="1"/>
  <c r="AU61" i="6"/>
  <c r="AT61" i="6"/>
  <c r="AS61" i="6"/>
  <c r="AH61" i="6"/>
  <c r="AP61" i="6" s="1"/>
  <c r="U61" i="6"/>
  <c r="Z61" i="6" s="1"/>
  <c r="P61" i="6"/>
  <c r="M61" i="6"/>
  <c r="H61" i="6"/>
  <c r="AU60" i="6"/>
  <c r="AT60" i="6"/>
  <c r="AS60" i="6"/>
  <c r="AP60" i="6"/>
  <c r="AM60" i="6"/>
  <c r="AH60" i="6"/>
  <c r="AC60" i="6"/>
  <c r="Z60" i="6"/>
  <c r="U60" i="6"/>
  <c r="H60" i="6"/>
  <c r="P60" i="6" s="1"/>
  <c r="AU59" i="6"/>
  <c r="AT59" i="6"/>
  <c r="AS59" i="6"/>
  <c r="AH59" i="6"/>
  <c r="AP59" i="6" s="1"/>
  <c r="U59" i="6"/>
  <c r="Z59" i="6" s="1"/>
  <c r="P59" i="6"/>
  <c r="M59" i="6"/>
  <c r="H59" i="6"/>
  <c r="AU58" i="6"/>
  <c r="AT58" i="6"/>
  <c r="AS58" i="6"/>
  <c r="AH58" i="6"/>
  <c r="AR58" i="6" s="1"/>
  <c r="U58" i="6"/>
  <c r="H58" i="6"/>
  <c r="AU57" i="6"/>
  <c r="AT57" i="6"/>
  <c r="AS57" i="6"/>
  <c r="AP57" i="6"/>
  <c r="AM57" i="6"/>
  <c r="AH57" i="6"/>
  <c r="AR57" i="6" s="1"/>
  <c r="U57" i="6"/>
  <c r="AC57" i="6" s="1"/>
  <c r="H57" i="6"/>
  <c r="M57" i="6" s="1"/>
  <c r="AU56" i="6"/>
  <c r="AT56" i="6"/>
  <c r="AS56" i="6"/>
  <c r="AR56" i="6"/>
  <c r="AW56" i="6" s="1"/>
  <c r="AH56" i="6"/>
  <c r="AM56" i="6" s="1"/>
  <c r="AC56" i="6"/>
  <c r="Z56" i="6"/>
  <c r="U56" i="6"/>
  <c r="P56" i="6"/>
  <c r="M56" i="6"/>
  <c r="H56" i="6"/>
  <c r="AU55" i="6"/>
  <c r="AW55" i="6" s="1"/>
  <c r="AT55" i="6"/>
  <c r="AS55" i="6"/>
  <c r="AP55" i="6"/>
  <c r="AM55" i="6"/>
  <c r="AH55" i="6"/>
  <c r="AR55" i="6" s="1"/>
  <c r="U55" i="6"/>
  <c r="AC55" i="6" s="1"/>
  <c r="H55" i="6"/>
  <c r="M55" i="6" s="1"/>
  <c r="AU54" i="6"/>
  <c r="AT54" i="6"/>
  <c r="AS54" i="6"/>
  <c r="AR54" i="6"/>
  <c r="AW54" i="6" s="1"/>
  <c r="AH54" i="6"/>
  <c r="AM54" i="6" s="1"/>
  <c r="AC54" i="6"/>
  <c r="Z54" i="6"/>
  <c r="U54" i="6"/>
  <c r="P54" i="6"/>
  <c r="M54" i="6"/>
  <c r="H54" i="6"/>
  <c r="AU53" i="6"/>
  <c r="AT53" i="6"/>
  <c r="AS53" i="6"/>
  <c r="AP53" i="6"/>
  <c r="AM53" i="6"/>
  <c r="AH53" i="6"/>
  <c r="AR53" i="6" s="1"/>
  <c r="U53" i="6"/>
  <c r="AC53" i="6" s="1"/>
  <c r="H53" i="6"/>
  <c r="M53" i="6" s="1"/>
  <c r="AU52" i="6"/>
  <c r="AT52" i="6"/>
  <c r="AS52" i="6"/>
  <c r="AR52" i="6"/>
  <c r="AW52" i="6" s="1"/>
  <c r="AH52" i="6"/>
  <c r="AM52" i="6" s="1"/>
  <c r="AC52" i="6"/>
  <c r="Z52" i="6"/>
  <c r="U52" i="6"/>
  <c r="P52" i="6"/>
  <c r="M52" i="6"/>
  <c r="H52" i="6"/>
  <c r="AU51" i="6"/>
  <c r="AT51" i="6"/>
  <c r="AS51" i="6"/>
  <c r="AP51" i="6"/>
  <c r="AM51" i="6"/>
  <c r="AH51" i="6"/>
  <c r="AR51" i="6" s="1"/>
  <c r="U51" i="6"/>
  <c r="AC51" i="6" s="1"/>
  <c r="H51" i="6"/>
  <c r="M51" i="6" s="1"/>
  <c r="AU50" i="6"/>
  <c r="AT50" i="6"/>
  <c r="AS50" i="6"/>
  <c r="AR50" i="6"/>
  <c r="AW50" i="6" s="1"/>
  <c r="AH50" i="6"/>
  <c r="AM50" i="6" s="1"/>
  <c r="AC50" i="6"/>
  <c r="Z50" i="6"/>
  <c r="U50" i="6"/>
  <c r="P50" i="6"/>
  <c r="M50" i="6"/>
  <c r="H50" i="6"/>
  <c r="AU49" i="6"/>
  <c r="AT49" i="6"/>
  <c r="AS49" i="6"/>
  <c r="AP49" i="6"/>
  <c r="AM49" i="6"/>
  <c r="AH49" i="6"/>
  <c r="AR49" i="6" s="1"/>
  <c r="U49" i="6"/>
  <c r="AC49" i="6" s="1"/>
  <c r="H49" i="6"/>
  <c r="M49" i="6" s="1"/>
  <c r="AU48" i="6"/>
  <c r="AT48" i="6"/>
  <c r="AS48" i="6"/>
  <c r="AH48" i="6"/>
  <c r="AM48" i="6" s="1"/>
  <c r="AC48" i="6"/>
  <c r="Z48" i="6"/>
  <c r="U48" i="6"/>
  <c r="P48" i="6"/>
  <c r="M48" i="6"/>
  <c r="H48" i="6"/>
  <c r="AU47" i="6"/>
  <c r="AT47" i="6"/>
  <c r="AS47" i="6"/>
  <c r="AP47" i="6"/>
  <c r="AM47" i="6"/>
  <c r="AH47" i="6"/>
  <c r="AR47" i="6" s="1"/>
  <c r="U47" i="6"/>
  <c r="AC47" i="6" s="1"/>
  <c r="H47" i="6"/>
  <c r="M47" i="6" s="1"/>
  <c r="AU46" i="6"/>
  <c r="AT46" i="6"/>
  <c r="AS46" i="6"/>
  <c r="AH46" i="6"/>
  <c r="AM46" i="6" s="1"/>
  <c r="AC46" i="6"/>
  <c r="Z46" i="6"/>
  <c r="U46" i="6"/>
  <c r="P46" i="6"/>
  <c r="M46" i="6"/>
  <c r="H46" i="6"/>
  <c r="AU45" i="6"/>
  <c r="AT45" i="6"/>
  <c r="AS45" i="6"/>
  <c r="AP45" i="6"/>
  <c r="AM45" i="6"/>
  <c r="AH45" i="6"/>
  <c r="AR45" i="6" s="1"/>
  <c r="Z45" i="6"/>
  <c r="U45" i="6"/>
  <c r="AC45" i="6" s="1"/>
  <c r="H45" i="6"/>
  <c r="M45" i="6" s="1"/>
  <c r="AU44" i="6"/>
  <c r="AT44" i="6"/>
  <c r="AS44" i="6"/>
  <c r="AH44" i="6"/>
  <c r="AM44" i="6" s="1"/>
  <c r="AC44" i="6"/>
  <c r="Z44" i="6"/>
  <c r="U44" i="6"/>
  <c r="P44" i="6"/>
  <c r="M44" i="6"/>
  <c r="H44" i="6"/>
  <c r="AU43" i="6"/>
  <c r="AT43" i="6"/>
  <c r="AS43" i="6"/>
  <c r="AH43" i="6"/>
  <c r="AR43" i="6" s="1"/>
  <c r="AG43" i="6"/>
  <c r="T43" i="6"/>
  <c r="H43" i="6"/>
  <c r="G43" i="6"/>
  <c r="AQ43" i="6" s="1"/>
  <c r="AU42" i="6"/>
  <c r="AT42" i="6"/>
  <c r="AS42" i="6"/>
  <c r="AH42" i="6"/>
  <c r="AM42" i="6" s="1"/>
  <c r="AC42" i="6"/>
  <c r="Z42" i="6"/>
  <c r="U42" i="6"/>
  <c r="P42" i="6"/>
  <c r="M42" i="6"/>
  <c r="H42" i="6"/>
  <c r="AU41" i="6"/>
  <c r="AT41" i="6"/>
  <c r="AS41" i="6"/>
  <c r="AP41" i="6"/>
  <c r="AM41" i="6"/>
  <c r="AH41" i="6"/>
  <c r="AR41" i="6" s="1"/>
  <c r="Z41" i="6"/>
  <c r="U41" i="6"/>
  <c r="AC41" i="6" s="1"/>
  <c r="H41" i="6"/>
  <c r="M41" i="6" s="1"/>
  <c r="AU40" i="6"/>
  <c r="AT40" i="6"/>
  <c r="AS40" i="6"/>
  <c r="AH40" i="6"/>
  <c r="AM40" i="6" s="1"/>
  <c r="AC40" i="6"/>
  <c r="Z40" i="6"/>
  <c r="U40" i="6"/>
  <c r="P40" i="6"/>
  <c r="M40" i="6"/>
  <c r="H40" i="6"/>
  <c r="AU39" i="6"/>
  <c r="AT39" i="6"/>
  <c r="AS39" i="6"/>
  <c r="AP39" i="6"/>
  <c r="AM39" i="6"/>
  <c r="AH39" i="6"/>
  <c r="AR39" i="6" s="1"/>
  <c r="Z39" i="6"/>
  <c r="U39" i="6"/>
  <c r="AC39" i="6" s="1"/>
  <c r="H39" i="6"/>
  <c r="M39" i="6" s="1"/>
  <c r="AU38" i="6"/>
  <c r="AT38" i="6"/>
  <c r="AS38" i="6"/>
  <c r="AH38" i="6"/>
  <c r="AM38" i="6" s="1"/>
  <c r="AC38" i="6"/>
  <c r="Z38" i="6"/>
  <c r="U38" i="6"/>
  <c r="P38" i="6"/>
  <c r="M38" i="6"/>
  <c r="H38" i="6"/>
  <c r="AU37" i="6"/>
  <c r="AW37" i="6" s="1"/>
  <c r="AT37" i="6"/>
  <c r="AS37" i="6"/>
  <c r="AP37" i="6"/>
  <c r="AM37" i="6"/>
  <c r="AH37" i="6"/>
  <c r="AR37" i="6" s="1"/>
  <c r="Z37" i="6"/>
  <c r="U37" i="6"/>
  <c r="AC37" i="6" s="1"/>
  <c r="H37" i="6"/>
  <c r="M37" i="6" s="1"/>
  <c r="AU36" i="6"/>
  <c r="AT36" i="6"/>
  <c r="AS36" i="6"/>
  <c r="AH36" i="6"/>
  <c r="AM36" i="6" s="1"/>
  <c r="AC36" i="6"/>
  <c r="U36" i="6"/>
  <c r="Z36" i="6" s="1"/>
  <c r="P36" i="6"/>
  <c r="M36" i="6"/>
  <c r="H36" i="6"/>
  <c r="AU35" i="6"/>
  <c r="AT35" i="6"/>
  <c r="AS35" i="6"/>
  <c r="AP35" i="6"/>
  <c r="AM35" i="6"/>
  <c r="AH35" i="6"/>
  <c r="AR35" i="6" s="1"/>
  <c r="Z35" i="6"/>
  <c r="U35" i="6"/>
  <c r="AC35" i="6" s="1"/>
  <c r="H35" i="6"/>
  <c r="M35" i="6" s="1"/>
  <c r="AU34" i="6"/>
  <c r="AT34" i="6"/>
  <c r="AS34" i="6"/>
  <c r="AH34" i="6"/>
  <c r="AM34" i="6" s="1"/>
  <c r="AC34" i="6"/>
  <c r="Z34" i="6"/>
  <c r="U34" i="6"/>
  <c r="P34" i="6"/>
  <c r="M34" i="6"/>
  <c r="H34" i="6"/>
  <c r="AU33" i="6"/>
  <c r="AT33" i="6"/>
  <c r="AS33" i="6"/>
  <c r="AP33" i="6"/>
  <c r="AM33" i="6"/>
  <c r="AH33" i="6"/>
  <c r="AR33" i="6" s="1"/>
  <c r="Z33" i="6"/>
  <c r="U33" i="6"/>
  <c r="AC33" i="6" s="1"/>
  <c r="H33" i="6"/>
  <c r="M33" i="6" s="1"/>
  <c r="AU32" i="6"/>
  <c r="AT32" i="6"/>
  <c r="AS32" i="6"/>
  <c r="AR32" i="6"/>
  <c r="AQ32" i="6"/>
  <c r="AU31" i="6"/>
  <c r="AT31" i="6"/>
  <c r="AS31" i="6"/>
  <c r="AM31" i="6"/>
  <c r="AH31" i="6"/>
  <c r="AP31" i="6" s="1"/>
  <c r="U31" i="6"/>
  <c r="Z31" i="6" s="1"/>
  <c r="P31" i="6"/>
  <c r="H31" i="6"/>
  <c r="M31" i="6" s="1"/>
  <c r="AU30" i="6"/>
  <c r="AT30" i="6"/>
  <c r="AS30" i="6"/>
  <c r="AQ30" i="6"/>
  <c r="AH30" i="6"/>
  <c r="AR30" i="6" s="1"/>
  <c r="AG30" i="6"/>
  <c r="T30" i="6"/>
  <c r="H30" i="6"/>
  <c r="AU29" i="6"/>
  <c r="AT29" i="6"/>
  <c r="AS29" i="6"/>
  <c r="AH29" i="6"/>
  <c r="AM29" i="6" s="1"/>
  <c r="AC29" i="6"/>
  <c r="U29" i="6"/>
  <c r="Z29" i="6" s="1"/>
  <c r="P29" i="6"/>
  <c r="M29" i="6"/>
  <c r="H29" i="6"/>
  <c r="AU28" i="6"/>
  <c r="AW28" i="6" s="1"/>
  <c r="AT28" i="6"/>
  <c r="AS28" i="6"/>
  <c r="AP28" i="6"/>
  <c r="AM28" i="6"/>
  <c r="AH28" i="6"/>
  <c r="AR28" i="6" s="1"/>
  <c r="Z28" i="6"/>
  <c r="U28" i="6"/>
  <c r="AC28" i="6" s="1"/>
  <c r="H28" i="6"/>
  <c r="M28" i="6" s="1"/>
  <c r="AU27" i="6"/>
  <c r="AT27" i="6"/>
  <c r="AS27" i="6"/>
  <c r="AH27" i="6"/>
  <c r="AM27" i="6" s="1"/>
  <c r="AC27" i="6"/>
  <c r="Z27" i="6"/>
  <c r="U27" i="6"/>
  <c r="P27" i="6"/>
  <c r="M27" i="6"/>
  <c r="H27" i="6"/>
  <c r="AU26" i="6"/>
  <c r="AT26" i="6"/>
  <c r="AS26" i="6"/>
  <c r="AP26" i="6"/>
  <c r="AM26" i="6"/>
  <c r="AH26" i="6"/>
  <c r="AR26" i="6" s="1"/>
  <c r="Z26" i="6"/>
  <c r="U26" i="6"/>
  <c r="AC26" i="6" s="1"/>
  <c r="H26" i="6"/>
  <c r="M26" i="6" s="1"/>
  <c r="AU25" i="6"/>
  <c r="AT25" i="6"/>
  <c r="AS25" i="6"/>
  <c r="AH25" i="6"/>
  <c r="AM25" i="6" s="1"/>
  <c r="AC25" i="6"/>
  <c r="Z25" i="6"/>
  <c r="U25" i="6"/>
  <c r="P25" i="6"/>
  <c r="M25" i="6"/>
  <c r="H25" i="6"/>
  <c r="AU24" i="6"/>
  <c r="AT24" i="6"/>
  <c r="AS24" i="6"/>
  <c r="AP24" i="6"/>
  <c r="AM24" i="6"/>
  <c r="AH24" i="6"/>
  <c r="AR24" i="6" s="1"/>
  <c r="Z24" i="6"/>
  <c r="U24" i="6"/>
  <c r="AC24" i="6" s="1"/>
  <c r="H24" i="6"/>
  <c r="M24" i="6" s="1"/>
  <c r="AU23" i="6"/>
  <c r="AT23" i="6"/>
  <c r="AS23" i="6"/>
  <c r="AH23" i="6"/>
  <c r="AM23" i="6" s="1"/>
  <c r="AC23" i="6"/>
  <c r="Z23" i="6"/>
  <c r="U23" i="6"/>
  <c r="P23" i="6"/>
  <c r="M23" i="6"/>
  <c r="H23" i="6"/>
  <c r="AU22" i="6"/>
  <c r="AT22" i="6"/>
  <c r="AS22" i="6"/>
  <c r="AP22" i="6"/>
  <c r="AM22" i="6"/>
  <c r="AH22" i="6"/>
  <c r="AR22" i="6" s="1"/>
  <c r="Z22" i="6"/>
  <c r="U22" i="6"/>
  <c r="AC22" i="6" s="1"/>
  <c r="H22" i="6"/>
  <c r="M22" i="6" s="1"/>
  <c r="AU21" i="6"/>
  <c r="AT21" i="6"/>
  <c r="AS21" i="6"/>
  <c r="AH21" i="6"/>
  <c r="AM21" i="6" s="1"/>
  <c r="AC21" i="6"/>
  <c r="U21" i="6"/>
  <c r="Z21" i="6" s="1"/>
  <c r="P21" i="6"/>
  <c r="M21" i="6"/>
  <c r="H21" i="6"/>
  <c r="AU20" i="6"/>
  <c r="AW20" i="6" s="1"/>
  <c r="AT20" i="6"/>
  <c r="AS20" i="6"/>
  <c r="AP20" i="6"/>
  <c r="AM20" i="6"/>
  <c r="AH20" i="6"/>
  <c r="AR20" i="6" s="1"/>
  <c r="Z20" i="6"/>
  <c r="U20" i="6"/>
  <c r="AC20" i="6" s="1"/>
  <c r="H20" i="6"/>
  <c r="M20" i="6" s="1"/>
  <c r="AU19" i="6"/>
  <c r="AT19" i="6"/>
  <c r="AS19" i="6"/>
  <c r="AH19" i="6"/>
  <c r="AM19" i="6" s="1"/>
  <c r="AC19" i="6"/>
  <c r="Z19" i="6"/>
  <c r="U19" i="6"/>
  <c r="P19" i="6"/>
  <c r="M19" i="6"/>
  <c r="H19" i="6"/>
  <c r="AU18" i="6"/>
  <c r="AT18" i="6"/>
  <c r="AS18" i="6"/>
  <c r="AP18" i="6"/>
  <c r="AM18" i="6"/>
  <c r="AH18" i="6"/>
  <c r="AR18" i="6" s="1"/>
  <c r="Z18" i="6"/>
  <c r="U18" i="6"/>
  <c r="AC18" i="6" s="1"/>
  <c r="H18" i="6"/>
  <c r="M18" i="6" s="1"/>
  <c r="AU17" i="6"/>
  <c r="AT17" i="6"/>
  <c r="AS17" i="6"/>
  <c r="AH17" i="6"/>
  <c r="AM17" i="6" s="1"/>
  <c r="AC17" i="6"/>
  <c r="Z17" i="6"/>
  <c r="U17" i="6"/>
  <c r="P17" i="6"/>
  <c r="M17" i="6"/>
  <c r="H17" i="6"/>
  <c r="AU16" i="6"/>
  <c r="AT16" i="6"/>
  <c r="AS16" i="6"/>
  <c r="AP16" i="6"/>
  <c r="AM16" i="6"/>
  <c r="AH16" i="6"/>
  <c r="AR16" i="6" s="1"/>
  <c r="Z16" i="6"/>
  <c r="U16" i="6"/>
  <c r="AC16" i="6" s="1"/>
  <c r="H16" i="6"/>
  <c r="M16" i="6" s="1"/>
  <c r="AU15" i="6"/>
  <c r="AT15" i="6"/>
  <c r="AS15" i="6"/>
  <c r="AH15" i="6"/>
  <c r="AM15" i="6" s="1"/>
  <c r="AC15" i="6"/>
  <c r="Z15" i="6"/>
  <c r="U15" i="6"/>
  <c r="P15" i="6"/>
  <c r="M15" i="6"/>
  <c r="H15" i="6"/>
  <c r="AU14" i="6"/>
  <c r="AW14" i="6" s="1"/>
  <c r="AT14" i="6"/>
  <c r="AS14" i="6"/>
  <c r="AP14" i="6"/>
  <c r="AM14" i="6"/>
  <c r="AH14" i="6"/>
  <c r="AR14" i="6" s="1"/>
  <c r="Z14" i="6"/>
  <c r="U14" i="6"/>
  <c r="AC14" i="6" s="1"/>
  <c r="H14" i="6"/>
  <c r="M14" i="6" s="1"/>
  <c r="AU13" i="6"/>
  <c r="AT13" i="6"/>
  <c r="AS13" i="6"/>
  <c r="AH13" i="6"/>
  <c r="AM13" i="6" s="1"/>
  <c r="AC13" i="6"/>
  <c r="U13" i="6"/>
  <c r="Z13" i="6" s="1"/>
  <c r="P13" i="6"/>
  <c r="M13" i="6"/>
  <c r="H13" i="6"/>
  <c r="AU12" i="6"/>
  <c r="AT12" i="6"/>
  <c r="AS12" i="6"/>
  <c r="AP12" i="6"/>
  <c r="AM12" i="6"/>
  <c r="AH12" i="6"/>
  <c r="AR12" i="6" s="1"/>
  <c r="Z12" i="6"/>
  <c r="U12" i="6"/>
  <c r="AC12" i="6" s="1"/>
  <c r="H12" i="6"/>
  <c r="M12" i="6" s="1"/>
  <c r="AU11" i="6"/>
  <c r="AT11" i="6"/>
  <c r="AS11" i="6"/>
  <c r="AH11" i="6"/>
  <c r="AM11" i="6" s="1"/>
  <c r="AC11" i="6"/>
  <c r="Z11" i="6"/>
  <c r="U11" i="6"/>
  <c r="P11" i="6"/>
  <c r="M11" i="6"/>
  <c r="H11" i="6"/>
  <c r="AU10" i="6"/>
  <c r="AT10" i="6"/>
  <c r="AS10" i="6"/>
  <c r="AP10" i="6"/>
  <c r="AM10" i="6"/>
  <c r="AH10" i="6"/>
  <c r="AR10" i="6" s="1"/>
  <c r="Z10" i="6"/>
  <c r="U10" i="6"/>
  <c r="AC10" i="6" s="1"/>
  <c r="H10" i="6"/>
  <c r="M10" i="6" s="1"/>
  <c r="AU9" i="6"/>
  <c r="AT9" i="6"/>
  <c r="AS9" i="6"/>
  <c r="AH9" i="6"/>
  <c r="AM9" i="6" s="1"/>
  <c r="AC9" i="6"/>
  <c r="Z9" i="6"/>
  <c r="U9" i="6"/>
  <c r="P9" i="6"/>
  <c r="M9" i="6"/>
  <c r="H9" i="6"/>
  <c r="AU8" i="6"/>
  <c r="AW8" i="6" s="1"/>
  <c r="AT8" i="6"/>
  <c r="AS8" i="6"/>
  <c r="AP8" i="6"/>
  <c r="AM8" i="6"/>
  <c r="AH8" i="6"/>
  <c r="AR8" i="6" s="1"/>
  <c r="Z8" i="6"/>
  <c r="U8" i="6"/>
  <c r="AC8" i="6" s="1"/>
  <c r="H8" i="6"/>
  <c r="M8" i="6" s="1"/>
  <c r="AU7" i="6"/>
  <c r="AT7" i="6"/>
  <c r="AS7" i="6"/>
  <c r="AH7" i="6"/>
  <c r="AM7" i="6" s="1"/>
  <c r="AC7" i="6"/>
  <c r="Z7" i="6"/>
  <c r="U7" i="6"/>
  <c r="P7" i="6"/>
  <c r="M7" i="6"/>
  <c r="H7" i="6"/>
  <c r="AU6" i="6"/>
  <c r="AT6" i="6"/>
  <c r="AS6" i="6"/>
  <c r="AP6" i="6"/>
  <c r="AM6" i="6"/>
  <c r="AH6" i="6"/>
  <c r="AR6" i="6" s="1"/>
  <c r="Z6" i="6"/>
  <c r="U6" i="6"/>
  <c r="AC6" i="6" s="1"/>
  <c r="H6" i="6"/>
  <c r="M6" i="6" s="1"/>
  <c r="AU5" i="6"/>
  <c r="AT5" i="6"/>
  <c r="AS5" i="6"/>
  <c r="AH5" i="6"/>
  <c r="AM5" i="6" s="1"/>
  <c r="AC5" i="6"/>
  <c r="U5" i="6"/>
  <c r="Z5" i="6" s="1"/>
  <c r="P5" i="6"/>
  <c r="M5" i="6"/>
  <c r="H5" i="6"/>
  <c r="AU4" i="6"/>
  <c r="AW4" i="6" s="1"/>
  <c r="AT4" i="6"/>
  <c r="AS4" i="6"/>
  <c r="AP4" i="6"/>
  <c r="AM4" i="6"/>
  <c r="AH4" i="6"/>
  <c r="AR4" i="6" s="1"/>
  <c r="Z4" i="6"/>
  <c r="U4" i="6"/>
  <c r="AC4" i="6" s="1"/>
  <c r="H4" i="6"/>
  <c r="M4" i="6" s="1"/>
  <c r="AU3" i="6"/>
  <c r="AT3" i="6"/>
  <c r="AS3" i="6"/>
  <c r="AH3" i="6"/>
  <c r="AH188" i="6" s="1"/>
  <c r="AC3" i="6"/>
  <c r="Z3" i="6"/>
  <c r="U3" i="6"/>
  <c r="P3" i="6"/>
  <c r="M3" i="6"/>
  <c r="H3" i="6"/>
  <c r="Q72" i="4"/>
  <c r="P72" i="4"/>
  <c r="Q71" i="4"/>
  <c r="P71" i="4"/>
  <c r="Q70" i="4"/>
  <c r="P70" i="4"/>
  <c r="Q69" i="4"/>
  <c r="P69" i="4"/>
  <c r="Q68" i="4"/>
  <c r="P68" i="4"/>
  <c r="AE67" i="4"/>
  <c r="AE68" i="4" s="1"/>
  <c r="AD67" i="4"/>
  <c r="AD68" i="4" s="1"/>
  <c r="T8" i="4" s="1"/>
  <c r="Q67" i="4"/>
  <c r="P67" i="4"/>
  <c r="Q66" i="4"/>
  <c r="P66" i="4"/>
  <c r="Q65" i="4"/>
  <c r="P65" i="4"/>
  <c r="Q64" i="4"/>
  <c r="P64" i="4"/>
  <c r="Q63" i="4"/>
  <c r="P63" i="4"/>
  <c r="AJ62" i="4"/>
  <c r="AI62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D19" i="4"/>
  <c r="C19" i="4"/>
  <c r="D18" i="4"/>
  <c r="C18" i="4"/>
  <c r="D17" i="4"/>
  <c r="C17" i="4"/>
  <c r="D16" i="4"/>
  <c r="C16" i="4"/>
  <c r="B14" i="4"/>
  <c r="D14" i="4" s="1"/>
  <c r="U7" i="4"/>
  <c r="T7" i="4"/>
  <c r="B4" i="4" s="1"/>
  <c r="B15" i="4" s="1"/>
  <c r="C7" i="4"/>
  <c r="B7" i="4"/>
  <c r="T6" i="4"/>
  <c r="C5" i="4"/>
  <c r="B5" i="4"/>
  <c r="T4" i="4"/>
  <c r="C4" i="4"/>
  <c r="C15" i="4" s="1"/>
  <c r="U3" i="4"/>
  <c r="T3" i="4"/>
  <c r="B2" i="4" s="1"/>
  <c r="C2" i="4"/>
  <c r="C14" i="4" s="1"/>
  <c r="E14" i="4" s="1"/>
  <c r="O35" i="3"/>
  <c r="N35" i="3"/>
  <c r="O34" i="3"/>
  <c r="N34" i="3"/>
  <c r="O29" i="3"/>
  <c r="N29" i="3"/>
  <c r="O28" i="3"/>
  <c r="N28" i="3"/>
  <c r="O27" i="3"/>
  <c r="N27" i="3"/>
  <c r="O26" i="3"/>
  <c r="N26" i="3"/>
  <c r="O25" i="3"/>
  <c r="N25" i="3"/>
  <c r="N30" i="3" s="1"/>
  <c r="O20" i="3"/>
  <c r="N20" i="3"/>
  <c r="C19" i="3"/>
  <c r="B19" i="3"/>
  <c r="C17" i="3"/>
  <c r="B17" i="3"/>
  <c r="O16" i="3"/>
  <c r="N16" i="3"/>
  <c r="C16" i="3"/>
  <c r="B16" i="3"/>
  <c r="O15" i="3"/>
  <c r="N15" i="3"/>
  <c r="N17" i="3" s="1"/>
  <c r="C15" i="3"/>
  <c r="C18" i="3" s="1"/>
  <c r="B15" i="3"/>
  <c r="Y13" i="3"/>
  <c r="X13" i="3"/>
  <c r="O11" i="3"/>
  <c r="N11" i="3"/>
  <c r="C11" i="3"/>
  <c r="B11" i="3"/>
  <c r="AF10" i="3"/>
  <c r="AE10" i="3"/>
  <c r="O10" i="3"/>
  <c r="N10" i="3"/>
  <c r="O9" i="3"/>
  <c r="N9" i="3"/>
  <c r="O8" i="3"/>
  <c r="N8" i="3"/>
  <c r="J8" i="3"/>
  <c r="I8" i="3"/>
  <c r="C8" i="3"/>
  <c r="B8" i="3"/>
  <c r="AC9" i="3" s="1"/>
  <c r="AG9" i="3" s="1"/>
  <c r="Y7" i="3"/>
  <c r="X7" i="3"/>
  <c r="O7" i="3"/>
  <c r="N7" i="3"/>
  <c r="J7" i="3"/>
  <c r="I7" i="3"/>
  <c r="C7" i="3"/>
  <c r="B7" i="3"/>
  <c r="AC8" i="3" s="1"/>
  <c r="AG8" i="3" s="1"/>
  <c r="O6" i="3"/>
  <c r="N6" i="3"/>
  <c r="C6" i="3"/>
  <c r="B6" i="3"/>
  <c r="O5" i="3"/>
  <c r="N5" i="3"/>
  <c r="C5" i="3"/>
  <c r="AD6" i="3" s="1"/>
  <c r="AH6" i="3" s="1"/>
  <c r="B5" i="3"/>
  <c r="O4" i="3"/>
  <c r="N4" i="3"/>
  <c r="C4" i="3"/>
  <c r="B4" i="3"/>
  <c r="O3" i="3"/>
  <c r="N3" i="3"/>
  <c r="C3" i="3"/>
  <c r="AD4" i="3" s="1"/>
  <c r="AH4" i="3" s="1"/>
  <c r="B3" i="3"/>
  <c r="AC4" i="3" s="1"/>
  <c r="AG4" i="3" s="1"/>
  <c r="O2" i="3"/>
  <c r="N2" i="3"/>
  <c r="N12" i="3" s="1"/>
  <c r="C2" i="3"/>
  <c r="C9" i="3" s="1"/>
  <c r="B2" i="3"/>
  <c r="K305" i="7"/>
  <c r="J305" i="7"/>
  <c r="K304" i="7"/>
  <c r="J304" i="7"/>
  <c r="K303" i="7"/>
  <c r="J303" i="7"/>
  <c r="K302" i="7"/>
  <c r="J302" i="7"/>
  <c r="K301" i="7"/>
  <c r="J301" i="7"/>
  <c r="K300" i="7"/>
  <c r="K306" i="7" s="1"/>
  <c r="J300" i="7"/>
  <c r="J306" i="7" s="1"/>
  <c r="K298" i="7"/>
  <c r="J298" i="7"/>
  <c r="K297" i="7"/>
  <c r="J297" i="7"/>
  <c r="K296" i="7"/>
  <c r="J296" i="7"/>
  <c r="K295" i="7"/>
  <c r="J295" i="7"/>
  <c r="K294" i="7"/>
  <c r="J294" i="7"/>
  <c r="K293" i="7"/>
  <c r="K299" i="7" s="1"/>
  <c r="J293" i="7"/>
  <c r="J299" i="7" s="1"/>
  <c r="AC301" i="1"/>
  <c r="AA301" i="1"/>
  <c r="Y301" i="1"/>
  <c r="AE301" i="1" s="1"/>
  <c r="W301" i="1"/>
  <c r="U301" i="1"/>
  <c r="S301" i="1"/>
  <c r="Q301" i="1"/>
  <c r="O301" i="1"/>
  <c r="M301" i="1"/>
  <c r="K301" i="1"/>
  <c r="I301" i="1"/>
  <c r="G301" i="1"/>
  <c r="AC300" i="1"/>
  <c r="AE300" i="1" s="1"/>
  <c r="AA300" i="1"/>
  <c r="Y300" i="1"/>
  <c r="W300" i="1"/>
  <c r="U300" i="1"/>
  <c r="S300" i="1"/>
  <c r="Q300" i="1"/>
  <c r="O300" i="1"/>
  <c r="M300" i="1"/>
  <c r="K300" i="1"/>
  <c r="I300" i="1"/>
  <c r="G300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AC298" i="1"/>
  <c r="AA298" i="1"/>
  <c r="Y298" i="1"/>
  <c r="W298" i="1"/>
  <c r="AE298" i="1" s="1"/>
  <c r="U298" i="1"/>
  <c r="S298" i="1"/>
  <c r="Q298" i="1"/>
  <c r="O298" i="1"/>
  <c r="M298" i="1"/>
  <c r="K298" i="1"/>
  <c r="I298" i="1"/>
  <c r="G298" i="1"/>
  <c r="AC297" i="1"/>
  <c r="AA297" i="1"/>
  <c r="Y297" i="1"/>
  <c r="AE297" i="1" s="1"/>
  <c r="W297" i="1"/>
  <c r="U297" i="1"/>
  <c r="S297" i="1"/>
  <c r="Q297" i="1"/>
  <c r="O297" i="1"/>
  <c r="M297" i="1"/>
  <c r="K297" i="1"/>
  <c r="I297" i="1"/>
  <c r="G297" i="1"/>
  <c r="AQ293" i="1"/>
  <c r="AW293" i="1" s="1"/>
  <c r="AI293" i="1"/>
  <c r="AA293" i="1"/>
  <c r="S293" i="1"/>
  <c r="I293" i="1"/>
  <c r="G293" i="1"/>
  <c r="H293" i="1" s="1"/>
  <c r="AQ292" i="1"/>
  <c r="AI292" i="1"/>
  <c r="AA292" i="1"/>
  <c r="AW292" i="1" s="1"/>
  <c r="S292" i="1"/>
  <c r="I292" i="1"/>
  <c r="AT292" i="1" s="1"/>
  <c r="AU292" i="1" s="1"/>
  <c r="G292" i="1"/>
  <c r="H292" i="1" s="1"/>
  <c r="P292" i="1" s="1"/>
  <c r="AQ291" i="1"/>
  <c r="AI291" i="1"/>
  <c r="AW291" i="1" s="1"/>
  <c r="AA291" i="1"/>
  <c r="S291" i="1"/>
  <c r="I291" i="1"/>
  <c r="K291" i="1" s="1"/>
  <c r="L291" i="1" s="1"/>
  <c r="G291" i="1"/>
  <c r="H291" i="1" s="1"/>
  <c r="AQ290" i="1"/>
  <c r="AI290" i="1"/>
  <c r="AW290" i="1" s="1"/>
  <c r="AA290" i="1"/>
  <c r="S290" i="1"/>
  <c r="I290" i="1"/>
  <c r="G290" i="1"/>
  <c r="H290" i="1" s="1"/>
  <c r="AQ289" i="1"/>
  <c r="AI289" i="1"/>
  <c r="AA289" i="1"/>
  <c r="S289" i="1"/>
  <c r="AW289" i="1" s="1"/>
  <c r="I289" i="1"/>
  <c r="G289" i="1"/>
  <c r="H289" i="1" s="1"/>
  <c r="AQ288" i="1"/>
  <c r="AW288" i="1" s="1"/>
  <c r="AI288" i="1"/>
  <c r="AA288" i="1"/>
  <c r="S288" i="1"/>
  <c r="I288" i="1"/>
  <c r="AT288" i="1" s="1"/>
  <c r="AU288" i="1" s="1"/>
  <c r="G288" i="1"/>
  <c r="H288" i="1" s="1"/>
  <c r="R288" i="1" s="1"/>
  <c r="AQ287" i="1"/>
  <c r="AW287" i="1" s="1"/>
  <c r="AI287" i="1"/>
  <c r="AA287" i="1"/>
  <c r="S287" i="1"/>
  <c r="I287" i="1"/>
  <c r="K287" i="1" s="1"/>
  <c r="L287" i="1" s="1"/>
  <c r="G287" i="1"/>
  <c r="H287" i="1" s="1"/>
  <c r="AQ286" i="1"/>
  <c r="AI286" i="1"/>
  <c r="AA286" i="1"/>
  <c r="AW286" i="1" s="1"/>
  <c r="S286" i="1"/>
  <c r="I286" i="1"/>
  <c r="AT286" i="1" s="1"/>
  <c r="AU286" i="1" s="1"/>
  <c r="G286" i="1"/>
  <c r="H286" i="1" s="1"/>
  <c r="AQ285" i="1"/>
  <c r="AI285" i="1"/>
  <c r="AA285" i="1"/>
  <c r="S285" i="1"/>
  <c r="AW285" i="1" s="1"/>
  <c r="I285" i="1"/>
  <c r="G285" i="1"/>
  <c r="H285" i="1" s="1"/>
  <c r="AF285" i="1" s="1"/>
  <c r="AQ284" i="1"/>
  <c r="AW284" i="1" s="1"/>
  <c r="AI284" i="1"/>
  <c r="AA284" i="1"/>
  <c r="S284" i="1"/>
  <c r="I284" i="1"/>
  <c r="K284" i="1" s="1"/>
  <c r="L284" i="1" s="1"/>
  <c r="G284" i="1"/>
  <c r="H284" i="1" s="1"/>
  <c r="AD284" i="1" s="1"/>
  <c r="AQ283" i="1"/>
  <c r="AI283" i="1"/>
  <c r="AW283" i="1" s="1"/>
  <c r="AA283" i="1"/>
  <c r="S283" i="1"/>
  <c r="I283" i="1"/>
  <c r="G283" i="1"/>
  <c r="H283" i="1" s="1"/>
  <c r="AQ282" i="1"/>
  <c r="AI282" i="1"/>
  <c r="AA282" i="1"/>
  <c r="AW282" i="1" s="1"/>
  <c r="S282" i="1"/>
  <c r="I282" i="1"/>
  <c r="AT282" i="1" s="1"/>
  <c r="AU282" i="1" s="1"/>
  <c r="G282" i="1"/>
  <c r="H282" i="1" s="1"/>
  <c r="AQ281" i="1"/>
  <c r="AI281" i="1"/>
  <c r="AA281" i="1"/>
  <c r="S281" i="1"/>
  <c r="AW281" i="1" s="1"/>
  <c r="I281" i="1"/>
  <c r="G281" i="1"/>
  <c r="H281" i="1" s="1"/>
  <c r="AF281" i="1" s="1"/>
  <c r="AQ280" i="1"/>
  <c r="AW280" i="1" s="1"/>
  <c r="AI280" i="1"/>
  <c r="AA280" i="1"/>
  <c r="S280" i="1"/>
  <c r="I280" i="1"/>
  <c r="AT280" i="1" s="1"/>
  <c r="AU280" i="1" s="1"/>
  <c r="G280" i="1"/>
  <c r="H280" i="1" s="1"/>
  <c r="AQ279" i="1"/>
  <c r="AI279" i="1"/>
  <c r="AW279" i="1" s="1"/>
  <c r="AA279" i="1"/>
  <c r="S279" i="1"/>
  <c r="I279" i="1"/>
  <c r="G279" i="1"/>
  <c r="H279" i="1" s="1"/>
  <c r="P279" i="1" s="1"/>
  <c r="AQ278" i="1"/>
  <c r="AW278" i="1" s="1"/>
  <c r="AI278" i="1"/>
  <c r="AA278" i="1"/>
  <c r="S278" i="1"/>
  <c r="I278" i="1"/>
  <c r="G278" i="1"/>
  <c r="H278" i="1" s="1"/>
  <c r="AQ277" i="1"/>
  <c r="AI277" i="1"/>
  <c r="AA277" i="1"/>
  <c r="S277" i="1"/>
  <c r="AW277" i="1" s="1"/>
  <c r="I277" i="1"/>
  <c r="G277" i="1"/>
  <c r="H277" i="1" s="1"/>
  <c r="AQ276" i="1"/>
  <c r="AW276" i="1" s="1"/>
  <c r="AI276" i="1"/>
  <c r="AA276" i="1"/>
  <c r="S276" i="1"/>
  <c r="I276" i="1"/>
  <c r="AT276" i="1" s="1"/>
  <c r="AU276" i="1" s="1"/>
  <c r="G276" i="1"/>
  <c r="H276" i="1" s="1"/>
  <c r="P276" i="1" s="1"/>
  <c r="AQ275" i="1"/>
  <c r="AW275" i="1" s="1"/>
  <c r="AI275" i="1"/>
  <c r="AA275" i="1"/>
  <c r="S275" i="1"/>
  <c r="I275" i="1"/>
  <c r="AT275" i="1" s="1"/>
  <c r="AU275" i="1" s="1"/>
  <c r="G275" i="1"/>
  <c r="H275" i="1" s="1"/>
  <c r="AQ274" i="1"/>
  <c r="AI274" i="1"/>
  <c r="AW274" i="1" s="1"/>
  <c r="AA274" i="1"/>
  <c r="S274" i="1"/>
  <c r="I274" i="1"/>
  <c r="G274" i="1"/>
  <c r="H274" i="1" s="1"/>
  <c r="AQ273" i="1"/>
  <c r="AI273" i="1"/>
  <c r="AA273" i="1"/>
  <c r="S273" i="1"/>
  <c r="AW273" i="1" s="1"/>
  <c r="I273" i="1"/>
  <c r="G273" i="1"/>
  <c r="H273" i="1" s="1"/>
  <c r="AQ272" i="1"/>
  <c r="AW272" i="1" s="1"/>
  <c r="AI272" i="1"/>
  <c r="AA272" i="1"/>
  <c r="S272" i="1"/>
  <c r="I272" i="1"/>
  <c r="G272" i="1"/>
  <c r="H272" i="1" s="1"/>
  <c r="P272" i="1" s="1"/>
  <c r="AQ271" i="1"/>
  <c r="AW271" i="1" s="1"/>
  <c r="AI271" i="1"/>
  <c r="AA271" i="1"/>
  <c r="S271" i="1"/>
  <c r="I271" i="1"/>
  <c r="G271" i="1"/>
  <c r="H271" i="1" s="1"/>
  <c r="AH271" i="1" s="1"/>
  <c r="AQ270" i="1"/>
  <c r="AI270" i="1"/>
  <c r="AA270" i="1"/>
  <c r="AW270" i="1" s="1"/>
  <c r="S270" i="1"/>
  <c r="I270" i="1"/>
  <c r="AT270" i="1" s="1"/>
  <c r="AU270" i="1" s="1"/>
  <c r="G270" i="1"/>
  <c r="H270" i="1" s="1"/>
  <c r="AQ269" i="1"/>
  <c r="AI269" i="1"/>
  <c r="AA269" i="1"/>
  <c r="S269" i="1"/>
  <c r="AW269" i="1" s="1"/>
  <c r="I269" i="1"/>
  <c r="G269" i="1"/>
  <c r="H269" i="1" s="1"/>
  <c r="AL269" i="1" s="1"/>
  <c r="AQ268" i="1"/>
  <c r="AW268" i="1" s="1"/>
  <c r="AI268" i="1"/>
  <c r="AA268" i="1"/>
  <c r="S268" i="1"/>
  <c r="I268" i="1"/>
  <c r="AT268" i="1" s="1"/>
  <c r="AU268" i="1" s="1"/>
  <c r="G268" i="1"/>
  <c r="H268" i="1" s="1"/>
  <c r="AP268" i="1" s="1"/>
  <c r="AQ267" i="1"/>
  <c r="AI267" i="1"/>
  <c r="AW267" i="1" s="1"/>
  <c r="AA267" i="1"/>
  <c r="S267" i="1"/>
  <c r="I267" i="1"/>
  <c r="G267" i="1"/>
  <c r="H267" i="1" s="1"/>
  <c r="V267" i="1" s="1"/>
  <c r="AQ266" i="1"/>
  <c r="AI266" i="1"/>
  <c r="AA266" i="1"/>
  <c r="AW266" i="1" s="1"/>
  <c r="S266" i="1"/>
  <c r="I266" i="1"/>
  <c r="AT266" i="1" s="1"/>
  <c r="AU266" i="1" s="1"/>
  <c r="G266" i="1"/>
  <c r="H266" i="1" s="1"/>
  <c r="N266" i="1" s="1"/>
  <c r="AQ265" i="1"/>
  <c r="AI265" i="1"/>
  <c r="AA265" i="1"/>
  <c r="S265" i="1"/>
  <c r="AW265" i="1" s="1"/>
  <c r="I265" i="1"/>
  <c r="AT265" i="1" s="1"/>
  <c r="AU265" i="1" s="1"/>
  <c r="G265" i="1"/>
  <c r="H265" i="1" s="1"/>
  <c r="AQ264" i="1"/>
  <c r="AW264" i="1" s="1"/>
  <c r="AI264" i="1"/>
  <c r="AA264" i="1"/>
  <c r="S264" i="1"/>
  <c r="I264" i="1"/>
  <c r="AT264" i="1" s="1"/>
  <c r="AU264" i="1" s="1"/>
  <c r="G264" i="1"/>
  <c r="H264" i="1" s="1"/>
  <c r="AQ263" i="1"/>
  <c r="AW263" i="1" s="1"/>
  <c r="AI263" i="1"/>
  <c r="AA263" i="1"/>
  <c r="S263" i="1"/>
  <c r="I263" i="1"/>
  <c r="G263" i="1"/>
  <c r="H263" i="1" s="1"/>
  <c r="AQ262" i="1"/>
  <c r="AI262" i="1"/>
  <c r="AA262" i="1"/>
  <c r="AW262" i="1" s="1"/>
  <c r="S262" i="1"/>
  <c r="I262" i="1"/>
  <c r="G262" i="1"/>
  <c r="H262" i="1" s="1"/>
  <c r="AQ261" i="1"/>
  <c r="AI261" i="1"/>
  <c r="AA261" i="1"/>
  <c r="S261" i="1"/>
  <c r="AW261" i="1" s="1"/>
  <c r="I261" i="1"/>
  <c r="G261" i="1"/>
  <c r="H261" i="1" s="1"/>
  <c r="Z261" i="1" s="1"/>
  <c r="AQ260" i="1"/>
  <c r="AW260" i="1" s="1"/>
  <c r="AI260" i="1"/>
  <c r="AA260" i="1"/>
  <c r="S260" i="1"/>
  <c r="I260" i="1"/>
  <c r="AT260" i="1" s="1"/>
  <c r="AU260" i="1" s="1"/>
  <c r="G260" i="1"/>
  <c r="H260" i="1" s="1"/>
  <c r="AQ259" i="1"/>
  <c r="AW259" i="1" s="1"/>
  <c r="AI259" i="1"/>
  <c r="AA259" i="1"/>
  <c r="S259" i="1"/>
  <c r="I259" i="1"/>
  <c r="G259" i="1"/>
  <c r="H259" i="1" s="1"/>
  <c r="P259" i="1" s="1"/>
  <c r="AQ258" i="1"/>
  <c r="AI258" i="1"/>
  <c r="AA258" i="1"/>
  <c r="AW258" i="1" s="1"/>
  <c r="S258" i="1"/>
  <c r="I258" i="1"/>
  <c r="G258" i="1"/>
  <c r="H258" i="1" s="1"/>
  <c r="AQ257" i="1"/>
  <c r="AI257" i="1"/>
  <c r="AA257" i="1"/>
  <c r="S257" i="1"/>
  <c r="AW257" i="1" s="1"/>
  <c r="I257" i="1"/>
  <c r="AT257" i="1" s="1"/>
  <c r="AU257" i="1" s="1"/>
  <c r="G257" i="1"/>
  <c r="H257" i="1" s="1"/>
  <c r="R257" i="1" s="1"/>
  <c r="AQ256" i="1"/>
  <c r="AW256" i="1" s="1"/>
  <c r="AI256" i="1"/>
  <c r="AA256" i="1"/>
  <c r="S256" i="1"/>
  <c r="I256" i="1"/>
  <c r="AT256" i="1" s="1"/>
  <c r="AU256" i="1" s="1"/>
  <c r="G256" i="1"/>
  <c r="H256" i="1" s="1"/>
  <c r="AQ255" i="1"/>
  <c r="AW255" i="1" s="1"/>
  <c r="AI255" i="1"/>
  <c r="AA255" i="1"/>
  <c r="S255" i="1"/>
  <c r="I255" i="1"/>
  <c r="G255" i="1"/>
  <c r="H255" i="1" s="1"/>
  <c r="P255" i="1" s="1"/>
  <c r="AQ254" i="1"/>
  <c r="AI254" i="1"/>
  <c r="AA254" i="1"/>
  <c r="AW254" i="1" s="1"/>
  <c r="S254" i="1"/>
  <c r="I254" i="1"/>
  <c r="AT254" i="1" s="1"/>
  <c r="AU254" i="1" s="1"/>
  <c r="G254" i="1"/>
  <c r="H254" i="1" s="1"/>
  <c r="AQ253" i="1"/>
  <c r="AI253" i="1"/>
  <c r="AA253" i="1"/>
  <c r="S253" i="1"/>
  <c r="AW253" i="1" s="1"/>
  <c r="I253" i="1"/>
  <c r="G253" i="1"/>
  <c r="H253" i="1" s="1"/>
  <c r="AQ252" i="1"/>
  <c r="AW252" i="1" s="1"/>
  <c r="AI252" i="1"/>
  <c r="AA252" i="1"/>
  <c r="S252" i="1"/>
  <c r="I252" i="1"/>
  <c r="K252" i="1" s="1"/>
  <c r="L252" i="1" s="1"/>
  <c r="G252" i="1"/>
  <c r="H252" i="1" s="1"/>
  <c r="R252" i="1" s="1"/>
  <c r="AQ251" i="1"/>
  <c r="AI251" i="1"/>
  <c r="AW251" i="1" s="1"/>
  <c r="AA251" i="1"/>
  <c r="S251" i="1"/>
  <c r="I251" i="1"/>
  <c r="G251" i="1"/>
  <c r="H251" i="1" s="1"/>
  <c r="AQ250" i="1"/>
  <c r="AI250" i="1"/>
  <c r="AA250" i="1"/>
  <c r="AW250" i="1" s="1"/>
  <c r="S250" i="1"/>
  <c r="I250" i="1"/>
  <c r="AT250" i="1" s="1"/>
  <c r="AU250" i="1" s="1"/>
  <c r="G250" i="1"/>
  <c r="H250" i="1" s="1"/>
  <c r="AN250" i="1" s="1"/>
  <c r="AQ249" i="1"/>
  <c r="AI249" i="1"/>
  <c r="AA249" i="1"/>
  <c r="S249" i="1"/>
  <c r="AW249" i="1" s="1"/>
  <c r="I249" i="1"/>
  <c r="G249" i="1"/>
  <c r="H249" i="1" s="1"/>
  <c r="AQ248" i="1"/>
  <c r="AW248" i="1" s="1"/>
  <c r="AI248" i="1"/>
  <c r="AA248" i="1"/>
  <c r="S248" i="1"/>
  <c r="I248" i="1"/>
  <c r="AT248" i="1" s="1"/>
  <c r="AU248" i="1" s="1"/>
  <c r="G248" i="1"/>
  <c r="H248" i="1" s="1"/>
  <c r="X248" i="1" s="1"/>
  <c r="AQ247" i="1"/>
  <c r="AW247" i="1" s="1"/>
  <c r="AI247" i="1"/>
  <c r="AA247" i="1"/>
  <c r="S247" i="1"/>
  <c r="I247" i="1"/>
  <c r="G247" i="1"/>
  <c r="H247" i="1" s="1"/>
  <c r="P247" i="1" s="1"/>
  <c r="AQ246" i="1"/>
  <c r="AI246" i="1"/>
  <c r="AA246" i="1"/>
  <c r="AW246" i="1" s="1"/>
  <c r="S246" i="1"/>
  <c r="I246" i="1"/>
  <c r="G246" i="1"/>
  <c r="H246" i="1" s="1"/>
  <c r="AQ245" i="1"/>
  <c r="AI245" i="1"/>
  <c r="AA245" i="1"/>
  <c r="S245" i="1"/>
  <c r="AW245" i="1" s="1"/>
  <c r="I245" i="1"/>
  <c r="G245" i="1"/>
  <c r="H245" i="1" s="1"/>
  <c r="Z245" i="1" s="1"/>
  <c r="AQ244" i="1"/>
  <c r="AW244" i="1" s="1"/>
  <c r="AI244" i="1"/>
  <c r="AA244" i="1"/>
  <c r="S244" i="1"/>
  <c r="I244" i="1"/>
  <c r="G244" i="1"/>
  <c r="H244" i="1" s="1"/>
  <c r="AQ243" i="1"/>
  <c r="AI243" i="1"/>
  <c r="AW243" i="1" s="1"/>
  <c r="AA243" i="1"/>
  <c r="S243" i="1"/>
  <c r="I243" i="1"/>
  <c r="G243" i="1"/>
  <c r="H243" i="1" s="1"/>
  <c r="AQ242" i="1"/>
  <c r="AI242" i="1"/>
  <c r="AA242" i="1"/>
  <c r="AW242" i="1" s="1"/>
  <c r="S242" i="1"/>
  <c r="I242" i="1"/>
  <c r="G242" i="1"/>
  <c r="H242" i="1" s="1"/>
  <c r="Z242" i="1" s="1"/>
  <c r="AQ241" i="1"/>
  <c r="AI241" i="1"/>
  <c r="AA241" i="1"/>
  <c r="S241" i="1"/>
  <c r="AW241" i="1" s="1"/>
  <c r="I241" i="1"/>
  <c r="G241" i="1"/>
  <c r="H241" i="1" s="1"/>
  <c r="AQ240" i="1"/>
  <c r="AW240" i="1" s="1"/>
  <c r="AI240" i="1"/>
  <c r="AA240" i="1"/>
  <c r="S240" i="1"/>
  <c r="I240" i="1"/>
  <c r="G240" i="1"/>
  <c r="H240" i="1" s="1"/>
  <c r="AQ239" i="1"/>
  <c r="AW239" i="1" s="1"/>
  <c r="AI239" i="1"/>
  <c r="AA239" i="1"/>
  <c r="S239" i="1"/>
  <c r="I239" i="1"/>
  <c r="G239" i="1"/>
  <c r="H239" i="1" s="1"/>
  <c r="AN239" i="1" s="1"/>
  <c r="AQ238" i="1"/>
  <c r="AI238" i="1"/>
  <c r="AA238" i="1"/>
  <c r="AW238" i="1" s="1"/>
  <c r="S238" i="1"/>
  <c r="I238" i="1"/>
  <c r="AT238" i="1" s="1"/>
  <c r="AU238" i="1" s="1"/>
  <c r="G238" i="1"/>
  <c r="H238" i="1" s="1"/>
  <c r="AQ237" i="1"/>
  <c r="AI237" i="1"/>
  <c r="AA237" i="1"/>
  <c r="S237" i="1"/>
  <c r="AW237" i="1" s="1"/>
  <c r="I237" i="1"/>
  <c r="G237" i="1"/>
  <c r="H237" i="1" s="1"/>
  <c r="AD237" i="1" s="1"/>
  <c r="AQ236" i="1"/>
  <c r="AI236" i="1"/>
  <c r="AA236" i="1"/>
  <c r="S236" i="1"/>
  <c r="I236" i="1"/>
  <c r="G236" i="1"/>
  <c r="H236" i="1" s="1"/>
  <c r="AN236" i="1" s="1"/>
  <c r="AQ235" i="1"/>
  <c r="AI235" i="1"/>
  <c r="AA235" i="1"/>
  <c r="AW235" i="1" s="1"/>
  <c r="S235" i="1"/>
  <c r="I235" i="1"/>
  <c r="AT235" i="1" s="1"/>
  <c r="AU235" i="1" s="1"/>
  <c r="G235" i="1"/>
  <c r="H235" i="1" s="1"/>
  <c r="Z235" i="1" s="1"/>
  <c r="AQ234" i="1"/>
  <c r="AI234" i="1"/>
  <c r="AA234" i="1"/>
  <c r="S234" i="1"/>
  <c r="AW234" i="1" s="1"/>
  <c r="I234" i="1"/>
  <c r="AT234" i="1" s="1"/>
  <c r="AU234" i="1" s="1"/>
  <c r="G234" i="1"/>
  <c r="H234" i="1" s="1"/>
  <c r="AQ233" i="1"/>
  <c r="AW233" i="1" s="1"/>
  <c r="AI233" i="1"/>
  <c r="AA233" i="1"/>
  <c r="S233" i="1"/>
  <c r="I233" i="1"/>
  <c r="AT233" i="1" s="1"/>
  <c r="AU233" i="1" s="1"/>
  <c r="G233" i="1"/>
  <c r="H233" i="1" s="1"/>
  <c r="AQ232" i="1"/>
  <c r="AW232" i="1" s="1"/>
  <c r="AI232" i="1"/>
  <c r="AA232" i="1"/>
  <c r="S232" i="1"/>
  <c r="I232" i="1"/>
  <c r="G232" i="1"/>
  <c r="H232" i="1" s="1"/>
  <c r="P232" i="1" s="1"/>
  <c r="AQ231" i="1"/>
  <c r="AI231" i="1"/>
  <c r="AA231" i="1"/>
  <c r="AW231" i="1" s="1"/>
  <c r="S231" i="1"/>
  <c r="I231" i="1"/>
  <c r="G231" i="1"/>
  <c r="H231" i="1" s="1"/>
  <c r="AF231" i="1" s="1"/>
  <c r="AQ230" i="1"/>
  <c r="AI230" i="1"/>
  <c r="AA230" i="1"/>
  <c r="S230" i="1"/>
  <c r="AW230" i="1" s="1"/>
  <c r="I230" i="1"/>
  <c r="G230" i="1"/>
  <c r="H230" i="1" s="1"/>
  <c r="AD230" i="1" s="1"/>
  <c r="AQ229" i="1"/>
  <c r="AW229" i="1" s="1"/>
  <c r="AI229" i="1"/>
  <c r="AA229" i="1"/>
  <c r="S229" i="1"/>
  <c r="I229" i="1"/>
  <c r="AT229" i="1" s="1"/>
  <c r="AU229" i="1" s="1"/>
  <c r="G229" i="1"/>
  <c r="H229" i="1" s="1"/>
  <c r="V229" i="1" s="1"/>
  <c r="AQ228" i="1"/>
  <c r="AI228" i="1"/>
  <c r="AW228" i="1" s="1"/>
  <c r="AA228" i="1"/>
  <c r="S228" i="1"/>
  <c r="I228" i="1"/>
  <c r="K228" i="1" s="1"/>
  <c r="L228" i="1" s="1"/>
  <c r="G228" i="1"/>
  <c r="H228" i="1" s="1"/>
  <c r="AN228" i="1" s="1"/>
  <c r="AQ227" i="1"/>
  <c r="AI227" i="1"/>
  <c r="AA227" i="1"/>
  <c r="AW227" i="1" s="1"/>
  <c r="S227" i="1"/>
  <c r="I227" i="1"/>
  <c r="G227" i="1"/>
  <c r="H227" i="1" s="1"/>
  <c r="AQ226" i="1"/>
  <c r="AI226" i="1"/>
  <c r="AA226" i="1"/>
  <c r="S226" i="1"/>
  <c r="AW226" i="1" s="1"/>
  <c r="I226" i="1"/>
  <c r="AT226" i="1" s="1"/>
  <c r="AU226" i="1" s="1"/>
  <c r="G226" i="1"/>
  <c r="H226" i="1" s="1"/>
  <c r="AQ225" i="1"/>
  <c r="AW225" i="1" s="1"/>
  <c r="AI225" i="1"/>
  <c r="AA225" i="1"/>
  <c r="S225" i="1"/>
  <c r="I225" i="1"/>
  <c r="G225" i="1"/>
  <c r="H225" i="1" s="1"/>
  <c r="AQ224" i="1"/>
  <c r="AW224" i="1" s="1"/>
  <c r="AI224" i="1"/>
  <c r="AA224" i="1"/>
  <c r="S224" i="1"/>
  <c r="I224" i="1"/>
  <c r="G224" i="1"/>
  <c r="H224" i="1" s="1"/>
  <c r="AQ223" i="1"/>
  <c r="AI223" i="1"/>
  <c r="AA223" i="1"/>
  <c r="AW223" i="1" s="1"/>
  <c r="S223" i="1"/>
  <c r="I223" i="1"/>
  <c r="AT223" i="1" s="1"/>
  <c r="AU223" i="1" s="1"/>
  <c r="G223" i="1"/>
  <c r="H223" i="1" s="1"/>
  <c r="AQ222" i="1"/>
  <c r="AI222" i="1"/>
  <c r="AA222" i="1"/>
  <c r="S222" i="1"/>
  <c r="AW222" i="1" s="1"/>
  <c r="I222" i="1"/>
  <c r="G222" i="1"/>
  <c r="H222" i="1" s="1"/>
  <c r="AQ221" i="1"/>
  <c r="AW221" i="1" s="1"/>
  <c r="AI221" i="1"/>
  <c r="AA221" i="1"/>
  <c r="S221" i="1"/>
  <c r="I221" i="1"/>
  <c r="G221" i="1"/>
  <c r="H221" i="1" s="1"/>
  <c r="AD221" i="1" s="1"/>
  <c r="AQ220" i="1"/>
  <c r="AW220" i="1" s="1"/>
  <c r="AI220" i="1"/>
  <c r="AA220" i="1"/>
  <c r="S220" i="1"/>
  <c r="I220" i="1"/>
  <c r="K220" i="1" s="1"/>
  <c r="L220" i="1" s="1"/>
  <c r="G220" i="1"/>
  <c r="H220" i="1" s="1"/>
  <c r="P220" i="1" s="1"/>
  <c r="AQ219" i="1"/>
  <c r="AI219" i="1"/>
  <c r="AA219" i="1"/>
  <c r="AW219" i="1" s="1"/>
  <c r="S219" i="1"/>
  <c r="I219" i="1"/>
  <c r="AT219" i="1" s="1"/>
  <c r="AU219" i="1" s="1"/>
  <c r="G219" i="1"/>
  <c r="H219" i="1" s="1"/>
  <c r="AQ218" i="1"/>
  <c r="AI218" i="1"/>
  <c r="AA218" i="1"/>
  <c r="S218" i="1"/>
  <c r="AW218" i="1" s="1"/>
  <c r="I218" i="1"/>
  <c r="G218" i="1"/>
  <c r="H218" i="1" s="1"/>
  <c r="AQ217" i="1"/>
  <c r="AW217" i="1" s="1"/>
  <c r="AI217" i="1"/>
  <c r="AA217" i="1"/>
  <c r="S217" i="1"/>
  <c r="I217" i="1"/>
  <c r="K217" i="1" s="1"/>
  <c r="L217" i="1" s="1"/>
  <c r="G217" i="1"/>
  <c r="H217" i="1" s="1"/>
  <c r="P217" i="1" s="1"/>
  <c r="AQ216" i="1"/>
  <c r="AW216" i="1" s="1"/>
  <c r="AI216" i="1"/>
  <c r="AA216" i="1"/>
  <c r="S216" i="1"/>
  <c r="I216" i="1"/>
  <c r="G216" i="1"/>
  <c r="H216" i="1" s="1"/>
  <c r="P216" i="1" s="1"/>
  <c r="AQ215" i="1"/>
  <c r="AI215" i="1"/>
  <c r="AA215" i="1"/>
  <c r="AW215" i="1" s="1"/>
  <c r="S215" i="1"/>
  <c r="I215" i="1"/>
  <c r="AT215" i="1" s="1"/>
  <c r="AU215" i="1" s="1"/>
  <c r="G215" i="1"/>
  <c r="H215" i="1" s="1"/>
  <c r="X215" i="1" s="1"/>
  <c r="AQ214" i="1"/>
  <c r="AI214" i="1"/>
  <c r="AA214" i="1"/>
  <c r="S214" i="1"/>
  <c r="AW214" i="1" s="1"/>
  <c r="I214" i="1"/>
  <c r="G214" i="1"/>
  <c r="H214" i="1" s="1"/>
  <c r="AQ213" i="1"/>
  <c r="AW213" i="1" s="1"/>
  <c r="AI213" i="1"/>
  <c r="AA213" i="1"/>
  <c r="S213" i="1"/>
  <c r="I213" i="1"/>
  <c r="G213" i="1"/>
  <c r="H213" i="1" s="1"/>
  <c r="AQ212" i="1"/>
  <c r="AW212" i="1" s="1"/>
  <c r="AI212" i="1"/>
  <c r="AA212" i="1"/>
  <c r="S212" i="1"/>
  <c r="I212" i="1"/>
  <c r="K212" i="1" s="1"/>
  <c r="L212" i="1" s="1"/>
  <c r="G212" i="1"/>
  <c r="H212" i="1" s="1"/>
  <c r="Z212" i="1" s="1"/>
  <c r="AQ211" i="1"/>
  <c r="AI211" i="1"/>
  <c r="AA211" i="1"/>
  <c r="AW211" i="1" s="1"/>
  <c r="S211" i="1"/>
  <c r="I211" i="1"/>
  <c r="G211" i="1"/>
  <c r="H211" i="1" s="1"/>
  <c r="N211" i="1" s="1"/>
  <c r="AQ210" i="1"/>
  <c r="AI210" i="1"/>
  <c r="AA210" i="1"/>
  <c r="S210" i="1"/>
  <c r="AW210" i="1" s="1"/>
  <c r="I210" i="1"/>
  <c r="K210" i="1" s="1"/>
  <c r="L210" i="1" s="1"/>
  <c r="G210" i="1"/>
  <c r="H210" i="1" s="1"/>
  <c r="V210" i="1" s="1"/>
  <c r="AQ209" i="1"/>
  <c r="AW209" i="1" s="1"/>
  <c r="AI209" i="1"/>
  <c r="AA209" i="1"/>
  <c r="S209" i="1"/>
  <c r="I209" i="1"/>
  <c r="K209" i="1" s="1"/>
  <c r="L209" i="1" s="1"/>
  <c r="G209" i="1"/>
  <c r="H209" i="1" s="1"/>
  <c r="AQ208" i="1"/>
  <c r="AW208" i="1" s="1"/>
  <c r="AI208" i="1"/>
  <c r="AA208" i="1"/>
  <c r="S208" i="1"/>
  <c r="I208" i="1"/>
  <c r="K208" i="1" s="1"/>
  <c r="L208" i="1" s="1"/>
  <c r="G208" i="1"/>
  <c r="H208" i="1" s="1"/>
  <c r="AQ207" i="1"/>
  <c r="AI207" i="1"/>
  <c r="AA207" i="1"/>
  <c r="AW207" i="1" s="1"/>
  <c r="S207" i="1"/>
  <c r="I207" i="1"/>
  <c r="AT207" i="1" s="1"/>
  <c r="AU207" i="1" s="1"/>
  <c r="G207" i="1"/>
  <c r="H207" i="1" s="1"/>
  <c r="R207" i="1" s="1"/>
  <c r="AQ206" i="1"/>
  <c r="AI206" i="1"/>
  <c r="AA206" i="1"/>
  <c r="S206" i="1"/>
  <c r="AW206" i="1" s="1"/>
  <c r="I206" i="1"/>
  <c r="G206" i="1"/>
  <c r="H206" i="1" s="1"/>
  <c r="AQ205" i="1"/>
  <c r="AW205" i="1" s="1"/>
  <c r="AI205" i="1"/>
  <c r="AA205" i="1"/>
  <c r="S205" i="1"/>
  <c r="I205" i="1"/>
  <c r="AT205" i="1" s="1"/>
  <c r="AU205" i="1" s="1"/>
  <c r="G205" i="1"/>
  <c r="H205" i="1" s="1"/>
  <c r="AQ204" i="1"/>
  <c r="AW204" i="1" s="1"/>
  <c r="AI204" i="1"/>
  <c r="AA204" i="1"/>
  <c r="S204" i="1"/>
  <c r="I204" i="1"/>
  <c r="K204" i="1" s="1"/>
  <c r="L204" i="1" s="1"/>
  <c r="G204" i="1"/>
  <c r="H204" i="1" s="1"/>
  <c r="AQ203" i="1"/>
  <c r="AI203" i="1"/>
  <c r="AA203" i="1"/>
  <c r="AW203" i="1" s="1"/>
  <c r="S203" i="1"/>
  <c r="I203" i="1"/>
  <c r="G203" i="1"/>
  <c r="H203" i="1" s="1"/>
  <c r="AQ202" i="1"/>
  <c r="AI202" i="1"/>
  <c r="AA202" i="1"/>
  <c r="S202" i="1"/>
  <c r="AW202" i="1" s="1"/>
  <c r="I202" i="1"/>
  <c r="AT202" i="1" s="1"/>
  <c r="AU202" i="1" s="1"/>
  <c r="G202" i="1"/>
  <c r="H202" i="1" s="1"/>
  <c r="Z202" i="1" s="1"/>
  <c r="AQ201" i="1"/>
  <c r="AW201" i="1" s="1"/>
  <c r="AI201" i="1"/>
  <c r="AA201" i="1"/>
  <c r="S201" i="1"/>
  <c r="I201" i="1"/>
  <c r="AT201" i="1" s="1"/>
  <c r="AU201" i="1" s="1"/>
  <c r="G201" i="1"/>
  <c r="H201" i="1" s="1"/>
  <c r="R201" i="1" s="1"/>
  <c r="AQ200" i="1"/>
  <c r="AW200" i="1" s="1"/>
  <c r="AI200" i="1"/>
  <c r="AA200" i="1"/>
  <c r="S200" i="1"/>
  <c r="I200" i="1"/>
  <c r="K200" i="1" s="1"/>
  <c r="L200" i="1" s="1"/>
  <c r="G200" i="1"/>
  <c r="H200" i="1" s="1"/>
  <c r="AQ199" i="1"/>
  <c r="AI199" i="1"/>
  <c r="AA199" i="1"/>
  <c r="AW199" i="1" s="1"/>
  <c r="S199" i="1"/>
  <c r="I199" i="1"/>
  <c r="K199" i="1" s="1"/>
  <c r="L199" i="1" s="1"/>
  <c r="G199" i="1"/>
  <c r="H199" i="1" s="1"/>
  <c r="X199" i="1" s="1"/>
  <c r="AQ198" i="1"/>
  <c r="AI198" i="1"/>
  <c r="AA198" i="1"/>
  <c r="S198" i="1"/>
  <c r="AW198" i="1" s="1"/>
  <c r="I198" i="1"/>
  <c r="AT198" i="1" s="1"/>
  <c r="AU198" i="1" s="1"/>
  <c r="G198" i="1"/>
  <c r="H198" i="1" s="1"/>
  <c r="AQ197" i="1"/>
  <c r="AW197" i="1" s="1"/>
  <c r="AI197" i="1"/>
  <c r="AA197" i="1"/>
  <c r="S197" i="1"/>
  <c r="I197" i="1"/>
  <c r="G197" i="1"/>
  <c r="H197" i="1" s="1"/>
  <c r="AQ196" i="1"/>
  <c r="AW196" i="1" s="1"/>
  <c r="AI196" i="1"/>
  <c r="AA196" i="1"/>
  <c r="S196" i="1"/>
  <c r="I196" i="1"/>
  <c r="G196" i="1"/>
  <c r="H196" i="1" s="1"/>
  <c r="AQ195" i="1"/>
  <c r="AI195" i="1"/>
  <c r="AA195" i="1"/>
  <c r="AW195" i="1" s="1"/>
  <c r="S195" i="1"/>
  <c r="I195" i="1"/>
  <c r="G195" i="1"/>
  <c r="H195" i="1" s="1"/>
  <c r="X195" i="1" s="1"/>
  <c r="AQ194" i="1"/>
  <c r="AI194" i="1"/>
  <c r="AA194" i="1"/>
  <c r="S194" i="1"/>
  <c r="AW194" i="1" s="1"/>
  <c r="I194" i="1"/>
  <c r="G194" i="1"/>
  <c r="H194" i="1" s="1"/>
  <c r="AQ193" i="1"/>
  <c r="AW193" i="1" s="1"/>
  <c r="AI193" i="1"/>
  <c r="AA193" i="1"/>
  <c r="S193" i="1"/>
  <c r="I193" i="1"/>
  <c r="G193" i="1"/>
  <c r="H193" i="1" s="1"/>
  <c r="AH193" i="1" s="1"/>
  <c r="AQ192" i="1"/>
  <c r="AW192" i="1" s="1"/>
  <c r="AI192" i="1"/>
  <c r="AA192" i="1"/>
  <c r="S192" i="1"/>
  <c r="I192" i="1"/>
  <c r="K192" i="1" s="1"/>
  <c r="L192" i="1" s="1"/>
  <c r="G192" i="1"/>
  <c r="H192" i="1" s="1"/>
  <c r="AQ191" i="1"/>
  <c r="AI191" i="1"/>
  <c r="AA191" i="1"/>
  <c r="AW191" i="1" s="1"/>
  <c r="S191" i="1"/>
  <c r="I191" i="1"/>
  <c r="AT191" i="1" s="1"/>
  <c r="AU191" i="1" s="1"/>
  <c r="G191" i="1"/>
  <c r="H191" i="1" s="1"/>
  <c r="AQ190" i="1"/>
  <c r="AI190" i="1"/>
  <c r="AA190" i="1"/>
  <c r="S190" i="1"/>
  <c r="AW190" i="1" s="1"/>
  <c r="I190" i="1"/>
  <c r="K190" i="1" s="1"/>
  <c r="L190" i="1" s="1"/>
  <c r="G190" i="1"/>
  <c r="H190" i="1" s="1"/>
  <c r="AQ189" i="1"/>
  <c r="AW189" i="1" s="1"/>
  <c r="AI189" i="1"/>
  <c r="AA189" i="1"/>
  <c r="S189" i="1"/>
  <c r="I189" i="1"/>
  <c r="G189" i="1"/>
  <c r="H189" i="1" s="1"/>
  <c r="AQ188" i="1"/>
  <c r="AW188" i="1" s="1"/>
  <c r="AI188" i="1"/>
  <c r="AA188" i="1"/>
  <c r="S188" i="1"/>
  <c r="I188" i="1"/>
  <c r="K188" i="1" s="1"/>
  <c r="L188" i="1" s="1"/>
  <c r="G188" i="1"/>
  <c r="H188" i="1" s="1"/>
  <c r="Z188" i="1" s="1"/>
  <c r="AQ187" i="1"/>
  <c r="AI187" i="1"/>
  <c r="AA187" i="1"/>
  <c r="AW187" i="1" s="1"/>
  <c r="S187" i="1"/>
  <c r="I187" i="1"/>
  <c r="G187" i="1"/>
  <c r="H187" i="1" s="1"/>
  <c r="X187" i="1" s="1"/>
  <c r="AQ186" i="1"/>
  <c r="AI186" i="1"/>
  <c r="AA186" i="1"/>
  <c r="S186" i="1"/>
  <c r="AW186" i="1" s="1"/>
  <c r="I186" i="1"/>
  <c r="G186" i="1"/>
  <c r="H186" i="1" s="1"/>
  <c r="AQ185" i="1"/>
  <c r="AW185" i="1" s="1"/>
  <c r="AI185" i="1"/>
  <c r="AA185" i="1"/>
  <c r="S185" i="1"/>
  <c r="I185" i="1"/>
  <c r="AT185" i="1" s="1"/>
  <c r="AU185" i="1" s="1"/>
  <c r="G185" i="1"/>
  <c r="H185" i="1" s="1"/>
  <c r="AQ184" i="1"/>
  <c r="AW184" i="1" s="1"/>
  <c r="AI184" i="1"/>
  <c r="AA184" i="1"/>
  <c r="S184" i="1"/>
  <c r="I184" i="1"/>
  <c r="K184" i="1" s="1"/>
  <c r="L184" i="1" s="1"/>
  <c r="G184" i="1"/>
  <c r="H184" i="1" s="1"/>
  <c r="AQ183" i="1"/>
  <c r="AI183" i="1"/>
  <c r="AA183" i="1"/>
  <c r="AW183" i="1" s="1"/>
  <c r="S183" i="1"/>
  <c r="I183" i="1"/>
  <c r="K183" i="1" s="1"/>
  <c r="L183" i="1" s="1"/>
  <c r="G183" i="1"/>
  <c r="H183" i="1" s="1"/>
  <c r="AD183" i="1" s="1"/>
  <c r="AQ182" i="1"/>
  <c r="AI182" i="1"/>
  <c r="AA182" i="1"/>
  <c r="S182" i="1"/>
  <c r="AW182" i="1" s="1"/>
  <c r="I182" i="1"/>
  <c r="G182" i="1"/>
  <c r="H182" i="1" s="1"/>
  <c r="AQ181" i="1"/>
  <c r="AW181" i="1" s="1"/>
  <c r="AI181" i="1"/>
  <c r="AA181" i="1"/>
  <c r="S181" i="1"/>
  <c r="I181" i="1"/>
  <c r="G181" i="1"/>
  <c r="H181" i="1" s="1"/>
  <c r="I180" i="1"/>
  <c r="G180" i="1"/>
  <c r="H180" i="1" s="1"/>
  <c r="I179" i="1"/>
  <c r="G179" i="1"/>
  <c r="H179" i="1" s="1"/>
  <c r="I178" i="1"/>
  <c r="G178" i="1"/>
  <c r="H178" i="1" s="1"/>
  <c r="I177" i="1"/>
  <c r="AE177" i="1" s="1"/>
  <c r="G177" i="1"/>
  <c r="H177" i="1" s="1"/>
  <c r="I176" i="1"/>
  <c r="U176" i="1" s="1"/>
  <c r="G176" i="1"/>
  <c r="H176" i="1" s="1"/>
  <c r="I175" i="1"/>
  <c r="AC175" i="1" s="1"/>
  <c r="G175" i="1"/>
  <c r="H175" i="1" s="1"/>
  <c r="I174" i="1"/>
  <c r="G174" i="1"/>
  <c r="H174" i="1" s="1"/>
  <c r="I173" i="1"/>
  <c r="Y173" i="1" s="1"/>
  <c r="G173" i="1"/>
  <c r="H173" i="1" s="1"/>
  <c r="I172" i="1"/>
  <c r="Y172" i="1" s="1"/>
  <c r="G172" i="1"/>
  <c r="H172" i="1" s="1"/>
  <c r="I171" i="1"/>
  <c r="AT171" i="1" s="1"/>
  <c r="AU171" i="1" s="1"/>
  <c r="G171" i="1"/>
  <c r="H171" i="1" s="1"/>
  <c r="I170" i="1"/>
  <c r="AM170" i="1" s="1"/>
  <c r="G170" i="1"/>
  <c r="H170" i="1" s="1"/>
  <c r="I169" i="1"/>
  <c r="AK169" i="1" s="1"/>
  <c r="G169" i="1"/>
  <c r="H169" i="1" s="1"/>
  <c r="I168" i="1"/>
  <c r="G168" i="1"/>
  <c r="H168" i="1" s="1"/>
  <c r="I167" i="1"/>
  <c r="O167" i="1" s="1"/>
  <c r="G167" i="1"/>
  <c r="H167" i="1" s="1"/>
  <c r="I166" i="1"/>
  <c r="AE166" i="1" s="1"/>
  <c r="G166" i="1"/>
  <c r="H166" i="1" s="1"/>
  <c r="I165" i="1"/>
  <c r="AE165" i="1" s="1"/>
  <c r="G165" i="1"/>
  <c r="H165" i="1" s="1"/>
  <c r="I164" i="1"/>
  <c r="G164" i="1"/>
  <c r="H164" i="1" s="1"/>
  <c r="I163" i="1"/>
  <c r="G163" i="1"/>
  <c r="H163" i="1" s="1"/>
  <c r="I162" i="1"/>
  <c r="AE162" i="1" s="1"/>
  <c r="G162" i="1"/>
  <c r="H162" i="1" s="1"/>
  <c r="I161" i="1"/>
  <c r="G161" i="1"/>
  <c r="H161" i="1" s="1"/>
  <c r="I160" i="1"/>
  <c r="G160" i="1"/>
  <c r="H160" i="1" s="1"/>
  <c r="I159" i="1"/>
  <c r="AE159" i="1" s="1"/>
  <c r="G159" i="1"/>
  <c r="H159" i="1" s="1"/>
  <c r="I158" i="1"/>
  <c r="G158" i="1"/>
  <c r="H158" i="1" s="1"/>
  <c r="I157" i="1"/>
  <c r="G157" i="1"/>
  <c r="H157" i="1" s="1"/>
  <c r="I156" i="1"/>
  <c r="AK156" i="1" s="1"/>
  <c r="G156" i="1"/>
  <c r="H156" i="1" s="1"/>
  <c r="I155" i="1"/>
  <c r="G155" i="1"/>
  <c r="H155" i="1" s="1"/>
  <c r="I154" i="1"/>
  <c r="O154" i="1" s="1"/>
  <c r="G154" i="1"/>
  <c r="H154" i="1" s="1"/>
  <c r="I153" i="1"/>
  <c r="AC153" i="1" s="1"/>
  <c r="G153" i="1"/>
  <c r="H153" i="1" s="1"/>
  <c r="I152" i="1"/>
  <c r="AG152" i="1" s="1"/>
  <c r="G152" i="1"/>
  <c r="H152" i="1" s="1"/>
  <c r="I151" i="1"/>
  <c r="O151" i="1" s="1"/>
  <c r="G151" i="1"/>
  <c r="H151" i="1" s="1"/>
  <c r="I150" i="1"/>
  <c r="AM150" i="1" s="1"/>
  <c r="G150" i="1"/>
  <c r="H150" i="1" s="1"/>
  <c r="I149" i="1"/>
  <c r="AK149" i="1" s="1"/>
  <c r="G149" i="1"/>
  <c r="H149" i="1" s="1"/>
  <c r="I148" i="1"/>
  <c r="G148" i="1"/>
  <c r="H148" i="1" s="1"/>
  <c r="I147" i="1"/>
  <c r="G147" i="1"/>
  <c r="H147" i="1" s="1"/>
  <c r="I146" i="1"/>
  <c r="K146" i="1" s="1"/>
  <c r="L146" i="1" s="1"/>
  <c r="G146" i="1"/>
  <c r="H146" i="1" s="1"/>
  <c r="I145" i="1"/>
  <c r="G145" i="1"/>
  <c r="H145" i="1" s="1"/>
  <c r="I144" i="1"/>
  <c r="AK144" i="1" s="1"/>
  <c r="G144" i="1"/>
  <c r="H144" i="1" s="1"/>
  <c r="I143" i="1"/>
  <c r="AE143" i="1" s="1"/>
  <c r="G143" i="1"/>
  <c r="H143" i="1" s="1"/>
  <c r="I142" i="1"/>
  <c r="G142" i="1"/>
  <c r="H142" i="1" s="1"/>
  <c r="I141" i="1"/>
  <c r="G141" i="1"/>
  <c r="H141" i="1" s="1"/>
  <c r="I140" i="1"/>
  <c r="AO140" i="1" s="1"/>
  <c r="G140" i="1"/>
  <c r="H140" i="1" s="1"/>
  <c r="I139" i="1"/>
  <c r="AE139" i="1" s="1"/>
  <c r="G139" i="1"/>
  <c r="H139" i="1" s="1"/>
  <c r="I138" i="1"/>
  <c r="W138" i="1" s="1"/>
  <c r="G138" i="1"/>
  <c r="H138" i="1" s="1"/>
  <c r="I137" i="1"/>
  <c r="G137" i="1"/>
  <c r="H137" i="1" s="1"/>
  <c r="I136" i="1"/>
  <c r="AK136" i="1" s="1"/>
  <c r="G136" i="1"/>
  <c r="H136" i="1" s="1"/>
  <c r="I135" i="1"/>
  <c r="W135" i="1" s="1"/>
  <c r="G135" i="1"/>
  <c r="H135" i="1" s="1"/>
  <c r="I134" i="1"/>
  <c r="AM134" i="1" s="1"/>
  <c r="G134" i="1"/>
  <c r="H134" i="1" s="1"/>
  <c r="I133" i="1"/>
  <c r="AK133" i="1" s="1"/>
  <c r="G133" i="1"/>
  <c r="H133" i="1" s="1"/>
  <c r="I132" i="1"/>
  <c r="AK132" i="1" s="1"/>
  <c r="G132" i="1"/>
  <c r="H132" i="1" s="1"/>
  <c r="I131" i="1"/>
  <c r="G131" i="1"/>
  <c r="H131" i="1" s="1"/>
  <c r="I130" i="1"/>
  <c r="AT130" i="1" s="1"/>
  <c r="AU130" i="1" s="1"/>
  <c r="G130" i="1"/>
  <c r="H130" i="1" s="1"/>
  <c r="I129" i="1"/>
  <c r="AO129" i="1" s="1"/>
  <c r="G129" i="1"/>
  <c r="H129" i="1" s="1"/>
  <c r="I128" i="1"/>
  <c r="AO128" i="1" s="1"/>
  <c r="G128" i="1"/>
  <c r="H128" i="1" s="1"/>
  <c r="I127" i="1"/>
  <c r="K127" i="1" s="1"/>
  <c r="L127" i="1" s="1"/>
  <c r="G127" i="1"/>
  <c r="H127" i="1" s="1"/>
  <c r="I126" i="1"/>
  <c r="AE126" i="1" s="1"/>
  <c r="G126" i="1"/>
  <c r="H126" i="1" s="1"/>
  <c r="I125" i="1"/>
  <c r="AK125" i="1" s="1"/>
  <c r="G125" i="1"/>
  <c r="H125" i="1" s="1"/>
  <c r="I124" i="1"/>
  <c r="AK124" i="1" s="1"/>
  <c r="G124" i="1"/>
  <c r="H124" i="1" s="1"/>
  <c r="I123" i="1"/>
  <c r="AE123" i="1" s="1"/>
  <c r="G123" i="1"/>
  <c r="H123" i="1" s="1"/>
  <c r="I122" i="1"/>
  <c r="W122" i="1" s="1"/>
  <c r="G122" i="1"/>
  <c r="H122" i="1" s="1"/>
  <c r="I121" i="1"/>
  <c r="AC121" i="1" s="1"/>
  <c r="G121" i="1"/>
  <c r="H121" i="1" s="1"/>
  <c r="I120" i="1"/>
  <c r="AO120" i="1" s="1"/>
  <c r="G120" i="1"/>
  <c r="H120" i="1" s="1"/>
  <c r="I119" i="1"/>
  <c r="AT119" i="1" s="1"/>
  <c r="AU119" i="1" s="1"/>
  <c r="G119" i="1"/>
  <c r="H119" i="1" s="1"/>
  <c r="I118" i="1"/>
  <c r="AT118" i="1" s="1"/>
  <c r="AU118" i="1" s="1"/>
  <c r="G118" i="1"/>
  <c r="H118" i="1" s="1"/>
  <c r="I117" i="1"/>
  <c r="AO117" i="1" s="1"/>
  <c r="G117" i="1"/>
  <c r="H117" i="1" s="1"/>
  <c r="I116" i="1"/>
  <c r="AK116" i="1" s="1"/>
  <c r="G116" i="1"/>
  <c r="H116" i="1" s="1"/>
  <c r="I115" i="1"/>
  <c r="O115" i="1" s="1"/>
  <c r="G115" i="1"/>
  <c r="H115" i="1" s="1"/>
  <c r="I114" i="1"/>
  <c r="AT114" i="1" s="1"/>
  <c r="AU114" i="1" s="1"/>
  <c r="G114" i="1"/>
  <c r="H114" i="1" s="1"/>
  <c r="I113" i="1"/>
  <c r="AG113" i="1" s="1"/>
  <c r="G113" i="1"/>
  <c r="H113" i="1" s="1"/>
  <c r="I112" i="1"/>
  <c r="Q112" i="1" s="1"/>
  <c r="G112" i="1"/>
  <c r="H112" i="1" s="1"/>
  <c r="I111" i="1"/>
  <c r="Q111" i="1" s="1"/>
  <c r="G111" i="1"/>
  <c r="H111" i="1" s="1"/>
  <c r="I110" i="1"/>
  <c r="O110" i="1" s="1"/>
  <c r="Q116" i="6" s="1"/>
  <c r="T116" i="6" s="1"/>
  <c r="G110" i="1"/>
  <c r="H110" i="1" s="1"/>
  <c r="I109" i="1"/>
  <c r="AT109" i="1" s="1"/>
  <c r="AU109" i="1" s="1"/>
  <c r="G109" i="1"/>
  <c r="H109" i="1" s="1"/>
  <c r="I108" i="1"/>
  <c r="AC108" i="1" s="1"/>
  <c r="G108" i="1"/>
  <c r="H108" i="1" s="1"/>
  <c r="I107" i="1"/>
  <c r="AM107" i="1" s="1"/>
  <c r="G107" i="1"/>
  <c r="H107" i="1" s="1"/>
  <c r="I106" i="1"/>
  <c r="AT106" i="1" s="1"/>
  <c r="AU106" i="1" s="1"/>
  <c r="G106" i="1"/>
  <c r="H106" i="1" s="1"/>
  <c r="I105" i="1"/>
  <c r="Q105" i="1" s="1"/>
  <c r="G105" i="1"/>
  <c r="H105" i="1" s="1"/>
  <c r="I104" i="1"/>
  <c r="Q104" i="1" s="1"/>
  <c r="G104" i="1"/>
  <c r="H104" i="1" s="1"/>
  <c r="I103" i="1"/>
  <c r="AT103" i="1" s="1"/>
  <c r="AU103" i="1" s="1"/>
  <c r="G103" i="1"/>
  <c r="H103" i="1" s="1"/>
  <c r="I102" i="1"/>
  <c r="G102" i="1"/>
  <c r="H102" i="1" s="1"/>
  <c r="I101" i="1"/>
  <c r="W101" i="1" s="1"/>
  <c r="G101" i="1"/>
  <c r="H101" i="1" s="1"/>
  <c r="I100" i="1"/>
  <c r="Q100" i="1" s="1"/>
  <c r="G100" i="1"/>
  <c r="H100" i="1" s="1"/>
  <c r="I99" i="1"/>
  <c r="AE99" i="1" s="1"/>
  <c r="G99" i="1"/>
  <c r="H99" i="1" s="1"/>
  <c r="I98" i="1"/>
  <c r="AM98" i="1" s="1"/>
  <c r="G98" i="1"/>
  <c r="H98" i="1" s="1"/>
  <c r="I97" i="1"/>
  <c r="G97" i="1"/>
  <c r="H97" i="1" s="1"/>
  <c r="I96" i="1"/>
  <c r="Y96" i="1" s="1"/>
  <c r="G96" i="1"/>
  <c r="H96" i="1" s="1"/>
  <c r="I95" i="1"/>
  <c r="G95" i="1"/>
  <c r="H95" i="1" s="1"/>
  <c r="I94" i="1"/>
  <c r="O94" i="1" s="1"/>
  <c r="Q100" i="6" s="1"/>
  <c r="T100" i="6" s="1"/>
  <c r="G94" i="1"/>
  <c r="H94" i="1" s="1"/>
  <c r="I93" i="1"/>
  <c r="AE93" i="1" s="1"/>
  <c r="G93" i="1"/>
  <c r="H93" i="1" s="1"/>
  <c r="I92" i="1"/>
  <c r="G92" i="1"/>
  <c r="H92" i="1" s="1"/>
  <c r="I91" i="1"/>
  <c r="AM91" i="1" s="1"/>
  <c r="G91" i="1"/>
  <c r="H91" i="1" s="1"/>
  <c r="I90" i="1"/>
  <c r="G90" i="1"/>
  <c r="H90" i="1" s="1"/>
  <c r="I89" i="1"/>
  <c r="W89" i="1" s="1"/>
  <c r="G89" i="1"/>
  <c r="H89" i="1" s="1"/>
  <c r="I88" i="1"/>
  <c r="G88" i="1"/>
  <c r="H88" i="1" s="1"/>
  <c r="I87" i="1"/>
  <c r="AC87" i="1" s="1"/>
  <c r="G87" i="1"/>
  <c r="H87" i="1" s="1"/>
  <c r="I86" i="1"/>
  <c r="AT86" i="1" s="1"/>
  <c r="AU86" i="1" s="1"/>
  <c r="G86" i="1"/>
  <c r="H86" i="1" s="1"/>
  <c r="I85" i="1"/>
  <c r="AK85" i="1" s="1"/>
  <c r="G85" i="1"/>
  <c r="H85" i="1" s="1"/>
  <c r="I84" i="1"/>
  <c r="AK84" i="1" s="1"/>
  <c r="G84" i="1"/>
  <c r="H84" i="1" s="1"/>
  <c r="I83" i="1"/>
  <c r="AE83" i="1" s="1"/>
  <c r="G83" i="1"/>
  <c r="H83" i="1" s="1"/>
  <c r="I82" i="1"/>
  <c r="AE82" i="1" s="1"/>
  <c r="G82" i="1"/>
  <c r="H82" i="1" s="1"/>
  <c r="I81" i="1"/>
  <c r="G81" i="1"/>
  <c r="H81" i="1" s="1"/>
  <c r="I80" i="1"/>
  <c r="U80" i="1" s="1"/>
  <c r="G80" i="1"/>
  <c r="H80" i="1" s="1"/>
  <c r="I79" i="1"/>
  <c r="AM79" i="1" s="1"/>
  <c r="G79" i="1"/>
  <c r="H79" i="1" s="1"/>
  <c r="I78" i="1"/>
  <c r="AT78" i="1" s="1"/>
  <c r="AU78" i="1" s="1"/>
  <c r="G78" i="1"/>
  <c r="H78" i="1" s="1"/>
  <c r="I77" i="1"/>
  <c r="G77" i="1"/>
  <c r="H77" i="1" s="1"/>
  <c r="I76" i="1"/>
  <c r="U76" i="1" s="1"/>
  <c r="G76" i="1"/>
  <c r="H76" i="1" s="1"/>
  <c r="I75" i="1"/>
  <c r="AG75" i="1" s="1"/>
  <c r="G75" i="1"/>
  <c r="H75" i="1" s="1"/>
  <c r="I74" i="1"/>
  <c r="AE74" i="1" s="1"/>
  <c r="G74" i="1"/>
  <c r="H74" i="1" s="1"/>
  <c r="I73" i="1"/>
  <c r="Y73" i="1" s="1"/>
  <c r="G73" i="1"/>
  <c r="H73" i="1" s="1"/>
  <c r="I72" i="1"/>
  <c r="AT72" i="1" s="1"/>
  <c r="AU72" i="1" s="1"/>
  <c r="G72" i="1"/>
  <c r="H72" i="1" s="1"/>
  <c r="I71" i="1"/>
  <c r="AT71" i="1" s="1"/>
  <c r="AU71" i="1" s="1"/>
  <c r="G71" i="1"/>
  <c r="H71" i="1" s="1"/>
  <c r="I70" i="1"/>
  <c r="Q70" i="1" s="1"/>
  <c r="G70" i="1"/>
  <c r="H70" i="1" s="1"/>
  <c r="I69" i="1"/>
  <c r="W69" i="1" s="1"/>
  <c r="G69" i="1"/>
  <c r="H69" i="1" s="1"/>
  <c r="I68" i="1"/>
  <c r="Y68" i="1" s="1"/>
  <c r="G68" i="1"/>
  <c r="H68" i="1" s="1"/>
  <c r="I67" i="1"/>
  <c r="Q67" i="1" s="1"/>
  <c r="G67" i="1"/>
  <c r="H67" i="1" s="1"/>
  <c r="I66" i="1"/>
  <c r="AG66" i="1" s="1"/>
  <c r="G66" i="1"/>
  <c r="H66" i="1" s="1"/>
  <c r="I65" i="1"/>
  <c r="AM65" i="1" s="1"/>
  <c r="G65" i="1"/>
  <c r="H65" i="1" s="1"/>
  <c r="I64" i="1"/>
  <c r="G64" i="1"/>
  <c r="H64" i="1" s="1"/>
  <c r="I63" i="1"/>
  <c r="AM63" i="1" s="1"/>
  <c r="G63" i="1"/>
  <c r="H63" i="1" s="1"/>
  <c r="I62" i="1"/>
  <c r="AG62" i="1" s="1"/>
  <c r="G62" i="1"/>
  <c r="H62" i="1" s="1"/>
  <c r="I61" i="1"/>
  <c r="AM61" i="1" s="1"/>
  <c r="G61" i="1"/>
  <c r="H61" i="1" s="1"/>
  <c r="I60" i="1"/>
  <c r="AE60" i="1" s="1"/>
  <c r="G60" i="1"/>
  <c r="H60" i="1" s="1"/>
  <c r="I59" i="1"/>
  <c r="G59" i="1"/>
  <c r="H59" i="1" s="1"/>
  <c r="I58" i="1"/>
  <c r="AT58" i="1" s="1"/>
  <c r="AU58" i="1" s="1"/>
  <c r="G58" i="1"/>
  <c r="H58" i="1" s="1"/>
  <c r="I57" i="1"/>
  <c r="AM57" i="1" s="1"/>
  <c r="G57" i="1"/>
  <c r="H57" i="1" s="1"/>
  <c r="I56" i="1"/>
  <c r="W56" i="1" s="1"/>
  <c r="G56" i="1"/>
  <c r="H56" i="1" s="1"/>
  <c r="AX55" i="1"/>
  <c r="AW55" i="1"/>
  <c r="I55" i="1"/>
  <c r="AG55" i="1" s="1"/>
  <c r="G55" i="1"/>
  <c r="H55" i="1" s="1"/>
  <c r="AV55" i="1" s="1"/>
  <c r="I54" i="1"/>
  <c r="AM54" i="1" s="1"/>
  <c r="G54" i="1"/>
  <c r="H54" i="1" s="1"/>
  <c r="I53" i="1"/>
  <c r="AE53" i="1" s="1"/>
  <c r="G53" i="1"/>
  <c r="H53" i="1" s="1"/>
  <c r="I52" i="1"/>
  <c r="O52" i="1" s="1"/>
  <c r="Q55" i="6" s="1"/>
  <c r="T55" i="6" s="1"/>
  <c r="G52" i="1"/>
  <c r="H52" i="1" s="1"/>
  <c r="I51" i="1"/>
  <c r="AG51" i="1" s="1"/>
  <c r="G51" i="1"/>
  <c r="H51" i="1" s="1"/>
  <c r="I50" i="1"/>
  <c r="AM50" i="1" s="1"/>
  <c r="G50" i="1"/>
  <c r="H50" i="1" s="1"/>
  <c r="I49" i="1"/>
  <c r="G49" i="1"/>
  <c r="H49" i="1" s="1"/>
  <c r="I48" i="1"/>
  <c r="AE48" i="1" s="1"/>
  <c r="G48" i="1"/>
  <c r="H48" i="1" s="1"/>
  <c r="I47" i="1"/>
  <c r="AG47" i="1" s="1"/>
  <c r="G47" i="1"/>
  <c r="H47" i="1" s="1"/>
  <c r="I46" i="1"/>
  <c r="AM46" i="1" s="1"/>
  <c r="G46" i="1"/>
  <c r="H46" i="1" s="1"/>
  <c r="I45" i="1"/>
  <c r="AM45" i="1" s="1"/>
  <c r="G45" i="1"/>
  <c r="H45" i="1" s="1"/>
  <c r="I44" i="1"/>
  <c r="AT44" i="1" s="1"/>
  <c r="AU44" i="1" s="1"/>
  <c r="G44" i="1"/>
  <c r="H44" i="1" s="1"/>
  <c r="I43" i="1"/>
  <c r="AG43" i="1" s="1"/>
  <c r="G43" i="1"/>
  <c r="H43" i="1" s="1"/>
  <c r="I42" i="1"/>
  <c r="AM42" i="1" s="1"/>
  <c r="G42" i="1"/>
  <c r="H42" i="1" s="1"/>
  <c r="I41" i="1"/>
  <c r="W41" i="1" s="1"/>
  <c r="G41" i="1"/>
  <c r="H41" i="1" s="1"/>
  <c r="I40" i="1"/>
  <c r="W40" i="1" s="1"/>
  <c r="G40" i="1"/>
  <c r="H40" i="1" s="1"/>
  <c r="I39" i="1"/>
  <c r="AG39" i="1" s="1"/>
  <c r="G39" i="1"/>
  <c r="H39" i="1" s="1"/>
  <c r="I38" i="1"/>
  <c r="AM38" i="1" s="1"/>
  <c r="G38" i="1"/>
  <c r="H38" i="1" s="1"/>
  <c r="I37" i="1"/>
  <c r="AM37" i="1" s="1"/>
  <c r="G37" i="1"/>
  <c r="H37" i="1" s="1"/>
  <c r="I36" i="1"/>
  <c r="AT36" i="1" s="1"/>
  <c r="AU36" i="1" s="1"/>
  <c r="G36" i="1"/>
  <c r="H36" i="1" s="1"/>
  <c r="I35" i="1"/>
  <c r="AG35" i="1" s="1"/>
  <c r="G35" i="1"/>
  <c r="H35" i="1" s="1"/>
  <c r="I34" i="1"/>
  <c r="AM34" i="1" s="1"/>
  <c r="G34" i="1"/>
  <c r="H34" i="1" s="1"/>
  <c r="I33" i="1"/>
  <c r="W33" i="1" s="1"/>
  <c r="G33" i="1"/>
  <c r="H33" i="1" s="1"/>
  <c r="I32" i="1"/>
  <c r="G32" i="1"/>
  <c r="H32" i="1" s="1"/>
  <c r="I31" i="1"/>
  <c r="AT31" i="1" s="1"/>
  <c r="AU31" i="1" s="1"/>
  <c r="G31" i="1"/>
  <c r="H31" i="1" s="1"/>
  <c r="I30" i="1"/>
  <c r="M30" i="1" s="1"/>
  <c r="G30" i="1"/>
  <c r="H30" i="1" s="1"/>
  <c r="I29" i="1"/>
  <c r="G29" i="1"/>
  <c r="H29" i="1" s="1"/>
  <c r="I28" i="1"/>
  <c r="AM28" i="1" s="1"/>
  <c r="G28" i="1"/>
  <c r="H28" i="1" s="1"/>
  <c r="I27" i="1"/>
  <c r="AC27" i="1" s="1"/>
  <c r="G27" i="1"/>
  <c r="H27" i="1" s="1"/>
  <c r="I26" i="1"/>
  <c r="AT26" i="1" s="1"/>
  <c r="AU26" i="1" s="1"/>
  <c r="G26" i="1"/>
  <c r="H26" i="1" s="1"/>
  <c r="I25" i="1"/>
  <c r="O25" i="1" s="1"/>
  <c r="Q25" i="6" s="1"/>
  <c r="T25" i="6" s="1"/>
  <c r="G25" i="1"/>
  <c r="H25" i="1" s="1"/>
  <c r="I24" i="1"/>
  <c r="AT24" i="1" s="1"/>
  <c r="AU24" i="1" s="1"/>
  <c r="G24" i="1"/>
  <c r="H24" i="1" s="1"/>
  <c r="I23" i="1"/>
  <c r="AT23" i="1" s="1"/>
  <c r="AU23" i="1" s="1"/>
  <c r="G23" i="1"/>
  <c r="H23" i="1" s="1"/>
  <c r="I22" i="1"/>
  <c r="AC22" i="1" s="1"/>
  <c r="G22" i="1"/>
  <c r="H22" i="1" s="1"/>
  <c r="I21" i="1"/>
  <c r="W21" i="1" s="1"/>
  <c r="G21" i="1"/>
  <c r="H21" i="1" s="1"/>
  <c r="I20" i="1"/>
  <c r="AT20" i="1" s="1"/>
  <c r="AU20" i="1" s="1"/>
  <c r="G20" i="1"/>
  <c r="H20" i="1" s="1"/>
  <c r="I19" i="1"/>
  <c r="U19" i="1" s="1"/>
  <c r="G19" i="1"/>
  <c r="H19" i="1" s="1"/>
  <c r="I18" i="1"/>
  <c r="AT18" i="1" s="1"/>
  <c r="AU18" i="1" s="1"/>
  <c r="G18" i="1"/>
  <c r="H18" i="1" s="1"/>
  <c r="I17" i="1"/>
  <c r="AE17" i="1" s="1"/>
  <c r="G17" i="1"/>
  <c r="H17" i="1" s="1"/>
  <c r="I16" i="1"/>
  <c r="AT16" i="1" s="1"/>
  <c r="AU16" i="1" s="1"/>
  <c r="G16" i="1"/>
  <c r="H16" i="1" s="1"/>
  <c r="I15" i="1"/>
  <c r="G15" i="1"/>
  <c r="H15" i="1" s="1"/>
  <c r="I14" i="1"/>
  <c r="U14" i="1" s="1"/>
  <c r="G14" i="1"/>
  <c r="H14" i="1" s="1"/>
  <c r="I13" i="1"/>
  <c r="O13" i="1" s="1"/>
  <c r="Q13" i="6" s="1"/>
  <c r="T13" i="6" s="1"/>
  <c r="G13" i="1"/>
  <c r="H13" i="1" s="1"/>
  <c r="I12" i="1"/>
  <c r="AT12" i="1" s="1"/>
  <c r="AU12" i="1" s="1"/>
  <c r="G12" i="1"/>
  <c r="H12" i="1" s="1"/>
  <c r="I11" i="1"/>
  <c r="AT11" i="1" s="1"/>
  <c r="AU11" i="1" s="1"/>
  <c r="G11" i="1"/>
  <c r="H11" i="1" s="1"/>
  <c r="I10" i="1"/>
  <c r="G10" i="1"/>
  <c r="H10" i="1" s="1"/>
  <c r="I9" i="1"/>
  <c r="W9" i="1" s="1"/>
  <c r="G9" i="1"/>
  <c r="H9" i="1" s="1"/>
  <c r="I8" i="1"/>
  <c r="AT8" i="1" s="1"/>
  <c r="AU8" i="1" s="1"/>
  <c r="G8" i="1"/>
  <c r="H8" i="1" s="1"/>
  <c r="I7" i="1"/>
  <c r="G7" i="1"/>
  <c r="H7" i="1" s="1"/>
  <c r="I6" i="1"/>
  <c r="AK6" i="1" s="1"/>
  <c r="G6" i="1"/>
  <c r="H6" i="1" s="1"/>
  <c r="I5" i="1"/>
  <c r="AE5" i="1" s="1"/>
  <c r="G5" i="1"/>
  <c r="H5" i="1" s="1"/>
  <c r="I4" i="1"/>
  <c r="AT4" i="1" s="1"/>
  <c r="AU4" i="1" s="1"/>
  <c r="G4" i="1"/>
  <c r="H4" i="1" s="1"/>
  <c r="I3" i="1"/>
  <c r="G3" i="1"/>
  <c r="H3" i="1" s="1"/>
  <c r="G339" i="2"/>
  <c r="G335" i="2"/>
  <c r="G334" i="2"/>
  <c r="G333" i="2"/>
  <c r="G331" i="2"/>
  <c r="G329" i="2"/>
  <c r="G328" i="2"/>
  <c r="G327" i="2"/>
  <c r="G326" i="2"/>
  <c r="G323" i="2"/>
  <c r="G322" i="2"/>
  <c r="G320" i="2"/>
  <c r="G319" i="2"/>
  <c r="G317" i="2"/>
  <c r="G315" i="2"/>
  <c r="J3" i="10"/>
  <c r="F3" i="10" s="1"/>
  <c r="N312" i="2"/>
  <c r="O312" i="2" s="1"/>
  <c r="I312" i="2"/>
  <c r="H312" i="2"/>
  <c r="L312" i="2" s="1"/>
  <c r="N311" i="2"/>
  <c r="O311" i="2" s="1"/>
  <c r="I311" i="2"/>
  <c r="H311" i="2"/>
  <c r="L311" i="2" s="1"/>
  <c r="N310" i="2"/>
  <c r="O310" i="2" s="1"/>
  <c r="I310" i="2"/>
  <c r="H310" i="2"/>
  <c r="L310" i="2" s="1"/>
  <c r="N309" i="2"/>
  <c r="O309" i="2" s="1"/>
  <c r="I309" i="2"/>
  <c r="H309" i="2"/>
  <c r="L309" i="2" s="1"/>
  <c r="N308" i="2"/>
  <c r="O308" i="2" s="1"/>
  <c r="I308" i="2"/>
  <c r="H308" i="2"/>
  <c r="L308" i="2" s="1"/>
  <c r="N307" i="2"/>
  <c r="O307" i="2" s="1"/>
  <c r="I307" i="2"/>
  <c r="H307" i="2"/>
  <c r="L307" i="2" s="1"/>
  <c r="N306" i="2"/>
  <c r="O306" i="2" s="1"/>
  <c r="I306" i="2"/>
  <c r="H306" i="2"/>
  <c r="L306" i="2" s="1"/>
  <c r="N305" i="2"/>
  <c r="O305" i="2" s="1"/>
  <c r="I305" i="2"/>
  <c r="H305" i="2"/>
  <c r="L305" i="2" s="1"/>
  <c r="N304" i="2"/>
  <c r="O304" i="2" s="1"/>
  <c r="I304" i="2"/>
  <c r="H304" i="2"/>
  <c r="L304" i="2" s="1"/>
  <c r="N303" i="2"/>
  <c r="O303" i="2" s="1"/>
  <c r="I303" i="2"/>
  <c r="H303" i="2"/>
  <c r="L303" i="2" s="1"/>
  <c r="N302" i="2"/>
  <c r="O302" i="2" s="1"/>
  <c r="I302" i="2"/>
  <c r="H302" i="2"/>
  <c r="L302" i="2" s="1"/>
  <c r="N301" i="2"/>
  <c r="O301" i="2" s="1"/>
  <c r="I301" i="2"/>
  <c r="H301" i="2"/>
  <c r="L301" i="2" s="1"/>
  <c r="N300" i="2"/>
  <c r="O300" i="2" s="1"/>
  <c r="I300" i="2"/>
  <c r="H300" i="2"/>
  <c r="L300" i="2" s="1"/>
  <c r="N299" i="2"/>
  <c r="O299" i="2" s="1"/>
  <c r="I299" i="2"/>
  <c r="H299" i="2"/>
  <c r="L299" i="2" s="1"/>
  <c r="N298" i="2"/>
  <c r="O298" i="2" s="1"/>
  <c r="I298" i="2"/>
  <c r="H298" i="2"/>
  <c r="L298" i="2" s="1"/>
  <c r="N297" i="2"/>
  <c r="O297" i="2" s="1"/>
  <c r="I297" i="2"/>
  <c r="H297" i="2"/>
  <c r="L297" i="2" s="1"/>
  <c r="N296" i="2"/>
  <c r="O296" i="2" s="1"/>
  <c r="I296" i="2"/>
  <c r="H296" i="2"/>
  <c r="L296" i="2" s="1"/>
  <c r="N295" i="2"/>
  <c r="O295" i="2" s="1"/>
  <c r="I295" i="2"/>
  <c r="H295" i="2"/>
  <c r="L295" i="2" s="1"/>
  <c r="N294" i="2"/>
  <c r="O294" i="2" s="1"/>
  <c r="I294" i="2"/>
  <c r="H294" i="2"/>
  <c r="L294" i="2" s="1"/>
  <c r="N293" i="2"/>
  <c r="O293" i="2" s="1"/>
  <c r="I293" i="2"/>
  <c r="H293" i="2"/>
  <c r="L293" i="2" s="1"/>
  <c r="N292" i="2"/>
  <c r="O292" i="2" s="1"/>
  <c r="I292" i="2"/>
  <c r="H292" i="2"/>
  <c r="L292" i="2" s="1"/>
  <c r="N291" i="2"/>
  <c r="O291" i="2" s="1"/>
  <c r="I291" i="2"/>
  <c r="H291" i="2"/>
  <c r="L291" i="2" s="1"/>
  <c r="N290" i="2"/>
  <c r="O290" i="2" s="1"/>
  <c r="I290" i="2"/>
  <c r="H290" i="2"/>
  <c r="L290" i="2" s="1"/>
  <c r="N289" i="2"/>
  <c r="O289" i="2" s="1"/>
  <c r="I289" i="2"/>
  <c r="H289" i="2"/>
  <c r="L289" i="2" s="1"/>
  <c r="N288" i="2"/>
  <c r="O288" i="2" s="1"/>
  <c r="I288" i="2"/>
  <c r="H288" i="2"/>
  <c r="L288" i="2" s="1"/>
  <c r="N287" i="2"/>
  <c r="O287" i="2" s="1"/>
  <c r="I287" i="2"/>
  <c r="H287" i="2"/>
  <c r="L287" i="2" s="1"/>
  <c r="N286" i="2"/>
  <c r="O286" i="2" s="1"/>
  <c r="I286" i="2"/>
  <c r="H286" i="2"/>
  <c r="L286" i="2" s="1"/>
  <c r="N285" i="2"/>
  <c r="O285" i="2" s="1"/>
  <c r="I285" i="2"/>
  <c r="H285" i="2"/>
  <c r="L285" i="2" s="1"/>
  <c r="N284" i="2"/>
  <c r="O284" i="2" s="1"/>
  <c r="I284" i="2"/>
  <c r="H284" i="2"/>
  <c r="L284" i="2" s="1"/>
  <c r="N283" i="2"/>
  <c r="O283" i="2" s="1"/>
  <c r="I283" i="2"/>
  <c r="H283" i="2"/>
  <c r="L283" i="2" s="1"/>
  <c r="N282" i="2"/>
  <c r="O282" i="2" s="1"/>
  <c r="I282" i="2"/>
  <c r="H282" i="2"/>
  <c r="L282" i="2" s="1"/>
  <c r="N281" i="2"/>
  <c r="O281" i="2" s="1"/>
  <c r="I281" i="2"/>
  <c r="H281" i="2"/>
  <c r="L281" i="2" s="1"/>
  <c r="N280" i="2"/>
  <c r="O280" i="2" s="1"/>
  <c r="I280" i="2"/>
  <c r="H280" i="2"/>
  <c r="L280" i="2" s="1"/>
  <c r="N279" i="2"/>
  <c r="O279" i="2" s="1"/>
  <c r="I279" i="2"/>
  <c r="H279" i="2"/>
  <c r="L279" i="2" s="1"/>
  <c r="N278" i="2"/>
  <c r="O278" i="2" s="1"/>
  <c r="I278" i="2"/>
  <c r="H278" i="2"/>
  <c r="L278" i="2" s="1"/>
  <c r="N277" i="2"/>
  <c r="O277" i="2" s="1"/>
  <c r="I277" i="2"/>
  <c r="H277" i="2"/>
  <c r="L277" i="2" s="1"/>
  <c r="N276" i="2"/>
  <c r="O276" i="2" s="1"/>
  <c r="I276" i="2"/>
  <c r="H276" i="2"/>
  <c r="L276" i="2" s="1"/>
  <c r="N275" i="2"/>
  <c r="O275" i="2" s="1"/>
  <c r="I275" i="2"/>
  <c r="H275" i="2"/>
  <c r="L275" i="2" s="1"/>
  <c r="N274" i="2"/>
  <c r="O274" i="2" s="1"/>
  <c r="I274" i="2"/>
  <c r="H274" i="2"/>
  <c r="L274" i="2" s="1"/>
  <c r="N273" i="2"/>
  <c r="O273" i="2" s="1"/>
  <c r="I273" i="2"/>
  <c r="H273" i="2"/>
  <c r="L273" i="2" s="1"/>
  <c r="N272" i="2"/>
  <c r="O272" i="2" s="1"/>
  <c r="I272" i="2"/>
  <c r="H272" i="2"/>
  <c r="L272" i="2" s="1"/>
  <c r="N271" i="2"/>
  <c r="O271" i="2" s="1"/>
  <c r="I271" i="2"/>
  <c r="H271" i="2"/>
  <c r="L271" i="2" s="1"/>
  <c r="N270" i="2"/>
  <c r="O270" i="2" s="1"/>
  <c r="I270" i="2"/>
  <c r="H270" i="2"/>
  <c r="L270" i="2" s="1"/>
  <c r="N269" i="2"/>
  <c r="O269" i="2" s="1"/>
  <c r="I269" i="2"/>
  <c r="H269" i="2"/>
  <c r="L269" i="2" s="1"/>
  <c r="N268" i="2"/>
  <c r="O268" i="2" s="1"/>
  <c r="I268" i="2"/>
  <c r="H268" i="2"/>
  <c r="L268" i="2" s="1"/>
  <c r="N267" i="2"/>
  <c r="O267" i="2" s="1"/>
  <c r="I267" i="2"/>
  <c r="H267" i="2"/>
  <c r="L267" i="2" s="1"/>
  <c r="N266" i="2"/>
  <c r="O266" i="2" s="1"/>
  <c r="I266" i="2"/>
  <c r="H266" i="2"/>
  <c r="L266" i="2" s="1"/>
  <c r="N265" i="2"/>
  <c r="O265" i="2" s="1"/>
  <c r="I265" i="2"/>
  <c r="H265" i="2"/>
  <c r="L265" i="2" s="1"/>
  <c r="N264" i="2"/>
  <c r="O264" i="2" s="1"/>
  <c r="I264" i="2"/>
  <c r="H264" i="2"/>
  <c r="L264" i="2" s="1"/>
  <c r="N263" i="2"/>
  <c r="O263" i="2" s="1"/>
  <c r="I263" i="2"/>
  <c r="H263" i="2"/>
  <c r="L263" i="2" s="1"/>
  <c r="N262" i="2"/>
  <c r="O262" i="2" s="1"/>
  <c r="I262" i="2"/>
  <c r="H262" i="2"/>
  <c r="L262" i="2" s="1"/>
  <c r="N261" i="2"/>
  <c r="O261" i="2" s="1"/>
  <c r="I261" i="2"/>
  <c r="H261" i="2"/>
  <c r="L261" i="2" s="1"/>
  <c r="N260" i="2"/>
  <c r="O260" i="2" s="1"/>
  <c r="I260" i="2"/>
  <c r="H260" i="2"/>
  <c r="L260" i="2" s="1"/>
  <c r="N259" i="2"/>
  <c r="O259" i="2" s="1"/>
  <c r="I259" i="2"/>
  <c r="H259" i="2"/>
  <c r="L259" i="2" s="1"/>
  <c r="N258" i="2"/>
  <c r="O258" i="2" s="1"/>
  <c r="I258" i="2"/>
  <c r="H258" i="2"/>
  <c r="L258" i="2" s="1"/>
  <c r="N257" i="2"/>
  <c r="O257" i="2" s="1"/>
  <c r="I257" i="2"/>
  <c r="H257" i="2"/>
  <c r="L257" i="2" s="1"/>
  <c r="N256" i="2"/>
  <c r="O256" i="2" s="1"/>
  <c r="I256" i="2"/>
  <c r="H256" i="2"/>
  <c r="L256" i="2" s="1"/>
  <c r="N255" i="2"/>
  <c r="O255" i="2" s="1"/>
  <c r="I255" i="2"/>
  <c r="H255" i="2"/>
  <c r="L255" i="2" s="1"/>
  <c r="N254" i="2"/>
  <c r="O254" i="2" s="1"/>
  <c r="I254" i="2"/>
  <c r="H254" i="2"/>
  <c r="L254" i="2" s="1"/>
  <c r="N253" i="2"/>
  <c r="O253" i="2" s="1"/>
  <c r="I253" i="2"/>
  <c r="H253" i="2"/>
  <c r="L253" i="2" s="1"/>
  <c r="N252" i="2"/>
  <c r="O252" i="2" s="1"/>
  <c r="I252" i="2"/>
  <c r="H252" i="2"/>
  <c r="L252" i="2" s="1"/>
  <c r="N251" i="2"/>
  <c r="O251" i="2" s="1"/>
  <c r="I251" i="2"/>
  <c r="H251" i="2"/>
  <c r="L251" i="2" s="1"/>
  <c r="N250" i="2"/>
  <c r="O250" i="2" s="1"/>
  <c r="I250" i="2"/>
  <c r="H250" i="2"/>
  <c r="L250" i="2" s="1"/>
  <c r="N249" i="2"/>
  <c r="O249" i="2" s="1"/>
  <c r="I249" i="2"/>
  <c r="H249" i="2"/>
  <c r="L249" i="2" s="1"/>
  <c r="N248" i="2"/>
  <c r="O248" i="2" s="1"/>
  <c r="I248" i="2"/>
  <c r="H248" i="2"/>
  <c r="L248" i="2" s="1"/>
  <c r="N247" i="2"/>
  <c r="O247" i="2" s="1"/>
  <c r="I247" i="2"/>
  <c r="H247" i="2"/>
  <c r="L247" i="2" s="1"/>
  <c r="N246" i="2"/>
  <c r="O246" i="2" s="1"/>
  <c r="I246" i="2"/>
  <c r="H246" i="2"/>
  <c r="L246" i="2" s="1"/>
  <c r="N245" i="2"/>
  <c r="O245" i="2" s="1"/>
  <c r="I245" i="2"/>
  <c r="H245" i="2"/>
  <c r="L245" i="2" s="1"/>
  <c r="N244" i="2"/>
  <c r="O244" i="2" s="1"/>
  <c r="I244" i="2"/>
  <c r="H244" i="2"/>
  <c r="L244" i="2" s="1"/>
  <c r="N243" i="2"/>
  <c r="O243" i="2" s="1"/>
  <c r="I243" i="2"/>
  <c r="H243" i="2"/>
  <c r="L243" i="2" s="1"/>
  <c r="N242" i="2"/>
  <c r="O242" i="2" s="1"/>
  <c r="I242" i="2"/>
  <c r="H242" i="2"/>
  <c r="L242" i="2" s="1"/>
  <c r="N241" i="2"/>
  <c r="O241" i="2" s="1"/>
  <c r="I241" i="2"/>
  <c r="H241" i="2"/>
  <c r="L241" i="2" s="1"/>
  <c r="N240" i="2"/>
  <c r="O240" i="2" s="1"/>
  <c r="I240" i="2"/>
  <c r="H240" i="2"/>
  <c r="L240" i="2" s="1"/>
  <c r="N239" i="2"/>
  <c r="O239" i="2" s="1"/>
  <c r="I239" i="2"/>
  <c r="H239" i="2"/>
  <c r="L239" i="2" s="1"/>
  <c r="N238" i="2"/>
  <c r="O238" i="2" s="1"/>
  <c r="I238" i="2"/>
  <c r="H238" i="2"/>
  <c r="L238" i="2" s="1"/>
  <c r="N237" i="2"/>
  <c r="O237" i="2" s="1"/>
  <c r="I237" i="2"/>
  <c r="H237" i="2"/>
  <c r="L237" i="2" s="1"/>
  <c r="N236" i="2"/>
  <c r="O236" i="2" s="1"/>
  <c r="I236" i="2"/>
  <c r="H236" i="2"/>
  <c r="L236" i="2" s="1"/>
  <c r="N235" i="2"/>
  <c r="O235" i="2" s="1"/>
  <c r="I235" i="2"/>
  <c r="H235" i="2"/>
  <c r="L235" i="2" s="1"/>
  <c r="N234" i="2"/>
  <c r="O234" i="2" s="1"/>
  <c r="I234" i="2"/>
  <c r="H234" i="2"/>
  <c r="L234" i="2" s="1"/>
  <c r="N233" i="2"/>
  <c r="O233" i="2" s="1"/>
  <c r="I233" i="2"/>
  <c r="H233" i="2"/>
  <c r="L233" i="2" s="1"/>
  <c r="N232" i="2"/>
  <c r="O232" i="2" s="1"/>
  <c r="I232" i="2"/>
  <c r="H232" i="2"/>
  <c r="L232" i="2" s="1"/>
  <c r="N231" i="2"/>
  <c r="I231" i="2"/>
  <c r="H231" i="2"/>
  <c r="L231" i="2" s="1"/>
  <c r="N230" i="2"/>
  <c r="I230" i="2"/>
  <c r="H230" i="2"/>
  <c r="L230" i="2" s="1"/>
  <c r="N229" i="2"/>
  <c r="I229" i="2"/>
  <c r="H229" i="2"/>
  <c r="L229" i="2" s="1"/>
  <c r="N228" i="2"/>
  <c r="O228" i="2" s="1"/>
  <c r="I228" i="2"/>
  <c r="H228" i="2"/>
  <c r="L228" i="2" s="1"/>
  <c r="N227" i="2"/>
  <c r="O227" i="2" s="1"/>
  <c r="I227" i="2"/>
  <c r="H227" i="2"/>
  <c r="L227" i="2" s="1"/>
  <c r="N226" i="2"/>
  <c r="O226" i="2" s="1"/>
  <c r="I226" i="2"/>
  <c r="H226" i="2"/>
  <c r="L226" i="2" s="1"/>
  <c r="N225" i="2"/>
  <c r="O225" i="2" s="1"/>
  <c r="I225" i="2"/>
  <c r="H225" i="2"/>
  <c r="L225" i="2" s="1"/>
  <c r="N224" i="2"/>
  <c r="O224" i="2" s="1"/>
  <c r="I224" i="2"/>
  <c r="H224" i="2"/>
  <c r="L224" i="2" s="1"/>
  <c r="N223" i="2"/>
  <c r="O223" i="2" s="1"/>
  <c r="I223" i="2"/>
  <c r="H223" i="2"/>
  <c r="L223" i="2" s="1"/>
  <c r="N222" i="2"/>
  <c r="O222" i="2" s="1"/>
  <c r="I222" i="2"/>
  <c r="H222" i="2"/>
  <c r="L222" i="2" s="1"/>
  <c r="N221" i="2"/>
  <c r="O221" i="2" s="1"/>
  <c r="I221" i="2"/>
  <c r="H221" i="2"/>
  <c r="L221" i="2" s="1"/>
  <c r="N220" i="2"/>
  <c r="O220" i="2" s="1"/>
  <c r="I220" i="2"/>
  <c r="H220" i="2"/>
  <c r="L220" i="2" s="1"/>
  <c r="N219" i="2"/>
  <c r="O219" i="2" s="1"/>
  <c r="I219" i="2"/>
  <c r="H219" i="2"/>
  <c r="L219" i="2" s="1"/>
  <c r="N218" i="2"/>
  <c r="O218" i="2" s="1"/>
  <c r="I218" i="2"/>
  <c r="H218" i="2"/>
  <c r="L218" i="2" s="1"/>
  <c r="N217" i="2"/>
  <c r="O217" i="2" s="1"/>
  <c r="I217" i="2"/>
  <c r="H217" i="2"/>
  <c r="L217" i="2" s="1"/>
  <c r="N216" i="2"/>
  <c r="O216" i="2" s="1"/>
  <c r="I216" i="2"/>
  <c r="H216" i="2"/>
  <c r="L216" i="2" s="1"/>
  <c r="N215" i="2"/>
  <c r="O215" i="2" s="1"/>
  <c r="I215" i="2"/>
  <c r="H215" i="2"/>
  <c r="L215" i="2" s="1"/>
  <c r="N214" i="2"/>
  <c r="O214" i="2" s="1"/>
  <c r="I214" i="2"/>
  <c r="H214" i="2"/>
  <c r="L214" i="2" s="1"/>
  <c r="N213" i="2"/>
  <c r="O213" i="2" s="1"/>
  <c r="I213" i="2"/>
  <c r="H213" i="2"/>
  <c r="L213" i="2" s="1"/>
  <c r="N212" i="2"/>
  <c r="O212" i="2" s="1"/>
  <c r="I212" i="2"/>
  <c r="H212" i="2"/>
  <c r="L212" i="2" s="1"/>
  <c r="N211" i="2"/>
  <c r="O211" i="2" s="1"/>
  <c r="I211" i="2"/>
  <c r="H211" i="2"/>
  <c r="L211" i="2" s="1"/>
  <c r="N210" i="2"/>
  <c r="O210" i="2" s="1"/>
  <c r="I210" i="2"/>
  <c r="H210" i="2"/>
  <c r="L210" i="2" s="1"/>
  <c r="N209" i="2"/>
  <c r="O209" i="2" s="1"/>
  <c r="I209" i="2"/>
  <c r="H209" i="2"/>
  <c r="L209" i="2" s="1"/>
  <c r="N208" i="2"/>
  <c r="O208" i="2" s="1"/>
  <c r="I208" i="2"/>
  <c r="H208" i="2"/>
  <c r="L208" i="2" s="1"/>
  <c r="N207" i="2"/>
  <c r="O207" i="2" s="1"/>
  <c r="I207" i="2"/>
  <c r="H207" i="2"/>
  <c r="L207" i="2" s="1"/>
  <c r="N206" i="2"/>
  <c r="O206" i="2" s="1"/>
  <c r="I206" i="2"/>
  <c r="H206" i="2"/>
  <c r="L206" i="2" s="1"/>
  <c r="N205" i="2"/>
  <c r="O205" i="2" s="1"/>
  <c r="I205" i="2"/>
  <c r="H205" i="2"/>
  <c r="L205" i="2" s="1"/>
  <c r="N204" i="2"/>
  <c r="O204" i="2" s="1"/>
  <c r="P204" i="2" s="1"/>
  <c r="I204" i="2"/>
  <c r="N203" i="2"/>
  <c r="O203" i="2" s="1"/>
  <c r="P203" i="2" s="1"/>
  <c r="I203" i="2"/>
  <c r="N202" i="2"/>
  <c r="O202" i="2" s="1"/>
  <c r="I202" i="2"/>
  <c r="H202" i="2"/>
  <c r="L202" i="2" s="1"/>
  <c r="N201" i="2"/>
  <c r="O201" i="2" s="1"/>
  <c r="I201" i="2"/>
  <c r="H201" i="2"/>
  <c r="L201" i="2" s="1"/>
  <c r="N200" i="2"/>
  <c r="O200" i="2" s="1"/>
  <c r="I200" i="2"/>
  <c r="H200" i="2"/>
  <c r="L200" i="2" s="1"/>
  <c r="N199" i="2"/>
  <c r="O199" i="2" s="1"/>
  <c r="P199" i="2" s="1"/>
  <c r="I199" i="2"/>
  <c r="N198" i="2"/>
  <c r="O198" i="2" s="1"/>
  <c r="I198" i="2"/>
  <c r="H198" i="2"/>
  <c r="L198" i="2" s="1"/>
  <c r="N197" i="2"/>
  <c r="O197" i="2" s="1"/>
  <c r="I197" i="2"/>
  <c r="H197" i="2"/>
  <c r="L197" i="2" s="1"/>
  <c r="N196" i="2"/>
  <c r="O196" i="2" s="1"/>
  <c r="I196" i="2"/>
  <c r="H196" i="2"/>
  <c r="L196" i="2" s="1"/>
  <c r="N195" i="2"/>
  <c r="O195" i="2" s="1"/>
  <c r="I195" i="2"/>
  <c r="H195" i="2"/>
  <c r="L195" i="2" s="1"/>
  <c r="N194" i="2"/>
  <c r="O194" i="2" s="1"/>
  <c r="I194" i="2"/>
  <c r="H194" i="2"/>
  <c r="N193" i="2"/>
  <c r="O193" i="2" s="1"/>
  <c r="I193" i="2"/>
  <c r="H193" i="2"/>
  <c r="L193" i="2" s="1"/>
  <c r="N192" i="2"/>
  <c r="O192" i="2" s="1"/>
  <c r="I192" i="2"/>
  <c r="H192" i="2"/>
  <c r="L192" i="2" s="1"/>
  <c r="N191" i="2"/>
  <c r="O191" i="2" s="1"/>
  <c r="I191" i="2"/>
  <c r="H191" i="2"/>
  <c r="L191" i="2" s="1"/>
  <c r="N190" i="2"/>
  <c r="O190" i="2" s="1"/>
  <c r="I190" i="2"/>
  <c r="H190" i="2"/>
  <c r="L190" i="2" s="1"/>
  <c r="N189" i="2"/>
  <c r="O189" i="2" s="1"/>
  <c r="I189" i="2"/>
  <c r="H189" i="2"/>
  <c r="L189" i="2" s="1"/>
  <c r="N188" i="2"/>
  <c r="O188" i="2" s="1"/>
  <c r="I188" i="2"/>
  <c r="H188" i="2"/>
  <c r="L188" i="2" s="1"/>
  <c r="N187" i="2"/>
  <c r="O187" i="2" s="1"/>
  <c r="I187" i="2"/>
  <c r="H187" i="2"/>
  <c r="L187" i="2" s="1"/>
  <c r="N186" i="2"/>
  <c r="O186" i="2" s="1"/>
  <c r="I186" i="2"/>
  <c r="H186" i="2"/>
  <c r="L186" i="2" s="1"/>
  <c r="N185" i="2"/>
  <c r="O185" i="2" s="1"/>
  <c r="I185" i="2"/>
  <c r="H185" i="2"/>
  <c r="L185" i="2" s="1"/>
  <c r="N184" i="2"/>
  <c r="O184" i="2" s="1"/>
  <c r="I184" i="2"/>
  <c r="H184" i="2"/>
  <c r="L184" i="2" s="1"/>
  <c r="N183" i="2"/>
  <c r="O183" i="2" s="1"/>
  <c r="I183" i="2"/>
  <c r="H183" i="2"/>
  <c r="L183" i="2" s="1"/>
  <c r="N182" i="2"/>
  <c r="O182" i="2" s="1"/>
  <c r="I182" i="2"/>
  <c r="H182" i="2"/>
  <c r="L182" i="2" s="1"/>
  <c r="N181" i="2"/>
  <c r="O181" i="2" s="1"/>
  <c r="I181" i="2"/>
  <c r="H181" i="2"/>
  <c r="L181" i="2" s="1"/>
  <c r="N180" i="2"/>
  <c r="O180" i="2" s="1"/>
  <c r="I180" i="2"/>
  <c r="H180" i="2"/>
  <c r="L180" i="2" s="1"/>
  <c r="N179" i="2"/>
  <c r="O179" i="2" s="1"/>
  <c r="I179" i="2"/>
  <c r="H179" i="2"/>
  <c r="L179" i="2" s="1"/>
  <c r="N178" i="2"/>
  <c r="O178" i="2" s="1"/>
  <c r="I178" i="2"/>
  <c r="H178" i="2"/>
  <c r="L178" i="2" s="1"/>
  <c r="N177" i="2"/>
  <c r="O177" i="2" s="1"/>
  <c r="I177" i="2"/>
  <c r="H177" i="2"/>
  <c r="L177" i="2" s="1"/>
  <c r="N176" i="2"/>
  <c r="O176" i="2" s="1"/>
  <c r="I176" i="2"/>
  <c r="H176" i="2"/>
  <c r="L176" i="2" s="1"/>
  <c r="N175" i="2"/>
  <c r="O175" i="2" s="1"/>
  <c r="I175" i="2"/>
  <c r="H175" i="2"/>
  <c r="L175" i="2" s="1"/>
  <c r="N174" i="2"/>
  <c r="O174" i="2" s="1"/>
  <c r="P174" i="2" s="1"/>
  <c r="I174" i="2"/>
  <c r="N173" i="2"/>
  <c r="O173" i="2" s="1"/>
  <c r="I173" i="2"/>
  <c r="H173" i="2"/>
  <c r="L173" i="2" s="1"/>
  <c r="N172" i="2"/>
  <c r="O172" i="2" s="1"/>
  <c r="I172" i="2"/>
  <c r="H172" i="2"/>
  <c r="L172" i="2" s="1"/>
  <c r="N171" i="2"/>
  <c r="O171" i="2" s="1"/>
  <c r="I171" i="2"/>
  <c r="H171" i="2"/>
  <c r="N170" i="2"/>
  <c r="O170" i="2" s="1"/>
  <c r="I170" i="2"/>
  <c r="H170" i="2"/>
  <c r="L170" i="2" s="1"/>
  <c r="N169" i="2"/>
  <c r="O169" i="2" s="1"/>
  <c r="I169" i="2"/>
  <c r="H169" i="2"/>
  <c r="L169" i="2" s="1"/>
  <c r="N168" i="2"/>
  <c r="O168" i="2" s="1"/>
  <c r="I168" i="2"/>
  <c r="H168" i="2"/>
  <c r="L168" i="2" s="1"/>
  <c r="N167" i="2"/>
  <c r="O167" i="2" s="1"/>
  <c r="I167" i="2"/>
  <c r="H167" i="2"/>
  <c r="L167" i="2" s="1"/>
  <c r="N166" i="2"/>
  <c r="O166" i="2" s="1"/>
  <c r="I166" i="2"/>
  <c r="H166" i="2"/>
  <c r="L166" i="2" s="1"/>
  <c r="N165" i="2"/>
  <c r="O165" i="2" s="1"/>
  <c r="I165" i="2"/>
  <c r="H165" i="2"/>
  <c r="L165" i="2" s="1"/>
  <c r="N164" i="2"/>
  <c r="O164" i="2" s="1"/>
  <c r="I164" i="2"/>
  <c r="H164" i="2"/>
  <c r="L164" i="2" s="1"/>
  <c r="N163" i="2"/>
  <c r="O163" i="2" s="1"/>
  <c r="I163" i="2"/>
  <c r="H163" i="2"/>
  <c r="L163" i="2" s="1"/>
  <c r="N162" i="2"/>
  <c r="O162" i="2" s="1"/>
  <c r="I162" i="2"/>
  <c r="H162" i="2"/>
  <c r="L162" i="2" s="1"/>
  <c r="N161" i="2"/>
  <c r="O161" i="2" s="1"/>
  <c r="I161" i="2"/>
  <c r="H161" i="2"/>
  <c r="L161" i="2" s="1"/>
  <c r="N160" i="2"/>
  <c r="O160" i="2" s="1"/>
  <c r="I160" i="2"/>
  <c r="H160" i="2"/>
  <c r="L160" i="2" s="1"/>
  <c r="N159" i="2"/>
  <c r="O159" i="2" s="1"/>
  <c r="I159" i="2"/>
  <c r="H159" i="2"/>
  <c r="L159" i="2" s="1"/>
  <c r="N158" i="2"/>
  <c r="O158" i="2" s="1"/>
  <c r="I158" i="2"/>
  <c r="H158" i="2"/>
  <c r="L158" i="2" s="1"/>
  <c r="N157" i="2"/>
  <c r="O157" i="2" s="1"/>
  <c r="I157" i="2"/>
  <c r="H157" i="2"/>
  <c r="L157" i="2" s="1"/>
  <c r="N156" i="2"/>
  <c r="O156" i="2" s="1"/>
  <c r="I156" i="2"/>
  <c r="H156" i="2"/>
  <c r="L156" i="2" s="1"/>
  <c r="N155" i="2"/>
  <c r="O155" i="2" s="1"/>
  <c r="I155" i="2"/>
  <c r="H155" i="2"/>
  <c r="L155" i="2" s="1"/>
  <c r="N154" i="2"/>
  <c r="O154" i="2" s="1"/>
  <c r="I154" i="2"/>
  <c r="H154" i="2"/>
  <c r="L154" i="2" s="1"/>
  <c r="N153" i="2"/>
  <c r="O153" i="2" s="1"/>
  <c r="I153" i="2"/>
  <c r="H153" i="2"/>
  <c r="L153" i="2" s="1"/>
  <c r="N152" i="2"/>
  <c r="O152" i="2" s="1"/>
  <c r="I152" i="2"/>
  <c r="H152" i="2"/>
  <c r="L152" i="2" s="1"/>
  <c r="N151" i="2"/>
  <c r="O151" i="2" s="1"/>
  <c r="I151" i="2"/>
  <c r="H151" i="2"/>
  <c r="L151" i="2" s="1"/>
  <c r="N150" i="2"/>
  <c r="O150" i="2" s="1"/>
  <c r="I150" i="2"/>
  <c r="H150" i="2"/>
  <c r="L150" i="2" s="1"/>
  <c r="N149" i="2"/>
  <c r="O149" i="2" s="1"/>
  <c r="I149" i="2"/>
  <c r="H149" i="2"/>
  <c r="L149" i="2" s="1"/>
  <c r="N148" i="2"/>
  <c r="O148" i="2" s="1"/>
  <c r="I148" i="2"/>
  <c r="H148" i="2"/>
  <c r="L148" i="2" s="1"/>
  <c r="N147" i="2"/>
  <c r="O147" i="2" s="1"/>
  <c r="I147" i="2"/>
  <c r="H147" i="2"/>
  <c r="L147" i="2" s="1"/>
  <c r="N146" i="2"/>
  <c r="O146" i="2" s="1"/>
  <c r="I146" i="2"/>
  <c r="H146" i="2"/>
  <c r="L146" i="2" s="1"/>
  <c r="N145" i="2"/>
  <c r="O145" i="2" s="1"/>
  <c r="P145" i="2" s="1"/>
  <c r="N142" i="2"/>
  <c r="O142" i="2" s="1"/>
  <c r="I142" i="2"/>
  <c r="H142" i="2"/>
  <c r="L142" i="2" s="1"/>
  <c r="N141" i="2"/>
  <c r="O141" i="2" s="1"/>
  <c r="I141" i="2"/>
  <c r="H141" i="2"/>
  <c r="L141" i="2" s="1"/>
  <c r="N140" i="2"/>
  <c r="O140" i="2" s="1"/>
  <c r="I140" i="2"/>
  <c r="H140" i="2"/>
  <c r="L140" i="2" s="1"/>
  <c r="N139" i="2"/>
  <c r="O139" i="2" s="1"/>
  <c r="I139" i="2"/>
  <c r="H139" i="2"/>
  <c r="L139" i="2" s="1"/>
  <c r="N138" i="2"/>
  <c r="O138" i="2" s="1"/>
  <c r="I138" i="2"/>
  <c r="H138" i="2"/>
  <c r="L138" i="2" s="1"/>
  <c r="N137" i="2"/>
  <c r="O137" i="2" s="1"/>
  <c r="I137" i="2"/>
  <c r="H137" i="2"/>
  <c r="L137" i="2" s="1"/>
  <c r="N136" i="2"/>
  <c r="O136" i="2" s="1"/>
  <c r="I136" i="2"/>
  <c r="H136" i="2"/>
  <c r="L136" i="2" s="1"/>
  <c r="N135" i="2"/>
  <c r="O135" i="2" s="1"/>
  <c r="I135" i="2"/>
  <c r="H135" i="2"/>
  <c r="L135" i="2" s="1"/>
  <c r="N134" i="2"/>
  <c r="O134" i="2" s="1"/>
  <c r="I134" i="2"/>
  <c r="H134" i="2"/>
  <c r="L134" i="2" s="1"/>
  <c r="N133" i="2"/>
  <c r="O133" i="2" s="1"/>
  <c r="I133" i="2"/>
  <c r="H133" i="2"/>
  <c r="L133" i="2" s="1"/>
  <c r="N132" i="2"/>
  <c r="O132" i="2" s="1"/>
  <c r="I132" i="2"/>
  <c r="H132" i="2"/>
  <c r="L132" i="2" s="1"/>
  <c r="N131" i="2"/>
  <c r="O131" i="2" s="1"/>
  <c r="I131" i="2"/>
  <c r="H131" i="2"/>
  <c r="L131" i="2" s="1"/>
  <c r="N130" i="2"/>
  <c r="O130" i="2" s="1"/>
  <c r="I130" i="2"/>
  <c r="H130" i="2"/>
  <c r="L130" i="2" s="1"/>
  <c r="N129" i="2"/>
  <c r="O129" i="2" s="1"/>
  <c r="I129" i="2"/>
  <c r="H129" i="2"/>
  <c r="L129" i="2" s="1"/>
  <c r="N128" i="2"/>
  <c r="O128" i="2" s="1"/>
  <c r="I128" i="2"/>
  <c r="H128" i="2"/>
  <c r="L128" i="2" s="1"/>
  <c r="N127" i="2"/>
  <c r="O127" i="2" s="1"/>
  <c r="I127" i="2"/>
  <c r="H127" i="2"/>
  <c r="L127" i="2" s="1"/>
  <c r="N126" i="2"/>
  <c r="O126" i="2" s="1"/>
  <c r="I126" i="2"/>
  <c r="H126" i="2"/>
  <c r="L126" i="2" s="1"/>
  <c r="N125" i="2"/>
  <c r="O125" i="2" s="1"/>
  <c r="I125" i="2"/>
  <c r="H125" i="2"/>
  <c r="L125" i="2" s="1"/>
  <c r="N124" i="2"/>
  <c r="O124" i="2" s="1"/>
  <c r="I124" i="2"/>
  <c r="H124" i="2"/>
  <c r="L124" i="2" s="1"/>
  <c r="N123" i="2"/>
  <c r="O123" i="2" s="1"/>
  <c r="I123" i="2"/>
  <c r="H123" i="2"/>
  <c r="L123" i="2" s="1"/>
  <c r="N122" i="2"/>
  <c r="O122" i="2" s="1"/>
  <c r="I122" i="2"/>
  <c r="H122" i="2"/>
  <c r="L122" i="2" s="1"/>
  <c r="N121" i="2"/>
  <c r="O121" i="2" s="1"/>
  <c r="I121" i="2"/>
  <c r="H121" i="2"/>
  <c r="L121" i="2" s="1"/>
  <c r="N120" i="2"/>
  <c r="O120" i="2" s="1"/>
  <c r="I120" i="2"/>
  <c r="H120" i="2"/>
  <c r="L120" i="2" s="1"/>
  <c r="N119" i="2"/>
  <c r="O119" i="2" s="1"/>
  <c r="I119" i="2"/>
  <c r="H119" i="2"/>
  <c r="L119" i="2" s="1"/>
  <c r="N118" i="2"/>
  <c r="O118" i="2" s="1"/>
  <c r="I118" i="2"/>
  <c r="H118" i="2"/>
  <c r="L118" i="2" s="1"/>
  <c r="N117" i="2"/>
  <c r="O117" i="2" s="1"/>
  <c r="I117" i="2"/>
  <c r="H117" i="2"/>
  <c r="L117" i="2" s="1"/>
  <c r="N116" i="2"/>
  <c r="O116" i="2" s="1"/>
  <c r="I116" i="2"/>
  <c r="H116" i="2"/>
  <c r="L116" i="2" s="1"/>
  <c r="N115" i="2"/>
  <c r="O115" i="2" s="1"/>
  <c r="I115" i="2"/>
  <c r="H115" i="2"/>
  <c r="L115" i="2" s="1"/>
  <c r="N114" i="2"/>
  <c r="O114" i="2" s="1"/>
  <c r="I114" i="2"/>
  <c r="H114" i="2"/>
  <c r="L114" i="2" s="1"/>
  <c r="N113" i="2"/>
  <c r="O113" i="2" s="1"/>
  <c r="I113" i="2"/>
  <c r="H113" i="2"/>
  <c r="L113" i="2" s="1"/>
  <c r="N112" i="2"/>
  <c r="O112" i="2" s="1"/>
  <c r="I112" i="2"/>
  <c r="H112" i="2"/>
  <c r="L112" i="2" s="1"/>
  <c r="N111" i="2"/>
  <c r="O111" i="2" s="1"/>
  <c r="I111" i="2"/>
  <c r="H111" i="2"/>
  <c r="L111" i="2" s="1"/>
  <c r="N110" i="2"/>
  <c r="O110" i="2" s="1"/>
  <c r="I110" i="2"/>
  <c r="H110" i="2"/>
  <c r="L110" i="2" s="1"/>
  <c r="N109" i="2"/>
  <c r="O109" i="2" s="1"/>
  <c r="I109" i="2"/>
  <c r="H109" i="2"/>
  <c r="L109" i="2" s="1"/>
  <c r="N108" i="2"/>
  <c r="O108" i="2" s="1"/>
  <c r="I108" i="2"/>
  <c r="H108" i="2"/>
  <c r="L108" i="2" s="1"/>
  <c r="N107" i="2"/>
  <c r="O107" i="2" s="1"/>
  <c r="I107" i="2"/>
  <c r="H107" i="2"/>
  <c r="L107" i="2" s="1"/>
  <c r="N106" i="2"/>
  <c r="O106" i="2" s="1"/>
  <c r="I106" i="2"/>
  <c r="H106" i="2"/>
  <c r="L106" i="2" s="1"/>
  <c r="N105" i="2"/>
  <c r="O105" i="2" s="1"/>
  <c r="I105" i="2"/>
  <c r="H105" i="2"/>
  <c r="L105" i="2" s="1"/>
  <c r="N104" i="2"/>
  <c r="O104" i="2" s="1"/>
  <c r="I104" i="2"/>
  <c r="H104" i="2"/>
  <c r="L104" i="2" s="1"/>
  <c r="N103" i="2"/>
  <c r="O103" i="2" s="1"/>
  <c r="I103" i="2"/>
  <c r="H103" i="2"/>
  <c r="L103" i="2" s="1"/>
  <c r="N102" i="2"/>
  <c r="O102" i="2" s="1"/>
  <c r="I102" i="2"/>
  <c r="H102" i="2"/>
  <c r="L102" i="2" s="1"/>
  <c r="N101" i="2"/>
  <c r="O101" i="2" s="1"/>
  <c r="I101" i="2"/>
  <c r="H101" i="2"/>
  <c r="L101" i="2" s="1"/>
  <c r="N100" i="2"/>
  <c r="O100" i="2" s="1"/>
  <c r="I100" i="2"/>
  <c r="H100" i="2"/>
  <c r="L100" i="2" s="1"/>
  <c r="N99" i="2"/>
  <c r="O99" i="2" s="1"/>
  <c r="I99" i="2"/>
  <c r="H99" i="2"/>
  <c r="L99" i="2" s="1"/>
  <c r="N98" i="2"/>
  <c r="O98" i="2" s="1"/>
  <c r="I98" i="2"/>
  <c r="H98" i="2"/>
  <c r="L98" i="2" s="1"/>
  <c r="N97" i="2"/>
  <c r="O97" i="2" s="1"/>
  <c r="I97" i="2"/>
  <c r="H97" i="2"/>
  <c r="L97" i="2" s="1"/>
  <c r="N96" i="2"/>
  <c r="O96" i="2" s="1"/>
  <c r="I96" i="2"/>
  <c r="H96" i="2"/>
  <c r="L96" i="2" s="1"/>
  <c r="N95" i="2"/>
  <c r="O95" i="2" s="1"/>
  <c r="I95" i="2"/>
  <c r="H95" i="2"/>
  <c r="L95" i="2" s="1"/>
  <c r="N94" i="2"/>
  <c r="O94" i="2" s="1"/>
  <c r="I94" i="2"/>
  <c r="H94" i="2"/>
  <c r="L94" i="2" s="1"/>
  <c r="N93" i="2"/>
  <c r="O93" i="2" s="1"/>
  <c r="I93" i="2"/>
  <c r="H93" i="2"/>
  <c r="L93" i="2" s="1"/>
  <c r="N92" i="2"/>
  <c r="O92" i="2" s="1"/>
  <c r="I92" i="2"/>
  <c r="H92" i="2"/>
  <c r="L92" i="2" s="1"/>
  <c r="N91" i="2"/>
  <c r="O91" i="2" s="1"/>
  <c r="I91" i="2"/>
  <c r="H91" i="2"/>
  <c r="L91" i="2" s="1"/>
  <c r="N90" i="2"/>
  <c r="O90" i="2" s="1"/>
  <c r="I90" i="2"/>
  <c r="H90" i="2"/>
  <c r="L90" i="2" s="1"/>
  <c r="N89" i="2"/>
  <c r="O89" i="2" s="1"/>
  <c r="I89" i="2"/>
  <c r="H89" i="2"/>
  <c r="L89" i="2" s="1"/>
  <c r="N88" i="2"/>
  <c r="O88" i="2" s="1"/>
  <c r="I88" i="2"/>
  <c r="H88" i="2"/>
  <c r="L88" i="2" s="1"/>
  <c r="N87" i="2"/>
  <c r="O87" i="2" s="1"/>
  <c r="I87" i="2"/>
  <c r="H87" i="2"/>
  <c r="L87" i="2" s="1"/>
  <c r="N86" i="2"/>
  <c r="O86" i="2" s="1"/>
  <c r="I86" i="2"/>
  <c r="H86" i="2"/>
  <c r="L86" i="2" s="1"/>
  <c r="N85" i="2"/>
  <c r="O85" i="2" s="1"/>
  <c r="I85" i="2"/>
  <c r="H85" i="2"/>
  <c r="L85" i="2" s="1"/>
  <c r="N84" i="2"/>
  <c r="O84" i="2" s="1"/>
  <c r="I84" i="2"/>
  <c r="H84" i="2"/>
  <c r="L84" i="2" s="1"/>
  <c r="N83" i="2"/>
  <c r="O83" i="2" s="1"/>
  <c r="I83" i="2"/>
  <c r="H83" i="2"/>
  <c r="L83" i="2" s="1"/>
  <c r="N82" i="2"/>
  <c r="O82" i="2" s="1"/>
  <c r="I82" i="2"/>
  <c r="H82" i="2"/>
  <c r="L82" i="2" s="1"/>
  <c r="N81" i="2"/>
  <c r="O81" i="2" s="1"/>
  <c r="I81" i="2"/>
  <c r="H81" i="2"/>
  <c r="L81" i="2" s="1"/>
  <c r="N80" i="2"/>
  <c r="O80" i="2" s="1"/>
  <c r="I80" i="2"/>
  <c r="H80" i="2"/>
  <c r="L80" i="2" s="1"/>
  <c r="N79" i="2"/>
  <c r="O79" i="2" s="1"/>
  <c r="I79" i="2"/>
  <c r="H79" i="2"/>
  <c r="L79" i="2" s="1"/>
  <c r="N78" i="2"/>
  <c r="O78" i="2" s="1"/>
  <c r="I78" i="2"/>
  <c r="H78" i="2"/>
  <c r="L78" i="2" s="1"/>
  <c r="N77" i="2"/>
  <c r="O77" i="2" s="1"/>
  <c r="I77" i="2"/>
  <c r="H77" i="2"/>
  <c r="L77" i="2" s="1"/>
  <c r="N76" i="2"/>
  <c r="O76" i="2" s="1"/>
  <c r="I76" i="2"/>
  <c r="H76" i="2"/>
  <c r="L76" i="2" s="1"/>
  <c r="N75" i="2"/>
  <c r="O75" i="2" s="1"/>
  <c r="I75" i="2"/>
  <c r="H75" i="2"/>
  <c r="L75" i="2" s="1"/>
  <c r="N74" i="2"/>
  <c r="O74" i="2" s="1"/>
  <c r="I74" i="2"/>
  <c r="H74" i="2"/>
  <c r="L74" i="2" s="1"/>
  <c r="N73" i="2"/>
  <c r="O73" i="2" s="1"/>
  <c r="I73" i="2"/>
  <c r="H73" i="2"/>
  <c r="L73" i="2" s="1"/>
  <c r="N72" i="2"/>
  <c r="O72" i="2" s="1"/>
  <c r="I72" i="2"/>
  <c r="H72" i="2"/>
  <c r="L72" i="2" s="1"/>
  <c r="N71" i="2"/>
  <c r="O71" i="2" s="1"/>
  <c r="I71" i="2"/>
  <c r="H71" i="2"/>
  <c r="L71" i="2" s="1"/>
  <c r="N70" i="2"/>
  <c r="O70" i="2" s="1"/>
  <c r="I70" i="2"/>
  <c r="H70" i="2"/>
  <c r="L70" i="2" s="1"/>
  <c r="N69" i="2"/>
  <c r="O69" i="2" s="1"/>
  <c r="I69" i="2"/>
  <c r="H69" i="2"/>
  <c r="L69" i="2" s="1"/>
  <c r="N68" i="2"/>
  <c r="O68" i="2" s="1"/>
  <c r="I68" i="2"/>
  <c r="H68" i="2"/>
  <c r="L68" i="2" s="1"/>
  <c r="N67" i="2"/>
  <c r="O67" i="2" s="1"/>
  <c r="I67" i="2"/>
  <c r="H67" i="2"/>
  <c r="L67" i="2" s="1"/>
  <c r="N66" i="2"/>
  <c r="O66" i="2" s="1"/>
  <c r="I66" i="2"/>
  <c r="H66" i="2"/>
  <c r="L66" i="2" s="1"/>
  <c r="N65" i="2"/>
  <c r="O65" i="2" s="1"/>
  <c r="I65" i="2"/>
  <c r="H65" i="2"/>
  <c r="L65" i="2" s="1"/>
  <c r="N64" i="2"/>
  <c r="O64" i="2" s="1"/>
  <c r="I64" i="2"/>
  <c r="H64" i="2"/>
  <c r="L64" i="2" s="1"/>
  <c r="N63" i="2"/>
  <c r="O63" i="2" s="1"/>
  <c r="I63" i="2"/>
  <c r="H63" i="2"/>
  <c r="L63" i="2" s="1"/>
  <c r="N62" i="2"/>
  <c r="O62" i="2" s="1"/>
  <c r="I62" i="2"/>
  <c r="H62" i="2"/>
  <c r="L62" i="2" s="1"/>
  <c r="N61" i="2"/>
  <c r="O61" i="2" s="1"/>
  <c r="I61" i="2"/>
  <c r="H61" i="2"/>
  <c r="L61" i="2" s="1"/>
  <c r="N60" i="2"/>
  <c r="O60" i="2" s="1"/>
  <c r="I60" i="2"/>
  <c r="H60" i="2"/>
  <c r="L60" i="2" s="1"/>
  <c r="N59" i="2"/>
  <c r="O59" i="2" s="1"/>
  <c r="I59" i="2"/>
  <c r="H59" i="2"/>
  <c r="L59" i="2" s="1"/>
  <c r="N58" i="2"/>
  <c r="O58" i="2" s="1"/>
  <c r="I58" i="2"/>
  <c r="H58" i="2"/>
  <c r="L58" i="2" s="1"/>
  <c r="N57" i="2"/>
  <c r="O57" i="2" s="1"/>
  <c r="I57" i="2"/>
  <c r="H57" i="2"/>
  <c r="L57" i="2" s="1"/>
  <c r="N56" i="2"/>
  <c r="O56" i="2" s="1"/>
  <c r="I56" i="2"/>
  <c r="H56" i="2"/>
  <c r="L56" i="2" s="1"/>
  <c r="N55" i="2"/>
  <c r="O55" i="2" s="1"/>
  <c r="I55" i="2"/>
  <c r="H55" i="2"/>
  <c r="L55" i="2" s="1"/>
  <c r="N54" i="2"/>
  <c r="O54" i="2" s="1"/>
  <c r="I54" i="2"/>
  <c r="H54" i="2"/>
  <c r="L54" i="2" s="1"/>
  <c r="N53" i="2"/>
  <c r="O53" i="2" s="1"/>
  <c r="I53" i="2"/>
  <c r="H53" i="2"/>
  <c r="L53" i="2" s="1"/>
  <c r="N52" i="2"/>
  <c r="O52" i="2" s="1"/>
  <c r="I52" i="2"/>
  <c r="H52" i="2"/>
  <c r="L52" i="2" s="1"/>
  <c r="N51" i="2"/>
  <c r="O51" i="2" s="1"/>
  <c r="I51" i="2"/>
  <c r="H51" i="2"/>
  <c r="L51" i="2" s="1"/>
  <c r="N50" i="2"/>
  <c r="O50" i="2" s="1"/>
  <c r="I50" i="2"/>
  <c r="H50" i="2"/>
  <c r="L50" i="2" s="1"/>
  <c r="N49" i="2"/>
  <c r="O49" i="2" s="1"/>
  <c r="I49" i="2"/>
  <c r="H49" i="2"/>
  <c r="L49" i="2" s="1"/>
  <c r="N48" i="2"/>
  <c r="O48" i="2" s="1"/>
  <c r="I48" i="2"/>
  <c r="H48" i="2"/>
  <c r="L48" i="2" s="1"/>
  <c r="N47" i="2"/>
  <c r="O47" i="2" s="1"/>
  <c r="I47" i="2"/>
  <c r="H47" i="2"/>
  <c r="L47" i="2" s="1"/>
  <c r="N46" i="2"/>
  <c r="O46" i="2" s="1"/>
  <c r="I46" i="2"/>
  <c r="H46" i="2"/>
  <c r="L46" i="2" s="1"/>
  <c r="N45" i="2"/>
  <c r="O45" i="2" s="1"/>
  <c r="I45" i="2"/>
  <c r="H45" i="2"/>
  <c r="L45" i="2" s="1"/>
  <c r="N44" i="2"/>
  <c r="O44" i="2" s="1"/>
  <c r="I44" i="2"/>
  <c r="H44" i="2"/>
  <c r="L44" i="2" s="1"/>
  <c r="N43" i="2"/>
  <c r="O43" i="2" s="1"/>
  <c r="I43" i="2"/>
  <c r="H43" i="2"/>
  <c r="L43" i="2" s="1"/>
  <c r="N42" i="2"/>
  <c r="O42" i="2" s="1"/>
  <c r="I42" i="2"/>
  <c r="H42" i="2"/>
  <c r="L42" i="2" s="1"/>
  <c r="N41" i="2"/>
  <c r="O41" i="2" s="1"/>
  <c r="I41" i="2"/>
  <c r="H41" i="2"/>
  <c r="L41" i="2" s="1"/>
  <c r="N40" i="2"/>
  <c r="O40" i="2" s="1"/>
  <c r="I40" i="2"/>
  <c r="H40" i="2"/>
  <c r="L40" i="2" s="1"/>
  <c r="N39" i="2"/>
  <c r="O39" i="2" s="1"/>
  <c r="I39" i="2"/>
  <c r="H39" i="2"/>
  <c r="L39" i="2" s="1"/>
  <c r="N38" i="2"/>
  <c r="O38" i="2" s="1"/>
  <c r="I38" i="2"/>
  <c r="H38" i="2"/>
  <c r="L38" i="2" s="1"/>
  <c r="N37" i="2"/>
  <c r="O37" i="2" s="1"/>
  <c r="I37" i="2"/>
  <c r="H37" i="2"/>
  <c r="L37" i="2" s="1"/>
  <c r="N36" i="2"/>
  <c r="O36" i="2" s="1"/>
  <c r="I36" i="2"/>
  <c r="H36" i="2"/>
  <c r="L36" i="2" s="1"/>
  <c r="N35" i="2"/>
  <c r="O35" i="2" s="1"/>
  <c r="I35" i="2"/>
  <c r="H35" i="2"/>
  <c r="L35" i="2" s="1"/>
  <c r="N34" i="2"/>
  <c r="O34" i="2" s="1"/>
  <c r="I34" i="2"/>
  <c r="H34" i="2"/>
  <c r="L34" i="2" s="1"/>
  <c r="N33" i="2"/>
  <c r="O33" i="2" s="1"/>
  <c r="I33" i="2"/>
  <c r="H33" i="2"/>
  <c r="L33" i="2" s="1"/>
  <c r="N32" i="2"/>
  <c r="O32" i="2" s="1"/>
  <c r="I32" i="2"/>
  <c r="H32" i="2"/>
  <c r="L32" i="2" s="1"/>
  <c r="N31" i="2"/>
  <c r="O31" i="2" s="1"/>
  <c r="I31" i="2"/>
  <c r="H31" i="2"/>
  <c r="L31" i="2" s="1"/>
  <c r="N30" i="2"/>
  <c r="O30" i="2" s="1"/>
  <c r="I30" i="2"/>
  <c r="H30" i="2"/>
  <c r="L30" i="2" s="1"/>
  <c r="N29" i="2"/>
  <c r="O29" i="2" s="1"/>
  <c r="I29" i="2"/>
  <c r="H29" i="2"/>
  <c r="L29" i="2" s="1"/>
  <c r="N28" i="2"/>
  <c r="O28" i="2" s="1"/>
  <c r="I28" i="2"/>
  <c r="H28" i="2"/>
  <c r="L28" i="2" s="1"/>
  <c r="N27" i="2"/>
  <c r="O27" i="2" s="1"/>
  <c r="I27" i="2"/>
  <c r="H27" i="2"/>
  <c r="L27" i="2" s="1"/>
  <c r="N26" i="2"/>
  <c r="O26" i="2" s="1"/>
  <c r="I26" i="2"/>
  <c r="H26" i="2"/>
  <c r="L26" i="2" s="1"/>
  <c r="N25" i="2"/>
  <c r="O25" i="2" s="1"/>
  <c r="I25" i="2"/>
  <c r="H25" i="2"/>
  <c r="L25" i="2" s="1"/>
  <c r="N24" i="2"/>
  <c r="O24" i="2" s="1"/>
  <c r="I24" i="2"/>
  <c r="H24" i="2"/>
  <c r="L24" i="2" s="1"/>
  <c r="N23" i="2"/>
  <c r="O23" i="2" s="1"/>
  <c r="I23" i="2"/>
  <c r="H23" i="2"/>
  <c r="L23" i="2" s="1"/>
  <c r="N22" i="2"/>
  <c r="O22" i="2" s="1"/>
  <c r="I22" i="2"/>
  <c r="H22" i="2"/>
  <c r="L22" i="2" s="1"/>
  <c r="N21" i="2"/>
  <c r="O21" i="2" s="1"/>
  <c r="I21" i="2"/>
  <c r="H21" i="2"/>
  <c r="L21" i="2" s="1"/>
  <c r="N20" i="2"/>
  <c r="O20" i="2" s="1"/>
  <c r="I20" i="2"/>
  <c r="H20" i="2"/>
  <c r="L20" i="2" s="1"/>
  <c r="N19" i="2"/>
  <c r="O19" i="2" s="1"/>
  <c r="I19" i="2"/>
  <c r="H19" i="2"/>
  <c r="L19" i="2" s="1"/>
  <c r="N18" i="2"/>
  <c r="O18" i="2" s="1"/>
  <c r="I18" i="2"/>
  <c r="H18" i="2"/>
  <c r="L18" i="2" s="1"/>
  <c r="N17" i="2"/>
  <c r="O17" i="2" s="1"/>
  <c r="I17" i="2"/>
  <c r="H17" i="2"/>
  <c r="L17" i="2" s="1"/>
  <c r="N16" i="2"/>
  <c r="O16" i="2" s="1"/>
  <c r="I16" i="2"/>
  <c r="H16" i="2"/>
  <c r="L16" i="2" s="1"/>
  <c r="N15" i="2"/>
  <c r="O15" i="2" s="1"/>
  <c r="I15" i="2"/>
  <c r="H15" i="2"/>
  <c r="L15" i="2" s="1"/>
  <c r="N14" i="2"/>
  <c r="O14" i="2" s="1"/>
  <c r="I14" i="2"/>
  <c r="H14" i="2"/>
  <c r="L14" i="2" s="1"/>
  <c r="N13" i="2"/>
  <c r="O13" i="2" s="1"/>
  <c r="I13" i="2"/>
  <c r="H13" i="2"/>
  <c r="L13" i="2" s="1"/>
  <c r="N12" i="2"/>
  <c r="O12" i="2" s="1"/>
  <c r="I12" i="2"/>
  <c r="H12" i="2"/>
  <c r="L12" i="2" s="1"/>
  <c r="N11" i="2"/>
  <c r="O11" i="2" s="1"/>
  <c r="I11" i="2"/>
  <c r="H11" i="2"/>
  <c r="L11" i="2" s="1"/>
  <c r="N10" i="2"/>
  <c r="O10" i="2" s="1"/>
  <c r="I10" i="2"/>
  <c r="H10" i="2"/>
  <c r="L10" i="2" s="1"/>
  <c r="N9" i="2"/>
  <c r="O9" i="2" s="1"/>
  <c r="I9" i="2"/>
  <c r="H9" i="2"/>
  <c r="L9" i="2" s="1"/>
  <c r="N8" i="2"/>
  <c r="O8" i="2" s="1"/>
  <c r="I8" i="2"/>
  <c r="H8" i="2"/>
  <c r="L8" i="2" s="1"/>
  <c r="N7" i="2"/>
  <c r="O7" i="2" s="1"/>
  <c r="I7" i="2"/>
  <c r="H7" i="2"/>
  <c r="L7" i="2" s="1"/>
  <c r="N6" i="2"/>
  <c r="O6" i="2" s="1"/>
  <c r="I6" i="2"/>
  <c r="H6" i="2"/>
  <c r="L6" i="2" s="1"/>
  <c r="N5" i="2"/>
  <c r="O5" i="2" s="1"/>
  <c r="I5" i="2"/>
  <c r="H5" i="2"/>
  <c r="L5" i="2" s="1"/>
  <c r="N4" i="2"/>
  <c r="O4" i="2" s="1"/>
  <c r="I4" i="2"/>
  <c r="H4" i="2"/>
  <c r="L4" i="2" s="1"/>
  <c r="N3" i="2"/>
  <c r="O3" i="2" s="1"/>
  <c r="I3" i="2"/>
  <c r="H3" i="2"/>
  <c r="L3" i="2" s="1"/>
  <c r="I2" i="2"/>
  <c r="H2" i="2"/>
  <c r="L194" i="2" l="1"/>
  <c r="P3" i="2"/>
  <c r="P7" i="2"/>
  <c r="P11" i="2"/>
  <c r="P111" i="2"/>
  <c r="P112" i="2"/>
  <c r="P113" i="2"/>
  <c r="P114" i="2"/>
  <c r="P115" i="2"/>
  <c r="P263" i="2"/>
  <c r="P6" i="2"/>
  <c r="P10" i="2"/>
  <c r="P264" i="2"/>
  <c r="P272" i="2"/>
  <c r="P273" i="2"/>
  <c r="P274" i="2"/>
  <c r="P281" i="2"/>
  <c r="P282" i="2"/>
  <c r="P283" i="2"/>
  <c r="P284" i="2"/>
  <c r="P285" i="2"/>
  <c r="P286" i="2"/>
  <c r="P287" i="2"/>
  <c r="AW6" i="6"/>
  <c r="AW26" i="6"/>
  <c r="AW29" i="6"/>
  <c r="AW47" i="6"/>
  <c r="AW53" i="6"/>
  <c r="AW67" i="6"/>
  <c r="O27" i="9"/>
  <c r="O26" i="9"/>
  <c r="U6" i="4"/>
  <c r="U4" i="4"/>
  <c r="U8" i="4"/>
  <c r="AW12" i="6"/>
  <c r="AW18" i="6"/>
  <c r="AW24" i="6"/>
  <c r="AW35" i="6"/>
  <c r="AW41" i="6"/>
  <c r="AW51" i="6"/>
  <c r="AW65" i="6"/>
  <c r="AE299" i="1"/>
  <c r="AW10" i="6"/>
  <c r="AW16" i="6"/>
  <c r="AW22" i="6"/>
  <c r="AW33" i="6"/>
  <c r="AW39" i="6"/>
  <c r="AW45" i="6"/>
  <c r="AW49" i="6"/>
  <c r="AW57" i="6"/>
  <c r="AW63" i="6"/>
  <c r="O4" i="9"/>
  <c r="D15" i="4"/>
  <c r="H188" i="6"/>
  <c r="AP3" i="6"/>
  <c r="AU188" i="6"/>
  <c r="P4" i="6"/>
  <c r="AP5" i="6"/>
  <c r="P6" i="6"/>
  <c r="AP7" i="6"/>
  <c r="P8" i="6"/>
  <c r="AP9" i="6"/>
  <c r="P10" i="6"/>
  <c r="AP11" i="6"/>
  <c r="P12" i="6"/>
  <c r="AP13" i="6"/>
  <c r="P14" i="6"/>
  <c r="AP15" i="6"/>
  <c r="P16" i="6"/>
  <c r="AP17" i="6"/>
  <c r="P18" i="6"/>
  <c r="AP19" i="6"/>
  <c r="P20" i="6"/>
  <c r="AP21" i="6"/>
  <c r="P22" i="6"/>
  <c r="AP23" i="6"/>
  <c r="P24" i="6"/>
  <c r="AP25" i="6"/>
  <c r="P26" i="6"/>
  <c r="AP27" i="6"/>
  <c r="P28" i="6"/>
  <c r="AP29" i="6"/>
  <c r="AC31" i="6"/>
  <c r="AR31" i="6"/>
  <c r="AW31" i="6" s="1"/>
  <c r="P33" i="6"/>
  <c r="AP34" i="6"/>
  <c r="P35" i="6"/>
  <c r="AP36" i="6"/>
  <c r="P37" i="6"/>
  <c r="AP38" i="6"/>
  <c r="P39" i="6"/>
  <c r="AP40" i="6"/>
  <c r="P41" i="6"/>
  <c r="AP42" i="6"/>
  <c r="AP44" i="6"/>
  <c r="P45" i="6"/>
  <c r="AP46" i="6"/>
  <c r="P47" i="6"/>
  <c r="AP48" i="6"/>
  <c r="P49" i="6"/>
  <c r="AP50" i="6"/>
  <c r="P51" i="6"/>
  <c r="AP52" i="6"/>
  <c r="P53" i="6"/>
  <c r="AP54" i="6"/>
  <c r="P55" i="6"/>
  <c r="AP56" i="6"/>
  <c r="P57" i="6"/>
  <c r="AC59" i="6"/>
  <c r="AR59" i="6"/>
  <c r="AW59" i="6" s="1"/>
  <c r="AC61" i="6"/>
  <c r="AR61" i="6"/>
  <c r="AW61" i="6" s="1"/>
  <c r="P63" i="6"/>
  <c r="AP64" i="6"/>
  <c r="P65" i="6"/>
  <c r="AP66" i="6"/>
  <c r="P67" i="6"/>
  <c r="AP68" i="6"/>
  <c r="AR70" i="6"/>
  <c r="AW70" i="6" s="1"/>
  <c r="AR71" i="6"/>
  <c r="AM72" i="6"/>
  <c r="AP72" i="6"/>
  <c r="AW82" i="6"/>
  <c r="E15" i="4"/>
  <c r="AR3" i="6"/>
  <c r="AW3" i="6" s="1"/>
  <c r="AR5" i="6"/>
  <c r="AW5" i="6" s="1"/>
  <c r="AR7" i="6"/>
  <c r="AW7" i="6" s="1"/>
  <c r="AR9" i="6"/>
  <c r="AW9" i="6" s="1"/>
  <c r="AR11" i="6"/>
  <c r="AW11" i="6" s="1"/>
  <c r="AR13" i="6"/>
  <c r="AW13" i="6" s="1"/>
  <c r="AR15" i="6"/>
  <c r="AW15" i="6" s="1"/>
  <c r="AR17" i="6"/>
  <c r="AW17" i="6" s="1"/>
  <c r="AR19" i="6"/>
  <c r="AW19" i="6" s="1"/>
  <c r="AR21" i="6"/>
  <c r="AW21" i="6" s="1"/>
  <c r="AR23" i="6"/>
  <c r="AW23" i="6" s="1"/>
  <c r="AR25" i="6"/>
  <c r="AW25" i="6" s="1"/>
  <c r="AR27" i="6"/>
  <c r="AW27" i="6" s="1"/>
  <c r="AR29" i="6"/>
  <c r="AR34" i="6"/>
  <c r="AW34" i="6" s="1"/>
  <c r="AR36" i="6"/>
  <c r="AW36" i="6" s="1"/>
  <c r="AR38" i="6"/>
  <c r="AW38" i="6" s="1"/>
  <c r="AR40" i="6"/>
  <c r="AW40" i="6" s="1"/>
  <c r="AR42" i="6"/>
  <c r="AW42" i="6" s="1"/>
  <c r="AR44" i="6"/>
  <c r="AW44" i="6" s="1"/>
  <c r="AR46" i="6"/>
  <c r="AW46" i="6" s="1"/>
  <c r="AR48" i="6"/>
  <c r="AW48" i="6" s="1"/>
  <c r="M71" i="6"/>
  <c r="P71" i="6"/>
  <c r="AW71" i="6"/>
  <c r="AM74" i="6"/>
  <c r="AP74" i="6"/>
  <c r="Z47" i="6"/>
  <c r="Z49" i="6"/>
  <c r="Z51" i="6"/>
  <c r="Z53" i="6"/>
  <c r="Z55" i="6"/>
  <c r="Z57" i="6"/>
  <c r="AM59" i="6"/>
  <c r="M60" i="6"/>
  <c r="AR60" i="6"/>
  <c r="AW60" i="6" s="1"/>
  <c r="AM61" i="6"/>
  <c r="Z63" i="6"/>
  <c r="Z65" i="6"/>
  <c r="Z67" i="6"/>
  <c r="AR69" i="6"/>
  <c r="M73" i="6"/>
  <c r="P73" i="6"/>
  <c r="AW73" i="6"/>
  <c r="AR74" i="6"/>
  <c r="AW74" i="6" s="1"/>
  <c r="AW106" i="6"/>
  <c r="U188" i="6"/>
  <c r="AM3" i="6"/>
  <c r="P69" i="6"/>
  <c r="AM69" i="6"/>
  <c r="AW69" i="6"/>
  <c r="AP70" i="6"/>
  <c r="Z71" i="6"/>
  <c r="AC76" i="6"/>
  <c r="Z76" i="6"/>
  <c r="AW79" i="6"/>
  <c r="AW86" i="6"/>
  <c r="AW90" i="6"/>
  <c r="AW92" i="6"/>
  <c r="AW96" i="6"/>
  <c r="P76" i="6"/>
  <c r="AP77" i="6"/>
  <c r="AC79" i="6"/>
  <c r="AR79" i="6"/>
  <c r="AC81" i="6"/>
  <c r="AR81" i="6"/>
  <c r="AW81" i="6" s="1"/>
  <c r="AC83" i="6"/>
  <c r="AR83" i="6"/>
  <c r="AW83" i="6" s="1"/>
  <c r="AC84" i="6"/>
  <c r="AP85" i="6"/>
  <c r="P86" i="6"/>
  <c r="AP87" i="6"/>
  <c r="P88" i="6"/>
  <c r="AP89" i="6"/>
  <c r="P90" i="6"/>
  <c r="AP91" i="6"/>
  <c r="AP93" i="6"/>
  <c r="P94" i="6"/>
  <c r="AP95" i="6"/>
  <c r="P96" i="6"/>
  <c r="AP97" i="6"/>
  <c r="AC99" i="6"/>
  <c r="AR99" i="6"/>
  <c r="AW99" i="6" s="1"/>
  <c r="AC101" i="6"/>
  <c r="AR101" i="6"/>
  <c r="AW101" i="6" s="1"/>
  <c r="AP103" i="6"/>
  <c r="P104" i="6"/>
  <c r="AP105" i="6"/>
  <c r="P106" i="6"/>
  <c r="AP107" i="6"/>
  <c r="AW107" i="6"/>
  <c r="AP108" i="6"/>
  <c r="P110" i="6"/>
  <c r="M110" i="6"/>
  <c r="AW110" i="6"/>
  <c r="AW115" i="6"/>
  <c r="AW117" i="6"/>
  <c r="AW126" i="6"/>
  <c r="AW132" i="6"/>
  <c r="AR108" i="6"/>
  <c r="AW108" i="6" s="1"/>
  <c r="AR111" i="6"/>
  <c r="AW111" i="6" s="1"/>
  <c r="AP111" i="6"/>
  <c r="AM111" i="6"/>
  <c r="P112" i="6"/>
  <c r="M112" i="6"/>
  <c r="AW112" i="6"/>
  <c r="AR113" i="6"/>
  <c r="AW113" i="6" s="1"/>
  <c r="AP113" i="6"/>
  <c r="AM113" i="6"/>
  <c r="P114" i="6"/>
  <c r="M114" i="6"/>
  <c r="AR115" i="6"/>
  <c r="AP115" i="6"/>
  <c r="AM115" i="6"/>
  <c r="P116" i="6"/>
  <c r="AR116" i="6"/>
  <c r="M116" i="6"/>
  <c r="AW116" i="6"/>
  <c r="AR117" i="6"/>
  <c r="AP117" i="6"/>
  <c r="AM117" i="6"/>
  <c r="P118" i="6"/>
  <c r="AR118" i="6"/>
  <c r="M118" i="6"/>
  <c r="AW118" i="6"/>
  <c r="AR119" i="6"/>
  <c r="AW119" i="6" s="1"/>
  <c r="AP119" i="6"/>
  <c r="AM119" i="6"/>
  <c r="P120" i="6"/>
  <c r="AR120" i="6"/>
  <c r="AW120" i="6" s="1"/>
  <c r="M120" i="6"/>
  <c r="AR121" i="6"/>
  <c r="AW121" i="6" s="1"/>
  <c r="AP121" i="6"/>
  <c r="AM121" i="6"/>
  <c r="AM79" i="6"/>
  <c r="M80" i="6"/>
  <c r="AR80" i="6"/>
  <c r="AW80" i="6" s="1"/>
  <c r="AM81" i="6"/>
  <c r="M82" i="6"/>
  <c r="AR82" i="6"/>
  <c r="AM83" i="6"/>
  <c r="AM84" i="6"/>
  <c r="Z86" i="6"/>
  <c r="Z88" i="6"/>
  <c r="Z90" i="6"/>
  <c r="AM92" i="6"/>
  <c r="Z94" i="6"/>
  <c r="Z96" i="6"/>
  <c r="AM99" i="6"/>
  <c r="M100" i="6"/>
  <c r="AR100" i="6"/>
  <c r="AW100" i="6" s="1"/>
  <c r="AM101" i="6"/>
  <c r="AM102" i="6"/>
  <c r="Z104" i="6"/>
  <c r="Z106" i="6"/>
  <c r="M108" i="6"/>
  <c r="AR109" i="6"/>
  <c r="AW109" i="6" s="1"/>
  <c r="AW130" i="6"/>
  <c r="AW134" i="6"/>
  <c r="AW139" i="6"/>
  <c r="AW142" i="6"/>
  <c r="AW145" i="6"/>
  <c r="AW147" i="6"/>
  <c r="AC88" i="6"/>
  <c r="AC90" i="6"/>
  <c r="AC94" i="6"/>
  <c r="AC96" i="6"/>
  <c r="AC104" i="6"/>
  <c r="AC106" i="6"/>
  <c r="P109" i="6"/>
  <c r="AM109" i="6"/>
  <c r="AW128" i="6"/>
  <c r="AR141" i="6"/>
  <c r="AW141" i="6" s="1"/>
  <c r="AR146" i="6"/>
  <c r="AW146" i="6" s="1"/>
  <c r="AR151" i="6"/>
  <c r="AC151" i="6"/>
  <c r="AR153" i="6"/>
  <c r="AW153" i="6" s="1"/>
  <c r="AC153" i="6"/>
  <c r="AW163" i="6"/>
  <c r="AW183" i="6"/>
  <c r="P188" i="6"/>
  <c r="AR110" i="6"/>
  <c r="AR112" i="6"/>
  <c r="AR114" i="6"/>
  <c r="AW114" i="6" s="1"/>
  <c r="M122" i="6"/>
  <c r="AR122" i="6"/>
  <c r="AW122" i="6" s="1"/>
  <c r="AM123" i="6"/>
  <c r="AM124" i="6"/>
  <c r="Z126" i="6"/>
  <c r="Z128" i="6"/>
  <c r="Z130" i="6"/>
  <c r="Z132" i="6"/>
  <c r="Z134" i="6"/>
  <c r="AM137" i="6"/>
  <c r="Z139" i="6"/>
  <c r="AR140" i="6"/>
  <c r="AW140" i="6" s="1"/>
  <c r="Z142" i="6"/>
  <c r="M145" i="6"/>
  <c r="AR145" i="6"/>
  <c r="Z147" i="6"/>
  <c r="Z149" i="6"/>
  <c r="AM150" i="6"/>
  <c r="Z151" i="6"/>
  <c r="AP152" i="6"/>
  <c r="AM152" i="6"/>
  <c r="Z153" i="6"/>
  <c r="AW161" i="6"/>
  <c r="AM188" i="6"/>
  <c r="Z113" i="6"/>
  <c r="Z115" i="6"/>
  <c r="Z117" i="6"/>
  <c r="Z119" i="6"/>
  <c r="Z121" i="6"/>
  <c r="Z123" i="6"/>
  <c r="AP123" i="6"/>
  <c r="AM125" i="6"/>
  <c r="M126" i="6"/>
  <c r="AM127" i="6"/>
  <c r="M128" i="6"/>
  <c r="AM129" i="6"/>
  <c r="M130" i="6"/>
  <c r="AM131" i="6"/>
  <c r="M132" i="6"/>
  <c r="AM133" i="6"/>
  <c r="M134" i="6"/>
  <c r="AM135" i="6"/>
  <c r="AM136" i="6"/>
  <c r="AM138" i="6"/>
  <c r="M139" i="6"/>
  <c r="M142" i="6"/>
  <c r="AM143" i="6"/>
  <c r="AM144" i="6"/>
  <c r="M147" i="6"/>
  <c r="AM148" i="6"/>
  <c r="M149" i="6"/>
  <c r="AC149" i="6"/>
  <c r="AR150" i="6"/>
  <c r="AW150" i="6" s="1"/>
  <c r="AR152" i="6"/>
  <c r="AW152" i="6" s="1"/>
  <c r="AW173" i="6"/>
  <c r="AW179" i="6"/>
  <c r="AW182" i="6"/>
  <c r="Z188" i="6"/>
  <c r="AP188" i="6"/>
  <c r="P151" i="6"/>
  <c r="M151" i="6"/>
  <c r="AW151" i="6"/>
  <c r="P153" i="6"/>
  <c r="M153" i="6"/>
  <c r="AW157" i="6"/>
  <c r="AW165" i="6"/>
  <c r="AW174" i="6"/>
  <c r="AW186" i="6"/>
  <c r="M188" i="6"/>
  <c r="AC188" i="6"/>
  <c r="AM154" i="6"/>
  <c r="M155" i="6"/>
  <c r="AC155" i="6"/>
  <c r="AM156" i="6"/>
  <c r="M157" i="6"/>
  <c r="AC157" i="6"/>
  <c r="AM158" i="6"/>
  <c r="M159" i="6"/>
  <c r="AC159" i="6"/>
  <c r="Z160" i="6"/>
  <c r="Z161" i="6"/>
  <c r="AP161" i="6"/>
  <c r="Z163" i="6"/>
  <c r="AP163" i="6"/>
  <c r="Z165" i="6"/>
  <c r="AP165" i="6"/>
  <c r="Z167" i="6"/>
  <c r="AP167" i="6"/>
  <c r="Z169" i="6"/>
  <c r="AP169" i="6"/>
  <c r="Z171" i="6"/>
  <c r="AP171" i="6"/>
  <c r="M173" i="6"/>
  <c r="AM174" i="6"/>
  <c r="M175" i="6"/>
  <c r="AR175" i="6"/>
  <c r="AW175" i="6" s="1"/>
  <c r="AM176" i="6"/>
  <c r="M177" i="6"/>
  <c r="AR177" i="6"/>
  <c r="AW177" i="6" s="1"/>
  <c r="AM178" i="6"/>
  <c r="M179" i="6"/>
  <c r="AM180" i="6"/>
  <c r="M181" i="6"/>
  <c r="AC181" i="6"/>
  <c r="AR181" i="6"/>
  <c r="AW181" i="6" s="1"/>
  <c r="AM182" i="6"/>
  <c r="M183" i="6"/>
  <c r="AC183" i="6"/>
  <c r="AR183" i="6"/>
  <c r="AM184" i="6"/>
  <c r="AC185" i="6"/>
  <c r="AR185" i="6"/>
  <c r="AW185" i="6" s="1"/>
  <c r="AM186" i="6"/>
  <c r="M187" i="6"/>
  <c r="AC187" i="6"/>
  <c r="AR187" i="6"/>
  <c r="AW187" i="6" s="1"/>
  <c r="AP154" i="6"/>
  <c r="AP156" i="6"/>
  <c r="AP158" i="6"/>
  <c r="AP174" i="6"/>
  <c r="AP176" i="6"/>
  <c r="AP178" i="6"/>
  <c r="AP180" i="6"/>
  <c r="AP182" i="6"/>
  <c r="AP184" i="6"/>
  <c r="AP186" i="6"/>
  <c r="AM181" i="6"/>
  <c r="M182" i="6"/>
  <c r="AM183" i="6"/>
  <c r="M184" i="6"/>
  <c r="AM185" i="6"/>
  <c r="M186" i="6"/>
  <c r="AM187" i="6"/>
  <c r="P141" i="2"/>
  <c r="P142" i="2"/>
  <c r="P175" i="2"/>
  <c r="P176" i="2"/>
  <c r="P177" i="2"/>
  <c r="P178" i="2"/>
  <c r="P188" i="2"/>
  <c r="P189" i="2"/>
  <c r="P190" i="2"/>
  <c r="P191" i="2"/>
  <c r="P192" i="2"/>
  <c r="P216" i="2"/>
  <c r="P217" i="2"/>
  <c r="P218" i="2"/>
  <c r="P219" i="2"/>
  <c r="P223" i="2"/>
  <c r="P224" i="2"/>
  <c r="P225" i="2"/>
  <c r="P232" i="2"/>
  <c r="P234" i="2"/>
  <c r="P235" i="2"/>
  <c r="P236" i="2"/>
  <c r="P243" i="2"/>
  <c r="P244" i="2"/>
  <c r="P245" i="2"/>
  <c r="P246" i="2"/>
  <c r="P247" i="2"/>
  <c r="P248" i="2"/>
  <c r="P250" i="2"/>
  <c r="P251" i="2"/>
  <c r="P257" i="2"/>
  <c r="P258" i="2"/>
  <c r="P259" i="2"/>
  <c r="P260" i="2"/>
  <c r="P261" i="2"/>
  <c r="P262" i="2"/>
  <c r="P61" i="2"/>
  <c r="P62" i="2"/>
  <c r="P63" i="2"/>
  <c r="P64" i="2"/>
  <c r="P65" i="2"/>
  <c r="P66" i="2"/>
  <c r="P67" i="2"/>
  <c r="P125" i="2"/>
  <c r="P126" i="2"/>
  <c r="P134" i="2"/>
  <c r="P195" i="2"/>
  <c r="O7" i="9"/>
  <c r="P208" i="2"/>
  <c r="P209" i="2"/>
  <c r="P210" i="2"/>
  <c r="P211" i="2"/>
  <c r="P212" i="2"/>
  <c r="P213" i="2"/>
  <c r="P214" i="2"/>
  <c r="P291" i="2"/>
  <c r="P292" i="2"/>
  <c r="P293" i="2"/>
  <c r="P294" i="2"/>
  <c r="P295" i="2"/>
  <c r="P296" i="2"/>
  <c r="P304" i="2"/>
  <c r="P305" i="2"/>
  <c r="P306" i="2"/>
  <c r="P307" i="2"/>
  <c r="P308" i="2"/>
  <c r="P309" i="2"/>
  <c r="P310" i="2"/>
  <c r="P311" i="2"/>
  <c r="P312" i="2"/>
  <c r="P93" i="2"/>
  <c r="P94" i="2"/>
  <c r="P95" i="2"/>
  <c r="P96" i="2"/>
  <c r="P97" i="2"/>
  <c r="P98" i="2"/>
  <c r="P99" i="2"/>
  <c r="P100" i="2"/>
  <c r="P101" i="2"/>
  <c r="P102" i="2"/>
  <c r="P105" i="2"/>
  <c r="P153" i="2"/>
  <c r="P154" i="2"/>
  <c r="P155" i="2"/>
  <c r="P156" i="2"/>
  <c r="P157" i="2"/>
  <c r="P158" i="2"/>
  <c r="H324" i="2"/>
  <c r="P25" i="2"/>
  <c r="P39" i="2"/>
  <c r="P40" i="2"/>
  <c r="P41" i="2"/>
  <c r="P42" i="2"/>
  <c r="P43" i="2"/>
  <c r="P44" i="2"/>
  <c r="P52" i="2"/>
  <c r="P53" i="2"/>
  <c r="P54" i="2"/>
  <c r="P106" i="2"/>
  <c r="P107" i="2"/>
  <c r="P108" i="2"/>
  <c r="P135" i="2"/>
  <c r="P136" i="2"/>
  <c r="P137" i="2"/>
  <c r="P169" i="2"/>
  <c r="P170" i="2"/>
  <c r="P180" i="2"/>
  <c r="P181" i="2"/>
  <c r="P182" i="2"/>
  <c r="P183" i="2"/>
  <c r="P198" i="2"/>
  <c r="P16" i="2"/>
  <c r="P32" i="2"/>
  <c r="P37" i="2"/>
  <c r="P60" i="2"/>
  <c r="H320" i="2"/>
  <c r="P35" i="2"/>
  <c r="P36" i="2"/>
  <c r="P71" i="2"/>
  <c r="P72" i="2"/>
  <c r="P73" i="2"/>
  <c r="P74" i="2"/>
  <c r="P75" i="2"/>
  <c r="P76" i="2"/>
  <c r="P84" i="2"/>
  <c r="P85" i="2"/>
  <c r="P86" i="2"/>
  <c r="P119" i="2"/>
  <c r="P120" i="2"/>
  <c r="P121" i="2"/>
  <c r="P146" i="2"/>
  <c r="P147" i="2"/>
  <c r="P148" i="2"/>
  <c r="P149" i="2"/>
  <c r="P24" i="2"/>
  <c r="P70" i="2"/>
  <c r="P92" i="2"/>
  <c r="P110" i="2"/>
  <c r="P124" i="2"/>
  <c r="P140" i="2"/>
  <c r="P152" i="2"/>
  <c r="P179" i="2"/>
  <c r="P194" i="2"/>
  <c r="H331" i="2"/>
  <c r="P215" i="2"/>
  <c r="P233" i="2"/>
  <c r="P249" i="2"/>
  <c r="P271" i="2"/>
  <c r="P290" i="2"/>
  <c r="C8" i="9"/>
  <c r="O6" i="9"/>
  <c r="C16" i="9"/>
  <c r="C7" i="9"/>
  <c r="O21" i="9"/>
  <c r="R21" i="9" s="1"/>
  <c r="O20" i="9"/>
  <c r="R20" i="9" s="1"/>
  <c r="C6" i="9"/>
  <c r="O3" i="9"/>
  <c r="C9" i="9"/>
  <c r="P83" i="2"/>
  <c r="P187" i="2"/>
  <c r="P197" i="2"/>
  <c r="P4" i="2"/>
  <c r="P8" i="2"/>
  <c r="P34" i="2"/>
  <c r="P51" i="2"/>
  <c r="P2" i="2"/>
  <c r="L2" i="2"/>
  <c r="H319" i="2" s="1"/>
  <c r="P12" i="2"/>
  <c r="P13" i="2"/>
  <c r="P14" i="2"/>
  <c r="P15" i="2"/>
  <c r="P26" i="2"/>
  <c r="P27" i="2"/>
  <c r="P28" i="2"/>
  <c r="P29" i="2"/>
  <c r="P30" i="2"/>
  <c r="P31" i="2"/>
  <c r="P55" i="2"/>
  <c r="P56" i="2"/>
  <c r="P57" i="2"/>
  <c r="P58" i="2"/>
  <c r="P59" i="2"/>
  <c r="P77" i="2"/>
  <c r="P78" i="2"/>
  <c r="P79" i="2"/>
  <c r="P80" i="2"/>
  <c r="P81" i="2"/>
  <c r="P82" i="2"/>
  <c r="P103" i="2"/>
  <c r="P104" i="2"/>
  <c r="P116" i="2"/>
  <c r="P117" i="2"/>
  <c r="P127" i="2"/>
  <c r="P128" i="2"/>
  <c r="P129" i="2"/>
  <c r="P130" i="2"/>
  <c r="P131" i="2"/>
  <c r="P132" i="2"/>
  <c r="P133" i="2"/>
  <c r="P159" i="2"/>
  <c r="P160" i="2"/>
  <c r="P161" i="2"/>
  <c r="P162" i="2"/>
  <c r="P163" i="2"/>
  <c r="P164" i="2"/>
  <c r="P166" i="2"/>
  <c r="P167" i="2"/>
  <c r="P184" i="2"/>
  <c r="P185" i="2"/>
  <c r="P186" i="2"/>
  <c r="P196" i="2"/>
  <c r="P201" i="2"/>
  <c r="P205" i="2"/>
  <c r="P206" i="2"/>
  <c r="P207" i="2"/>
  <c r="P220" i="2"/>
  <c r="P221" i="2"/>
  <c r="P222" i="2"/>
  <c r="P237" i="2"/>
  <c r="P238" i="2"/>
  <c r="P239" i="2"/>
  <c r="P240" i="2"/>
  <c r="P241" i="2"/>
  <c r="P252" i="2"/>
  <c r="P253" i="2"/>
  <c r="P254" i="2"/>
  <c r="P255" i="2"/>
  <c r="P275" i="2"/>
  <c r="P276" i="2"/>
  <c r="P277" i="2"/>
  <c r="P278" i="2"/>
  <c r="P297" i="2"/>
  <c r="P299" i="2"/>
  <c r="P300" i="2"/>
  <c r="P301" i="2"/>
  <c r="P302" i="2"/>
  <c r="B319" i="2"/>
  <c r="G337" i="2"/>
  <c r="AL156" i="1"/>
  <c r="P271" i="1"/>
  <c r="AV275" i="1"/>
  <c r="J291" i="1"/>
  <c r="K5" i="10"/>
  <c r="K6" i="10"/>
  <c r="O8" i="9"/>
  <c r="H316" i="2"/>
  <c r="P118" i="2"/>
  <c r="P168" i="2"/>
  <c r="P202" i="2"/>
  <c r="P256" i="2"/>
  <c r="P280" i="2"/>
  <c r="P303" i="2"/>
  <c r="C3" i="10"/>
  <c r="O5" i="9"/>
  <c r="O10" i="9"/>
  <c r="D21" i="9"/>
  <c r="C316" i="2"/>
  <c r="C317" i="2"/>
  <c r="O29" i="9" s="1"/>
  <c r="C3" i="9"/>
  <c r="C4" i="9"/>
  <c r="O9" i="9"/>
  <c r="C318" i="2"/>
  <c r="Y5" i="3" s="1"/>
  <c r="O2" i="9"/>
  <c r="P242" i="2"/>
  <c r="P5" i="2"/>
  <c r="P9" i="2"/>
  <c r="P17" i="2"/>
  <c r="P18" i="2"/>
  <c r="P19" i="2"/>
  <c r="P20" i="2"/>
  <c r="P21" i="2"/>
  <c r="P22" i="2"/>
  <c r="P23" i="2"/>
  <c r="P33" i="2"/>
  <c r="P38" i="2"/>
  <c r="P45" i="2"/>
  <c r="P46" i="2"/>
  <c r="P47" i="2"/>
  <c r="P48" i="2"/>
  <c r="P49" i="2"/>
  <c r="P50" i="2"/>
  <c r="P68" i="2"/>
  <c r="P69" i="2"/>
  <c r="P87" i="2"/>
  <c r="P88" i="2"/>
  <c r="P89" i="2"/>
  <c r="P90" i="2"/>
  <c r="P91" i="2"/>
  <c r="P109" i="2"/>
  <c r="P122" i="2"/>
  <c r="P123" i="2"/>
  <c r="P138" i="2"/>
  <c r="P139" i="2"/>
  <c r="P150" i="2"/>
  <c r="P151" i="2"/>
  <c r="L171" i="2"/>
  <c r="D22" i="9" s="1"/>
  <c r="P172" i="2"/>
  <c r="P173" i="2"/>
  <c r="P193" i="2"/>
  <c r="P265" i="2"/>
  <c r="P266" i="2"/>
  <c r="P267" i="2"/>
  <c r="P268" i="2"/>
  <c r="P269" i="2"/>
  <c r="P270" i="2"/>
  <c r="P288" i="2"/>
  <c r="P289" i="2"/>
  <c r="O229" i="2"/>
  <c r="P229" i="2" s="1"/>
  <c r="O230" i="2"/>
  <c r="O231" i="2"/>
  <c r="P231" i="2" s="1"/>
  <c r="B322" i="2"/>
  <c r="P227" i="2"/>
  <c r="B324" i="2"/>
  <c r="P165" i="2"/>
  <c r="P171" i="2"/>
  <c r="J76" i="1"/>
  <c r="J80" i="1"/>
  <c r="U171" i="1"/>
  <c r="W24" i="1"/>
  <c r="X24" i="1" s="1"/>
  <c r="J176" i="1"/>
  <c r="AM111" i="1"/>
  <c r="AN111" i="1" s="1"/>
  <c r="AP239" i="1"/>
  <c r="E16" i="3"/>
  <c r="AD229" i="1"/>
  <c r="K171" i="1"/>
  <c r="L171" i="1" s="1"/>
  <c r="K198" i="1"/>
  <c r="L198" i="1" s="1"/>
  <c r="AN199" i="1"/>
  <c r="R229" i="1"/>
  <c r="E5" i="3"/>
  <c r="AF17" i="1"/>
  <c r="V19" i="1"/>
  <c r="AE56" i="1"/>
  <c r="AF56" i="1" s="1"/>
  <c r="K117" i="1"/>
  <c r="L117" i="1" s="1"/>
  <c r="W139" i="1"/>
  <c r="O162" i="1"/>
  <c r="Q168" i="6" s="1"/>
  <c r="T168" i="6" s="1"/>
  <c r="AN170" i="1"/>
  <c r="K229" i="1"/>
  <c r="L229" i="1" s="1"/>
  <c r="K233" i="1"/>
  <c r="L233" i="1" s="1"/>
  <c r="AV234" i="1"/>
  <c r="K256" i="1"/>
  <c r="L256" i="1" s="1"/>
  <c r="K257" i="1"/>
  <c r="L257" i="1" s="1"/>
  <c r="U26" i="3"/>
  <c r="K111" i="1"/>
  <c r="L111" i="1" s="1"/>
  <c r="M117" i="1"/>
  <c r="D123" i="6" s="1"/>
  <c r="G123" i="6" s="1"/>
  <c r="AE151" i="1"/>
  <c r="AF151" i="1" s="1"/>
  <c r="AM117" i="1"/>
  <c r="AM44" i="1"/>
  <c r="AN44" i="1" s="1"/>
  <c r="AN134" i="1"/>
  <c r="AV16" i="1"/>
  <c r="AK27" i="1"/>
  <c r="AL27" i="1" s="1"/>
  <c r="J117" i="1"/>
  <c r="Q117" i="1"/>
  <c r="AD123" i="6" s="1"/>
  <c r="AG123" i="6" s="1"/>
  <c r="AL123" i="6" s="1"/>
  <c r="AL144" i="1"/>
  <c r="AN150" i="1"/>
  <c r="X211" i="1"/>
  <c r="K264" i="1"/>
  <c r="L264" i="1" s="1"/>
  <c r="K5" i="1"/>
  <c r="L5" i="1" s="1"/>
  <c r="O16" i="1"/>
  <c r="Q16" i="6" s="1"/>
  <c r="T16" i="6" s="1"/>
  <c r="AC19" i="1"/>
  <c r="AD19" i="1" s="1"/>
  <c r="M71" i="1"/>
  <c r="D74" i="6" s="1"/>
  <c r="G74" i="6" s="1"/>
  <c r="O74" i="6" s="1"/>
  <c r="U109" i="1"/>
  <c r="V109" i="1" s="1"/>
  <c r="Q121" i="1"/>
  <c r="AD127" i="6" s="1"/>
  <c r="AG127" i="6" s="1"/>
  <c r="AL125" i="1"/>
  <c r="Q153" i="1"/>
  <c r="AD159" i="6" s="1"/>
  <c r="AG159" i="6" s="1"/>
  <c r="M169" i="1"/>
  <c r="D176" i="6" s="1"/>
  <c r="G176" i="6" s="1"/>
  <c r="AH183" i="1"/>
  <c r="J193" i="1"/>
  <c r="K234" i="1"/>
  <c r="L234" i="1" s="1"/>
  <c r="AD252" i="1"/>
  <c r="K265" i="1"/>
  <c r="L265" i="1" s="1"/>
  <c r="AL266" i="1"/>
  <c r="K268" i="1"/>
  <c r="L268" i="1" s="1"/>
  <c r="K288" i="1"/>
  <c r="L288" i="1" s="1"/>
  <c r="AN42" i="1"/>
  <c r="Q71" i="1"/>
  <c r="AD74" i="6" s="1"/>
  <c r="AG74" i="6" s="1"/>
  <c r="O72" i="1"/>
  <c r="P72" i="1" s="1"/>
  <c r="R76" i="6" s="1"/>
  <c r="K78" i="1"/>
  <c r="L78" i="1" s="1"/>
  <c r="K79" i="1"/>
  <c r="L79" i="1" s="1"/>
  <c r="AG80" i="1"/>
  <c r="AH80" i="1" s="1"/>
  <c r="U85" i="1"/>
  <c r="V85" i="1" s="1"/>
  <c r="K86" i="1"/>
  <c r="L86" i="1" s="1"/>
  <c r="M108" i="1"/>
  <c r="N108" i="1" s="1"/>
  <c r="E114" i="6" s="1"/>
  <c r="AE109" i="1"/>
  <c r="AF109" i="1" s="1"/>
  <c r="AG133" i="1"/>
  <c r="AH133" i="1" s="1"/>
  <c r="O143" i="1"/>
  <c r="Q149" i="6" s="1"/>
  <c r="T149" i="6" s="1"/>
  <c r="AT153" i="1"/>
  <c r="AU153" i="1" s="1"/>
  <c r="AV153" i="1" s="1"/>
  <c r="AC169" i="1"/>
  <c r="AD169" i="1" s="1"/>
  <c r="N183" i="1"/>
  <c r="AP188" i="1"/>
  <c r="K193" i="1"/>
  <c r="L193" i="1" s="1"/>
  <c r="AN193" i="1"/>
  <c r="AP217" i="1"/>
  <c r="K226" i="1"/>
  <c r="L226" i="1" s="1"/>
  <c r="AV276" i="1"/>
  <c r="O5" i="1"/>
  <c r="Q5" i="6" s="1"/>
  <c r="T5" i="6" s="1"/>
  <c r="AB5" i="6" s="1"/>
  <c r="W16" i="1"/>
  <c r="X16" i="1" s="1"/>
  <c r="O37" i="1"/>
  <c r="Q39" i="6" s="1"/>
  <c r="T39" i="6" s="1"/>
  <c r="AC71" i="1"/>
  <c r="AD71" i="1" s="1"/>
  <c r="AE78" i="1"/>
  <c r="AF78" i="1" s="1"/>
  <c r="AC79" i="1"/>
  <c r="AD79" i="1" s="1"/>
  <c r="W86" i="1"/>
  <c r="X86" i="1" s="1"/>
  <c r="J106" i="1"/>
  <c r="Q107" i="1"/>
  <c r="AD113" i="6" s="1"/>
  <c r="AG113" i="6" s="1"/>
  <c r="J109" i="1"/>
  <c r="J114" i="1"/>
  <c r="AG117" i="1"/>
  <c r="AH117" i="1" s="1"/>
  <c r="X122" i="1"/>
  <c r="AL124" i="1"/>
  <c r="AF126" i="1"/>
  <c r="Q132" i="1"/>
  <c r="AD138" i="6" s="1"/>
  <c r="AG138" i="6" s="1"/>
  <c r="AM135" i="1"/>
  <c r="AN135" i="1" s="1"/>
  <c r="U136" i="1"/>
  <c r="V136" i="1" s="1"/>
  <c r="K139" i="1"/>
  <c r="L139" i="1" s="1"/>
  <c r="Y140" i="1"/>
  <c r="Z140" i="1" s="1"/>
  <c r="K151" i="1"/>
  <c r="L151" i="1" s="1"/>
  <c r="AD199" i="1"/>
  <c r="V217" i="1"/>
  <c r="N259" i="1"/>
  <c r="K260" i="1"/>
  <c r="L260" i="1" s="1"/>
  <c r="K276" i="1"/>
  <c r="L276" i="1" s="1"/>
  <c r="AT291" i="1"/>
  <c r="AU291" i="1" s="1"/>
  <c r="AV291" i="1" s="1"/>
  <c r="K292" i="1"/>
  <c r="L292" i="1" s="1"/>
  <c r="E3" i="3"/>
  <c r="AK95" i="1"/>
  <c r="AL95" i="1" s="1"/>
  <c r="AG95" i="1"/>
  <c r="AH95" i="1" s="1"/>
  <c r="O147" i="1"/>
  <c r="P147" i="1" s="1"/>
  <c r="R153" i="6" s="1"/>
  <c r="K147" i="1"/>
  <c r="L147" i="1" s="1"/>
  <c r="W179" i="1"/>
  <c r="X179" i="1" s="1"/>
  <c r="AC179" i="1"/>
  <c r="AD179" i="1" s="1"/>
  <c r="Q179" i="1"/>
  <c r="AD186" i="6" s="1"/>
  <c r="AG186" i="6" s="1"/>
  <c r="AT221" i="1"/>
  <c r="AU221" i="1" s="1"/>
  <c r="AV221" i="1" s="1"/>
  <c r="J221" i="1"/>
  <c r="AD280" i="1"/>
  <c r="AP280" i="1"/>
  <c r="AV11" i="1"/>
  <c r="J15" i="1"/>
  <c r="AE25" i="1"/>
  <c r="AF25" i="1" s="1"/>
  <c r="K25" i="1"/>
  <c r="L25" i="1" s="1"/>
  <c r="AM36" i="1"/>
  <c r="AN36" i="1" s="1"/>
  <c r="O45" i="1"/>
  <c r="Q48" i="6" s="1"/>
  <c r="T48" i="6" s="1"/>
  <c r="AN57" i="1"/>
  <c r="O60" i="1"/>
  <c r="P60" i="1" s="1"/>
  <c r="R63" i="6" s="1"/>
  <c r="U67" i="1"/>
  <c r="J92" i="1"/>
  <c r="M95" i="1"/>
  <c r="D101" i="6" s="1"/>
  <c r="G101" i="6" s="1"/>
  <c r="AE110" i="1"/>
  <c r="AF110" i="1" s="1"/>
  <c r="K122" i="1"/>
  <c r="L122" i="1" s="1"/>
  <c r="O127" i="1"/>
  <c r="Q133" i="6" s="1"/>
  <c r="T133" i="6" s="1"/>
  <c r="W127" i="1"/>
  <c r="X127" i="1" s="1"/>
  <c r="AE131" i="1"/>
  <c r="AF131" i="1" s="1"/>
  <c r="O131" i="1"/>
  <c r="P131" i="1" s="1"/>
  <c r="R137" i="6" s="1"/>
  <c r="J142" i="1"/>
  <c r="AE147" i="1"/>
  <c r="AF147" i="1" s="1"/>
  <c r="U152" i="1"/>
  <c r="V152" i="1" s="1"/>
  <c r="W155" i="1"/>
  <c r="X155" i="1" s="1"/>
  <c r="O155" i="1"/>
  <c r="Q161" i="6" s="1"/>
  <c r="T161" i="6" s="1"/>
  <c r="M179" i="1"/>
  <c r="D186" i="6" s="1"/>
  <c r="G186" i="6" s="1"/>
  <c r="V194" i="1"/>
  <c r="AP194" i="1"/>
  <c r="X217" i="1"/>
  <c r="AL290" i="1"/>
  <c r="AH290" i="1"/>
  <c r="P172" i="4"/>
  <c r="AD69" i="4"/>
  <c r="AD70" i="4" s="1"/>
  <c r="T5" i="4" s="1"/>
  <c r="B6" i="4" s="1"/>
  <c r="F15" i="4" s="1"/>
  <c r="AO141" i="1"/>
  <c r="AP141" i="1" s="1"/>
  <c r="Y141" i="1"/>
  <c r="Z141" i="1" s="1"/>
  <c r="AT146" i="1"/>
  <c r="AU146" i="1" s="1"/>
  <c r="AV146" i="1" s="1"/>
  <c r="AE146" i="1"/>
  <c r="AF146" i="1" s="1"/>
  <c r="AE158" i="1"/>
  <c r="AF158" i="1" s="1"/>
  <c r="K158" i="1"/>
  <c r="L158" i="1" s="1"/>
  <c r="W49" i="1"/>
  <c r="X49" i="1" s="1"/>
  <c r="K49" i="1"/>
  <c r="L49" i="1" s="1"/>
  <c r="U87" i="1"/>
  <c r="V87" i="1" s="1"/>
  <c r="O87" i="1"/>
  <c r="Q92" i="6" s="1"/>
  <c r="T92" i="6" s="1"/>
  <c r="AK92" i="1"/>
  <c r="AL92" i="1" s="1"/>
  <c r="U92" i="1"/>
  <c r="V92" i="1" s="1"/>
  <c r="R100" i="1"/>
  <c r="AE106" i="6" s="1"/>
  <c r="AM122" i="1"/>
  <c r="AN122" i="1" s="1"/>
  <c r="AT142" i="1"/>
  <c r="AU142" i="1" s="1"/>
  <c r="AV142" i="1" s="1"/>
  <c r="W142" i="1"/>
  <c r="X142" i="1" s="1"/>
  <c r="U145" i="1"/>
  <c r="V145" i="1" s="1"/>
  <c r="Q145" i="1"/>
  <c r="AD151" i="6" s="1"/>
  <c r="AG151" i="6" s="1"/>
  <c r="AE174" i="1"/>
  <c r="K174" i="1"/>
  <c r="L174" i="1" s="1"/>
  <c r="AM178" i="1"/>
  <c r="AN178" i="1" s="1"/>
  <c r="K178" i="1"/>
  <c r="L178" i="1" s="1"/>
  <c r="AT179" i="1"/>
  <c r="AU179" i="1" s="1"/>
  <c r="AV179" i="1" s="1"/>
  <c r="AD222" i="1"/>
  <c r="Z222" i="1"/>
  <c r="R226" i="1"/>
  <c r="AF226" i="1"/>
  <c r="U7" i="3"/>
  <c r="X213" i="1"/>
  <c r="AN213" i="1"/>
  <c r="AT253" i="1"/>
  <c r="AU253" i="1" s="1"/>
  <c r="AV253" i="1" s="1"/>
  <c r="K253" i="1"/>
  <c r="L253" i="1" s="1"/>
  <c r="U16" i="3"/>
  <c r="U29" i="3"/>
  <c r="U3" i="3"/>
  <c r="AK3" i="1"/>
  <c r="AL3" i="1" s="1"/>
  <c r="AL294" i="1" s="1"/>
  <c r="M3" i="1"/>
  <c r="N3" i="1" s="1"/>
  <c r="N294" i="1" s="1"/>
  <c r="V14" i="1"/>
  <c r="W25" i="1"/>
  <c r="X25" i="1" s="1"/>
  <c r="AK30" i="1"/>
  <c r="AL30" i="1" s="1"/>
  <c r="AT30" i="1"/>
  <c r="AU30" i="1" s="1"/>
  <c r="AV30" i="1" s="1"/>
  <c r="J50" i="1"/>
  <c r="J54" i="1"/>
  <c r="K73" i="1"/>
  <c r="L73" i="1" s="1"/>
  <c r="Y76" i="1"/>
  <c r="Z76" i="1" s="1"/>
  <c r="AC76" i="1"/>
  <c r="AD76" i="1" s="1"/>
  <c r="AV86" i="1"/>
  <c r="K87" i="1"/>
  <c r="L87" i="1" s="1"/>
  <c r="AC100" i="1"/>
  <c r="AD100" i="1" s="1"/>
  <c r="AT100" i="1"/>
  <c r="AU100" i="1" s="1"/>
  <c r="AV100" i="1" s="1"/>
  <c r="AG109" i="1"/>
  <c r="M109" i="1"/>
  <c r="D115" i="6" s="1"/>
  <c r="G115" i="6" s="1"/>
  <c r="AT111" i="1"/>
  <c r="AU111" i="1" s="1"/>
  <c r="AV111" i="1" s="1"/>
  <c r="AC111" i="1"/>
  <c r="AD111" i="1" s="1"/>
  <c r="Q113" i="1"/>
  <c r="AD119" i="6" s="1"/>
  <c r="AG119" i="6" s="1"/>
  <c r="AM115" i="1"/>
  <c r="AN115" i="1" s="1"/>
  <c r="AG115" i="1"/>
  <c r="AH115" i="1" s="1"/>
  <c r="AM127" i="1"/>
  <c r="AN127" i="1" s="1"/>
  <c r="M133" i="1"/>
  <c r="N133" i="1" s="1"/>
  <c r="E139" i="6" s="1"/>
  <c r="O134" i="1"/>
  <c r="Q140" i="6" s="1"/>
  <c r="T140" i="6" s="1"/>
  <c r="K142" i="1"/>
  <c r="L142" i="1" s="1"/>
  <c r="J146" i="1"/>
  <c r="U149" i="1"/>
  <c r="V149" i="1" s="1"/>
  <c r="O159" i="1"/>
  <c r="Q165" i="6" s="1"/>
  <c r="T165" i="6" s="1"/>
  <c r="W159" i="1"/>
  <c r="X159" i="1" s="1"/>
  <c r="K159" i="1"/>
  <c r="L159" i="1" s="1"/>
  <c r="AT176" i="1"/>
  <c r="AU176" i="1" s="1"/>
  <c r="AV176" i="1" s="1"/>
  <c r="AK176" i="1"/>
  <c r="AL176" i="1" s="1"/>
  <c r="O177" i="1"/>
  <c r="P177" i="1" s="1"/>
  <c r="R184" i="6" s="1"/>
  <c r="V280" i="1"/>
  <c r="P287" i="1"/>
  <c r="AH287" i="1"/>
  <c r="AG169" i="1"/>
  <c r="AH169" i="1" s="1"/>
  <c r="AV201" i="1"/>
  <c r="AV280" i="1"/>
  <c r="H15" i="3"/>
  <c r="AF5" i="1"/>
  <c r="AL6" i="1"/>
  <c r="AV8" i="1"/>
  <c r="J16" i="1"/>
  <c r="AV24" i="1"/>
  <c r="J61" i="1"/>
  <c r="AK71" i="1"/>
  <c r="AL71" i="1" s="1"/>
  <c r="J84" i="1"/>
  <c r="AC117" i="1"/>
  <c r="AD117" i="1" s="1"/>
  <c r="X135" i="1"/>
  <c r="AD153" i="1"/>
  <c r="K169" i="1"/>
  <c r="L169" i="1" s="1"/>
  <c r="AO173" i="1"/>
  <c r="AP173" i="1" s="1"/>
  <c r="J177" i="1"/>
  <c r="AN187" i="1"/>
  <c r="X193" i="1"/>
  <c r="AV205" i="1"/>
  <c r="K248" i="1"/>
  <c r="L248" i="1" s="1"/>
  <c r="AV256" i="1"/>
  <c r="AH259" i="1"/>
  <c r="J280" i="1"/>
  <c r="U9" i="3"/>
  <c r="E17" i="3"/>
  <c r="C20" i="4"/>
  <c r="V221" i="1"/>
  <c r="AV226" i="1"/>
  <c r="AV257" i="1"/>
  <c r="AF269" i="1"/>
  <c r="U5" i="3"/>
  <c r="R8" i="3"/>
  <c r="AM4" i="1"/>
  <c r="AN4" i="1" s="1"/>
  <c r="AT6" i="1"/>
  <c r="AU6" i="1" s="1"/>
  <c r="AV6" i="1" s="1"/>
  <c r="AC77" i="1"/>
  <c r="AD77" i="1" s="1"/>
  <c r="AE77" i="1"/>
  <c r="AF77" i="1" s="1"/>
  <c r="Y77" i="1"/>
  <c r="Z77" i="1" s="1"/>
  <c r="U77" i="1"/>
  <c r="V77" i="1" s="1"/>
  <c r="U3" i="1"/>
  <c r="V3" i="1" s="1"/>
  <c r="V294" i="1" s="1"/>
  <c r="K4" i="1"/>
  <c r="L4" i="1" s="1"/>
  <c r="W5" i="1"/>
  <c r="X5" i="1" s="1"/>
  <c r="M6" i="1"/>
  <c r="D6" i="6" s="1"/>
  <c r="G6" i="6" s="1"/>
  <c r="K8" i="1"/>
  <c r="L8" i="1" s="1"/>
  <c r="M11" i="1"/>
  <c r="D11" i="6" s="1"/>
  <c r="G11" i="6" s="1"/>
  <c r="O11" i="6" s="1"/>
  <c r="W13" i="1"/>
  <c r="X13" i="1" s="1"/>
  <c r="AC14" i="1"/>
  <c r="AD14" i="1" s="1"/>
  <c r="AM16" i="1"/>
  <c r="AN16" i="1" s="1"/>
  <c r="K17" i="1"/>
  <c r="L17" i="1" s="1"/>
  <c r="AV23" i="1"/>
  <c r="AT28" i="1"/>
  <c r="AU28" i="1" s="1"/>
  <c r="AV28" i="1" s="1"/>
  <c r="AE28" i="1"/>
  <c r="AF28" i="1" s="1"/>
  <c r="J28" i="1"/>
  <c r="AE29" i="1"/>
  <c r="AF29" i="1" s="1"/>
  <c r="K29" i="1"/>
  <c r="L29" i="1" s="1"/>
  <c r="AM29" i="1"/>
  <c r="AN29" i="1" s="1"/>
  <c r="AT63" i="1"/>
  <c r="AU63" i="1" s="1"/>
  <c r="AV63" i="1" s="1"/>
  <c r="K63" i="1"/>
  <c r="L63" i="1" s="1"/>
  <c r="AE63" i="1"/>
  <c r="AF63" i="1" s="1"/>
  <c r="W64" i="1"/>
  <c r="X64" i="1" s="1"/>
  <c r="AE64" i="1"/>
  <c r="AF64" i="1" s="1"/>
  <c r="K64" i="1"/>
  <c r="L64" i="1" s="1"/>
  <c r="AT3" i="1"/>
  <c r="AT294" i="1" s="1"/>
  <c r="O4" i="1"/>
  <c r="Q4" i="6" s="1"/>
  <c r="T4" i="6" s="1"/>
  <c r="AM5" i="1"/>
  <c r="AN5" i="1" s="1"/>
  <c r="U6" i="1"/>
  <c r="V6" i="1" s="1"/>
  <c r="O8" i="1"/>
  <c r="Q8" i="6" s="1"/>
  <c r="T8" i="6" s="1"/>
  <c r="U11" i="1"/>
  <c r="V11" i="1" s="1"/>
  <c r="O12" i="1"/>
  <c r="Q12" i="6" s="1"/>
  <c r="T12" i="6" s="1"/>
  <c r="K16" i="1"/>
  <c r="L16" i="1" s="1"/>
  <c r="O17" i="1"/>
  <c r="Q17" i="6" s="1"/>
  <c r="T17" i="6" s="1"/>
  <c r="Y17" i="6" s="1"/>
  <c r="AV20" i="1"/>
  <c r="J24" i="1"/>
  <c r="AM25" i="1"/>
  <c r="AN25" i="1" s="1"/>
  <c r="AD27" i="1"/>
  <c r="K28" i="1"/>
  <c r="L28" i="1" s="1"/>
  <c r="O29" i="1"/>
  <c r="Q29" i="6" s="1"/>
  <c r="T29" i="6" s="1"/>
  <c r="Y29" i="6" s="1"/>
  <c r="AT32" i="1"/>
  <c r="AU32" i="1" s="1"/>
  <c r="AV32" i="1" s="1"/>
  <c r="AE32" i="1"/>
  <c r="AF32" i="1" s="1"/>
  <c r="AN34" i="1"/>
  <c r="AE37" i="1"/>
  <c r="AF37" i="1" s="1"/>
  <c r="W37" i="1"/>
  <c r="X37" i="1" s="1"/>
  <c r="K37" i="1"/>
  <c r="L37" i="1" s="1"/>
  <c r="AT40" i="1"/>
  <c r="AU40" i="1" s="1"/>
  <c r="AV40" i="1" s="1"/>
  <c r="K40" i="1"/>
  <c r="L40" i="1" s="1"/>
  <c r="AE40" i="1"/>
  <c r="AF40" i="1" s="1"/>
  <c r="AM52" i="1"/>
  <c r="AN52" i="1" s="1"/>
  <c r="W63" i="1"/>
  <c r="X63" i="1" s="1"/>
  <c r="O64" i="1"/>
  <c r="Q67" i="6" s="1"/>
  <c r="T67" i="6" s="1"/>
  <c r="V80" i="1"/>
  <c r="AO85" i="1"/>
  <c r="AP85" i="1" s="1"/>
  <c r="AG85" i="1"/>
  <c r="AH85" i="1" s="1"/>
  <c r="O85" i="1"/>
  <c r="P85" i="1" s="1"/>
  <c r="R90" i="6" s="1"/>
  <c r="AE85" i="1"/>
  <c r="AF85" i="1" s="1"/>
  <c r="M85" i="1"/>
  <c r="N85" i="1" s="1"/>
  <c r="E90" i="6" s="1"/>
  <c r="AT85" i="1"/>
  <c r="AU85" i="1" s="1"/>
  <c r="AV85" i="1" s="1"/>
  <c r="W85" i="1"/>
  <c r="X85" i="1" s="1"/>
  <c r="K85" i="1"/>
  <c r="L85" i="1" s="1"/>
  <c r="J4" i="1"/>
  <c r="AE4" i="1"/>
  <c r="AF4" i="1" s="1"/>
  <c r="AC6" i="1"/>
  <c r="AD6" i="1" s="1"/>
  <c r="AM8" i="1"/>
  <c r="AN8" i="1" s="1"/>
  <c r="X9" i="1"/>
  <c r="AC11" i="1"/>
  <c r="AD11" i="1" s="1"/>
  <c r="AM17" i="1"/>
  <c r="AN17" i="1" s="1"/>
  <c r="AD22" i="1"/>
  <c r="AN28" i="1"/>
  <c r="AE45" i="1"/>
  <c r="AF45" i="1" s="1"/>
  <c r="K45" i="1"/>
  <c r="L45" i="1" s="1"/>
  <c r="W45" i="1"/>
  <c r="X45" i="1" s="1"/>
  <c r="AM48" i="1"/>
  <c r="AN48" i="1" s="1"/>
  <c r="K48" i="1"/>
  <c r="L48" i="1" s="1"/>
  <c r="AV119" i="1"/>
  <c r="AE130" i="1"/>
  <c r="AF130" i="1" s="1"/>
  <c r="AM154" i="1"/>
  <c r="AN154" i="1" s="1"/>
  <c r="M164" i="1"/>
  <c r="D170" i="6" s="1"/>
  <c r="G170" i="6" s="1"/>
  <c r="AG164" i="1"/>
  <c r="AH164" i="1" s="1"/>
  <c r="Q164" i="1"/>
  <c r="AD170" i="6" s="1"/>
  <c r="AG170" i="6" s="1"/>
  <c r="AG168" i="1"/>
  <c r="AC168" i="1"/>
  <c r="AD168" i="1" s="1"/>
  <c r="Q168" i="1"/>
  <c r="R168" i="1" s="1"/>
  <c r="AE175" i="6" s="1"/>
  <c r="M168" i="1"/>
  <c r="D175" i="6" s="1"/>
  <c r="G175" i="6" s="1"/>
  <c r="N209" i="1"/>
  <c r="AH209" i="1"/>
  <c r="AT241" i="1"/>
  <c r="AU241" i="1" s="1"/>
  <c r="AV241" i="1" s="1"/>
  <c r="K241" i="1"/>
  <c r="L241" i="1" s="1"/>
  <c r="B299" i="1"/>
  <c r="K245" i="1"/>
  <c r="L245" i="1" s="1"/>
  <c r="U28" i="3"/>
  <c r="U30" i="1"/>
  <c r="V30" i="1" s="1"/>
  <c r="J38" i="1"/>
  <c r="AF60" i="1"/>
  <c r="AN65" i="1"/>
  <c r="AO67" i="1"/>
  <c r="AP67" i="1" s="1"/>
  <c r="J69" i="1"/>
  <c r="AC72" i="1"/>
  <c r="AD72" i="1" s="1"/>
  <c r="AM78" i="1"/>
  <c r="AN78" i="1" s="1"/>
  <c r="M79" i="1"/>
  <c r="N79" i="1" s="1"/>
  <c r="E84" i="6" s="1"/>
  <c r="O86" i="1"/>
  <c r="Q91" i="6" s="1"/>
  <c r="T91" i="6" s="1"/>
  <c r="M87" i="1"/>
  <c r="D92" i="6" s="1"/>
  <c r="G92" i="6" s="1"/>
  <c r="AO87" i="1"/>
  <c r="AP87" i="1" s="1"/>
  <c r="AC92" i="1"/>
  <c r="AD92" i="1" s="1"/>
  <c r="Q95" i="1"/>
  <c r="AD101" i="6" s="1"/>
  <c r="AG101" i="6" s="1"/>
  <c r="AM95" i="1"/>
  <c r="AN95" i="1" s="1"/>
  <c r="U100" i="1"/>
  <c r="V100" i="1" s="1"/>
  <c r="W106" i="1"/>
  <c r="X106" i="1" s="1"/>
  <c r="U108" i="1"/>
  <c r="V108" i="1" s="1"/>
  <c r="AC109" i="1"/>
  <c r="M111" i="1"/>
  <c r="N111" i="1" s="1"/>
  <c r="E117" i="6" s="1"/>
  <c r="AK111" i="1"/>
  <c r="AL111" i="1" s="1"/>
  <c r="Y112" i="1"/>
  <c r="Z112" i="1" s="1"/>
  <c r="K114" i="1"/>
  <c r="L114" i="1" s="1"/>
  <c r="U117" i="1"/>
  <c r="AK117" i="1"/>
  <c r="AL117" i="1" s="1"/>
  <c r="K118" i="1"/>
  <c r="L118" i="1" s="1"/>
  <c r="K119" i="1"/>
  <c r="L119" i="1" s="1"/>
  <c r="AT121" i="1"/>
  <c r="AU121" i="1" s="1"/>
  <c r="AV121" i="1" s="1"/>
  <c r="O123" i="1"/>
  <c r="P123" i="1" s="1"/>
  <c r="R129" i="6" s="1"/>
  <c r="U124" i="1"/>
  <c r="V124" i="1" s="1"/>
  <c r="U125" i="1"/>
  <c r="V125" i="1" s="1"/>
  <c r="O126" i="1"/>
  <c r="Q132" i="6" s="1"/>
  <c r="T132" i="6" s="1"/>
  <c r="J130" i="1"/>
  <c r="AM130" i="1"/>
  <c r="AN130" i="1" s="1"/>
  <c r="AC132" i="1"/>
  <c r="AD132" i="1" s="1"/>
  <c r="U133" i="1"/>
  <c r="V133" i="1" s="1"/>
  <c r="O138" i="1"/>
  <c r="Q144" i="6" s="1"/>
  <c r="T144" i="6" s="1"/>
  <c r="AM139" i="1"/>
  <c r="AN139" i="1" s="1"/>
  <c r="O142" i="1"/>
  <c r="Q148" i="6" s="1"/>
  <c r="T148" i="6" s="1"/>
  <c r="W143" i="1"/>
  <c r="X143" i="1" s="1"/>
  <c r="Q144" i="1"/>
  <c r="R144" i="1" s="1"/>
  <c r="AM146" i="1"/>
  <c r="AN146" i="1" s="1"/>
  <c r="W150" i="1"/>
  <c r="X150" i="1" s="1"/>
  <c r="J154" i="1"/>
  <c r="AE155" i="1"/>
  <c r="AF155" i="1" s="1"/>
  <c r="AT168" i="1"/>
  <c r="AU168" i="1" s="1"/>
  <c r="AV168" i="1" s="1"/>
  <c r="AT170" i="1"/>
  <c r="AU170" i="1" s="1"/>
  <c r="AV170" i="1" s="1"/>
  <c r="W170" i="1"/>
  <c r="X170" i="1" s="1"/>
  <c r="O170" i="1"/>
  <c r="Q177" i="6" s="1"/>
  <c r="T177" i="6" s="1"/>
  <c r="Y177" i="6" s="1"/>
  <c r="K170" i="1"/>
  <c r="L170" i="1" s="1"/>
  <c r="Q175" i="1"/>
  <c r="AD182" i="6" s="1"/>
  <c r="AG182" i="6" s="1"/>
  <c r="AK175" i="1"/>
  <c r="AL175" i="1" s="1"/>
  <c r="M175" i="1"/>
  <c r="D182" i="6" s="1"/>
  <c r="G182" i="6" s="1"/>
  <c r="AG175" i="1"/>
  <c r="AH175" i="1" s="1"/>
  <c r="K175" i="1"/>
  <c r="L175" i="1" s="1"/>
  <c r="AF184" i="1"/>
  <c r="J184" i="1"/>
  <c r="Z184" i="1"/>
  <c r="AL219" i="1"/>
  <c r="N219" i="1"/>
  <c r="AH219" i="1"/>
  <c r="AN224" i="1"/>
  <c r="N224" i="1"/>
  <c r="V239" i="1"/>
  <c r="AN283" i="1"/>
  <c r="N283" i="1"/>
  <c r="R289" i="1"/>
  <c r="AL289" i="1"/>
  <c r="AD289" i="1"/>
  <c r="O30" i="3"/>
  <c r="S28" i="3" s="1"/>
  <c r="U25" i="3"/>
  <c r="AG72" i="1"/>
  <c r="AT92" i="1"/>
  <c r="AU92" i="1" s="1"/>
  <c r="AV92" i="1" s="1"/>
  <c r="W95" i="1"/>
  <c r="X95" i="1" s="1"/>
  <c r="AT95" i="1"/>
  <c r="AU95" i="1" s="1"/>
  <c r="AV95" i="1" s="1"/>
  <c r="AG100" i="1"/>
  <c r="AH100" i="1" s="1"/>
  <c r="AE106" i="1"/>
  <c r="AF106" i="1" s="1"/>
  <c r="AD108" i="1"/>
  <c r="AK108" i="1"/>
  <c r="AL108" i="1" s="1"/>
  <c r="O114" i="1"/>
  <c r="Q120" i="6" s="1"/>
  <c r="T120" i="6" s="1"/>
  <c r="U119" i="1"/>
  <c r="V119" i="1" s="1"/>
  <c r="K130" i="1"/>
  <c r="L130" i="1" s="1"/>
  <c r="AM143" i="1"/>
  <c r="AN143" i="1" s="1"/>
  <c r="U144" i="1"/>
  <c r="V144" i="1" s="1"/>
  <c r="K154" i="1"/>
  <c r="L154" i="1" s="1"/>
  <c r="AE163" i="1"/>
  <c r="AF163" i="1" s="1"/>
  <c r="O163" i="1"/>
  <c r="Q169" i="6" s="1"/>
  <c r="T169" i="6" s="1"/>
  <c r="AO165" i="1"/>
  <c r="AT165" i="1"/>
  <c r="AU165" i="1" s="1"/>
  <c r="AV165" i="1" s="1"/>
  <c r="AC165" i="1"/>
  <c r="AD165" i="1" s="1"/>
  <c r="M165" i="1"/>
  <c r="D171" i="6" s="1"/>
  <c r="G171" i="6" s="1"/>
  <c r="L171" i="6" s="1"/>
  <c r="AM165" i="1"/>
  <c r="AN165" i="1" s="1"/>
  <c r="K165" i="1"/>
  <c r="L165" i="1" s="1"/>
  <c r="AG165" i="1"/>
  <c r="AH165" i="1" s="1"/>
  <c r="U165" i="1"/>
  <c r="V165" i="1" s="1"/>
  <c r="J165" i="1"/>
  <c r="AF206" i="1"/>
  <c r="J206" i="1"/>
  <c r="AP206" i="1"/>
  <c r="V206" i="1"/>
  <c r="AT218" i="1"/>
  <c r="AU218" i="1" s="1"/>
  <c r="AV218" i="1" s="1"/>
  <c r="K218" i="1"/>
  <c r="L218" i="1" s="1"/>
  <c r="P263" i="1"/>
  <c r="AH263" i="1"/>
  <c r="AD268" i="1"/>
  <c r="J268" i="1"/>
  <c r="V268" i="1"/>
  <c r="AC3" i="3"/>
  <c r="AC10" i="3" s="1"/>
  <c r="E2" i="3"/>
  <c r="B9" i="3"/>
  <c r="D5" i="3" s="1"/>
  <c r="J46" i="1"/>
  <c r="O49" i="1"/>
  <c r="P49" i="1" s="1"/>
  <c r="R52" i="6" s="1"/>
  <c r="AH55" i="1"/>
  <c r="W60" i="1"/>
  <c r="X60" i="1" s="1"/>
  <c r="AG71" i="1"/>
  <c r="AH71" i="1" s="1"/>
  <c r="M72" i="1"/>
  <c r="D76" i="6" s="1"/>
  <c r="G76" i="6" s="1"/>
  <c r="O76" i="6" s="1"/>
  <c r="AC73" i="1"/>
  <c r="AD73" i="1" s="1"/>
  <c r="O78" i="1"/>
  <c r="Q83" i="6" s="1"/>
  <c r="T83" i="6" s="1"/>
  <c r="Y83" i="6" s="1"/>
  <c r="AK79" i="1"/>
  <c r="AL79" i="1" s="1"/>
  <c r="J82" i="1"/>
  <c r="J85" i="1"/>
  <c r="AE86" i="1"/>
  <c r="AF86" i="1" s="1"/>
  <c r="Y87" i="1"/>
  <c r="Z87" i="1" s="1"/>
  <c r="M92" i="1"/>
  <c r="D97" i="6" s="1"/>
  <c r="G97" i="6" s="1"/>
  <c r="K95" i="1"/>
  <c r="L95" i="1" s="1"/>
  <c r="AC95" i="1"/>
  <c r="AD95" i="1" s="1"/>
  <c r="J98" i="1"/>
  <c r="AF99" i="1"/>
  <c r="M100" i="1"/>
  <c r="D106" i="6" s="1"/>
  <c r="G106" i="6" s="1"/>
  <c r="AK100" i="1"/>
  <c r="AL100" i="1" s="1"/>
  <c r="Y105" i="1"/>
  <c r="Z105" i="1" s="1"/>
  <c r="K106" i="1"/>
  <c r="L106" i="1" s="1"/>
  <c r="AM106" i="1"/>
  <c r="AN106" i="1" s="1"/>
  <c r="J108" i="1"/>
  <c r="AT108" i="1"/>
  <c r="AU108" i="1" s="1"/>
  <c r="AV108" i="1" s="1"/>
  <c r="O109" i="1"/>
  <c r="P109" i="1" s="1"/>
  <c r="R115" i="6" s="1"/>
  <c r="AK109" i="1"/>
  <c r="AL109" i="1" s="1"/>
  <c r="W111" i="1"/>
  <c r="X111" i="1" s="1"/>
  <c r="AE114" i="1"/>
  <c r="AF114" i="1" s="1"/>
  <c r="W115" i="1"/>
  <c r="X115" i="1" s="1"/>
  <c r="AE117" i="1"/>
  <c r="AF117" i="1" s="1"/>
  <c r="J118" i="1"/>
  <c r="AK119" i="1"/>
  <c r="AL119" i="1" s="1"/>
  <c r="O130" i="1"/>
  <c r="P130" i="1" s="1"/>
  <c r="R136" i="6" s="1"/>
  <c r="AL132" i="1"/>
  <c r="AL133" i="1"/>
  <c r="AT133" i="1"/>
  <c r="AU133" i="1" s="1"/>
  <c r="AV133" i="1" s="1"/>
  <c r="J138" i="1"/>
  <c r="O139" i="1"/>
  <c r="P139" i="1" s="1"/>
  <c r="R145" i="6" s="1"/>
  <c r="AM142" i="1"/>
  <c r="AN142" i="1" s="1"/>
  <c r="K143" i="1"/>
  <c r="L143" i="1" s="1"/>
  <c r="AG144" i="1"/>
  <c r="AH144" i="1" s="1"/>
  <c r="AK145" i="1"/>
  <c r="AL145" i="1" s="1"/>
  <c r="O146" i="1"/>
  <c r="Q152" i="6" s="1"/>
  <c r="T152" i="6" s="1"/>
  <c r="W147" i="1"/>
  <c r="X147" i="1" s="1"/>
  <c r="W151" i="1"/>
  <c r="X151" i="1" s="1"/>
  <c r="K155" i="1"/>
  <c r="L155" i="1" s="1"/>
  <c r="Q165" i="1"/>
  <c r="AD171" i="6" s="1"/>
  <c r="AG171" i="6" s="1"/>
  <c r="AF177" i="1"/>
  <c r="U180" i="1"/>
  <c r="V180" i="1" s="1"/>
  <c r="Q180" i="1"/>
  <c r="R180" i="1" s="1"/>
  <c r="M180" i="1"/>
  <c r="D187" i="6" s="1"/>
  <c r="G187" i="6" s="1"/>
  <c r="O187" i="6" s="1"/>
  <c r="AH205" i="1"/>
  <c r="N205" i="1"/>
  <c r="X205" i="1"/>
  <c r="V236" i="1"/>
  <c r="AN251" i="1"/>
  <c r="N251" i="1"/>
  <c r="Z270" i="1"/>
  <c r="AL270" i="1"/>
  <c r="N270" i="1"/>
  <c r="AT277" i="1"/>
  <c r="AU277" i="1" s="1"/>
  <c r="AV277" i="1" s="1"/>
  <c r="K277" i="1"/>
  <c r="L277" i="1" s="1"/>
  <c r="AT293" i="1"/>
  <c r="AU293" i="1" s="1"/>
  <c r="AV293" i="1" s="1"/>
  <c r="K293" i="1"/>
  <c r="L293" i="1" s="1"/>
  <c r="O158" i="1"/>
  <c r="Q164" i="6" s="1"/>
  <c r="T164" i="6" s="1"/>
  <c r="Q169" i="1"/>
  <c r="R169" i="1" s="1"/>
  <c r="AE176" i="6" s="1"/>
  <c r="AM169" i="1"/>
  <c r="AN169" i="1" s="1"/>
  <c r="AK171" i="1"/>
  <c r="AL171" i="1" s="1"/>
  <c r="W174" i="1"/>
  <c r="X174" i="1" s="1"/>
  <c r="O178" i="1"/>
  <c r="Q185" i="6" s="1"/>
  <c r="T185" i="6" s="1"/>
  <c r="Y185" i="6" s="1"/>
  <c r="AM179" i="1"/>
  <c r="AN179" i="1" s="1"/>
  <c r="N193" i="1"/>
  <c r="AD193" i="1"/>
  <c r="N199" i="1"/>
  <c r="AH199" i="1"/>
  <c r="AT209" i="1"/>
  <c r="AU209" i="1" s="1"/>
  <c r="AV209" i="1" s="1"/>
  <c r="AV219" i="1"/>
  <c r="K221" i="1"/>
  <c r="L221" i="1" s="1"/>
  <c r="AL235" i="1"/>
  <c r="AL242" i="1"/>
  <c r="N247" i="1"/>
  <c r="AH247" i="1"/>
  <c r="AV254" i="1"/>
  <c r="N255" i="1"/>
  <c r="AH255" i="1"/>
  <c r="J263" i="1"/>
  <c r="AV270" i="1"/>
  <c r="X276" i="1"/>
  <c r="K280" i="1"/>
  <c r="L280" i="1" s="1"/>
  <c r="AV288" i="1"/>
  <c r="N290" i="1"/>
  <c r="E7" i="3"/>
  <c r="F19" i="3"/>
  <c r="R27" i="3"/>
  <c r="R34" i="3"/>
  <c r="W169" i="1"/>
  <c r="X169" i="1" s="1"/>
  <c r="AT169" i="1"/>
  <c r="AU169" i="1" s="1"/>
  <c r="AV169" i="1" s="1"/>
  <c r="J178" i="1"/>
  <c r="W178" i="1"/>
  <c r="X178" i="1" s="1"/>
  <c r="K205" i="1"/>
  <c r="L205" i="1" s="1"/>
  <c r="AV207" i="1"/>
  <c r="AP210" i="1"/>
  <c r="AP221" i="1"/>
  <c r="AD285" i="1"/>
  <c r="AT287" i="1"/>
  <c r="AU287" i="1" s="1"/>
  <c r="AV287" i="1" s="1"/>
  <c r="R4" i="3"/>
  <c r="G16" i="3"/>
  <c r="U20" i="3"/>
  <c r="U27" i="3"/>
  <c r="C21" i="4"/>
  <c r="J170" i="1"/>
  <c r="J180" i="1"/>
  <c r="AD269" i="1"/>
  <c r="I2" i="3"/>
  <c r="J71" i="1"/>
  <c r="J48" i="1"/>
  <c r="J40" i="1"/>
  <c r="AN63" i="1"/>
  <c r="J63" i="1"/>
  <c r="AE9" i="1"/>
  <c r="AF9" i="1" s="1"/>
  <c r="AK22" i="1"/>
  <c r="AL22" i="1" s="1"/>
  <c r="AE33" i="1"/>
  <c r="AF33" i="1" s="1"/>
  <c r="AE41" i="1"/>
  <c r="AF41" i="1" s="1"/>
  <c r="AT59" i="1"/>
  <c r="AU59" i="1" s="1"/>
  <c r="AV59" i="1" s="1"/>
  <c r="AE59" i="1"/>
  <c r="AF59" i="1" s="1"/>
  <c r="K59" i="1"/>
  <c r="L59" i="1" s="1"/>
  <c r="AF82" i="1"/>
  <c r="AT90" i="1"/>
  <c r="AU90" i="1" s="1"/>
  <c r="AV90" i="1" s="1"/>
  <c r="AE90" i="1"/>
  <c r="AF90" i="1" s="1"/>
  <c r="K90" i="1"/>
  <c r="L90" i="1" s="1"/>
  <c r="O90" i="1"/>
  <c r="Q95" i="6" s="1"/>
  <c r="T95" i="6" s="1"/>
  <c r="AV103" i="1"/>
  <c r="K243" i="1"/>
  <c r="L243" i="1" s="1"/>
  <c r="J243" i="1"/>
  <c r="AT243" i="1"/>
  <c r="AU243" i="1" s="1"/>
  <c r="AV243" i="1" s="1"/>
  <c r="AH274" i="1"/>
  <c r="N274" i="1"/>
  <c r="AL274" i="1"/>
  <c r="AV12" i="1"/>
  <c r="AK14" i="1"/>
  <c r="AL14" i="1" s="1"/>
  <c r="AE20" i="1"/>
  <c r="AF20" i="1" s="1"/>
  <c r="M27" i="1"/>
  <c r="D27" i="6" s="1"/>
  <c r="G27" i="6" s="1"/>
  <c r="O27" i="6" s="1"/>
  <c r="AT27" i="1"/>
  <c r="AU27" i="1" s="1"/>
  <c r="AV27" i="1" s="1"/>
  <c r="K32" i="1"/>
  <c r="L32" i="1" s="1"/>
  <c r="K33" i="1"/>
  <c r="L33" i="1" s="1"/>
  <c r="AM33" i="1"/>
  <c r="AN33" i="1" s="1"/>
  <c r="AV44" i="1"/>
  <c r="AN50" i="1"/>
  <c r="AM53" i="1"/>
  <c r="AN53" i="1" s="1"/>
  <c r="K53" i="1"/>
  <c r="L53" i="1" s="1"/>
  <c r="AM56" i="1"/>
  <c r="AN56" i="1" s="1"/>
  <c r="AV58" i="1"/>
  <c r="J59" i="1"/>
  <c r="AM59" i="1"/>
  <c r="AN59" i="1" s="1"/>
  <c r="AN61" i="1"/>
  <c r="Y67" i="1"/>
  <c r="Z67" i="1" s="1"/>
  <c r="K67" i="1"/>
  <c r="L67" i="1" s="1"/>
  <c r="AT69" i="1"/>
  <c r="AU69" i="1" s="1"/>
  <c r="AV69" i="1" s="1"/>
  <c r="O69" i="1"/>
  <c r="Q72" i="6" s="1"/>
  <c r="T72" i="6" s="1"/>
  <c r="Y72" i="6" s="1"/>
  <c r="AE69" i="1"/>
  <c r="AF69" i="1" s="1"/>
  <c r="AT74" i="1"/>
  <c r="AU74" i="1" s="1"/>
  <c r="AV74" i="1" s="1"/>
  <c r="W74" i="1"/>
  <c r="X74" i="1" s="1"/>
  <c r="AM74" i="1"/>
  <c r="AN74" i="1" s="1"/>
  <c r="K75" i="1"/>
  <c r="L75" i="1" s="1"/>
  <c r="AT82" i="1"/>
  <c r="AU82" i="1" s="1"/>
  <c r="AV82" i="1" s="1"/>
  <c r="AM82" i="1"/>
  <c r="AN82" i="1" s="1"/>
  <c r="O82" i="1"/>
  <c r="P82" i="1" s="1"/>
  <c r="R87" i="6" s="1"/>
  <c r="K82" i="1"/>
  <c r="L82" i="1" s="1"/>
  <c r="AG84" i="1"/>
  <c r="AH84" i="1" s="1"/>
  <c r="M84" i="1"/>
  <c r="D89" i="6" s="1"/>
  <c r="G89" i="6" s="1"/>
  <c r="AT84" i="1"/>
  <c r="AU84" i="1" s="1"/>
  <c r="AV84" i="1" s="1"/>
  <c r="U84" i="1"/>
  <c r="V84" i="1" s="1"/>
  <c r="AG91" i="1"/>
  <c r="AH91" i="1" s="1"/>
  <c r="O91" i="1"/>
  <c r="P91" i="1" s="1"/>
  <c r="R96" i="6" s="1"/>
  <c r="W91" i="1"/>
  <c r="X91" i="1" s="1"/>
  <c r="AG93" i="1"/>
  <c r="AM93" i="1"/>
  <c r="AC93" i="1"/>
  <c r="AD93" i="1" s="1"/>
  <c r="M93" i="1"/>
  <c r="D99" i="6" s="1"/>
  <c r="G99" i="6" s="1"/>
  <c r="U93" i="1"/>
  <c r="V93" i="1" s="1"/>
  <c r="AK93" i="1"/>
  <c r="AL93" i="1" s="1"/>
  <c r="AT98" i="1"/>
  <c r="AU98" i="1" s="1"/>
  <c r="AV98" i="1" s="1"/>
  <c r="O98" i="1"/>
  <c r="P98" i="1" s="1"/>
  <c r="R104" i="6" s="1"/>
  <c r="AE98" i="1"/>
  <c r="AF98" i="1" s="1"/>
  <c r="K98" i="1"/>
  <c r="L98" i="1" s="1"/>
  <c r="AO101" i="1"/>
  <c r="AP101" i="1" s="1"/>
  <c r="AM101" i="1"/>
  <c r="AN101" i="1" s="1"/>
  <c r="AC101" i="1"/>
  <c r="AD101" i="1" s="1"/>
  <c r="O101" i="1"/>
  <c r="Q107" i="6" s="1"/>
  <c r="T107" i="6" s="1"/>
  <c r="AG101" i="1"/>
  <c r="AH101" i="1" s="1"/>
  <c r="U101" i="1"/>
  <c r="V101" i="1" s="1"/>
  <c r="K101" i="1"/>
  <c r="L101" i="1" s="1"/>
  <c r="AE101" i="1"/>
  <c r="AF101" i="1" s="1"/>
  <c r="AT102" i="1"/>
  <c r="AU102" i="1" s="1"/>
  <c r="AV102" i="1" s="1"/>
  <c r="AM102" i="1"/>
  <c r="AN102" i="1" s="1"/>
  <c r="K102" i="1"/>
  <c r="L102" i="1" s="1"/>
  <c r="W102" i="1"/>
  <c r="X102" i="1" s="1"/>
  <c r="AK103" i="1"/>
  <c r="AL103" i="1" s="1"/>
  <c r="K103" i="1"/>
  <c r="L103" i="1" s="1"/>
  <c r="U103" i="1"/>
  <c r="V103" i="1" s="1"/>
  <c r="AG116" i="1"/>
  <c r="AH116" i="1" s="1"/>
  <c r="M116" i="1"/>
  <c r="D122" i="6" s="1"/>
  <c r="G122" i="6" s="1"/>
  <c r="AT116" i="1"/>
  <c r="AU116" i="1" s="1"/>
  <c r="AV116" i="1" s="1"/>
  <c r="U116" i="1"/>
  <c r="V116" i="1" s="1"/>
  <c r="AP117" i="1"/>
  <c r="Q157" i="1"/>
  <c r="R157" i="1" s="1"/>
  <c r="U157" i="1"/>
  <c r="V157" i="1" s="1"/>
  <c r="AG157" i="1"/>
  <c r="AH157" i="1" s="1"/>
  <c r="K189" i="1"/>
  <c r="L189" i="1" s="1"/>
  <c r="AT189" i="1"/>
  <c r="AU189" i="1" s="1"/>
  <c r="AV189" i="1" s="1"/>
  <c r="AT194" i="1"/>
  <c r="AU194" i="1" s="1"/>
  <c r="AV194" i="1" s="1"/>
  <c r="J194" i="1"/>
  <c r="K194" i="1"/>
  <c r="L194" i="1" s="1"/>
  <c r="AF200" i="1"/>
  <c r="Z200" i="1"/>
  <c r="V200" i="1"/>
  <c r="N228" i="1"/>
  <c r="N286" i="1"/>
  <c r="AL286" i="1"/>
  <c r="Z286" i="1"/>
  <c r="W20" i="1"/>
  <c r="X20" i="1" s="1"/>
  <c r="AE21" i="1"/>
  <c r="AF21" i="1" s="1"/>
  <c r="AF53" i="1"/>
  <c r="W59" i="1"/>
  <c r="X59" i="1" s="1"/>
  <c r="X69" i="1"/>
  <c r="AT70" i="1"/>
  <c r="AU70" i="1" s="1"/>
  <c r="AV70" i="1" s="1"/>
  <c r="AG70" i="1"/>
  <c r="AH70" i="1" s="1"/>
  <c r="AM75" i="1"/>
  <c r="AN75" i="1" s="1"/>
  <c r="Q75" i="1"/>
  <c r="AD80" i="6" s="1"/>
  <c r="AG80" i="6" s="1"/>
  <c r="Y75" i="1"/>
  <c r="Z75" i="1" s="1"/>
  <c r="AT94" i="1"/>
  <c r="AU94" i="1" s="1"/>
  <c r="AV94" i="1" s="1"/>
  <c r="AM94" i="1"/>
  <c r="AN94" i="1" s="1"/>
  <c r="K94" i="1"/>
  <c r="L94" i="1" s="1"/>
  <c r="W94" i="1"/>
  <c r="X94" i="1" s="1"/>
  <c r="AG96" i="1"/>
  <c r="AH96" i="1" s="1"/>
  <c r="Q96" i="1"/>
  <c r="AD102" i="6" s="1"/>
  <c r="AG102" i="6" s="1"/>
  <c r="X138" i="1"/>
  <c r="AT166" i="1"/>
  <c r="AU166" i="1" s="1"/>
  <c r="AV166" i="1" s="1"/>
  <c r="W166" i="1"/>
  <c r="X166" i="1" s="1"/>
  <c r="O166" i="1"/>
  <c r="P166" i="1" s="1"/>
  <c r="R173" i="6" s="1"/>
  <c r="K166" i="1"/>
  <c r="L166" i="1" s="1"/>
  <c r="AM166" i="1"/>
  <c r="AN166" i="1" s="1"/>
  <c r="AL208" i="1"/>
  <c r="P208" i="1"/>
  <c r="AM9" i="1"/>
  <c r="AN9" i="1" s="1"/>
  <c r="W12" i="1"/>
  <c r="X12" i="1" s="1"/>
  <c r="AE13" i="1"/>
  <c r="AF13" i="1" s="1"/>
  <c r="AK19" i="1"/>
  <c r="AL19" i="1" s="1"/>
  <c r="K21" i="1"/>
  <c r="L21" i="1" s="1"/>
  <c r="M22" i="1"/>
  <c r="D22" i="6" s="1"/>
  <c r="G22" i="6" s="1"/>
  <c r="AT22" i="1"/>
  <c r="AU22" i="1" s="1"/>
  <c r="AV22" i="1" s="1"/>
  <c r="AE24" i="1"/>
  <c r="AF24" i="1" s="1"/>
  <c r="AM32" i="1"/>
  <c r="AN32" i="1" s="1"/>
  <c r="K41" i="1"/>
  <c r="L41" i="1" s="1"/>
  <c r="O44" i="1"/>
  <c r="Q47" i="6" s="1"/>
  <c r="T47" i="6" s="1"/>
  <c r="AB47" i="6" s="1"/>
  <c r="AC3" i="1"/>
  <c r="AD3" i="1" s="1"/>
  <c r="T296" i="1" s="1"/>
  <c r="AV4" i="1"/>
  <c r="W4" i="1"/>
  <c r="X4" i="1" s="1"/>
  <c r="J8" i="1"/>
  <c r="W8" i="1"/>
  <c r="X8" i="1" s="1"/>
  <c r="O9" i="1"/>
  <c r="Q9" i="6" s="1"/>
  <c r="T9" i="6" s="1"/>
  <c r="Y9" i="6" s="1"/>
  <c r="AK11" i="1"/>
  <c r="AL11" i="1" s="1"/>
  <c r="J12" i="1"/>
  <c r="AE12" i="1"/>
  <c r="AF12" i="1" s="1"/>
  <c r="K13" i="1"/>
  <c r="L13" i="1" s="1"/>
  <c r="AM13" i="1"/>
  <c r="AN13" i="1" s="1"/>
  <c r="M14" i="1"/>
  <c r="D14" i="6" s="1"/>
  <c r="G14" i="6" s="1"/>
  <c r="AT14" i="1"/>
  <c r="AU14" i="1" s="1"/>
  <c r="AV14" i="1" s="1"/>
  <c r="AE16" i="1"/>
  <c r="AF16" i="1" s="1"/>
  <c r="W17" i="1"/>
  <c r="X17" i="1" s="1"/>
  <c r="M19" i="1"/>
  <c r="D19" i="6" s="1"/>
  <c r="G19" i="6" s="1"/>
  <c r="O19" i="6" s="1"/>
  <c r="AT19" i="1"/>
  <c r="AU19" i="1" s="1"/>
  <c r="AV19" i="1" s="1"/>
  <c r="K20" i="1"/>
  <c r="L20" i="1" s="1"/>
  <c r="AM20" i="1"/>
  <c r="AN20" i="1" s="1"/>
  <c r="O21" i="1"/>
  <c r="Q21" i="6" s="1"/>
  <c r="T21" i="6" s="1"/>
  <c r="AB21" i="6" s="1"/>
  <c r="U22" i="1"/>
  <c r="V22" i="1" s="1"/>
  <c r="K24" i="1"/>
  <c r="L24" i="1" s="1"/>
  <c r="AM24" i="1"/>
  <c r="AN24" i="1" s="1"/>
  <c r="AV26" i="1"/>
  <c r="U27" i="1"/>
  <c r="V27" i="1" s="1"/>
  <c r="O28" i="1"/>
  <c r="P28" i="1" s="1"/>
  <c r="R28" i="6" s="1"/>
  <c r="W29" i="1"/>
  <c r="X29" i="1" s="1"/>
  <c r="AC30" i="1"/>
  <c r="AD30" i="1" s="1"/>
  <c r="AV31" i="1"/>
  <c r="O32" i="1"/>
  <c r="Q34" i="6" s="1"/>
  <c r="T34" i="6" s="1"/>
  <c r="Y34" i="6" s="1"/>
  <c r="O33" i="1"/>
  <c r="Q35" i="6" s="1"/>
  <c r="T35" i="6" s="1"/>
  <c r="J36" i="1"/>
  <c r="W36" i="1"/>
  <c r="X36" i="1" s="1"/>
  <c r="AN38" i="1"/>
  <c r="AM40" i="1"/>
  <c r="AN40" i="1" s="1"/>
  <c r="O41" i="1"/>
  <c r="Q44" i="6" s="1"/>
  <c r="T44" i="6" s="1"/>
  <c r="J44" i="1"/>
  <c r="W44" i="1"/>
  <c r="X44" i="1" s="1"/>
  <c r="AN46" i="1"/>
  <c r="AE49" i="1"/>
  <c r="AF49" i="1" s="1"/>
  <c r="AT52" i="1"/>
  <c r="AU52" i="1" s="1"/>
  <c r="AV52" i="1" s="1"/>
  <c r="AE52" i="1"/>
  <c r="AF52" i="1" s="1"/>
  <c r="K52" i="1"/>
  <c r="L52" i="1" s="1"/>
  <c r="W52" i="1"/>
  <c r="X52" i="1" s="1"/>
  <c r="O53" i="1"/>
  <c r="Q56" i="6" s="1"/>
  <c r="T56" i="6" s="1"/>
  <c r="K56" i="1"/>
  <c r="L56" i="1" s="1"/>
  <c r="J57" i="1"/>
  <c r="AM64" i="1"/>
  <c r="AN64" i="1" s="1"/>
  <c r="J67" i="1"/>
  <c r="AG67" i="1"/>
  <c r="AH67" i="1" s="1"/>
  <c r="K69" i="1"/>
  <c r="L69" i="1" s="1"/>
  <c r="AM69" i="1"/>
  <c r="AN69" i="1" s="1"/>
  <c r="W70" i="1"/>
  <c r="X70" i="1" s="1"/>
  <c r="AV71" i="1"/>
  <c r="Y72" i="1"/>
  <c r="Z72" i="1" s="1"/>
  <c r="K72" i="1"/>
  <c r="L72" i="1" s="1"/>
  <c r="Q72" i="1"/>
  <c r="R72" i="1" s="1"/>
  <c r="AE76" i="6" s="1"/>
  <c r="AG73" i="1"/>
  <c r="AH73" i="1" s="1"/>
  <c r="K74" i="1"/>
  <c r="L74" i="1" s="1"/>
  <c r="O75" i="1"/>
  <c r="Q80" i="6" s="1"/>
  <c r="T80" i="6" s="1"/>
  <c r="Y80" i="6" s="1"/>
  <c r="AO75" i="1"/>
  <c r="AP75" i="1" s="1"/>
  <c r="V76" i="1"/>
  <c r="AM77" i="1"/>
  <c r="AN77" i="1" s="1"/>
  <c r="U79" i="1"/>
  <c r="V79" i="1" s="1"/>
  <c r="AO80" i="1"/>
  <c r="AP80" i="1" s="1"/>
  <c r="Q80" i="1"/>
  <c r="AD85" i="6" s="1"/>
  <c r="AG85" i="6" s="1"/>
  <c r="Y80" i="1"/>
  <c r="Z80" i="1" s="1"/>
  <c r="Q84" i="1"/>
  <c r="AD89" i="6" s="1"/>
  <c r="AG89" i="6" s="1"/>
  <c r="W90" i="1"/>
  <c r="X90" i="1" s="1"/>
  <c r="Q91" i="1"/>
  <c r="R91" i="1" s="1"/>
  <c r="O93" i="1"/>
  <c r="Q99" i="6" s="1"/>
  <c r="T99" i="6" s="1"/>
  <c r="AT93" i="1"/>
  <c r="AU93" i="1" s="1"/>
  <c r="AV93" i="1" s="1"/>
  <c r="AE94" i="1"/>
  <c r="AF94" i="1" s="1"/>
  <c r="M101" i="1"/>
  <c r="D107" i="6" s="1"/>
  <c r="G107" i="6" s="1"/>
  <c r="AK101" i="1"/>
  <c r="AL101" i="1" s="1"/>
  <c r="O102" i="1"/>
  <c r="Q108" i="6" s="1"/>
  <c r="T108" i="6" s="1"/>
  <c r="AB108" i="6" s="1"/>
  <c r="M103" i="1"/>
  <c r="D109" i="6" s="1"/>
  <c r="G109" i="6" s="1"/>
  <c r="Y107" i="1"/>
  <c r="Z107" i="1" s="1"/>
  <c r="O107" i="1"/>
  <c r="Q113" i="6" s="1"/>
  <c r="T113" i="6" s="1"/>
  <c r="K113" i="1"/>
  <c r="L113" i="1" s="1"/>
  <c r="Y113" i="1"/>
  <c r="Z113" i="1" s="1"/>
  <c r="Q116" i="1"/>
  <c r="AD122" i="6" s="1"/>
  <c r="AG122" i="6" s="1"/>
  <c r="AD121" i="1"/>
  <c r="AT122" i="1"/>
  <c r="AU122" i="1" s="1"/>
  <c r="AV122" i="1" s="1"/>
  <c r="AE122" i="1"/>
  <c r="AF122" i="1" s="1"/>
  <c r="J122" i="1"/>
  <c r="O122" i="1"/>
  <c r="Q128" i="6" s="1"/>
  <c r="T128" i="6" s="1"/>
  <c r="AT134" i="1"/>
  <c r="AU134" i="1" s="1"/>
  <c r="AV134" i="1" s="1"/>
  <c r="W134" i="1"/>
  <c r="X134" i="1" s="1"/>
  <c r="K134" i="1"/>
  <c r="L134" i="1" s="1"/>
  <c r="AE134" i="1"/>
  <c r="AF134" i="1" s="1"/>
  <c r="AK148" i="1"/>
  <c r="AL148" i="1" s="1"/>
  <c r="U148" i="1"/>
  <c r="V148" i="1" s="1"/>
  <c r="AK152" i="1"/>
  <c r="AL152" i="1" s="1"/>
  <c r="Q152" i="1"/>
  <c r="AD158" i="6" s="1"/>
  <c r="AG158" i="6" s="1"/>
  <c r="AT152" i="1"/>
  <c r="AU152" i="1" s="1"/>
  <c r="AV152" i="1" s="1"/>
  <c r="M152" i="1"/>
  <c r="D158" i="6" s="1"/>
  <c r="G158" i="6" s="1"/>
  <c r="AC152" i="1"/>
  <c r="AD152" i="1" s="1"/>
  <c r="AG156" i="1"/>
  <c r="U156" i="1"/>
  <c r="V156" i="1" s="1"/>
  <c r="Q156" i="1"/>
  <c r="AD162" i="6" s="1"/>
  <c r="AG162" i="6" s="1"/>
  <c r="AK157" i="1"/>
  <c r="AL157" i="1" s="1"/>
  <c r="AF159" i="1"/>
  <c r="K195" i="1"/>
  <c r="L195" i="1" s="1"/>
  <c r="AT195" i="1"/>
  <c r="AU195" i="1" s="1"/>
  <c r="AV195" i="1" s="1"/>
  <c r="Z196" i="1"/>
  <c r="AF196" i="1"/>
  <c r="V196" i="1"/>
  <c r="AP200" i="1"/>
  <c r="AT214" i="1"/>
  <c r="AU214" i="1" s="1"/>
  <c r="AV214" i="1" s="1"/>
  <c r="K214" i="1"/>
  <c r="L214" i="1" s="1"/>
  <c r="X218" i="1"/>
  <c r="AL220" i="1"/>
  <c r="AP220" i="1"/>
  <c r="N220" i="1"/>
  <c r="AN220" i="1"/>
  <c r="V220" i="1"/>
  <c r="AH220" i="1"/>
  <c r="J220" i="1"/>
  <c r="AT222" i="1"/>
  <c r="AU222" i="1" s="1"/>
  <c r="AV222" i="1" s="1"/>
  <c r="K222" i="1"/>
  <c r="L222" i="1" s="1"/>
  <c r="AP225" i="1"/>
  <c r="X225" i="1"/>
  <c r="P244" i="1"/>
  <c r="X244" i="1"/>
  <c r="AH258" i="1"/>
  <c r="X300" i="1" s="1"/>
  <c r="N258" i="1"/>
  <c r="H300" i="1" s="1"/>
  <c r="AL258" i="1"/>
  <c r="Z300" i="1" s="1"/>
  <c r="Z258" i="1"/>
  <c r="R300" i="1" s="1"/>
  <c r="K259" i="1"/>
  <c r="L259" i="1" s="1"/>
  <c r="J259" i="1"/>
  <c r="AT259" i="1"/>
  <c r="AU259" i="1" s="1"/>
  <c r="AV259" i="1" s="1"/>
  <c r="AP264" i="1"/>
  <c r="V264" i="1"/>
  <c r="AD264" i="1"/>
  <c r="J264" i="1"/>
  <c r="AT273" i="1"/>
  <c r="AU273" i="1" s="1"/>
  <c r="K273" i="1"/>
  <c r="L273" i="1" s="1"/>
  <c r="J7" i="1"/>
  <c r="K9" i="1"/>
  <c r="L9" i="1" s="1"/>
  <c r="J20" i="1"/>
  <c r="AM21" i="1"/>
  <c r="AN21" i="1" s="1"/>
  <c r="AV36" i="1"/>
  <c r="O36" i="1"/>
  <c r="Q38" i="6" s="1"/>
  <c r="T38" i="6" s="1"/>
  <c r="Y38" i="6" s="1"/>
  <c r="AM41" i="1"/>
  <c r="AN41" i="1" s="1"/>
  <c r="AE8" i="1"/>
  <c r="AF8" i="1" s="1"/>
  <c r="K12" i="1"/>
  <c r="L12" i="1" s="1"/>
  <c r="AM12" i="1"/>
  <c r="AN12" i="1" s="1"/>
  <c r="AV18" i="1"/>
  <c r="O20" i="1"/>
  <c r="Q20" i="6" s="1"/>
  <c r="T20" i="6" s="1"/>
  <c r="O24" i="1"/>
  <c r="P24" i="1" s="1"/>
  <c r="R24" i="6" s="1"/>
  <c r="W28" i="1"/>
  <c r="X28" i="1" s="1"/>
  <c r="W32" i="1"/>
  <c r="X32" i="1" s="1"/>
  <c r="J34" i="1"/>
  <c r="K36" i="1"/>
  <c r="L36" i="1" s="1"/>
  <c r="AE36" i="1"/>
  <c r="AF36" i="1" s="1"/>
  <c r="O40" i="1"/>
  <c r="Q42" i="6" s="1"/>
  <c r="T42" i="6" s="1"/>
  <c r="Y42" i="6" s="1"/>
  <c r="J42" i="1"/>
  <c r="K44" i="1"/>
  <c r="L44" i="1" s="1"/>
  <c r="AE44" i="1"/>
  <c r="AF44" i="1" s="1"/>
  <c r="AT48" i="1"/>
  <c r="AU48" i="1" s="1"/>
  <c r="AV48" i="1" s="1"/>
  <c r="O48" i="1"/>
  <c r="Q51" i="6" s="1"/>
  <c r="T51" i="6" s="1"/>
  <c r="AB51" i="6" s="1"/>
  <c r="W48" i="1"/>
  <c r="X48" i="1" s="1"/>
  <c r="AM49" i="1"/>
  <c r="AN49" i="1" s="1"/>
  <c r="J52" i="1"/>
  <c r="W53" i="1"/>
  <c r="X53" i="1" s="1"/>
  <c r="AN54" i="1"/>
  <c r="O56" i="1"/>
  <c r="P56" i="1" s="1"/>
  <c r="R59" i="6" s="1"/>
  <c r="O59" i="1"/>
  <c r="Q61" i="6" s="1"/>
  <c r="T61" i="6" s="1"/>
  <c r="AB61" i="6" s="1"/>
  <c r="AM60" i="1"/>
  <c r="AN60" i="1" s="1"/>
  <c r="K60" i="1"/>
  <c r="L60" i="1" s="1"/>
  <c r="J65" i="1"/>
  <c r="AK67" i="1"/>
  <c r="AL67" i="1" s="1"/>
  <c r="AM70" i="1"/>
  <c r="AN70" i="1" s="1"/>
  <c r="J72" i="1"/>
  <c r="AM73" i="1"/>
  <c r="AN73" i="1" s="1"/>
  <c r="O74" i="1"/>
  <c r="Q79" i="6" s="1"/>
  <c r="T79" i="6" s="1"/>
  <c r="Y79" i="6" s="1"/>
  <c r="U75" i="1"/>
  <c r="V75" i="1" s="1"/>
  <c r="AG79" i="1"/>
  <c r="Q79" i="1"/>
  <c r="AD84" i="6" s="1"/>
  <c r="AG84" i="6" s="1"/>
  <c r="W79" i="1"/>
  <c r="X79" i="1" s="1"/>
  <c r="AT79" i="1"/>
  <c r="AU79" i="1" s="1"/>
  <c r="AV79" i="1" s="1"/>
  <c r="W82" i="1"/>
  <c r="X82" i="1" s="1"/>
  <c r="AC84" i="1"/>
  <c r="AD84" i="1" s="1"/>
  <c r="AL85" i="1"/>
  <c r="J86" i="1"/>
  <c r="J90" i="1"/>
  <c r="AM90" i="1"/>
  <c r="AN90" i="1" s="1"/>
  <c r="Y91" i="1"/>
  <c r="Z91" i="1" s="1"/>
  <c r="W93" i="1"/>
  <c r="X93" i="1" s="1"/>
  <c r="W98" i="1"/>
  <c r="X98" i="1" s="1"/>
  <c r="Q101" i="1"/>
  <c r="AD107" i="6" s="1"/>
  <c r="AG107" i="6" s="1"/>
  <c r="AO107" i="6" s="1"/>
  <c r="AT101" i="1"/>
  <c r="AU101" i="1" s="1"/>
  <c r="AV101" i="1" s="1"/>
  <c r="AE102" i="1"/>
  <c r="AF102" i="1" s="1"/>
  <c r="AC103" i="1"/>
  <c r="AT110" i="1"/>
  <c r="AU110" i="1" s="1"/>
  <c r="AV110" i="1" s="1"/>
  <c r="AM110" i="1"/>
  <c r="AN110" i="1" s="1"/>
  <c r="K110" i="1"/>
  <c r="L110" i="1" s="1"/>
  <c r="W110" i="1"/>
  <c r="X110" i="1" s="1"/>
  <c r="AC116" i="1"/>
  <c r="AD116" i="1" s="1"/>
  <c r="W123" i="1"/>
  <c r="X123" i="1" s="1"/>
  <c r="AM123" i="1"/>
  <c r="AN123" i="1" s="1"/>
  <c r="K123" i="1"/>
  <c r="L123" i="1" s="1"/>
  <c r="AG124" i="1"/>
  <c r="AH124" i="1" s="1"/>
  <c r="Q124" i="1"/>
  <c r="AD130" i="6" s="1"/>
  <c r="AG130" i="6" s="1"/>
  <c r="Q125" i="1"/>
  <c r="AD131" i="6" s="1"/>
  <c r="AG131" i="6" s="1"/>
  <c r="AG125" i="1"/>
  <c r="AH125" i="1" s="1"/>
  <c r="AT126" i="1"/>
  <c r="AU126" i="1" s="1"/>
  <c r="AV126" i="1" s="1"/>
  <c r="W126" i="1"/>
  <c r="X126" i="1" s="1"/>
  <c r="AM126" i="1"/>
  <c r="AN126" i="1" s="1"/>
  <c r="K126" i="1"/>
  <c r="L126" i="1" s="1"/>
  <c r="W131" i="1"/>
  <c r="X131" i="1" s="1"/>
  <c r="AM131" i="1"/>
  <c r="AN131" i="1" s="1"/>
  <c r="K131" i="1"/>
  <c r="L131" i="1" s="1"/>
  <c r="AT132" i="1"/>
  <c r="AU132" i="1" s="1"/>
  <c r="AV132" i="1" s="1"/>
  <c r="U132" i="1"/>
  <c r="V132" i="1" s="1"/>
  <c r="AG132" i="1"/>
  <c r="AH132" i="1" s="1"/>
  <c r="M132" i="1"/>
  <c r="D138" i="6" s="1"/>
  <c r="G138" i="6" s="1"/>
  <c r="O135" i="1"/>
  <c r="Q141" i="6" s="1"/>
  <c r="T141" i="6" s="1"/>
  <c r="K135" i="1"/>
  <c r="L135" i="1" s="1"/>
  <c r="AE135" i="1"/>
  <c r="AF135" i="1" s="1"/>
  <c r="AK137" i="1"/>
  <c r="AL137" i="1" s="1"/>
  <c r="U137" i="1"/>
  <c r="V137" i="1" s="1"/>
  <c r="AT150" i="1"/>
  <c r="AU150" i="1" s="1"/>
  <c r="AV150" i="1" s="1"/>
  <c r="O150" i="1"/>
  <c r="Q156" i="6" s="1"/>
  <c r="T156" i="6" s="1"/>
  <c r="AE150" i="1"/>
  <c r="AF150" i="1" s="1"/>
  <c r="K150" i="1"/>
  <c r="L150" i="1" s="1"/>
  <c r="AF162" i="1"/>
  <c r="V176" i="1"/>
  <c r="AL227" i="1"/>
  <c r="Z227" i="1"/>
  <c r="N227" i="1"/>
  <c r="AH227" i="1"/>
  <c r="AL228" i="1"/>
  <c r="AH228" i="1"/>
  <c r="P228" i="1"/>
  <c r="J228" i="1"/>
  <c r="AP228" i="1"/>
  <c r="V228" i="1"/>
  <c r="AL232" i="1"/>
  <c r="AP232" i="1"/>
  <c r="N232" i="1"/>
  <c r="AN232" i="1"/>
  <c r="V232" i="1"/>
  <c r="AH232" i="1"/>
  <c r="Z274" i="1"/>
  <c r="J93" i="1"/>
  <c r="J94" i="1"/>
  <c r="J110" i="1"/>
  <c r="W114" i="1"/>
  <c r="X114" i="1" s="1"/>
  <c r="Y115" i="1"/>
  <c r="Z115" i="1" s="1"/>
  <c r="AV118" i="1"/>
  <c r="W118" i="1"/>
  <c r="X118" i="1" s="1"/>
  <c r="AM118" i="1"/>
  <c r="AN118" i="1" s="1"/>
  <c r="AC119" i="1"/>
  <c r="AD119" i="1" s="1"/>
  <c r="AE127" i="1"/>
  <c r="AF127" i="1" s="1"/>
  <c r="AC133" i="1"/>
  <c r="AD133" i="1" s="1"/>
  <c r="J134" i="1"/>
  <c r="AL136" i="1"/>
  <c r="AL149" i="1"/>
  <c r="AG153" i="1"/>
  <c r="AH153" i="1" s="1"/>
  <c r="M153" i="1"/>
  <c r="D159" i="6" s="1"/>
  <c r="G159" i="6" s="1"/>
  <c r="AK153" i="1"/>
  <c r="AL153" i="1" s="1"/>
  <c r="AT162" i="1"/>
  <c r="AU162" i="1" s="1"/>
  <c r="AV162" i="1" s="1"/>
  <c r="AM162" i="1"/>
  <c r="AN162" i="1" s="1"/>
  <c r="K162" i="1"/>
  <c r="L162" i="1" s="1"/>
  <c r="J162" i="1"/>
  <c r="Y167" i="1"/>
  <c r="Z167" i="1" s="1"/>
  <c r="AO167" i="1"/>
  <c r="AP167" i="1" s="1"/>
  <c r="AT186" i="1"/>
  <c r="AU186" i="1" s="1"/>
  <c r="AV186" i="1" s="1"/>
  <c r="K186" i="1"/>
  <c r="L186" i="1" s="1"/>
  <c r="AH189" i="1"/>
  <c r="N189" i="1"/>
  <c r="X189" i="1"/>
  <c r="AT210" i="1"/>
  <c r="AU210" i="1" s="1"/>
  <c r="AV210" i="1" s="1"/>
  <c r="J210" i="1"/>
  <c r="AL241" i="1"/>
  <c r="R241" i="1"/>
  <c r="AD241" i="1"/>
  <c r="AL282" i="1"/>
  <c r="N282" i="1"/>
  <c r="AT289" i="1"/>
  <c r="AU289" i="1" s="1"/>
  <c r="AV289" i="1" s="1"/>
  <c r="K289" i="1"/>
  <c r="L289" i="1" s="1"/>
  <c r="G6" i="3"/>
  <c r="AD7" i="3"/>
  <c r="AH7" i="3" s="1"/>
  <c r="F6" i="3"/>
  <c r="AT281" i="1"/>
  <c r="AU281" i="1" s="1"/>
  <c r="AV281" i="1" s="1"/>
  <c r="K281" i="1"/>
  <c r="L281" i="1" s="1"/>
  <c r="O63" i="1"/>
  <c r="Q66" i="6" s="1"/>
  <c r="T66" i="6" s="1"/>
  <c r="Y66" i="6" s="1"/>
  <c r="U71" i="1"/>
  <c r="V71" i="1" s="1"/>
  <c r="J74" i="1"/>
  <c r="J77" i="1"/>
  <c r="W78" i="1"/>
  <c r="X78" i="1" s="1"/>
  <c r="Q85" i="1"/>
  <c r="R85" i="1" s="1"/>
  <c r="AE90" i="6" s="1"/>
  <c r="AC85" i="1"/>
  <c r="AM85" i="1"/>
  <c r="AN85" i="1" s="1"/>
  <c r="AM86" i="1"/>
  <c r="AN86" i="1" s="1"/>
  <c r="X89" i="1"/>
  <c r="U95" i="1"/>
  <c r="AV106" i="1"/>
  <c r="O106" i="1"/>
  <c r="Q112" i="6" s="1"/>
  <c r="T112" i="6" s="1"/>
  <c r="W109" i="1"/>
  <c r="X109" i="1" s="1"/>
  <c r="AM109" i="1"/>
  <c r="AN109" i="1" s="1"/>
  <c r="U111" i="1"/>
  <c r="V111" i="1" s="1"/>
  <c r="AG111" i="1"/>
  <c r="AH111" i="1" s="1"/>
  <c r="AM114" i="1"/>
  <c r="AN114" i="1" s="1"/>
  <c r="Q115" i="1"/>
  <c r="AD121" i="6" s="1"/>
  <c r="AG121" i="6" s="1"/>
  <c r="O117" i="1"/>
  <c r="Q123" i="6" s="1"/>
  <c r="T123" i="6" s="1"/>
  <c r="W117" i="1"/>
  <c r="X117" i="1" s="1"/>
  <c r="AT117" i="1"/>
  <c r="AU117" i="1" s="1"/>
  <c r="AV117" i="1" s="1"/>
  <c r="O118" i="1"/>
  <c r="AE118" i="1"/>
  <c r="AF118" i="1" s="1"/>
  <c r="M119" i="1"/>
  <c r="D125" i="6" s="1"/>
  <c r="G125" i="6" s="1"/>
  <c r="J126" i="1"/>
  <c r="AV130" i="1"/>
  <c r="W130" i="1"/>
  <c r="X130" i="1" s="1"/>
  <c r="Q133" i="1"/>
  <c r="AD139" i="6" s="1"/>
  <c r="AG139" i="6" s="1"/>
  <c r="AT138" i="1"/>
  <c r="AU138" i="1" s="1"/>
  <c r="AV138" i="1" s="1"/>
  <c r="AM138" i="1"/>
  <c r="AN138" i="1" s="1"/>
  <c r="K138" i="1"/>
  <c r="L138" i="1" s="1"/>
  <c r="AE138" i="1"/>
  <c r="AF138" i="1" s="1"/>
  <c r="AF139" i="1"/>
  <c r="AG145" i="1"/>
  <c r="AH145" i="1" s="1"/>
  <c r="AM147" i="1"/>
  <c r="AN147" i="1" s="1"/>
  <c r="J150" i="1"/>
  <c r="AM151" i="1"/>
  <c r="AN151" i="1" s="1"/>
  <c r="U153" i="1"/>
  <c r="V153" i="1" s="1"/>
  <c r="W162" i="1"/>
  <c r="X162" i="1" s="1"/>
  <c r="AM163" i="1"/>
  <c r="AN163" i="1" s="1"/>
  <c r="K163" i="1"/>
  <c r="L163" i="1" s="1"/>
  <c r="W163" i="1"/>
  <c r="X163" i="1" s="1"/>
  <c r="K211" i="1"/>
  <c r="L211" i="1" s="1"/>
  <c r="AT211" i="1"/>
  <c r="AU211" i="1" s="1"/>
  <c r="AV211" i="1" s="1"/>
  <c r="AF215" i="1"/>
  <c r="N215" i="1"/>
  <c r="AL215" i="1"/>
  <c r="AT230" i="1"/>
  <c r="AU230" i="1" s="1"/>
  <c r="AV230" i="1" s="1"/>
  <c r="K230" i="1"/>
  <c r="L230" i="1" s="1"/>
  <c r="X233" i="1"/>
  <c r="J233" i="1"/>
  <c r="AP233" i="1"/>
  <c r="AL236" i="1"/>
  <c r="AP236" i="1"/>
  <c r="N236" i="1"/>
  <c r="AH236" i="1"/>
  <c r="P236" i="1"/>
  <c r="AL243" i="1"/>
  <c r="AN243" i="1"/>
  <c r="V243" i="1"/>
  <c r="AH243" i="1"/>
  <c r="N243" i="1"/>
  <c r="AP243" i="1"/>
  <c r="P243" i="1"/>
  <c r="AV264" i="1"/>
  <c r="AL267" i="1"/>
  <c r="AP267" i="1"/>
  <c r="N267" i="1"/>
  <c r="AH267" i="1"/>
  <c r="P267" i="1"/>
  <c r="AN267" i="1"/>
  <c r="AT269" i="1"/>
  <c r="AU269" i="1" s="1"/>
  <c r="AV269" i="1" s="1"/>
  <c r="K269" i="1"/>
  <c r="L269" i="1" s="1"/>
  <c r="AL275" i="1"/>
  <c r="AN275" i="1"/>
  <c r="V275" i="1"/>
  <c r="AP275" i="1"/>
  <c r="AH275" i="1"/>
  <c r="N275" i="1"/>
  <c r="P275" i="1"/>
  <c r="AV282" i="1"/>
  <c r="AP284" i="1"/>
  <c r="V284" i="1"/>
  <c r="R284" i="1"/>
  <c r="AE142" i="1"/>
  <c r="AF142" i="1" s="1"/>
  <c r="W146" i="1"/>
  <c r="X146" i="1" s="1"/>
  <c r="AT154" i="1"/>
  <c r="AU154" i="1" s="1"/>
  <c r="AV154" i="1" s="1"/>
  <c r="AE154" i="1"/>
  <c r="AF154" i="1" s="1"/>
  <c r="W154" i="1"/>
  <c r="X154" i="1" s="1"/>
  <c r="AM155" i="1"/>
  <c r="AN155" i="1" s="1"/>
  <c r="AT158" i="1"/>
  <c r="AU158" i="1" s="1"/>
  <c r="AV158" i="1" s="1"/>
  <c r="W158" i="1"/>
  <c r="X158" i="1" s="1"/>
  <c r="AM158" i="1"/>
  <c r="AN158" i="1" s="1"/>
  <c r="AM159" i="1"/>
  <c r="AN159" i="1" s="1"/>
  <c r="AF165" i="1"/>
  <c r="AT174" i="1"/>
  <c r="AU174" i="1" s="1"/>
  <c r="AV174" i="1" s="1"/>
  <c r="AM174" i="1"/>
  <c r="AN174" i="1" s="1"/>
  <c r="O174" i="1"/>
  <c r="Q181" i="6" s="1"/>
  <c r="T181" i="6" s="1"/>
  <c r="AB181" i="6" s="1"/>
  <c r="X181" i="1"/>
  <c r="AN181" i="1"/>
  <c r="AD181" i="1"/>
  <c r="AF182" i="1"/>
  <c r="AL182" i="1"/>
  <c r="P182" i="1"/>
  <c r="X183" i="1"/>
  <c r="AN183" i="1"/>
  <c r="AP190" i="1"/>
  <c r="V190" i="1"/>
  <c r="K196" i="1"/>
  <c r="L196" i="1" s="1"/>
  <c r="J196" i="1"/>
  <c r="AV202" i="1"/>
  <c r="X203" i="1"/>
  <c r="AN203" i="1"/>
  <c r="AD203" i="1"/>
  <c r="Z204" i="1"/>
  <c r="AP204" i="1"/>
  <c r="AD213" i="1"/>
  <c r="AV215" i="1"/>
  <c r="AP216" i="1"/>
  <c r="AL216" i="1"/>
  <c r="Z216" i="1"/>
  <c r="AL224" i="1"/>
  <c r="AH224" i="1"/>
  <c r="P224" i="1"/>
  <c r="V224" i="1"/>
  <c r="AP224" i="1"/>
  <c r="AT225" i="1"/>
  <c r="AU225" i="1" s="1"/>
  <c r="AV225" i="1" s="1"/>
  <c r="J225" i="1"/>
  <c r="K225" i="1"/>
  <c r="L225" i="1" s="1"/>
  <c r="AF235" i="1"/>
  <c r="N235" i="1"/>
  <c r="AT240" i="1"/>
  <c r="AU240" i="1" s="1"/>
  <c r="AV240" i="1" s="1"/>
  <c r="K240" i="1"/>
  <c r="L240" i="1" s="1"/>
  <c r="AH242" i="1"/>
  <c r="N242" i="1"/>
  <c r="AT244" i="1"/>
  <c r="AU244" i="1" s="1"/>
  <c r="AV244" i="1" s="1"/>
  <c r="K244" i="1"/>
  <c r="L244" i="1" s="1"/>
  <c r="R268" i="1"/>
  <c r="K271" i="1"/>
  <c r="L271" i="1" s="1"/>
  <c r="AT271" i="1"/>
  <c r="AU271" i="1" s="1"/>
  <c r="AV271" i="1" s="1"/>
  <c r="K275" i="1"/>
  <c r="L275" i="1" s="1"/>
  <c r="J275" i="1"/>
  <c r="Z290" i="1"/>
  <c r="AL291" i="1"/>
  <c r="AP291" i="1"/>
  <c r="N291" i="1"/>
  <c r="AN291" i="1"/>
  <c r="V291" i="1"/>
  <c r="P291" i="1"/>
  <c r="AD9" i="3"/>
  <c r="AH9" i="3" s="1"/>
  <c r="F8" i="3"/>
  <c r="G8" i="3"/>
  <c r="Q172" i="4"/>
  <c r="AE69" i="4"/>
  <c r="AE70" i="4" s="1"/>
  <c r="U5" i="4" s="1"/>
  <c r="C6" i="4" s="1"/>
  <c r="G15" i="4" s="1"/>
  <c r="D21" i="4"/>
  <c r="AT182" i="1"/>
  <c r="AU182" i="1" s="1"/>
  <c r="AV182" i="1" s="1"/>
  <c r="K182" i="1"/>
  <c r="L182" i="1" s="1"/>
  <c r="AT190" i="1"/>
  <c r="AU190" i="1" s="1"/>
  <c r="AV190" i="1" s="1"/>
  <c r="J190" i="1"/>
  <c r="AF190" i="1"/>
  <c r="AF194" i="1"/>
  <c r="P194" i="1"/>
  <c r="AL194" i="1"/>
  <c r="AH195" i="1"/>
  <c r="N195" i="1"/>
  <c r="X197" i="1"/>
  <c r="AN197" i="1"/>
  <c r="AD197" i="1"/>
  <c r="AF198" i="1"/>
  <c r="AL198" i="1"/>
  <c r="P198" i="1"/>
  <c r="J200" i="1"/>
  <c r="K202" i="1"/>
  <c r="L202" i="1" s="1"/>
  <c r="AT206" i="1"/>
  <c r="AU206" i="1" s="1"/>
  <c r="AV206" i="1" s="1"/>
  <c r="K206" i="1"/>
  <c r="L206" i="1" s="1"/>
  <c r="X209" i="1"/>
  <c r="AD209" i="1"/>
  <c r="AN209" i="1"/>
  <c r="AF210" i="1"/>
  <c r="P210" i="1"/>
  <c r="AL210" i="1"/>
  <c r="AH213" i="1"/>
  <c r="K215" i="1"/>
  <c r="L215" i="1" s="1"/>
  <c r="AH216" i="1"/>
  <c r="AD217" i="1"/>
  <c r="AH217" i="1"/>
  <c r="R217" i="1"/>
  <c r="R221" i="1"/>
  <c r="AF234" i="1"/>
  <c r="R234" i="1"/>
  <c r="X234" i="1"/>
  <c r="AV235" i="1"/>
  <c r="AT237" i="1"/>
  <c r="AU237" i="1" s="1"/>
  <c r="AV237" i="1" s="1"/>
  <c r="K237" i="1"/>
  <c r="L237" i="1" s="1"/>
  <c r="AL239" i="1"/>
  <c r="AH239" i="1"/>
  <c r="P239" i="1"/>
  <c r="N239" i="1"/>
  <c r="Z254" i="1"/>
  <c r="AL254" i="1"/>
  <c r="N254" i="1"/>
  <c r="AF266" i="1"/>
  <c r="AV266" i="1"/>
  <c r="AL279" i="1"/>
  <c r="AN279" i="1"/>
  <c r="V279" i="1"/>
  <c r="AP279" i="1"/>
  <c r="AH279" i="1"/>
  <c r="N279" i="1"/>
  <c r="AL287" i="1"/>
  <c r="AP287" i="1"/>
  <c r="N287" i="1"/>
  <c r="V287" i="1"/>
  <c r="AN287" i="1"/>
  <c r="AH291" i="1"/>
  <c r="R10" i="3"/>
  <c r="R15" i="3"/>
  <c r="AM175" i="1"/>
  <c r="W175" i="1"/>
  <c r="X175" i="1" s="1"/>
  <c r="U175" i="1"/>
  <c r="V175" i="1" s="1"/>
  <c r="AT175" i="1"/>
  <c r="AU175" i="1" s="1"/>
  <c r="AV175" i="1" s="1"/>
  <c r="AO177" i="1"/>
  <c r="AP177" i="1" s="1"/>
  <c r="U177" i="1"/>
  <c r="V177" i="1" s="1"/>
  <c r="AK177" i="1"/>
  <c r="AL177" i="1" s="1"/>
  <c r="AT178" i="1"/>
  <c r="AU178" i="1" s="1"/>
  <c r="AV178" i="1" s="1"/>
  <c r="AE178" i="1"/>
  <c r="AF178" i="1" s="1"/>
  <c r="AG179" i="1"/>
  <c r="AH179" i="1" s="1"/>
  <c r="V184" i="1"/>
  <c r="AP184" i="1"/>
  <c r="AD187" i="1"/>
  <c r="AV198" i="1"/>
  <c r="AN246" i="1"/>
  <c r="Z246" i="1"/>
  <c r="AF246" i="1"/>
  <c r="AL247" i="1"/>
  <c r="AN247" i="1"/>
  <c r="V247" i="1"/>
  <c r="AP247" i="1"/>
  <c r="AP252" i="1"/>
  <c r="V252" i="1"/>
  <c r="AL255" i="1"/>
  <c r="AN255" i="1"/>
  <c r="V255" i="1"/>
  <c r="AP255" i="1"/>
  <c r="X256" i="1"/>
  <c r="P256" i="1"/>
  <c r="AL259" i="1"/>
  <c r="AN259" i="1"/>
  <c r="V259" i="1"/>
  <c r="AP259" i="1"/>
  <c r="AT261" i="1"/>
  <c r="AU261" i="1" s="1"/>
  <c r="AV261" i="1" s="1"/>
  <c r="K261" i="1"/>
  <c r="L261" i="1" s="1"/>
  <c r="AL263" i="1"/>
  <c r="AP263" i="1"/>
  <c r="N263" i="1"/>
  <c r="V263" i="1"/>
  <c r="AN263" i="1"/>
  <c r="AL271" i="1"/>
  <c r="AP271" i="1"/>
  <c r="N271" i="1"/>
  <c r="V271" i="1"/>
  <c r="AN271" i="1"/>
  <c r="AT285" i="1"/>
  <c r="AU285" i="1" s="1"/>
  <c r="AV285" i="1" s="1"/>
  <c r="K285" i="1"/>
  <c r="L285" i="1" s="1"/>
  <c r="AV286" i="1"/>
  <c r="J158" i="1"/>
  <c r="AP165" i="1"/>
  <c r="O165" i="1"/>
  <c r="Q171" i="6" s="1"/>
  <c r="T171" i="6" s="1"/>
  <c r="W165" i="1"/>
  <c r="X165" i="1" s="1"/>
  <c r="AK165" i="1"/>
  <c r="AL165" i="1" s="1"/>
  <c r="AL169" i="1"/>
  <c r="AE170" i="1"/>
  <c r="AF170" i="1" s="1"/>
  <c r="J183" i="1"/>
  <c r="J199" i="1"/>
  <c r="J209" i="1"/>
  <c r="AL222" i="1"/>
  <c r="AT228" i="1"/>
  <c r="AU228" i="1" s="1"/>
  <c r="AV228" i="1" s="1"/>
  <c r="AV229" i="1"/>
  <c r="AT249" i="1"/>
  <c r="AU249" i="1" s="1"/>
  <c r="AV249" i="1" s="1"/>
  <c r="K249" i="1"/>
  <c r="L249" i="1" s="1"/>
  <c r="AL251" i="1"/>
  <c r="AH251" i="1"/>
  <c r="P251" i="1"/>
  <c r="V251" i="1"/>
  <c r="AP251" i="1"/>
  <c r="AT252" i="1"/>
  <c r="AU252" i="1" s="1"/>
  <c r="AV252" i="1" s="1"/>
  <c r="J252" i="1"/>
  <c r="K255" i="1"/>
  <c r="L255" i="1" s="1"/>
  <c r="AT255" i="1"/>
  <c r="AU255" i="1" s="1"/>
  <c r="AV255" i="1" s="1"/>
  <c r="AT272" i="1"/>
  <c r="AU272" i="1" s="1"/>
  <c r="AV272" i="1" s="1"/>
  <c r="K272" i="1"/>
  <c r="L272" i="1" s="1"/>
  <c r="V276" i="1"/>
  <c r="AL283" i="1"/>
  <c r="AH283" i="1"/>
  <c r="P283" i="1"/>
  <c r="V283" i="1"/>
  <c r="AP283" i="1"/>
  <c r="AT284" i="1"/>
  <c r="AU284" i="1" s="1"/>
  <c r="AV284" i="1" s="1"/>
  <c r="J284" i="1"/>
  <c r="O12" i="3"/>
  <c r="U2" i="3"/>
  <c r="R5" i="3"/>
  <c r="B18" i="3"/>
  <c r="D17" i="3" s="1"/>
  <c r="E15" i="3"/>
  <c r="O17" i="3"/>
  <c r="U15" i="3"/>
  <c r="R16" i="3"/>
  <c r="G17" i="3"/>
  <c r="R26" i="3"/>
  <c r="P26" i="3"/>
  <c r="AC6" i="3"/>
  <c r="AG6" i="3" s="1"/>
  <c r="R9" i="3"/>
  <c r="H16" i="3"/>
  <c r="R28" i="3"/>
  <c r="R35" i="3"/>
  <c r="AV268" i="1"/>
  <c r="X292" i="1"/>
  <c r="G2" i="3"/>
  <c r="R3" i="3"/>
  <c r="AD3" i="3"/>
  <c r="AH3" i="3" s="1"/>
  <c r="G7" i="3"/>
  <c r="R7" i="3"/>
  <c r="AD8" i="3"/>
  <c r="AH8" i="3" s="1"/>
  <c r="R20" i="3"/>
  <c r="R29" i="3"/>
  <c r="D20" i="4"/>
  <c r="AH35" i="1"/>
  <c r="AH43" i="1"/>
  <c r="AH51" i="1"/>
  <c r="AH66" i="1"/>
  <c r="B325" i="2"/>
  <c r="X21" i="1"/>
  <c r="AH39" i="1"/>
  <c r="AH47" i="1"/>
  <c r="AH62" i="1"/>
  <c r="P200" i="2"/>
  <c r="P298" i="2"/>
  <c r="I4" i="3"/>
  <c r="X10" i="3"/>
  <c r="X4" i="3"/>
  <c r="P20" i="3" s="1"/>
  <c r="J9" i="1"/>
  <c r="J17" i="1"/>
  <c r="J23" i="1"/>
  <c r="J25" i="1"/>
  <c r="P25" i="1"/>
  <c r="R25" i="6" s="1"/>
  <c r="J31" i="1"/>
  <c r="M35" i="1"/>
  <c r="AC35" i="1"/>
  <c r="AD35" i="1" s="1"/>
  <c r="AT35" i="1"/>
  <c r="AU35" i="1" s="1"/>
  <c r="AV35" i="1" s="1"/>
  <c r="M39" i="1"/>
  <c r="AC39" i="1"/>
  <c r="AD39" i="1" s="1"/>
  <c r="AT39" i="1"/>
  <c r="AU39" i="1" s="1"/>
  <c r="AV39" i="1" s="1"/>
  <c r="M43" i="1"/>
  <c r="AC43" i="1"/>
  <c r="AD43" i="1" s="1"/>
  <c r="AT43" i="1"/>
  <c r="AU43" i="1" s="1"/>
  <c r="AV43" i="1" s="1"/>
  <c r="M47" i="1"/>
  <c r="AC47" i="1"/>
  <c r="AD47" i="1" s="1"/>
  <c r="AT47" i="1"/>
  <c r="AU47" i="1" s="1"/>
  <c r="AV47" i="1" s="1"/>
  <c r="M51" i="1"/>
  <c r="AC51" i="1"/>
  <c r="AD51" i="1" s="1"/>
  <c r="AT51" i="1"/>
  <c r="AU51" i="1" s="1"/>
  <c r="AV51" i="1" s="1"/>
  <c r="M55" i="1"/>
  <c r="M58" i="1"/>
  <c r="N58" i="1" s="1"/>
  <c r="AC58" i="1"/>
  <c r="AD58" i="1" s="1"/>
  <c r="M62" i="1"/>
  <c r="AC62" i="1"/>
  <c r="AD62" i="1" s="1"/>
  <c r="AT62" i="1"/>
  <c r="AU62" i="1" s="1"/>
  <c r="AV62" i="1" s="1"/>
  <c r="M66" i="1"/>
  <c r="AC66" i="1"/>
  <c r="AD66" i="1" s="1"/>
  <c r="AT66" i="1"/>
  <c r="AU66" i="1" s="1"/>
  <c r="AV66" i="1" s="1"/>
  <c r="AT68" i="1"/>
  <c r="AU68" i="1" s="1"/>
  <c r="AV68" i="1" s="1"/>
  <c r="AM68" i="1"/>
  <c r="AN68" i="1" s="1"/>
  <c r="AC68" i="1"/>
  <c r="AD68" i="1" s="1"/>
  <c r="W68" i="1"/>
  <c r="X68" i="1" s="1"/>
  <c r="M68" i="1"/>
  <c r="AG68" i="1"/>
  <c r="Q68" i="1"/>
  <c r="K68" i="1"/>
  <c r="L68" i="1" s="1"/>
  <c r="AK68" i="1"/>
  <c r="AL68" i="1" s="1"/>
  <c r="AE68" i="1"/>
  <c r="AF68" i="1" s="1"/>
  <c r="U68" i="1"/>
  <c r="V68" i="1" s="1"/>
  <c r="O68" i="1"/>
  <c r="J68" i="1"/>
  <c r="AD73" i="6"/>
  <c r="AG73" i="6" s="1"/>
  <c r="R70" i="1"/>
  <c r="AV78" i="1"/>
  <c r="AN79" i="1"/>
  <c r="J83" i="1"/>
  <c r="AK83" i="1"/>
  <c r="AL83" i="1" s="1"/>
  <c r="U83" i="1"/>
  <c r="V83" i="1" s="1"/>
  <c r="K83" i="1"/>
  <c r="L83" i="1" s="1"/>
  <c r="AC83" i="1"/>
  <c r="AD83" i="1" s="1"/>
  <c r="W83" i="1"/>
  <c r="X83" i="1" s="1"/>
  <c r="O83" i="1"/>
  <c r="AO83" i="1"/>
  <c r="M83" i="1"/>
  <c r="AG83" i="1"/>
  <c r="Y83" i="1"/>
  <c r="AM83" i="1"/>
  <c r="AN83" i="1" s="1"/>
  <c r="AL84" i="1"/>
  <c r="AM88" i="1"/>
  <c r="AN88" i="1" s="1"/>
  <c r="AE88" i="1"/>
  <c r="AF88" i="1" s="1"/>
  <c r="W88" i="1"/>
  <c r="X88" i="1" s="1"/>
  <c r="O88" i="1"/>
  <c r="K88" i="1"/>
  <c r="L88" i="1" s="1"/>
  <c r="AK88" i="1"/>
  <c r="AL88" i="1" s="1"/>
  <c r="U88" i="1"/>
  <c r="V88" i="1" s="1"/>
  <c r="J88" i="1"/>
  <c r="AC88" i="1"/>
  <c r="AD88" i="1" s="1"/>
  <c r="AO88" i="1"/>
  <c r="M88" i="1"/>
  <c r="AG88" i="1"/>
  <c r="Y88" i="1"/>
  <c r="Q89" i="1"/>
  <c r="AT89" i="1"/>
  <c r="AU89" i="1" s="1"/>
  <c r="AV89" i="1" s="1"/>
  <c r="AH113" i="1"/>
  <c r="AV114" i="1"/>
  <c r="J116" i="1"/>
  <c r="AP140" i="1"/>
  <c r="AM160" i="1"/>
  <c r="AN160" i="1" s="1"/>
  <c r="AE160" i="1"/>
  <c r="AF160" i="1" s="1"/>
  <c r="W160" i="1"/>
  <c r="X160" i="1" s="1"/>
  <c r="O160" i="1"/>
  <c r="K160" i="1"/>
  <c r="L160" i="1" s="1"/>
  <c r="J160" i="1"/>
  <c r="AK160" i="1"/>
  <c r="AL160" i="1" s="1"/>
  <c r="U160" i="1"/>
  <c r="V160" i="1" s="1"/>
  <c r="AG160" i="1"/>
  <c r="Q160" i="1"/>
  <c r="AT160" i="1"/>
  <c r="AU160" i="1" s="1"/>
  <c r="AV160" i="1" s="1"/>
  <c r="AC160" i="1"/>
  <c r="AD160" i="1" s="1"/>
  <c r="M160" i="1"/>
  <c r="AM161" i="1"/>
  <c r="AN161" i="1" s="1"/>
  <c r="AE161" i="1"/>
  <c r="AF161" i="1" s="1"/>
  <c r="W161" i="1"/>
  <c r="X161" i="1" s="1"/>
  <c r="O161" i="1"/>
  <c r="K161" i="1"/>
  <c r="L161" i="1" s="1"/>
  <c r="J161" i="1"/>
  <c r="AK161" i="1"/>
  <c r="AL161" i="1" s="1"/>
  <c r="U161" i="1"/>
  <c r="V161" i="1" s="1"/>
  <c r="AG161" i="1"/>
  <c r="Q161" i="1"/>
  <c r="AT161" i="1"/>
  <c r="AU161" i="1" s="1"/>
  <c r="AV161" i="1" s="1"/>
  <c r="AC161" i="1"/>
  <c r="AD161" i="1" s="1"/>
  <c r="M161" i="1"/>
  <c r="AL185" i="1"/>
  <c r="AF185" i="1"/>
  <c r="Z185" i="1"/>
  <c r="AP185" i="1"/>
  <c r="V185" i="1"/>
  <c r="P185" i="1"/>
  <c r="X185" i="1"/>
  <c r="N185" i="1"/>
  <c r="AH185" i="1"/>
  <c r="AN185" i="1"/>
  <c r="AD185" i="1"/>
  <c r="R185" i="1"/>
  <c r="AV185" i="1"/>
  <c r="AM7" i="1"/>
  <c r="AN7" i="1" s="1"/>
  <c r="AE7" i="1"/>
  <c r="AF7" i="1" s="1"/>
  <c r="W7" i="1"/>
  <c r="X7" i="1" s="1"/>
  <c r="O7" i="1"/>
  <c r="K7" i="1"/>
  <c r="L7" i="1" s="1"/>
  <c r="AM10" i="1"/>
  <c r="AN10" i="1" s="1"/>
  <c r="AE10" i="1"/>
  <c r="AF10" i="1" s="1"/>
  <c r="W10" i="1"/>
  <c r="X10" i="1" s="1"/>
  <c r="O10" i="1"/>
  <c r="K10" i="1"/>
  <c r="L10" i="1" s="1"/>
  <c r="J10" i="1"/>
  <c r="Q10" i="1"/>
  <c r="Y10" i="1"/>
  <c r="AG10" i="1"/>
  <c r="AO10" i="1"/>
  <c r="AM15" i="1"/>
  <c r="AN15" i="1" s="1"/>
  <c r="AE15" i="1"/>
  <c r="AF15" i="1" s="1"/>
  <c r="W15" i="1"/>
  <c r="X15" i="1" s="1"/>
  <c r="O15" i="1"/>
  <c r="K15" i="1"/>
  <c r="L15" i="1" s="1"/>
  <c r="Y15" i="1"/>
  <c r="AO15" i="1"/>
  <c r="Q18" i="1"/>
  <c r="Y18" i="1"/>
  <c r="AG18" i="1"/>
  <c r="AO18" i="1"/>
  <c r="Y23" i="1"/>
  <c r="Y25" i="6"/>
  <c r="AB25" i="6"/>
  <c r="Q31" i="1"/>
  <c r="AG31" i="1"/>
  <c r="Y35" i="1"/>
  <c r="AO39" i="1"/>
  <c r="Y43" i="1"/>
  <c r="Y47" i="1"/>
  <c r="Y51" i="1"/>
  <c r="AO51" i="1"/>
  <c r="AO55" i="1"/>
  <c r="AP55" i="1" s="1"/>
  <c r="AK55" i="1"/>
  <c r="AL55" i="1" s="1"/>
  <c r="AE55" i="1"/>
  <c r="AF55" i="1" s="1"/>
  <c r="Y55" i="1"/>
  <c r="Z55" i="1" s="1"/>
  <c r="U55" i="1"/>
  <c r="V55" i="1" s="1"/>
  <c r="O55" i="1"/>
  <c r="K55" i="1"/>
  <c r="L55" i="1" s="1"/>
  <c r="J55" i="1"/>
  <c r="AM58" i="1"/>
  <c r="AN58" i="1" s="1"/>
  <c r="AE58" i="1"/>
  <c r="AF58" i="1" s="1"/>
  <c r="W58" i="1"/>
  <c r="X58" i="1" s="1"/>
  <c r="O58" i="1"/>
  <c r="P58" i="1" s="1"/>
  <c r="K58" i="1"/>
  <c r="L58" i="1" s="1"/>
  <c r="J58" i="1"/>
  <c r="Y58" i="1"/>
  <c r="AO58" i="1"/>
  <c r="Y62" i="1"/>
  <c r="Y66" i="1"/>
  <c r="AO66" i="1"/>
  <c r="H335" i="2"/>
  <c r="P228" i="2"/>
  <c r="X5" i="3"/>
  <c r="I5" i="3"/>
  <c r="X11" i="3"/>
  <c r="I294" i="1"/>
  <c r="B296" i="1"/>
  <c r="B302" i="1" s="1"/>
  <c r="AM3" i="1"/>
  <c r="AE3" i="1"/>
  <c r="W3" i="1"/>
  <c r="O3" i="1"/>
  <c r="K3" i="1"/>
  <c r="L3" i="1" s="1"/>
  <c r="Q3" i="1"/>
  <c r="Y3" i="1"/>
  <c r="AG3" i="1"/>
  <c r="AO3" i="1"/>
  <c r="Y5" i="6"/>
  <c r="AM6" i="1"/>
  <c r="AN6" i="1" s="1"/>
  <c r="AE6" i="1"/>
  <c r="AF6" i="1" s="1"/>
  <c r="W6" i="1"/>
  <c r="X6" i="1" s="1"/>
  <c r="O6" i="1"/>
  <c r="K6" i="1"/>
  <c r="L6" i="1" s="1"/>
  <c r="J6" i="1"/>
  <c r="Q6" i="1"/>
  <c r="Y6" i="1"/>
  <c r="AG6" i="1"/>
  <c r="AO6" i="1"/>
  <c r="M7" i="1"/>
  <c r="U7" i="1"/>
  <c r="V7" i="1" s="1"/>
  <c r="AC7" i="1"/>
  <c r="AD7" i="1" s="1"/>
  <c r="AK7" i="1"/>
  <c r="AL7" i="1" s="1"/>
  <c r="AT7" i="1"/>
  <c r="AU7" i="1" s="1"/>
  <c r="AV7" i="1" s="1"/>
  <c r="M10" i="1"/>
  <c r="U10" i="1"/>
  <c r="V10" i="1" s="1"/>
  <c r="AC10" i="1"/>
  <c r="AD10" i="1" s="1"/>
  <c r="AK10" i="1"/>
  <c r="AL10" i="1" s="1"/>
  <c r="AT10" i="1"/>
  <c r="AU10" i="1" s="1"/>
  <c r="AV10" i="1" s="1"/>
  <c r="AM11" i="1"/>
  <c r="AN11" i="1" s="1"/>
  <c r="AE11" i="1"/>
  <c r="AF11" i="1" s="1"/>
  <c r="W11" i="1"/>
  <c r="X11" i="1" s="1"/>
  <c r="O11" i="1"/>
  <c r="K11" i="1"/>
  <c r="L11" i="1" s="1"/>
  <c r="Q11" i="1"/>
  <c r="Y11" i="1"/>
  <c r="AG11" i="1"/>
  <c r="AO11" i="1"/>
  <c r="Y13" i="6"/>
  <c r="AB13" i="6"/>
  <c r="AM14" i="1"/>
  <c r="AN14" i="1" s="1"/>
  <c r="AE14" i="1"/>
  <c r="AF14" i="1" s="1"/>
  <c r="W14" i="1"/>
  <c r="X14" i="1" s="1"/>
  <c r="O14" i="1"/>
  <c r="K14" i="1"/>
  <c r="L14" i="1" s="1"/>
  <c r="J14" i="1"/>
  <c r="Q14" i="1"/>
  <c r="Y14" i="1"/>
  <c r="AG14" i="1"/>
  <c r="AO14" i="1"/>
  <c r="M15" i="1"/>
  <c r="U15" i="1"/>
  <c r="V15" i="1" s="1"/>
  <c r="AC15" i="1"/>
  <c r="AD15" i="1" s="1"/>
  <c r="AK15" i="1"/>
  <c r="AL15" i="1" s="1"/>
  <c r="AT15" i="1"/>
  <c r="AU15" i="1" s="1"/>
  <c r="AV15" i="1" s="1"/>
  <c r="M18" i="1"/>
  <c r="U18" i="1"/>
  <c r="V18" i="1" s="1"/>
  <c r="AC18" i="1"/>
  <c r="AD18" i="1" s="1"/>
  <c r="AK18" i="1"/>
  <c r="AL18" i="1" s="1"/>
  <c r="AM19" i="1"/>
  <c r="AN19" i="1" s="1"/>
  <c r="AE19" i="1"/>
  <c r="AF19" i="1" s="1"/>
  <c r="W19" i="1"/>
  <c r="X19" i="1" s="1"/>
  <c r="O19" i="1"/>
  <c r="K19" i="1"/>
  <c r="L19" i="1" s="1"/>
  <c r="Q19" i="1"/>
  <c r="Y19" i="1"/>
  <c r="AG19" i="1"/>
  <c r="AO19" i="1"/>
  <c r="AM22" i="1"/>
  <c r="AN22" i="1" s="1"/>
  <c r="AE22" i="1"/>
  <c r="AF22" i="1" s="1"/>
  <c r="W22" i="1"/>
  <c r="X22" i="1" s="1"/>
  <c r="O22" i="1"/>
  <c r="K22" i="1"/>
  <c r="L22" i="1" s="1"/>
  <c r="J22" i="1"/>
  <c r="Q22" i="1"/>
  <c r="Y22" i="1"/>
  <c r="AG22" i="1"/>
  <c r="AO22" i="1"/>
  <c r="M23" i="1"/>
  <c r="U23" i="1"/>
  <c r="V23" i="1" s="1"/>
  <c r="AC23" i="1"/>
  <c r="AD23" i="1" s="1"/>
  <c r="AK23" i="1"/>
  <c r="AL23" i="1" s="1"/>
  <c r="M26" i="1"/>
  <c r="U26" i="1"/>
  <c r="V26" i="1" s="1"/>
  <c r="AC26" i="1"/>
  <c r="AD26" i="1" s="1"/>
  <c r="AK26" i="1"/>
  <c r="AL26" i="1" s="1"/>
  <c r="AM27" i="1"/>
  <c r="AN27" i="1" s="1"/>
  <c r="AE27" i="1"/>
  <c r="AF27" i="1" s="1"/>
  <c r="W27" i="1"/>
  <c r="X27" i="1" s="1"/>
  <c r="O27" i="1"/>
  <c r="K27" i="1"/>
  <c r="L27" i="1" s="1"/>
  <c r="Q27" i="1"/>
  <c r="Y27" i="1"/>
  <c r="AG27" i="1"/>
  <c r="AO27" i="1"/>
  <c r="AM30" i="1"/>
  <c r="AN30" i="1" s="1"/>
  <c r="AE30" i="1"/>
  <c r="AF30" i="1" s="1"/>
  <c r="W30" i="1"/>
  <c r="X30" i="1" s="1"/>
  <c r="O30" i="1"/>
  <c r="K30" i="1"/>
  <c r="L30" i="1" s="1"/>
  <c r="J30" i="1"/>
  <c r="Q30" i="1"/>
  <c r="Y30" i="1"/>
  <c r="AG30" i="1"/>
  <c r="AO30" i="1"/>
  <c r="M31" i="1"/>
  <c r="U31" i="1"/>
  <c r="V31" i="1" s="1"/>
  <c r="AC31" i="1"/>
  <c r="AD31" i="1" s="1"/>
  <c r="AK31" i="1"/>
  <c r="AL31" i="1" s="1"/>
  <c r="Q35" i="1"/>
  <c r="Q39" i="1"/>
  <c r="Q43" i="1"/>
  <c r="Q47" i="1"/>
  <c r="Q51" i="1"/>
  <c r="Q55" i="1"/>
  <c r="AM55" i="1"/>
  <c r="AN55" i="1" s="1"/>
  <c r="Q58" i="1"/>
  <c r="AG58" i="1"/>
  <c r="Q62" i="1"/>
  <c r="Q66" i="1"/>
  <c r="AF74" i="1"/>
  <c r="AT81" i="1"/>
  <c r="AU81" i="1" s="1"/>
  <c r="AV81" i="1" s="1"/>
  <c r="AM81" i="1"/>
  <c r="AN81" i="1" s="1"/>
  <c r="AC81" i="1"/>
  <c r="AD81" i="1" s="1"/>
  <c r="W81" i="1"/>
  <c r="X81" i="1" s="1"/>
  <c r="M81" i="1"/>
  <c r="U81" i="1"/>
  <c r="V81" i="1" s="1"/>
  <c r="AO81" i="1"/>
  <c r="AG81" i="1"/>
  <c r="K81" i="1"/>
  <c r="L81" i="1" s="1"/>
  <c r="AE81" i="1"/>
  <c r="AF81" i="1" s="1"/>
  <c r="Y81" i="1"/>
  <c r="Q81" i="1"/>
  <c r="J81" i="1"/>
  <c r="AK81" i="1"/>
  <c r="AL81" i="1" s="1"/>
  <c r="Q83" i="1"/>
  <c r="AT83" i="1"/>
  <c r="AU83" i="1" s="1"/>
  <c r="AV83" i="1" s="1"/>
  <c r="Q88" i="1"/>
  <c r="AT88" i="1"/>
  <c r="AU88" i="1" s="1"/>
  <c r="AV88" i="1" s="1"/>
  <c r="J102" i="1"/>
  <c r="AP120" i="1"/>
  <c r="AM128" i="1"/>
  <c r="AN128" i="1" s="1"/>
  <c r="AE128" i="1"/>
  <c r="AF128" i="1" s="1"/>
  <c r="W128" i="1"/>
  <c r="X128" i="1" s="1"/>
  <c r="O128" i="1"/>
  <c r="K128" i="1"/>
  <c r="L128" i="1" s="1"/>
  <c r="J128" i="1"/>
  <c r="AK128" i="1"/>
  <c r="AL128" i="1" s="1"/>
  <c r="U128" i="1"/>
  <c r="V128" i="1" s="1"/>
  <c r="AG128" i="1"/>
  <c r="Q128" i="1"/>
  <c r="AT128" i="1"/>
  <c r="AU128" i="1" s="1"/>
  <c r="AV128" i="1" s="1"/>
  <c r="AC128" i="1"/>
  <c r="AD128" i="1" s="1"/>
  <c r="M128" i="1"/>
  <c r="AM129" i="1"/>
  <c r="AN129" i="1" s="1"/>
  <c r="AE129" i="1"/>
  <c r="AF129" i="1" s="1"/>
  <c r="W129" i="1"/>
  <c r="X129" i="1" s="1"/>
  <c r="O129" i="1"/>
  <c r="K129" i="1"/>
  <c r="L129" i="1" s="1"/>
  <c r="J129" i="1"/>
  <c r="AK129" i="1"/>
  <c r="AL129" i="1" s="1"/>
  <c r="U129" i="1"/>
  <c r="V129" i="1" s="1"/>
  <c r="AG129" i="1"/>
  <c r="Q129" i="1"/>
  <c r="AT129" i="1"/>
  <c r="AU129" i="1" s="1"/>
  <c r="AV129" i="1" s="1"/>
  <c r="AC129" i="1"/>
  <c r="AD129" i="1" s="1"/>
  <c r="M129" i="1"/>
  <c r="Y160" i="1"/>
  <c r="Y161" i="1"/>
  <c r="X9" i="3"/>
  <c r="X3" i="3"/>
  <c r="P4" i="3" s="1"/>
  <c r="I3" i="3"/>
  <c r="Q7" i="1"/>
  <c r="Y7" i="1"/>
  <c r="AG7" i="1"/>
  <c r="AO7" i="1"/>
  <c r="Q15" i="1"/>
  <c r="AG15" i="1"/>
  <c r="AM18" i="1"/>
  <c r="AN18" i="1" s="1"/>
  <c r="AE18" i="1"/>
  <c r="AF18" i="1" s="1"/>
  <c r="W18" i="1"/>
  <c r="X18" i="1" s="1"/>
  <c r="O18" i="1"/>
  <c r="K18" i="1"/>
  <c r="L18" i="1" s="1"/>
  <c r="J18" i="1"/>
  <c r="AM23" i="1"/>
  <c r="AN23" i="1" s="1"/>
  <c r="AE23" i="1"/>
  <c r="AF23" i="1" s="1"/>
  <c r="W23" i="1"/>
  <c r="X23" i="1" s="1"/>
  <c r="O23" i="1"/>
  <c r="K23" i="1"/>
  <c r="L23" i="1" s="1"/>
  <c r="Q23" i="1"/>
  <c r="AG23" i="1"/>
  <c r="AO23" i="1"/>
  <c r="AM26" i="1"/>
  <c r="AN26" i="1" s="1"/>
  <c r="AE26" i="1"/>
  <c r="AF26" i="1" s="1"/>
  <c r="W26" i="1"/>
  <c r="X26" i="1" s="1"/>
  <c r="O26" i="1"/>
  <c r="K26" i="1"/>
  <c r="L26" i="1" s="1"/>
  <c r="J26" i="1"/>
  <c r="Q26" i="1"/>
  <c r="Y26" i="1"/>
  <c r="AG26" i="1"/>
  <c r="AO26" i="1"/>
  <c r="D31" i="6"/>
  <c r="G31" i="6" s="1"/>
  <c r="N30" i="1"/>
  <c r="E31" i="6" s="1"/>
  <c r="AM31" i="1"/>
  <c r="AN31" i="1" s="1"/>
  <c r="AE31" i="1"/>
  <c r="AF31" i="1" s="1"/>
  <c r="W31" i="1"/>
  <c r="X31" i="1" s="1"/>
  <c r="O31" i="1"/>
  <c r="K31" i="1"/>
  <c r="L31" i="1" s="1"/>
  <c r="Y31" i="1"/>
  <c r="AO31" i="1"/>
  <c r="AM35" i="1"/>
  <c r="AN35" i="1" s="1"/>
  <c r="AE35" i="1"/>
  <c r="AF35" i="1" s="1"/>
  <c r="W35" i="1"/>
  <c r="X35" i="1" s="1"/>
  <c r="O35" i="1"/>
  <c r="K35" i="1"/>
  <c r="L35" i="1" s="1"/>
  <c r="J35" i="1"/>
  <c r="AO35" i="1"/>
  <c r="AM39" i="1"/>
  <c r="AN39" i="1" s="1"/>
  <c r="AE39" i="1"/>
  <c r="AF39" i="1" s="1"/>
  <c r="W39" i="1"/>
  <c r="X39" i="1" s="1"/>
  <c r="O39" i="1"/>
  <c r="K39" i="1"/>
  <c r="L39" i="1" s="1"/>
  <c r="J39" i="1"/>
  <c r="Y39" i="1"/>
  <c r="AM43" i="1"/>
  <c r="AN43" i="1" s="1"/>
  <c r="AE43" i="1"/>
  <c r="AF43" i="1" s="1"/>
  <c r="W43" i="1"/>
  <c r="X43" i="1" s="1"/>
  <c r="O43" i="1"/>
  <c r="K43" i="1"/>
  <c r="L43" i="1" s="1"/>
  <c r="J43" i="1"/>
  <c r="AO43" i="1"/>
  <c r="AM47" i="1"/>
  <c r="AN47" i="1" s="1"/>
  <c r="AE47" i="1"/>
  <c r="AF47" i="1" s="1"/>
  <c r="W47" i="1"/>
  <c r="X47" i="1" s="1"/>
  <c r="O47" i="1"/>
  <c r="K47" i="1"/>
  <c r="L47" i="1" s="1"/>
  <c r="J47" i="1"/>
  <c r="AO47" i="1"/>
  <c r="AM51" i="1"/>
  <c r="AN51" i="1" s="1"/>
  <c r="AE51" i="1"/>
  <c r="AF51" i="1" s="1"/>
  <c r="W51" i="1"/>
  <c r="X51" i="1" s="1"/>
  <c r="O51" i="1"/>
  <c r="K51" i="1"/>
  <c r="L51" i="1" s="1"/>
  <c r="J51" i="1"/>
  <c r="AC55" i="1"/>
  <c r="AD55" i="1" s="1"/>
  <c r="AM62" i="1"/>
  <c r="AN62" i="1" s="1"/>
  <c r="AE62" i="1"/>
  <c r="AF62" i="1" s="1"/>
  <c r="W62" i="1"/>
  <c r="X62" i="1" s="1"/>
  <c r="O62" i="1"/>
  <c r="K62" i="1"/>
  <c r="L62" i="1" s="1"/>
  <c r="J62" i="1"/>
  <c r="AO62" i="1"/>
  <c r="AM66" i="1"/>
  <c r="AN66" i="1" s="1"/>
  <c r="AE66" i="1"/>
  <c r="AF66" i="1" s="1"/>
  <c r="W66" i="1"/>
  <c r="X66" i="1" s="1"/>
  <c r="O66" i="1"/>
  <c r="K66" i="1"/>
  <c r="L66" i="1" s="1"/>
  <c r="J66" i="1"/>
  <c r="Z68" i="1"/>
  <c r="J78" i="1"/>
  <c r="AF83" i="1"/>
  <c r="AK89" i="1"/>
  <c r="AL89" i="1" s="1"/>
  <c r="AE89" i="1"/>
  <c r="AF89" i="1" s="1"/>
  <c r="U89" i="1"/>
  <c r="V89" i="1" s="1"/>
  <c r="O89" i="1"/>
  <c r="J89" i="1"/>
  <c r="AC89" i="1"/>
  <c r="AD89" i="1" s="1"/>
  <c r="AO89" i="1"/>
  <c r="M89" i="1"/>
  <c r="AM89" i="1"/>
  <c r="AN89" i="1" s="1"/>
  <c r="AG89" i="1"/>
  <c r="Y89" i="1"/>
  <c r="K89" i="1"/>
  <c r="L89" i="1" s="1"/>
  <c r="AT97" i="1"/>
  <c r="AU97" i="1" s="1"/>
  <c r="AV97" i="1" s="1"/>
  <c r="AM97" i="1"/>
  <c r="AN97" i="1" s="1"/>
  <c r="AC97" i="1"/>
  <c r="AD97" i="1" s="1"/>
  <c r="W97" i="1"/>
  <c r="X97" i="1" s="1"/>
  <c r="M97" i="1"/>
  <c r="AK97" i="1"/>
  <c r="AL97" i="1" s="1"/>
  <c r="AE97" i="1"/>
  <c r="AF97" i="1" s="1"/>
  <c r="U97" i="1"/>
  <c r="V97" i="1" s="1"/>
  <c r="O97" i="1"/>
  <c r="J97" i="1"/>
  <c r="Q97" i="1"/>
  <c r="Y97" i="1"/>
  <c r="AG97" i="1"/>
  <c r="K97" i="1"/>
  <c r="L97" i="1" s="1"/>
  <c r="J99" i="1"/>
  <c r="AK99" i="1"/>
  <c r="AL99" i="1" s="1"/>
  <c r="U99" i="1"/>
  <c r="V99" i="1" s="1"/>
  <c r="K99" i="1"/>
  <c r="L99" i="1" s="1"/>
  <c r="AT99" i="1"/>
  <c r="AU99" i="1" s="1"/>
  <c r="AV99" i="1" s="1"/>
  <c r="AC99" i="1"/>
  <c r="AD99" i="1" s="1"/>
  <c r="M99" i="1"/>
  <c r="AM99" i="1"/>
  <c r="AN99" i="1" s="1"/>
  <c r="Q99" i="1"/>
  <c r="Y99" i="1"/>
  <c r="O99" i="1"/>
  <c r="AG99" i="1"/>
  <c r="W99" i="1"/>
  <c r="X99" i="1" s="1"/>
  <c r="J101" i="1"/>
  <c r="AD110" i="6"/>
  <c r="AG110" i="6" s="1"/>
  <c r="R104" i="1"/>
  <c r="AP128" i="1"/>
  <c r="AP129" i="1"/>
  <c r="D139" i="6"/>
  <c r="G139" i="6" s="1"/>
  <c r="H317" i="2"/>
  <c r="P279" i="2"/>
  <c r="H328" i="2"/>
  <c r="H326" i="2"/>
  <c r="H329" i="2"/>
  <c r="H339" i="2"/>
  <c r="P226" i="2"/>
  <c r="J3" i="1"/>
  <c r="J5" i="1"/>
  <c r="J11" i="1"/>
  <c r="J13" i="1"/>
  <c r="P13" i="1"/>
  <c r="R13" i="6" s="1"/>
  <c r="J19" i="1"/>
  <c r="J21" i="1"/>
  <c r="J27" i="1"/>
  <c r="J29" i="1"/>
  <c r="J32" i="1"/>
  <c r="J33" i="1"/>
  <c r="X33" i="1"/>
  <c r="U35" i="1"/>
  <c r="V35" i="1" s="1"/>
  <c r="AK35" i="1"/>
  <c r="AL35" i="1" s="1"/>
  <c r="J37" i="1"/>
  <c r="AN37" i="1"/>
  <c r="U39" i="1"/>
  <c r="V39" i="1" s="1"/>
  <c r="AK39" i="1"/>
  <c r="AL39" i="1" s="1"/>
  <c r="J41" i="1"/>
  <c r="X41" i="1"/>
  <c r="U43" i="1"/>
  <c r="V43" i="1" s="1"/>
  <c r="AK43" i="1"/>
  <c r="AL43" i="1" s="1"/>
  <c r="J45" i="1"/>
  <c r="AN45" i="1"/>
  <c r="U47" i="1"/>
  <c r="V47" i="1" s="1"/>
  <c r="AK47" i="1"/>
  <c r="AL47" i="1" s="1"/>
  <c r="J49" i="1"/>
  <c r="U51" i="1"/>
  <c r="V51" i="1" s="1"/>
  <c r="AK51" i="1"/>
  <c r="AL51" i="1" s="1"/>
  <c r="J53" i="1"/>
  <c r="W55" i="1"/>
  <c r="X55" i="1" s="1"/>
  <c r="AT55" i="1"/>
  <c r="J56" i="1"/>
  <c r="X56" i="1"/>
  <c r="U58" i="1"/>
  <c r="V58" i="1" s="1"/>
  <c r="AK58" i="1"/>
  <c r="AL58" i="1" s="1"/>
  <c r="J60" i="1"/>
  <c r="U62" i="1"/>
  <c r="V62" i="1" s="1"/>
  <c r="AK62" i="1"/>
  <c r="AL62" i="1" s="1"/>
  <c r="J64" i="1"/>
  <c r="U66" i="1"/>
  <c r="V66" i="1" s="1"/>
  <c r="AK66" i="1"/>
  <c r="AL66" i="1" s="1"/>
  <c r="AO68" i="1"/>
  <c r="O81" i="1"/>
  <c r="AO97" i="1"/>
  <c r="AO99" i="1"/>
  <c r="N101" i="1"/>
  <c r="E107" i="6" s="1"/>
  <c r="AV109" i="1"/>
  <c r="AM120" i="1"/>
  <c r="AN120" i="1" s="1"/>
  <c r="AE120" i="1"/>
  <c r="AF120" i="1" s="1"/>
  <c r="W120" i="1"/>
  <c r="X120" i="1" s="1"/>
  <c r="O120" i="1"/>
  <c r="K120" i="1"/>
  <c r="L120" i="1" s="1"/>
  <c r="AK120" i="1"/>
  <c r="AL120" i="1" s="1"/>
  <c r="U120" i="1"/>
  <c r="V120" i="1" s="1"/>
  <c r="J120" i="1"/>
  <c r="AT120" i="1"/>
  <c r="AU120" i="1" s="1"/>
  <c r="AV120" i="1" s="1"/>
  <c r="AC120" i="1"/>
  <c r="AD120" i="1" s="1"/>
  <c r="M120" i="1"/>
  <c r="Q120" i="1"/>
  <c r="Y120" i="1"/>
  <c r="AG120" i="1"/>
  <c r="Y128" i="1"/>
  <c r="Y129" i="1"/>
  <c r="Q137" i="6"/>
  <c r="T137" i="6" s="1"/>
  <c r="AM140" i="1"/>
  <c r="AN140" i="1" s="1"/>
  <c r="AE140" i="1"/>
  <c r="AF140" i="1" s="1"/>
  <c r="W140" i="1"/>
  <c r="X140" i="1" s="1"/>
  <c r="O140" i="1"/>
  <c r="K140" i="1"/>
  <c r="L140" i="1" s="1"/>
  <c r="J140" i="1"/>
  <c r="AK140" i="1"/>
  <c r="AL140" i="1" s="1"/>
  <c r="U140" i="1"/>
  <c r="V140" i="1" s="1"/>
  <c r="AG140" i="1"/>
  <c r="Q140" i="1"/>
  <c r="AT140" i="1"/>
  <c r="AU140" i="1" s="1"/>
  <c r="AV140" i="1" s="1"/>
  <c r="AC140" i="1"/>
  <c r="AD140" i="1" s="1"/>
  <c r="M140" i="1"/>
  <c r="AM141" i="1"/>
  <c r="AN141" i="1" s="1"/>
  <c r="AE141" i="1"/>
  <c r="AF141" i="1" s="1"/>
  <c r="W141" i="1"/>
  <c r="X141" i="1" s="1"/>
  <c r="O141" i="1"/>
  <c r="K141" i="1"/>
  <c r="L141" i="1" s="1"/>
  <c r="J141" i="1"/>
  <c r="AK141" i="1"/>
  <c r="AL141" i="1" s="1"/>
  <c r="U141" i="1"/>
  <c r="V141" i="1" s="1"/>
  <c r="AG141" i="1"/>
  <c r="Q141" i="1"/>
  <c r="AT141" i="1"/>
  <c r="AU141" i="1" s="1"/>
  <c r="AV141" i="1" s="1"/>
  <c r="AC141" i="1"/>
  <c r="AD141" i="1" s="1"/>
  <c r="M141" i="1"/>
  <c r="Q157" i="6"/>
  <c r="T157" i="6" s="1"/>
  <c r="P151" i="1"/>
  <c r="R157" i="6" s="1"/>
  <c r="AH156" i="1"/>
  <c r="AO160" i="1"/>
  <c r="AO161" i="1"/>
  <c r="M34" i="1"/>
  <c r="Q34" i="1"/>
  <c r="U34" i="1"/>
  <c r="V34" i="1" s="1"/>
  <c r="Y34" i="1"/>
  <c r="AC34" i="1"/>
  <c r="AD34" i="1" s="1"/>
  <c r="AG34" i="1"/>
  <c r="AK34" i="1"/>
  <c r="AL34" i="1" s="1"/>
  <c r="AO34" i="1"/>
  <c r="AT34" i="1"/>
  <c r="AU34" i="1" s="1"/>
  <c r="AV34" i="1" s="1"/>
  <c r="M38" i="1"/>
  <c r="Q38" i="1"/>
  <c r="U38" i="1"/>
  <c r="V38" i="1" s="1"/>
  <c r="Y38" i="1"/>
  <c r="AC38" i="1"/>
  <c r="AD38" i="1" s="1"/>
  <c r="AG38" i="1"/>
  <c r="AK38" i="1"/>
  <c r="AL38" i="1" s="1"/>
  <c r="AO38" i="1"/>
  <c r="AT38" i="1"/>
  <c r="AU38" i="1" s="1"/>
  <c r="AV38" i="1" s="1"/>
  <c r="M42" i="1"/>
  <c r="Q42" i="1"/>
  <c r="U42" i="1"/>
  <c r="V42" i="1" s="1"/>
  <c r="Y42" i="1"/>
  <c r="AC42" i="1"/>
  <c r="AD42" i="1" s="1"/>
  <c r="AG42" i="1"/>
  <c r="AK42" i="1"/>
  <c r="AL42" i="1" s="1"/>
  <c r="AO42" i="1"/>
  <c r="AT42" i="1"/>
  <c r="AU42" i="1" s="1"/>
  <c r="AV42" i="1" s="1"/>
  <c r="M46" i="1"/>
  <c r="Q46" i="1"/>
  <c r="U46" i="1"/>
  <c r="V46" i="1" s="1"/>
  <c r="Y46" i="1"/>
  <c r="AC46" i="1"/>
  <c r="AD46" i="1" s="1"/>
  <c r="AG46" i="1"/>
  <c r="AK46" i="1"/>
  <c r="AL46" i="1" s="1"/>
  <c r="AO46" i="1"/>
  <c r="AT46" i="1"/>
  <c r="AU46" i="1" s="1"/>
  <c r="AV46" i="1" s="1"/>
  <c r="M50" i="1"/>
  <c r="Q50" i="1"/>
  <c r="U50" i="1"/>
  <c r="V50" i="1" s="1"/>
  <c r="Y50" i="1"/>
  <c r="AC50" i="1"/>
  <c r="AD50" i="1" s="1"/>
  <c r="AG50" i="1"/>
  <c r="AK50" i="1"/>
  <c r="AL50" i="1" s="1"/>
  <c r="AO50" i="1"/>
  <c r="AT50" i="1"/>
  <c r="AU50" i="1" s="1"/>
  <c r="AV50" i="1" s="1"/>
  <c r="AB55" i="6"/>
  <c r="Y55" i="6"/>
  <c r="M54" i="1"/>
  <c r="Q54" i="1"/>
  <c r="U54" i="1"/>
  <c r="V54" i="1" s="1"/>
  <c r="Y54" i="1"/>
  <c r="AC54" i="1"/>
  <c r="AD54" i="1" s="1"/>
  <c r="AG54" i="1"/>
  <c r="AK54" i="1"/>
  <c r="AL54" i="1" s="1"/>
  <c r="AO54" i="1"/>
  <c r="AT54" i="1"/>
  <c r="AU54" i="1" s="1"/>
  <c r="AV54" i="1" s="1"/>
  <c r="M57" i="1"/>
  <c r="Q57" i="1"/>
  <c r="U57" i="1"/>
  <c r="V57" i="1" s="1"/>
  <c r="Y57" i="1"/>
  <c r="AC57" i="1"/>
  <c r="AD57" i="1" s="1"/>
  <c r="AG57" i="1"/>
  <c r="AK57" i="1"/>
  <c r="AL57" i="1" s="1"/>
  <c r="AO57" i="1"/>
  <c r="AT57" i="1"/>
  <c r="AU57" i="1" s="1"/>
  <c r="AV57" i="1" s="1"/>
  <c r="M61" i="1"/>
  <c r="Q61" i="1"/>
  <c r="U61" i="1"/>
  <c r="V61" i="1" s="1"/>
  <c r="Y61" i="1"/>
  <c r="AC61" i="1"/>
  <c r="AD61" i="1" s="1"/>
  <c r="AG61" i="1"/>
  <c r="AK61" i="1"/>
  <c r="AL61" i="1" s="1"/>
  <c r="AO61" i="1"/>
  <c r="AT61" i="1"/>
  <c r="AU61" i="1" s="1"/>
  <c r="AV61" i="1" s="1"/>
  <c r="M65" i="1"/>
  <c r="Q65" i="1"/>
  <c r="U65" i="1"/>
  <c r="V65" i="1" s="1"/>
  <c r="Y65" i="1"/>
  <c r="AC65" i="1"/>
  <c r="AD65" i="1" s="1"/>
  <c r="AG65" i="1"/>
  <c r="AK65" i="1"/>
  <c r="AL65" i="1" s="1"/>
  <c r="AO65" i="1"/>
  <c r="AT65" i="1"/>
  <c r="AU65" i="1" s="1"/>
  <c r="AV65" i="1" s="1"/>
  <c r="M70" i="1"/>
  <c r="AC70" i="1"/>
  <c r="AD70" i="1" s="1"/>
  <c r="AK73" i="1"/>
  <c r="AL73" i="1" s="1"/>
  <c r="AE73" i="1"/>
  <c r="U73" i="1"/>
  <c r="V73" i="1" s="1"/>
  <c r="O73" i="1"/>
  <c r="J73" i="1"/>
  <c r="Q73" i="1"/>
  <c r="W73" i="1"/>
  <c r="X73" i="1" s="1"/>
  <c r="AT73" i="1"/>
  <c r="AU73" i="1" s="1"/>
  <c r="AV73" i="1" s="1"/>
  <c r="AH75" i="1"/>
  <c r="AM76" i="1"/>
  <c r="AN76" i="1" s="1"/>
  <c r="AE76" i="1"/>
  <c r="AF76" i="1" s="1"/>
  <c r="W76" i="1"/>
  <c r="X76" i="1" s="1"/>
  <c r="O76" i="1"/>
  <c r="K76" i="1"/>
  <c r="L76" i="1" s="1"/>
  <c r="AG76" i="1"/>
  <c r="Q76" i="1"/>
  <c r="AK76" i="1"/>
  <c r="AL76" i="1" s="1"/>
  <c r="AT76" i="1"/>
  <c r="AU76" i="1" s="1"/>
  <c r="AV76" i="1" s="1"/>
  <c r="AG77" i="1"/>
  <c r="Q77" i="1"/>
  <c r="K77" i="1"/>
  <c r="L77" i="1" s="1"/>
  <c r="O77" i="1"/>
  <c r="W77" i="1"/>
  <c r="X77" i="1" s="1"/>
  <c r="AK77" i="1"/>
  <c r="AL77" i="1" s="1"/>
  <c r="AT77" i="1"/>
  <c r="AU77" i="1" s="1"/>
  <c r="AV77" i="1" s="1"/>
  <c r="D90" i="6"/>
  <c r="G90" i="6" s="1"/>
  <c r="Z96" i="1"/>
  <c r="X101" i="1"/>
  <c r="AM104" i="1"/>
  <c r="AN104" i="1" s="1"/>
  <c r="AE104" i="1"/>
  <c r="AF104" i="1" s="1"/>
  <c r="W104" i="1"/>
  <c r="X104" i="1" s="1"/>
  <c r="O104" i="1"/>
  <c r="K104" i="1"/>
  <c r="L104" i="1" s="1"/>
  <c r="AK104" i="1"/>
  <c r="AL104" i="1" s="1"/>
  <c r="U104" i="1"/>
  <c r="V104" i="1" s="1"/>
  <c r="J104" i="1"/>
  <c r="AT104" i="1"/>
  <c r="AU104" i="1" s="1"/>
  <c r="AV104" i="1" s="1"/>
  <c r="AC104" i="1"/>
  <c r="AD104" i="1" s="1"/>
  <c r="M104" i="1"/>
  <c r="AO104" i="1"/>
  <c r="AD111" i="6"/>
  <c r="AG111" i="6" s="1"/>
  <c r="R105" i="1"/>
  <c r="AN107" i="1"/>
  <c r="AD118" i="6"/>
  <c r="AG118" i="6" s="1"/>
  <c r="R112" i="1"/>
  <c r="P114" i="1"/>
  <c r="R120" i="6" s="1"/>
  <c r="Q121" i="6"/>
  <c r="T121" i="6" s="1"/>
  <c r="P115" i="1"/>
  <c r="R121" i="6" s="1"/>
  <c r="AM121" i="1"/>
  <c r="AN121" i="1" s="1"/>
  <c r="AE121" i="1"/>
  <c r="AF121" i="1" s="1"/>
  <c r="U121" i="1"/>
  <c r="V121" i="1" s="1"/>
  <c r="O121" i="1"/>
  <c r="J121" i="1"/>
  <c r="W121" i="1"/>
  <c r="X121" i="1" s="1"/>
  <c r="M121" i="1"/>
  <c r="AG121" i="1"/>
  <c r="P134" i="1"/>
  <c r="R140" i="6" s="1"/>
  <c r="AM136" i="1"/>
  <c r="AN136" i="1" s="1"/>
  <c r="AE136" i="1"/>
  <c r="AF136" i="1" s="1"/>
  <c r="W136" i="1"/>
  <c r="X136" i="1" s="1"/>
  <c r="O136" i="1"/>
  <c r="K136" i="1"/>
  <c r="L136" i="1" s="1"/>
  <c r="J136" i="1"/>
  <c r="Y136" i="1"/>
  <c r="AO136" i="1"/>
  <c r="AM137" i="1"/>
  <c r="AN137" i="1" s="1"/>
  <c r="AE137" i="1"/>
  <c r="AF137" i="1" s="1"/>
  <c r="W137" i="1"/>
  <c r="X137" i="1" s="1"/>
  <c r="O137" i="1"/>
  <c r="K137" i="1"/>
  <c r="L137" i="1" s="1"/>
  <c r="J137" i="1"/>
  <c r="Y137" i="1"/>
  <c r="AO137" i="1"/>
  <c r="AM148" i="1"/>
  <c r="AN148" i="1" s="1"/>
  <c r="AE148" i="1"/>
  <c r="AF148" i="1" s="1"/>
  <c r="W148" i="1"/>
  <c r="X148" i="1" s="1"/>
  <c r="O148" i="1"/>
  <c r="K148" i="1"/>
  <c r="L148" i="1" s="1"/>
  <c r="J148" i="1"/>
  <c r="Y148" i="1"/>
  <c r="AO148" i="1"/>
  <c r="AM149" i="1"/>
  <c r="AN149" i="1" s="1"/>
  <c r="AE149" i="1"/>
  <c r="AF149" i="1" s="1"/>
  <c r="W149" i="1"/>
  <c r="X149" i="1" s="1"/>
  <c r="O149" i="1"/>
  <c r="K149" i="1"/>
  <c r="L149" i="1" s="1"/>
  <c r="J149" i="1"/>
  <c r="Y149" i="1"/>
  <c r="AO149" i="1"/>
  <c r="AH152" i="1"/>
  <c r="P159" i="1"/>
  <c r="R165" i="6" s="1"/>
  <c r="Q174" i="6"/>
  <c r="T174" i="6" s="1"/>
  <c r="P167" i="1"/>
  <c r="R174" i="6" s="1"/>
  <c r="AN186" i="1"/>
  <c r="AH186" i="1"/>
  <c r="N186" i="1"/>
  <c r="AD186" i="1"/>
  <c r="X186" i="1"/>
  <c r="R186" i="1"/>
  <c r="AF186" i="1"/>
  <c r="V186" i="1"/>
  <c r="AP186" i="1"/>
  <c r="J186" i="1"/>
  <c r="AL186" i="1"/>
  <c r="P186" i="1"/>
  <c r="Z186" i="1"/>
  <c r="K224" i="1"/>
  <c r="L224" i="1" s="1"/>
  <c r="J224" i="1"/>
  <c r="AT224" i="1"/>
  <c r="AU224" i="1" s="1"/>
  <c r="AV224" i="1" s="1"/>
  <c r="AP249" i="1"/>
  <c r="V249" i="1"/>
  <c r="P249" i="1"/>
  <c r="J249" i="1"/>
  <c r="AN249" i="1"/>
  <c r="AH249" i="1"/>
  <c r="N249" i="1"/>
  <c r="AL249" i="1"/>
  <c r="AD249" i="1"/>
  <c r="R249" i="1"/>
  <c r="X249" i="1"/>
  <c r="AF249" i="1"/>
  <c r="Z249" i="1"/>
  <c r="M5" i="1"/>
  <c r="Q5" i="1"/>
  <c r="U5" i="1"/>
  <c r="V5" i="1" s="1"/>
  <c r="Y5" i="1"/>
  <c r="AC5" i="1"/>
  <c r="AD5" i="1" s="1"/>
  <c r="AG5" i="1"/>
  <c r="AK5" i="1"/>
  <c r="AL5" i="1" s="1"/>
  <c r="AO5" i="1"/>
  <c r="AT5" i="1"/>
  <c r="AU5" i="1" s="1"/>
  <c r="AV5" i="1" s="1"/>
  <c r="M9" i="1"/>
  <c r="Q9" i="1"/>
  <c r="U9" i="1"/>
  <c r="V9" i="1" s="1"/>
  <c r="Y9" i="1"/>
  <c r="AC9" i="1"/>
  <c r="AD9" i="1" s="1"/>
  <c r="AG9" i="1"/>
  <c r="AK9" i="1"/>
  <c r="AL9" i="1" s="1"/>
  <c r="AO9" i="1"/>
  <c r="AT9" i="1"/>
  <c r="AU9" i="1" s="1"/>
  <c r="AV9" i="1" s="1"/>
  <c r="M13" i="1"/>
  <c r="Q13" i="1"/>
  <c r="U13" i="1"/>
  <c r="V13" i="1" s="1"/>
  <c r="Y13" i="1"/>
  <c r="AC13" i="1"/>
  <c r="AD13" i="1" s="1"/>
  <c r="AG13" i="1"/>
  <c r="AK13" i="1"/>
  <c r="AL13" i="1" s="1"/>
  <c r="AO13" i="1"/>
  <c r="AT13" i="1"/>
  <c r="AU13" i="1" s="1"/>
  <c r="AV13" i="1" s="1"/>
  <c r="M17" i="1"/>
  <c r="Q17" i="1"/>
  <c r="U17" i="1"/>
  <c r="V17" i="1" s="1"/>
  <c r="Y17" i="1"/>
  <c r="AC17" i="1"/>
  <c r="AD17" i="1" s="1"/>
  <c r="AG17" i="1"/>
  <c r="AK17" i="1"/>
  <c r="AL17" i="1" s="1"/>
  <c r="AO17" i="1"/>
  <c r="AT17" i="1"/>
  <c r="AU17" i="1" s="1"/>
  <c r="AV17" i="1" s="1"/>
  <c r="M21" i="1"/>
  <c r="Q21" i="1"/>
  <c r="U21" i="1"/>
  <c r="V21" i="1" s="1"/>
  <c r="Y21" i="1"/>
  <c r="AC21" i="1"/>
  <c r="AD21" i="1" s="1"/>
  <c r="AG21" i="1"/>
  <c r="AK21" i="1"/>
  <c r="AL21" i="1" s="1"/>
  <c r="AO21" i="1"/>
  <c r="AT21" i="1"/>
  <c r="AU21" i="1" s="1"/>
  <c r="AV21" i="1" s="1"/>
  <c r="M25" i="1"/>
  <c r="Q25" i="1"/>
  <c r="U25" i="1"/>
  <c r="V25" i="1" s="1"/>
  <c r="Y25" i="1"/>
  <c r="AC25" i="1"/>
  <c r="AD25" i="1" s="1"/>
  <c r="AG25" i="1"/>
  <c r="AK25" i="1"/>
  <c r="AL25" i="1" s="1"/>
  <c r="AO25" i="1"/>
  <c r="AT25" i="1"/>
  <c r="AU25" i="1" s="1"/>
  <c r="AV25" i="1" s="1"/>
  <c r="M29" i="1"/>
  <c r="Q29" i="1"/>
  <c r="U29" i="1"/>
  <c r="V29" i="1" s="1"/>
  <c r="Y29" i="1"/>
  <c r="AC29" i="1"/>
  <c r="AD29" i="1" s="1"/>
  <c r="AG29" i="1"/>
  <c r="AK29" i="1"/>
  <c r="AL29" i="1" s="1"/>
  <c r="AO29" i="1"/>
  <c r="AT29" i="1"/>
  <c r="AU29" i="1" s="1"/>
  <c r="AV29" i="1" s="1"/>
  <c r="M33" i="1"/>
  <c r="Q33" i="1"/>
  <c r="U33" i="1"/>
  <c r="V33" i="1" s="1"/>
  <c r="Y33" i="1"/>
  <c r="AC33" i="1"/>
  <c r="AD33" i="1" s="1"/>
  <c r="AG33" i="1"/>
  <c r="AK33" i="1"/>
  <c r="AL33" i="1" s="1"/>
  <c r="AO33" i="1"/>
  <c r="AT33" i="1"/>
  <c r="AU33" i="1" s="1"/>
  <c r="AV33" i="1" s="1"/>
  <c r="M37" i="1"/>
  <c r="Q37" i="1"/>
  <c r="U37" i="1"/>
  <c r="V37" i="1" s="1"/>
  <c r="Y37" i="1"/>
  <c r="AC37" i="1"/>
  <c r="AD37" i="1" s="1"/>
  <c r="AG37" i="1"/>
  <c r="AK37" i="1"/>
  <c r="AL37" i="1" s="1"/>
  <c r="AO37" i="1"/>
  <c r="AT37" i="1"/>
  <c r="AU37" i="1" s="1"/>
  <c r="AV37" i="1" s="1"/>
  <c r="X40" i="1"/>
  <c r="M41" i="1"/>
  <c r="Q41" i="1"/>
  <c r="U41" i="1"/>
  <c r="V41" i="1" s="1"/>
  <c r="Y41" i="1"/>
  <c r="AC41" i="1"/>
  <c r="AD41" i="1" s="1"/>
  <c r="AG41" i="1"/>
  <c r="AK41" i="1"/>
  <c r="AL41" i="1" s="1"/>
  <c r="AO41" i="1"/>
  <c r="AT41" i="1"/>
  <c r="AU41" i="1" s="1"/>
  <c r="AV41" i="1" s="1"/>
  <c r="M45" i="1"/>
  <c r="Q45" i="1"/>
  <c r="U45" i="1"/>
  <c r="V45" i="1" s="1"/>
  <c r="Y45" i="1"/>
  <c r="AC45" i="1"/>
  <c r="AD45" i="1" s="1"/>
  <c r="AG45" i="1"/>
  <c r="AK45" i="1"/>
  <c r="AL45" i="1" s="1"/>
  <c r="AO45" i="1"/>
  <c r="AT45" i="1"/>
  <c r="AU45" i="1" s="1"/>
  <c r="AV45" i="1" s="1"/>
  <c r="AF48" i="1"/>
  <c r="M49" i="1"/>
  <c r="Q49" i="1"/>
  <c r="U49" i="1"/>
  <c r="V49" i="1" s="1"/>
  <c r="Y49" i="1"/>
  <c r="AC49" i="1"/>
  <c r="AD49" i="1" s="1"/>
  <c r="AG49" i="1"/>
  <c r="AK49" i="1"/>
  <c r="AL49" i="1" s="1"/>
  <c r="AO49" i="1"/>
  <c r="AT49" i="1"/>
  <c r="AU49" i="1" s="1"/>
  <c r="AV49" i="1" s="1"/>
  <c r="P52" i="1"/>
  <c r="R55" i="6" s="1"/>
  <c r="M53" i="1"/>
  <c r="Q53" i="1"/>
  <c r="U53" i="1"/>
  <c r="V53" i="1" s="1"/>
  <c r="Y53" i="1"/>
  <c r="AC53" i="1"/>
  <c r="AD53" i="1" s="1"/>
  <c r="AG53" i="1"/>
  <c r="AK53" i="1"/>
  <c r="AL53" i="1" s="1"/>
  <c r="AO53" i="1"/>
  <c r="AT53" i="1"/>
  <c r="AU53" i="1" s="1"/>
  <c r="AV53" i="1" s="1"/>
  <c r="M56" i="1"/>
  <c r="Q56" i="1"/>
  <c r="U56" i="1"/>
  <c r="V56" i="1" s="1"/>
  <c r="Y56" i="1"/>
  <c r="AC56" i="1"/>
  <c r="AD56" i="1" s="1"/>
  <c r="AG56" i="1"/>
  <c r="AK56" i="1"/>
  <c r="AL56" i="1" s="1"/>
  <c r="AO56" i="1"/>
  <c r="AT56" i="1"/>
  <c r="AU56" i="1" s="1"/>
  <c r="AV56" i="1" s="1"/>
  <c r="M60" i="1"/>
  <c r="Q60" i="1"/>
  <c r="U60" i="1"/>
  <c r="V60" i="1" s="1"/>
  <c r="Y60" i="1"/>
  <c r="AC60" i="1"/>
  <c r="AD60" i="1" s="1"/>
  <c r="AG60" i="1"/>
  <c r="AK60" i="1"/>
  <c r="AL60" i="1" s="1"/>
  <c r="AO60" i="1"/>
  <c r="AT60" i="1"/>
  <c r="AU60" i="1" s="1"/>
  <c r="AV60" i="1" s="1"/>
  <c r="M64" i="1"/>
  <c r="Q64" i="1"/>
  <c r="U64" i="1"/>
  <c r="V64" i="1" s="1"/>
  <c r="Y64" i="1"/>
  <c r="AC64" i="1"/>
  <c r="AD64" i="1" s="1"/>
  <c r="AG64" i="1"/>
  <c r="AK64" i="1"/>
  <c r="AL64" i="1" s="1"/>
  <c r="AO64" i="1"/>
  <c r="AT64" i="1"/>
  <c r="AU64" i="1" s="1"/>
  <c r="AV64" i="1" s="1"/>
  <c r="AD70" i="6"/>
  <c r="AG70" i="6" s="1"/>
  <c r="V67" i="1"/>
  <c r="J70" i="1"/>
  <c r="O70" i="1"/>
  <c r="Y70" i="1"/>
  <c r="AE70" i="1"/>
  <c r="AF70" i="1" s="1"/>
  <c r="AO70" i="1"/>
  <c r="AV72" i="1"/>
  <c r="Z73" i="1"/>
  <c r="AD87" i="1"/>
  <c r="AD96" i="6"/>
  <c r="AG96" i="6" s="1"/>
  <c r="AN91" i="1"/>
  <c r="AN93" i="1"/>
  <c r="R96" i="1"/>
  <c r="AG104" i="1"/>
  <c r="AK105" i="1"/>
  <c r="AL105" i="1" s="1"/>
  <c r="AE105" i="1"/>
  <c r="AF105" i="1" s="1"/>
  <c r="U105" i="1"/>
  <c r="V105" i="1" s="1"/>
  <c r="O105" i="1"/>
  <c r="J105" i="1"/>
  <c r="AT105" i="1"/>
  <c r="AU105" i="1" s="1"/>
  <c r="AV105" i="1" s="1"/>
  <c r="AM105" i="1"/>
  <c r="AN105" i="1" s="1"/>
  <c r="AC105" i="1"/>
  <c r="AD105" i="1" s="1"/>
  <c r="W105" i="1"/>
  <c r="X105" i="1" s="1"/>
  <c r="M105" i="1"/>
  <c r="AO105" i="1"/>
  <c r="J107" i="1"/>
  <c r="AT107" i="1"/>
  <c r="AU107" i="1" s="1"/>
  <c r="AV107" i="1" s="1"/>
  <c r="AC107" i="1"/>
  <c r="AD107" i="1" s="1"/>
  <c r="M107" i="1"/>
  <c r="AK107" i="1"/>
  <c r="AL107" i="1" s="1"/>
  <c r="U107" i="1"/>
  <c r="V107" i="1" s="1"/>
  <c r="K107" i="1"/>
  <c r="L107" i="1" s="1"/>
  <c r="AE107" i="1"/>
  <c r="AF107" i="1" s="1"/>
  <c r="AO107" i="1"/>
  <c r="P110" i="1"/>
  <c r="R116" i="6" s="1"/>
  <c r="AM112" i="1"/>
  <c r="AN112" i="1" s="1"/>
  <c r="AE112" i="1"/>
  <c r="AF112" i="1" s="1"/>
  <c r="W112" i="1"/>
  <c r="X112" i="1" s="1"/>
  <c r="O112" i="1"/>
  <c r="K112" i="1"/>
  <c r="L112" i="1" s="1"/>
  <c r="AT112" i="1"/>
  <c r="AU112" i="1" s="1"/>
  <c r="AV112" i="1" s="1"/>
  <c r="AC112" i="1"/>
  <c r="AD112" i="1" s="1"/>
  <c r="M112" i="1"/>
  <c r="AK112" i="1"/>
  <c r="AL112" i="1" s="1"/>
  <c r="U112" i="1"/>
  <c r="V112" i="1" s="1"/>
  <c r="J112" i="1"/>
  <c r="AO112" i="1"/>
  <c r="AL116" i="1"/>
  <c r="K121" i="1"/>
  <c r="L121" i="1" s="1"/>
  <c r="AK121" i="1"/>
  <c r="AL121" i="1" s="1"/>
  <c r="AM124" i="1"/>
  <c r="AN124" i="1" s="1"/>
  <c r="AE124" i="1"/>
  <c r="AF124" i="1" s="1"/>
  <c r="W124" i="1"/>
  <c r="X124" i="1" s="1"/>
  <c r="O124" i="1"/>
  <c r="K124" i="1"/>
  <c r="L124" i="1" s="1"/>
  <c r="J124" i="1"/>
  <c r="Y124" i="1"/>
  <c r="AO124" i="1"/>
  <c r="AM125" i="1"/>
  <c r="AN125" i="1" s="1"/>
  <c r="AE125" i="1"/>
  <c r="AF125" i="1" s="1"/>
  <c r="W125" i="1"/>
  <c r="X125" i="1" s="1"/>
  <c r="O125" i="1"/>
  <c r="K125" i="1"/>
  <c r="L125" i="1" s="1"/>
  <c r="J125" i="1"/>
  <c r="Y125" i="1"/>
  <c r="AO125" i="1"/>
  <c r="M136" i="1"/>
  <c r="AC136" i="1"/>
  <c r="AD136" i="1" s="1"/>
  <c r="AT136" i="1"/>
  <c r="AU136" i="1" s="1"/>
  <c r="AV136" i="1" s="1"/>
  <c r="M137" i="1"/>
  <c r="AC137" i="1"/>
  <c r="AD137" i="1" s="1"/>
  <c r="AT137" i="1"/>
  <c r="AU137" i="1" s="1"/>
  <c r="AV137" i="1" s="1"/>
  <c r="AM144" i="1"/>
  <c r="AN144" i="1" s="1"/>
  <c r="AE144" i="1"/>
  <c r="AF144" i="1" s="1"/>
  <c r="W144" i="1"/>
  <c r="X144" i="1" s="1"/>
  <c r="O144" i="1"/>
  <c r="K144" i="1"/>
  <c r="L144" i="1" s="1"/>
  <c r="J144" i="1"/>
  <c r="Y144" i="1"/>
  <c r="AO144" i="1"/>
  <c r="AM145" i="1"/>
  <c r="AN145" i="1" s="1"/>
  <c r="AE145" i="1"/>
  <c r="AF145" i="1" s="1"/>
  <c r="W145" i="1"/>
  <c r="X145" i="1" s="1"/>
  <c r="O145" i="1"/>
  <c r="K145" i="1"/>
  <c r="L145" i="1" s="1"/>
  <c r="J145" i="1"/>
  <c r="Y145" i="1"/>
  <c r="AO145" i="1"/>
  <c r="M148" i="1"/>
  <c r="AC148" i="1"/>
  <c r="AD148" i="1" s="1"/>
  <c r="AT148" i="1"/>
  <c r="AU148" i="1" s="1"/>
  <c r="AV148" i="1" s="1"/>
  <c r="M149" i="1"/>
  <c r="AC149" i="1"/>
  <c r="AD149" i="1" s="1"/>
  <c r="AT149" i="1"/>
  <c r="AU149" i="1" s="1"/>
  <c r="AV149" i="1" s="1"/>
  <c r="Q160" i="6"/>
  <c r="T160" i="6" s="1"/>
  <c r="P154" i="1"/>
  <c r="R160" i="6" s="1"/>
  <c r="AM156" i="1"/>
  <c r="AN156" i="1" s="1"/>
  <c r="AE156" i="1"/>
  <c r="AF156" i="1" s="1"/>
  <c r="W156" i="1"/>
  <c r="X156" i="1" s="1"/>
  <c r="O156" i="1"/>
  <c r="K156" i="1"/>
  <c r="L156" i="1" s="1"/>
  <c r="J156" i="1"/>
  <c r="Y156" i="1"/>
  <c r="AO156" i="1"/>
  <c r="AM157" i="1"/>
  <c r="AN157" i="1" s="1"/>
  <c r="AE157" i="1"/>
  <c r="AF157" i="1" s="1"/>
  <c r="W157" i="1"/>
  <c r="X157" i="1" s="1"/>
  <c r="O157" i="1"/>
  <c r="K157" i="1"/>
  <c r="L157" i="1" s="1"/>
  <c r="J157" i="1"/>
  <c r="Y157" i="1"/>
  <c r="AO157" i="1"/>
  <c r="J166" i="1"/>
  <c r="Z172" i="1"/>
  <c r="AP191" i="1"/>
  <c r="V191" i="1"/>
  <c r="P191" i="1"/>
  <c r="AL191" i="1"/>
  <c r="AF191" i="1"/>
  <c r="Z191" i="1"/>
  <c r="X191" i="1"/>
  <c r="N191" i="1"/>
  <c r="AH191" i="1"/>
  <c r="AN191" i="1"/>
  <c r="AD191" i="1"/>
  <c r="R191" i="1"/>
  <c r="AV191" i="1"/>
  <c r="K283" i="1"/>
  <c r="L283" i="1" s="1"/>
  <c r="AT283" i="1"/>
  <c r="AU283" i="1" s="1"/>
  <c r="AV283" i="1" s="1"/>
  <c r="J283" i="1"/>
  <c r="M4" i="1"/>
  <c r="Q4" i="1"/>
  <c r="U4" i="1"/>
  <c r="V4" i="1" s="1"/>
  <c r="Y4" i="1"/>
  <c r="AC4" i="1"/>
  <c r="AD4" i="1" s="1"/>
  <c r="AG4" i="1"/>
  <c r="AK4" i="1"/>
  <c r="AL4" i="1" s="1"/>
  <c r="AO4" i="1"/>
  <c r="M8" i="1"/>
  <c r="Q8" i="1"/>
  <c r="U8" i="1"/>
  <c r="V8" i="1" s="1"/>
  <c r="Y8" i="1"/>
  <c r="AC8" i="1"/>
  <c r="AD8" i="1" s="1"/>
  <c r="AG8" i="1"/>
  <c r="AK8" i="1"/>
  <c r="AL8" i="1" s="1"/>
  <c r="AO8" i="1"/>
  <c r="M12" i="1"/>
  <c r="Q12" i="1"/>
  <c r="U12" i="1"/>
  <c r="V12" i="1" s="1"/>
  <c r="Y12" i="1"/>
  <c r="AC12" i="1"/>
  <c r="AD12" i="1" s="1"/>
  <c r="AG12" i="1"/>
  <c r="AK12" i="1"/>
  <c r="AL12" i="1" s="1"/>
  <c r="AO12" i="1"/>
  <c r="M16" i="1"/>
  <c r="Q16" i="1"/>
  <c r="U16" i="1"/>
  <c r="V16" i="1" s="1"/>
  <c r="Y16" i="1"/>
  <c r="AC16" i="1"/>
  <c r="AD16" i="1" s="1"/>
  <c r="AG16" i="1"/>
  <c r="AK16" i="1"/>
  <c r="AL16" i="1" s="1"/>
  <c r="AO16" i="1"/>
  <c r="M20" i="1"/>
  <c r="Q20" i="1"/>
  <c r="U20" i="1"/>
  <c r="V20" i="1" s="1"/>
  <c r="Y20" i="1"/>
  <c r="AC20" i="1"/>
  <c r="AD20" i="1" s="1"/>
  <c r="AG20" i="1"/>
  <c r="AK20" i="1"/>
  <c r="AL20" i="1" s="1"/>
  <c r="AO20" i="1"/>
  <c r="M24" i="1"/>
  <c r="Q24" i="1"/>
  <c r="U24" i="1"/>
  <c r="V24" i="1" s="1"/>
  <c r="Y24" i="1"/>
  <c r="AC24" i="1"/>
  <c r="AD24" i="1" s="1"/>
  <c r="AG24" i="1"/>
  <c r="AK24" i="1"/>
  <c r="AL24" i="1" s="1"/>
  <c r="AO24" i="1"/>
  <c r="M28" i="1"/>
  <c r="Q28" i="1"/>
  <c r="U28" i="1"/>
  <c r="V28" i="1" s="1"/>
  <c r="Y28" i="1"/>
  <c r="AC28" i="1"/>
  <c r="AD28" i="1" s="1"/>
  <c r="AG28" i="1"/>
  <c r="AK28" i="1"/>
  <c r="AL28" i="1" s="1"/>
  <c r="AO28" i="1"/>
  <c r="M32" i="1"/>
  <c r="Q32" i="1"/>
  <c r="U32" i="1"/>
  <c r="V32" i="1" s="1"/>
  <c r="Y32" i="1"/>
  <c r="AC32" i="1"/>
  <c r="AD32" i="1" s="1"/>
  <c r="AG32" i="1"/>
  <c r="AK32" i="1"/>
  <c r="AL32" i="1" s="1"/>
  <c r="AO32" i="1"/>
  <c r="K34" i="1"/>
  <c r="L34" i="1" s="1"/>
  <c r="O34" i="1"/>
  <c r="W34" i="1"/>
  <c r="X34" i="1" s="1"/>
  <c r="AE34" i="1"/>
  <c r="AF34" i="1" s="1"/>
  <c r="M36" i="1"/>
  <c r="Q36" i="1"/>
  <c r="U36" i="1"/>
  <c r="V36" i="1" s="1"/>
  <c r="Y36" i="1"/>
  <c r="AC36" i="1"/>
  <c r="AD36" i="1" s="1"/>
  <c r="AG36" i="1"/>
  <c r="AK36" i="1"/>
  <c r="AL36" i="1" s="1"/>
  <c r="AO36" i="1"/>
  <c r="K38" i="1"/>
  <c r="L38" i="1" s="1"/>
  <c r="O38" i="1"/>
  <c r="W38" i="1"/>
  <c r="X38" i="1" s="1"/>
  <c r="AE38" i="1"/>
  <c r="AF38" i="1" s="1"/>
  <c r="M40" i="1"/>
  <c r="Q40" i="1"/>
  <c r="U40" i="1"/>
  <c r="V40" i="1" s="1"/>
  <c r="Y40" i="1"/>
  <c r="AC40" i="1"/>
  <c r="AD40" i="1" s="1"/>
  <c r="AG40" i="1"/>
  <c r="AK40" i="1"/>
  <c r="AL40" i="1" s="1"/>
  <c r="AO40" i="1"/>
  <c r="K42" i="1"/>
  <c r="L42" i="1" s="1"/>
  <c r="O42" i="1"/>
  <c r="W42" i="1"/>
  <c r="X42" i="1" s="1"/>
  <c r="AE42" i="1"/>
  <c r="AF42" i="1" s="1"/>
  <c r="M44" i="1"/>
  <c r="Q44" i="1"/>
  <c r="U44" i="1"/>
  <c r="V44" i="1" s="1"/>
  <c r="Y44" i="1"/>
  <c r="AC44" i="1"/>
  <c r="AD44" i="1" s="1"/>
  <c r="AG44" i="1"/>
  <c r="AK44" i="1"/>
  <c r="AL44" i="1" s="1"/>
  <c r="AO44" i="1"/>
  <c r="K46" i="1"/>
  <c r="L46" i="1" s="1"/>
  <c r="O46" i="1"/>
  <c r="W46" i="1"/>
  <c r="X46" i="1" s="1"/>
  <c r="AE46" i="1"/>
  <c r="AF46" i="1" s="1"/>
  <c r="M48" i="1"/>
  <c r="Q48" i="1"/>
  <c r="U48" i="1"/>
  <c r="V48" i="1" s="1"/>
  <c r="Y48" i="1"/>
  <c r="AC48" i="1"/>
  <c r="AD48" i="1" s="1"/>
  <c r="AG48" i="1"/>
  <c r="AK48" i="1"/>
  <c r="AL48" i="1" s="1"/>
  <c r="AO48" i="1"/>
  <c r="K50" i="1"/>
  <c r="L50" i="1" s="1"/>
  <c r="O50" i="1"/>
  <c r="W50" i="1"/>
  <c r="X50" i="1" s="1"/>
  <c r="AE50" i="1"/>
  <c r="AF50" i="1" s="1"/>
  <c r="M52" i="1"/>
  <c r="Q52" i="1"/>
  <c r="U52" i="1"/>
  <c r="V52" i="1" s="1"/>
  <c r="Y52" i="1"/>
  <c r="AC52" i="1"/>
  <c r="AD52" i="1" s="1"/>
  <c r="AG52" i="1"/>
  <c r="AK52" i="1"/>
  <c r="AL52" i="1" s="1"/>
  <c r="AO52" i="1"/>
  <c r="K54" i="1"/>
  <c r="L54" i="1" s="1"/>
  <c r="O54" i="1"/>
  <c r="W54" i="1"/>
  <c r="X54" i="1" s="1"/>
  <c r="AE54" i="1"/>
  <c r="AF54" i="1" s="1"/>
  <c r="K57" i="1"/>
  <c r="L57" i="1" s="1"/>
  <c r="O57" i="1"/>
  <c r="W57" i="1"/>
  <c r="X57" i="1" s="1"/>
  <c r="AE57" i="1"/>
  <c r="AF57" i="1" s="1"/>
  <c r="M59" i="1"/>
  <c r="Q59" i="1"/>
  <c r="U59" i="1"/>
  <c r="V59" i="1" s="1"/>
  <c r="Y59" i="1"/>
  <c r="AC59" i="1"/>
  <c r="AD59" i="1" s="1"/>
  <c r="AG59" i="1"/>
  <c r="AK59" i="1"/>
  <c r="AL59" i="1" s="1"/>
  <c r="AO59" i="1"/>
  <c r="K61" i="1"/>
  <c r="L61" i="1" s="1"/>
  <c r="O61" i="1"/>
  <c r="W61" i="1"/>
  <c r="X61" i="1" s="1"/>
  <c r="AE61" i="1"/>
  <c r="AF61" i="1" s="1"/>
  <c r="M63" i="1"/>
  <c r="Q63" i="1"/>
  <c r="U63" i="1"/>
  <c r="V63" i="1" s="1"/>
  <c r="Y63" i="1"/>
  <c r="AC63" i="1"/>
  <c r="AD63" i="1" s="1"/>
  <c r="AG63" i="1"/>
  <c r="AK63" i="1"/>
  <c r="AL63" i="1" s="1"/>
  <c r="AO63" i="1"/>
  <c r="K65" i="1"/>
  <c r="L65" i="1" s="1"/>
  <c r="O65" i="1"/>
  <c r="W65" i="1"/>
  <c r="X65" i="1" s="1"/>
  <c r="AE65" i="1"/>
  <c r="AF65" i="1" s="1"/>
  <c r="AM67" i="1"/>
  <c r="AN67" i="1" s="1"/>
  <c r="AE67" i="1"/>
  <c r="AF67" i="1" s="1"/>
  <c r="W67" i="1"/>
  <c r="X67" i="1" s="1"/>
  <c r="O67" i="1"/>
  <c r="M67" i="1"/>
  <c r="R67" i="1"/>
  <c r="AC67" i="1"/>
  <c r="AD67" i="1" s="1"/>
  <c r="AT67" i="1"/>
  <c r="AU67" i="1" s="1"/>
  <c r="AV67" i="1" s="1"/>
  <c r="K70" i="1"/>
  <c r="L70" i="1" s="1"/>
  <c r="U70" i="1"/>
  <c r="V70" i="1" s="1"/>
  <c r="AK70" i="1"/>
  <c r="AL70" i="1" s="1"/>
  <c r="AM71" i="1"/>
  <c r="AN71" i="1" s="1"/>
  <c r="AE71" i="1"/>
  <c r="AF71" i="1" s="1"/>
  <c r="W71" i="1"/>
  <c r="X71" i="1" s="1"/>
  <c r="O71" i="1"/>
  <c r="K71" i="1"/>
  <c r="L71" i="1" s="1"/>
  <c r="Y71" i="1"/>
  <c r="AO71" i="1"/>
  <c r="AM72" i="1"/>
  <c r="AN72" i="1" s="1"/>
  <c r="AE72" i="1"/>
  <c r="AF72" i="1" s="1"/>
  <c r="W72" i="1"/>
  <c r="X72" i="1" s="1"/>
  <c r="AK72" i="1"/>
  <c r="AL72" i="1" s="1"/>
  <c r="U72" i="1"/>
  <c r="V72" i="1" s="1"/>
  <c r="AH72" i="1"/>
  <c r="AO72" i="1"/>
  <c r="M73" i="1"/>
  <c r="AO73" i="1"/>
  <c r="J75" i="1"/>
  <c r="AT75" i="1"/>
  <c r="AU75" i="1" s="1"/>
  <c r="AV75" i="1" s="1"/>
  <c r="AC75" i="1"/>
  <c r="AD75" i="1" s="1"/>
  <c r="M75" i="1"/>
  <c r="W75" i="1"/>
  <c r="X75" i="1" s="1"/>
  <c r="AE75" i="1"/>
  <c r="AF75" i="1" s="1"/>
  <c r="AK75" i="1"/>
  <c r="AL75" i="1" s="1"/>
  <c r="M76" i="1"/>
  <c r="AO76" i="1"/>
  <c r="M77" i="1"/>
  <c r="AO77" i="1"/>
  <c r="AH79" i="1"/>
  <c r="AM80" i="1"/>
  <c r="AN80" i="1" s="1"/>
  <c r="AE80" i="1"/>
  <c r="AF80" i="1" s="1"/>
  <c r="W80" i="1"/>
  <c r="X80" i="1" s="1"/>
  <c r="O80" i="1"/>
  <c r="K80" i="1"/>
  <c r="L80" i="1" s="1"/>
  <c r="AT80" i="1"/>
  <c r="AU80" i="1" s="1"/>
  <c r="AV80" i="1" s="1"/>
  <c r="AC80" i="1"/>
  <c r="AD80" i="1" s="1"/>
  <c r="M80" i="1"/>
  <c r="AK80" i="1"/>
  <c r="AL80" i="1" s="1"/>
  <c r="J87" i="1"/>
  <c r="AM87" i="1"/>
  <c r="AN87" i="1" s="1"/>
  <c r="AG87" i="1"/>
  <c r="W87" i="1"/>
  <c r="X87" i="1" s="1"/>
  <c r="Q87" i="1"/>
  <c r="AE87" i="1"/>
  <c r="AF87" i="1" s="1"/>
  <c r="AK87" i="1"/>
  <c r="AL87" i="1" s="1"/>
  <c r="AT87" i="1"/>
  <c r="AU87" i="1" s="1"/>
  <c r="AV87" i="1" s="1"/>
  <c r="J91" i="1"/>
  <c r="AT91" i="1"/>
  <c r="AU91" i="1" s="1"/>
  <c r="AV91" i="1" s="1"/>
  <c r="AC91" i="1"/>
  <c r="AD91" i="1" s="1"/>
  <c r="M91" i="1"/>
  <c r="AK91" i="1"/>
  <c r="AL91" i="1" s="1"/>
  <c r="U91" i="1"/>
  <c r="V91" i="1" s="1"/>
  <c r="K91" i="1"/>
  <c r="L91" i="1" s="1"/>
  <c r="AE91" i="1"/>
  <c r="AF91" i="1" s="1"/>
  <c r="AO91" i="1"/>
  <c r="AF93" i="1"/>
  <c r="P94" i="1"/>
  <c r="R100" i="6" s="1"/>
  <c r="V95" i="1"/>
  <c r="AM96" i="1"/>
  <c r="AN96" i="1" s="1"/>
  <c r="AE96" i="1"/>
  <c r="AF96" i="1" s="1"/>
  <c r="W96" i="1"/>
  <c r="X96" i="1" s="1"/>
  <c r="O96" i="1"/>
  <c r="K96" i="1"/>
  <c r="L96" i="1" s="1"/>
  <c r="AT96" i="1"/>
  <c r="AU96" i="1" s="1"/>
  <c r="AV96" i="1" s="1"/>
  <c r="AC96" i="1"/>
  <c r="AD96" i="1" s="1"/>
  <c r="M96" i="1"/>
  <c r="AK96" i="1"/>
  <c r="AL96" i="1" s="1"/>
  <c r="U96" i="1"/>
  <c r="V96" i="1" s="1"/>
  <c r="J96" i="1"/>
  <c r="AO96" i="1"/>
  <c r="AN98" i="1"/>
  <c r="J100" i="1"/>
  <c r="AD103" i="1"/>
  <c r="Y104" i="1"/>
  <c r="K105" i="1"/>
  <c r="L105" i="1" s="1"/>
  <c r="AG105" i="1"/>
  <c r="W107" i="1"/>
  <c r="X107" i="1" s="1"/>
  <c r="AG107" i="1"/>
  <c r="AH109" i="1"/>
  <c r="AG112" i="1"/>
  <c r="AT113" i="1"/>
  <c r="AU113" i="1" s="1"/>
  <c r="AV113" i="1" s="1"/>
  <c r="AM113" i="1"/>
  <c r="AN113" i="1" s="1"/>
  <c r="AC113" i="1"/>
  <c r="AD113" i="1" s="1"/>
  <c r="W113" i="1"/>
  <c r="X113" i="1" s="1"/>
  <c r="M113" i="1"/>
  <c r="AK113" i="1"/>
  <c r="AL113" i="1" s="1"/>
  <c r="AE113" i="1"/>
  <c r="AF113" i="1" s="1"/>
  <c r="U113" i="1"/>
  <c r="V113" i="1" s="1"/>
  <c r="O113" i="1"/>
  <c r="J113" i="1"/>
  <c r="AO113" i="1"/>
  <c r="J115" i="1"/>
  <c r="AK115" i="1"/>
  <c r="AL115" i="1" s="1"/>
  <c r="U115" i="1"/>
  <c r="V115" i="1" s="1"/>
  <c r="K115" i="1"/>
  <c r="L115" i="1" s="1"/>
  <c r="AT115" i="1"/>
  <c r="AU115" i="1" s="1"/>
  <c r="AV115" i="1" s="1"/>
  <c r="AC115" i="1"/>
  <c r="AD115" i="1" s="1"/>
  <c r="M115" i="1"/>
  <c r="AE115" i="1"/>
  <c r="AF115" i="1" s="1"/>
  <c r="AO115" i="1"/>
  <c r="V117" i="1"/>
  <c r="Y121" i="1"/>
  <c r="AO121" i="1"/>
  <c r="AF123" i="1"/>
  <c r="M124" i="1"/>
  <c r="AC124" i="1"/>
  <c r="AD124" i="1" s="1"/>
  <c r="AT124" i="1"/>
  <c r="AU124" i="1" s="1"/>
  <c r="AV124" i="1" s="1"/>
  <c r="M125" i="1"/>
  <c r="AC125" i="1"/>
  <c r="AD125" i="1" s="1"/>
  <c r="AT125" i="1"/>
  <c r="AU125" i="1" s="1"/>
  <c r="AV125" i="1" s="1"/>
  <c r="Q136" i="6"/>
  <c r="T136" i="6" s="1"/>
  <c r="AM132" i="1"/>
  <c r="AN132" i="1" s="1"/>
  <c r="AE132" i="1"/>
  <c r="AF132" i="1" s="1"/>
  <c r="W132" i="1"/>
  <c r="X132" i="1" s="1"/>
  <c r="O132" i="1"/>
  <c r="K132" i="1"/>
  <c r="L132" i="1" s="1"/>
  <c r="J132" i="1"/>
  <c r="Y132" i="1"/>
  <c r="AO132" i="1"/>
  <c r="AM133" i="1"/>
  <c r="AN133" i="1" s="1"/>
  <c r="AE133" i="1"/>
  <c r="AF133" i="1" s="1"/>
  <c r="W133" i="1"/>
  <c r="X133" i="1" s="1"/>
  <c r="O133" i="1"/>
  <c r="K133" i="1"/>
  <c r="L133" i="1" s="1"/>
  <c r="J133" i="1"/>
  <c r="Y133" i="1"/>
  <c r="AO133" i="1"/>
  <c r="Q136" i="1"/>
  <c r="AG136" i="1"/>
  <c r="Q137" i="1"/>
  <c r="AG137" i="1"/>
  <c r="X139" i="1"/>
  <c r="AF143" i="1"/>
  <c r="M144" i="1"/>
  <c r="AC144" i="1"/>
  <c r="AD144" i="1" s="1"/>
  <c r="AT144" i="1"/>
  <c r="AU144" i="1" s="1"/>
  <c r="AV144" i="1" s="1"/>
  <c r="M145" i="1"/>
  <c r="AC145" i="1"/>
  <c r="AD145" i="1" s="1"/>
  <c r="AT145" i="1"/>
  <c r="AU145" i="1" s="1"/>
  <c r="AV145" i="1" s="1"/>
  <c r="Q148" i="1"/>
  <c r="AG148" i="1"/>
  <c r="Q149" i="1"/>
  <c r="AG149" i="1"/>
  <c r="AM152" i="1"/>
  <c r="AN152" i="1" s="1"/>
  <c r="AE152" i="1"/>
  <c r="AF152" i="1" s="1"/>
  <c r="W152" i="1"/>
  <c r="X152" i="1" s="1"/>
  <c r="O152" i="1"/>
  <c r="K152" i="1"/>
  <c r="L152" i="1" s="1"/>
  <c r="J152" i="1"/>
  <c r="Y152" i="1"/>
  <c r="AO152" i="1"/>
  <c r="AM153" i="1"/>
  <c r="AN153" i="1" s="1"/>
  <c r="AE153" i="1"/>
  <c r="AF153" i="1" s="1"/>
  <c r="W153" i="1"/>
  <c r="X153" i="1" s="1"/>
  <c r="O153" i="1"/>
  <c r="K153" i="1"/>
  <c r="L153" i="1" s="1"/>
  <c r="J153" i="1"/>
  <c r="Y153" i="1"/>
  <c r="AO153" i="1"/>
  <c r="M156" i="1"/>
  <c r="AC156" i="1"/>
  <c r="AD156" i="1" s="1"/>
  <c r="AT156" i="1"/>
  <c r="AU156" i="1" s="1"/>
  <c r="AV156" i="1" s="1"/>
  <c r="M157" i="1"/>
  <c r="AC157" i="1"/>
  <c r="AD157" i="1" s="1"/>
  <c r="AT157" i="1"/>
  <c r="AU157" i="1" s="1"/>
  <c r="AV157" i="1" s="1"/>
  <c r="AF166" i="1"/>
  <c r="J187" i="1"/>
  <c r="AT187" i="1"/>
  <c r="AU187" i="1" s="1"/>
  <c r="AV187" i="1" s="1"/>
  <c r="K187" i="1"/>
  <c r="L187" i="1" s="1"/>
  <c r="AD192" i="1"/>
  <c r="X192" i="1"/>
  <c r="R192" i="1"/>
  <c r="AN192" i="1"/>
  <c r="AH192" i="1"/>
  <c r="N192" i="1"/>
  <c r="Z192" i="1"/>
  <c r="AF192" i="1"/>
  <c r="V192" i="1"/>
  <c r="J192" i="1"/>
  <c r="AP192" i="1"/>
  <c r="AL192" i="1"/>
  <c r="P192" i="1"/>
  <c r="AM92" i="1"/>
  <c r="AN92" i="1" s="1"/>
  <c r="AE92" i="1"/>
  <c r="AF92" i="1" s="1"/>
  <c r="W92" i="1"/>
  <c r="X92" i="1" s="1"/>
  <c r="O92" i="1"/>
  <c r="K92" i="1"/>
  <c r="L92" i="1" s="1"/>
  <c r="Y92" i="1"/>
  <c r="AO92" i="1"/>
  <c r="Y93" i="1"/>
  <c r="AO93" i="1"/>
  <c r="AD106" i="6"/>
  <c r="AG106" i="6" s="1"/>
  <c r="J103" i="1"/>
  <c r="O103" i="1"/>
  <c r="Y103" i="1"/>
  <c r="AE103" i="1"/>
  <c r="AF103" i="1" s="1"/>
  <c r="AO103" i="1"/>
  <c r="AM108" i="1"/>
  <c r="AN108" i="1" s="1"/>
  <c r="AE108" i="1"/>
  <c r="AF108" i="1" s="1"/>
  <c r="W108" i="1"/>
  <c r="X108" i="1" s="1"/>
  <c r="O108" i="1"/>
  <c r="K108" i="1"/>
  <c r="L108" i="1" s="1"/>
  <c r="Y108" i="1"/>
  <c r="AO108" i="1"/>
  <c r="Y109" i="1"/>
  <c r="AO109" i="1"/>
  <c r="AD117" i="6"/>
  <c r="AG117" i="6" s="1"/>
  <c r="R111" i="1"/>
  <c r="J119" i="1"/>
  <c r="O119" i="1"/>
  <c r="Y119" i="1"/>
  <c r="AE119" i="1"/>
  <c r="AF119" i="1" s="1"/>
  <c r="AO119" i="1"/>
  <c r="J127" i="1"/>
  <c r="J135" i="1"/>
  <c r="J143" i="1"/>
  <c r="J151" i="1"/>
  <c r="J159" i="1"/>
  <c r="V171" i="1"/>
  <c r="AM172" i="1"/>
  <c r="AN172" i="1" s="1"/>
  <c r="AE172" i="1"/>
  <c r="AF172" i="1" s="1"/>
  <c r="W172" i="1"/>
  <c r="X172" i="1" s="1"/>
  <c r="O172" i="1"/>
  <c r="K172" i="1"/>
  <c r="L172" i="1" s="1"/>
  <c r="AT172" i="1"/>
  <c r="AU172" i="1" s="1"/>
  <c r="AV172" i="1" s="1"/>
  <c r="AC172" i="1"/>
  <c r="AD172" i="1" s="1"/>
  <c r="M172" i="1"/>
  <c r="AG172" i="1"/>
  <c r="Q172" i="1"/>
  <c r="AK172" i="1"/>
  <c r="AL172" i="1" s="1"/>
  <c r="U172" i="1"/>
  <c r="V172" i="1" s="1"/>
  <c r="J172" i="1"/>
  <c r="Z173" i="1"/>
  <c r="Q184" i="6"/>
  <c r="T184" i="6" s="1"/>
  <c r="AN240" i="1"/>
  <c r="AH240" i="1"/>
  <c r="N240" i="1"/>
  <c r="AL240" i="1"/>
  <c r="AF240" i="1"/>
  <c r="Z240" i="1"/>
  <c r="AD240" i="1"/>
  <c r="V240" i="1"/>
  <c r="X240" i="1"/>
  <c r="J240" i="1"/>
  <c r="R240" i="1"/>
  <c r="AP240" i="1"/>
  <c r="P240" i="1"/>
  <c r="AD278" i="1"/>
  <c r="X278" i="1"/>
  <c r="R278" i="1"/>
  <c r="AP278" i="1"/>
  <c r="V278" i="1"/>
  <c r="P278" i="1"/>
  <c r="AL278" i="1"/>
  <c r="N278" i="1"/>
  <c r="Z278" i="1"/>
  <c r="AH278" i="1"/>
  <c r="AF278" i="1"/>
  <c r="AN278" i="1"/>
  <c r="AP293" i="1"/>
  <c r="V293" i="1"/>
  <c r="P293" i="1"/>
  <c r="J293" i="1"/>
  <c r="AN293" i="1"/>
  <c r="AH293" i="1"/>
  <c r="N293" i="1"/>
  <c r="AF293" i="1"/>
  <c r="X293" i="1"/>
  <c r="AL293" i="1"/>
  <c r="AD293" i="1"/>
  <c r="Z293" i="1"/>
  <c r="R293" i="1"/>
  <c r="AV171" i="1"/>
  <c r="AT173" i="1"/>
  <c r="AU173" i="1" s="1"/>
  <c r="AV173" i="1" s="1"/>
  <c r="AM173" i="1"/>
  <c r="AN173" i="1" s="1"/>
  <c r="AC173" i="1"/>
  <c r="AD173" i="1" s="1"/>
  <c r="W173" i="1"/>
  <c r="X173" i="1" s="1"/>
  <c r="M173" i="1"/>
  <c r="AG173" i="1"/>
  <c r="Q173" i="1"/>
  <c r="K173" i="1"/>
  <c r="L173" i="1" s="1"/>
  <c r="AK173" i="1"/>
  <c r="AL173" i="1" s="1"/>
  <c r="AE173" i="1"/>
  <c r="AF173" i="1" s="1"/>
  <c r="U173" i="1"/>
  <c r="V173" i="1" s="1"/>
  <c r="O173" i="1"/>
  <c r="J173" i="1"/>
  <c r="J197" i="1"/>
  <c r="AT197" i="1"/>
  <c r="AU197" i="1" s="1"/>
  <c r="AV197" i="1" s="1"/>
  <c r="K197" i="1"/>
  <c r="L197" i="1" s="1"/>
  <c r="AT213" i="1"/>
  <c r="AU213" i="1" s="1"/>
  <c r="AV213" i="1" s="1"/>
  <c r="J213" i="1"/>
  <c r="K213" i="1"/>
  <c r="L213" i="1" s="1"/>
  <c r="K247" i="1"/>
  <c r="L247" i="1" s="1"/>
  <c r="AT247" i="1"/>
  <c r="AU247" i="1" s="1"/>
  <c r="AV247" i="1" s="1"/>
  <c r="J247" i="1"/>
  <c r="AP253" i="1"/>
  <c r="V253" i="1"/>
  <c r="P253" i="1"/>
  <c r="J253" i="1"/>
  <c r="AN253" i="1"/>
  <c r="AH253" i="1"/>
  <c r="N253" i="1"/>
  <c r="R253" i="1"/>
  <c r="Z253" i="1"/>
  <c r="AF253" i="1"/>
  <c r="AD253" i="1"/>
  <c r="AL253" i="1"/>
  <c r="X253" i="1"/>
  <c r="AN260" i="1"/>
  <c r="AH260" i="1"/>
  <c r="N260" i="1"/>
  <c r="AL260" i="1"/>
  <c r="AF260" i="1"/>
  <c r="Z260" i="1"/>
  <c r="AP260" i="1"/>
  <c r="J260" i="1"/>
  <c r="R260" i="1"/>
  <c r="P260" i="1"/>
  <c r="X260" i="1"/>
  <c r="V260" i="1"/>
  <c r="AD260" i="1"/>
  <c r="M69" i="1"/>
  <c r="Q69" i="1"/>
  <c r="U69" i="1"/>
  <c r="V69" i="1" s="1"/>
  <c r="Y69" i="1"/>
  <c r="AC69" i="1"/>
  <c r="AD69" i="1" s="1"/>
  <c r="AG69" i="1"/>
  <c r="AK69" i="1"/>
  <c r="AL69" i="1" s="1"/>
  <c r="AO69" i="1"/>
  <c r="J79" i="1"/>
  <c r="O79" i="1"/>
  <c r="Y79" i="1"/>
  <c r="AE79" i="1"/>
  <c r="AO79" i="1"/>
  <c r="AM84" i="1"/>
  <c r="AN84" i="1" s="1"/>
  <c r="AE84" i="1"/>
  <c r="AF84" i="1" s="1"/>
  <c r="W84" i="1"/>
  <c r="X84" i="1" s="1"/>
  <c r="O84" i="1"/>
  <c r="K84" i="1"/>
  <c r="L84" i="1" s="1"/>
  <c r="Y84" i="1"/>
  <c r="AO84" i="1"/>
  <c r="Y85" i="1"/>
  <c r="Q92" i="1"/>
  <c r="AG92" i="1"/>
  <c r="K93" i="1"/>
  <c r="L93" i="1" s="1"/>
  <c r="Q93" i="1"/>
  <c r="Y100" i="6"/>
  <c r="AB100" i="6"/>
  <c r="J95" i="1"/>
  <c r="O95" i="1"/>
  <c r="Y95" i="1"/>
  <c r="AE95" i="1"/>
  <c r="AO95" i="1"/>
  <c r="AM100" i="1"/>
  <c r="AN100" i="1" s="1"/>
  <c r="AE100" i="1"/>
  <c r="AF100" i="1" s="1"/>
  <c r="W100" i="1"/>
  <c r="X100" i="1" s="1"/>
  <c r="O100" i="1"/>
  <c r="K100" i="1"/>
  <c r="L100" i="1" s="1"/>
  <c r="Y100" i="1"/>
  <c r="AO100" i="1"/>
  <c r="Y101" i="1"/>
  <c r="Q103" i="1"/>
  <c r="W103" i="1"/>
  <c r="X103" i="1" s="1"/>
  <c r="AG103" i="1"/>
  <c r="AM103" i="1"/>
  <c r="AN103" i="1" s="1"/>
  <c r="Q108" i="1"/>
  <c r="AG108" i="1"/>
  <c r="K109" i="1"/>
  <c r="L109" i="1" s="1"/>
  <c r="Q109" i="1"/>
  <c r="Y116" i="6"/>
  <c r="AB116" i="6"/>
  <c r="J111" i="1"/>
  <c r="O111" i="1"/>
  <c r="Y111" i="1"/>
  <c r="AE111" i="1"/>
  <c r="AO111" i="1"/>
  <c r="AM116" i="1"/>
  <c r="AN116" i="1" s="1"/>
  <c r="AE116" i="1"/>
  <c r="AF116" i="1" s="1"/>
  <c r="W116" i="1"/>
  <c r="X116" i="1" s="1"/>
  <c r="O116" i="1"/>
  <c r="K116" i="1"/>
  <c r="L116" i="1" s="1"/>
  <c r="Y116" i="1"/>
  <c r="AO116" i="1"/>
  <c r="Y117" i="1"/>
  <c r="Q119" i="1"/>
  <c r="W119" i="1"/>
  <c r="X119" i="1" s="1"/>
  <c r="AG119" i="1"/>
  <c r="AM119" i="1"/>
  <c r="AN119" i="1" s="1"/>
  <c r="J123" i="1"/>
  <c r="J131" i="1"/>
  <c r="J139" i="1"/>
  <c r="J147" i="1"/>
  <c r="J155" i="1"/>
  <c r="J163" i="1"/>
  <c r="AM164" i="1"/>
  <c r="AN164" i="1" s="1"/>
  <c r="AE164" i="1"/>
  <c r="AF164" i="1" s="1"/>
  <c r="W164" i="1"/>
  <c r="X164" i="1" s="1"/>
  <c r="AK164" i="1"/>
  <c r="AL164" i="1" s="1"/>
  <c r="U164" i="1"/>
  <c r="V164" i="1" s="1"/>
  <c r="AO164" i="1"/>
  <c r="Y164" i="1"/>
  <c r="O164" i="1"/>
  <c r="K164" i="1"/>
  <c r="L164" i="1" s="1"/>
  <c r="AT164" i="1"/>
  <c r="AU164" i="1" s="1"/>
  <c r="AV164" i="1" s="1"/>
  <c r="AC164" i="1"/>
  <c r="AD164" i="1" s="1"/>
  <c r="J164" i="1"/>
  <c r="J167" i="1"/>
  <c r="AT167" i="1"/>
  <c r="AU167" i="1" s="1"/>
  <c r="AV167" i="1" s="1"/>
  <c r="AC167" i="1"/>
  <c r="AD167" i="1" s="1"/>
  <c r="M167" i="1"/>
  <c r="AM167" i="1"/>
  <c r="AN167" i="1" s="1"/>
  <c r="AG167" i="1"/>
  <c r="W167" i="1"/>
  <c r="X167" i="1" s="1"/>
  <c r="Q167" i="1"/>
  <c r="AK167" i="1"/>
  <c r="AL167" i="1" s="1"/>
  <c r="U167" i="1"/>
  <c r="V167" i="1" s="1"/>
  <c r="K167" i="1"/>
  <c r="L167" i="1" s="1"/>
  <c r="AE167" i="1"/>
  <c r="AF167" i="1" s="1"/>
  <c r="P170" i="1"/>
  <c r="R177" i="6" s="1"/>
  <c r="AO172" i="1"/>
  <c r="AF174" i="1"/>
  <c r="J174" i="1"/>
  <c r="AN175" i="1"/>
  <c r="B297" i="1"/>
  <c r="J181" i="1"/>
  <c r="C297" i="1" s="1"/>
  <c r="AT181" i="1"/>
  <c r="AU181" i="1" s="1"/>
  <c r="K181" i="1"/>
  <c r="L181" i="1" s="1"/>
  <c r="AL201" i="1"/>
  <c r="AF201" i="1"/>
  <c r="Z201" i="1"/>
  <c r="AP201" i="1"/>
  <c r="V201" i="1"/>
  <c r="P201" i="1"/>
  <c r="X201" i="1"/>
  <c r="N201" i="1"/>
  <c r="AH201" i="1"/>
  <c r="AN201" i="1"/>
  <c r="AD201" i="1"/>
  <c r="AN202" i="1"/>
  <c r="AH202" i="1"/>
  <c r="N202" i="1"/>
  <c r="AD202" i="1"/>
  <c r="X202" i="1"/>
  <c r="R202" i="1"/>
  <c r="AF202" i="1"/>
  <c r="V202" i="1"/>
  <c r="AP202" i="1"/>
  <c r="J202" i="1"/>
  <c r="AL202" i="1"/>
  <c r="P202" i="1"/>
  <c r="J203" i="1"/>
  <c r="AT203" i="1"/>
  <c r="AU203" i="1" s="1"/>
  <c r="AV203" i="1" s="1"/>
  <c r="K203" i="1"/>
  <c r="L203" i="1" s="1"/>
  <c r="AP207" i="1"/>
  <c r="V207" i="1"/>
  <c r="P207" i="1"/>
  <c r="AL207" i="1"/>
  <c r="AF207" i="1"/>
  <c r="Z207" i="1"/>
  <c r="X207" i="1"/>
  <c r="N207" i="1"/>
  <c r="AH207" i="1"/>
  <c r="AN207" i="1"/>
  <c r="AD207" i="1"/>
  <c r="AD208" i="1"/>
  <c r="X208" i="1"/>
  <c r="R208" i="1"/>
  <c r="AN208" i="1"/>
  <c r="AH208" i="1"/>
  <c r="N208" i="1"/>
  <c r="Z208" i="1"/>
  <c r="AF208" i="1"/>
  <c r="V208" i="1"/>
  <c r="J208" i="1"/>
  <c r="AP208" i="1"/>
  <c r="AN214" i="1"/>
  <c r="AH214" i="1"/>
  <c r="N214" i="1"/>
  <c r="AP214" i="1"/>
  <c r="AF214" i="1"/>
  <c r="Z214" i="1"/>
  <c r="R214" i="1"/>
  <c r="J214" i="1"/>
  <c r="V214" i="1"/>
  <c r="AD214" i="1"/>
  <c r="P214" i="1"/>
  <c r="AL214" i="1"/>
  <c r="X214" i="1"/>
  <c r="K227" i="1"/>
  <c r="L227" i="1" s="1"/>
  <c r="J227" i="1"/>
  <c r="AT227" i="1"/>
  <c r="AU227" i="1" s="1"/>
  <c r="AV227" i="1" s="1"/>
  <c r="M123" i="1"/>
  <c r="Q123" i="1"/>
  <c r="U123" i="1"/>
  <c r="V123" i="1" s="1"/>
  <c r="Y123" i="1"/>
  <c r="AC123" i="1"/>
  <c r="AD123" i="1" s="1"/>
  <c r="AG123" i="1"/>
  <c r="AK123" i="1"/>
  <c r="AL123" i="1" s="1"/>
  <c r="AO123" i="1"/>
  <c r="AT123" i="1"/>
  <c r="AU123" i="1" s="1"/>
  <c r="AV123" i="1" s="1"/>
  <c r="M127" i="1"/>
  <c r="Q127" i="1"/>
  <c r="U127" i="1"/>
  <c r="V127" i="1" s="1"/>
  <c r="Y127" i="1"/>
  <c r="AC127" i="1"/>
  <c r="AD127" i="1" s="1"/>
  <c r="AG127" i="1"/>
  <c r="AK127" i="1"/>
  <c r="AL127" i="1" s="1"/>
  <c r="AO127" i="1"/>
  <c r="AT127" i="1"/>
  <c r="AU127" i="1" s="1"/>
  <c r="AV127" i="1" s="1"/>
  <c r="M131" i="1"/>
  <c r="Q131" i="1"/>
  <c r="U131" i="1"/>
  <c r="V131" i="1" s="1"/>
  <c r="Y131" i="1"/>
  <c r="AC131" i="1"/>
  <c r="AD131" i="1" s="1"/>
  <c r="AG131" i="1"/>
  <c r="AK131" i="1"/>
  <c r="AL131" i="1" s="1"/>
  <c r="AO131" i="1"/>
  <c r="AT131" i="1"/>
  <c r="AU131" i="1" s="1"/>
  <c r="AV131" i="1" s="1"/>
  <c r="M135" i="1"/>
  <c r="Q135" i="1"/>
  <c r="U135" i="1"/>
  <c r="V135" i="1" s="1"/>
  <c r="Y135" i="1"/>
  <c r="AC135" i="1"/>
  <c r="AD135" i="1" s="1"/>
  <c r="AG135" i="1"/>
  <c r="AK135" i="1"/>
  <c r="AL135" i="1" s="1"/>
  <c r="AO135" i="1"/>
  <c r="AT135" i="1"/>
  <c r="AU135" i="1" s="1"/>
  <c r="AV135" i="1" s="1"/>
  <c r="M139" i="1"/>
  <c r="Q139" i="1"/>
  <c r="U139" i="1"/>
  <c r="V139" i="1" s="1"/>
  <c r="Y139" i="1"/>
  <c r="AC139" i="1"/>
  <c r="AD139" i="1" s="1"/>
  <c r="AG139" i="1"/>
  <c r="AK139" i="1"/>
  <c r="AL139" i="1" s="1"/>
  <c r="AO139" i="1"/>
  <c r="AT139" i="1"/>
  <c r="AU139" i="1" s="1"/>
  <c r="AV139" i="1" s="1"/>
  <c r="M143" i="1"/>
  <c r="Q143" i="1"/>
  <c r="U143" i="1"/>
  <c r="V143" i="1" s="1"/>
  <c r="Y143" i="1"/>
  <c r="AC143" i="1"/>
  <c r="AD143" i="1" s="1"/>
  <c r="AG143" i="1"/>
  <c r="AK143" i="1"/>
  <c r="AL143" i="1" s="1"/>
  <c r="AO143" i="1"/>
  <c r="AT143" i="1"/>
  <c r="AU143" i="1" s="1"/>
  <c r="AV143" i="1" s="1"/>
  <c r="M147" i="1"/>
  <c r="Q147" i="1"/>
  <c r="U147" i="1"/>
  <c r="V147" i="1" s="1"/>
  <c r="Y147" i="1"/>
  <c r="AC147" i="1"/>
  <c r="AD147" i="1" s="1"/>
  <c r="AG147" i="1"/>
  <c r="AK147" i="1"/>
  <c r="AL147" i="1" s="1"/>
  <c r="AO147" i="1"/>
  <c r="AT147" i="1"/>
  <c r="AU147" i="1" s="1"/>
  <c r="AV147" i="1" s="1"/>
  <c r="M151" i="1"/>
  <c r="Q151" i="1"/>
  <c r="U151" i="1"/>
  <c r="V151" i="1" s="1"/>
  <c r="Y151" i="1"/>
  <c r="AC151" i="1"/>
  <c r="AD151" i="1" s="1"/>
  <c r="AG151" i="1"/>
  <c r="AK151" i="1"/>
  <c r="AL151" i="1" s="1"/>
  <c r="AO151" i="1"/>
  <c r="AT151" i="1"/>
  <c r="AU151" i="1" s="1"/>
  <c r="AV151" i="1" s="1"/>
  <c r="M155" i="1"/>
  <c r="Q155" i="1"/>
  <c r="U155" i="1"/>
  <c r="V155" i="1" s="1"/>
  <c r="Y155" i="1"/>
  <c r="AC155" i="1"/>
  <c r="AD155" i="1" s="1"/>
  <c r="AG155" i="1"/>
  <c r="AK155" i="1"/>
  <c r="AL155" i="1" s="1"/>
  <c r="AO155" i="1"/>
  <c r="AT155" i="1"/>
  <c r="AU155" i="1" s="1"/>
  <c r="AV155" i="1" s="1"/>
  <c r="M159" i="1"/>
  <c r="Q159" i="1"/>
  <c r="U159" i="1"/>
  <c r="V159" i="1" s="1"/>
  <c r="Y159" i="1"/>
  <c r="AC159" i="1"/>
  <c r="AD159" i="1" s="1"/>
  <c r="AG159" i="1"/>
  <c r="AK159" i="1"/>
  <c r="AL159" i="1" s="1"/>
  <c r="AO159" i="1"/>
  <c r="AT159" i="1"/>
  <c r="AU159" i="1" s="1"/>
  <c r="AV159" i="1" s="1"/>
  <c r="M163" i="1"/>
  <c r="Q163" i="1"/>
  <c r="U163" i="1"/>
  <c r="V163" i="1" s="1"/>
  <c r="Y163" i="1"/>
  <c r="AC163" i="1"/>
  <c r="AD163" i="1" s="1"/>
  <c r="AG163" i="1"/>
  <c r="AK163" i="1"/>
  <c r="AL163" i="1" s="1"/>
  <c r="AO163" i="1"/>
  <c r="AT163" i="1"/>
  <c r="AU163" i="1" s="1"/>
  <c r="AV163" i="1" s="1"/>
  <c r="AM168" i="1"/>
  <c r="AN168" i="1" s="1"/>
  <c r="AE168" i="1"/>
  <c r="AF168" i="1" s="1"/>
  <c r="W168" i="1"/>
  <c r="X168" i="1" s="1"/>
  <c r="O168" i="1"/>
  <c r="K168" i="1"/>
  <c r="L168" i="1" s="1"/>
  <c r="Y168" i="1"/>
  <c r="AO168" i="1"/>
  <c r="Y169" i="1"/>
  <c r="AO169" i="1"/>
  <c r="Q171" i="1"/>
  <c r="W171" i="1"/>
  <c r="X171" i="1" s="1"/>
  <c r="AG171" i="1"/>
  <c r="AM171" i="1"/>
  <c r="AN171" i="1" s="1"/>
  <c r="AD175" i="1"/>
  <c r="Q176" i="1"/>
  <c r="AG176" i="1"/>
  <c r="K177" i="1"/>
  <c r="L177" i="1" s="1"/>
  <c r="Q177" i="1"/>
  <c r="AG177" i="1"/>
  <c r="J179" i="1"/>
  <c r="O179" i="1"/>
  <c r="Y179" i="1"/>
  <c r="AE179" i="1"/>
  <c r="AO179" i="1"/>
  <c r="AH181" i="1"/>
  <c r="J182" i="1"/>
  <c r="AP182" i="1"/>
  <c r="AT183" i="1"/>
  <c r="AU183" i="1" s="1"/>
  <c r="AV183" i="1" s="1"/>
  <c r="J185" i="1"/>
  <c r="AH187" i="1"/>
  <c r="J188" i="1"/>
  <c r="V188" i="1"/>
  <c r="AF188" i="1"/>
  <c r="AL189" i="1"/>
  <c r="AF189" i="1"/>
  <c r="Z189" i="1"/>
  <c r="AP189" i="1"/>
  <c r="V189" i="1"/>
  <c r="P189" i="1"/>
  <c r="R189" i="1"/>
  <c r="AN190" i="1"/>
  <c r="AH190" i="1"/>
  <c r="N190" i="1"/>
  <c r="AD190" i="1"/>
  <c r="X190" i="1"/>
  <c r="R190" i="1"/>
  <c r="Z190" i="1"/>
  <c r="J191" i="1"/>
  <c r="AT193" i="1"/>
  <c r="AU193" i="1" s="1"/>
  <c r="AV193" i="1" s="1"/>
  <c r="AP195" i="1"/>
  <c r="V195" i="1"/>
  <c r="P195" i="1"/>
  <c r="AL195" i="1"/>
  <c r="AF195" i="1"/>
  <c r="Z195" i="1"/>
  <c r="R195" i="1"/>
  <c r="AD196" i="1"/>
  <c r="X196" i="1"/>
  <c r="R196" i="1"/>
  <c r="AN196" i="1"/>
  <c r="AH196" i="1"/>
  <c r="N196" i="1"/>
  <c r="P196" i="1"/>
  <c r="AL196" i="1"/>
  <c r="AH197" i="1"/>
  <c r="J198" i="1"/>
  <c r="AP198" i="1"/>
  <c r="AT199" i="1"/>
  <c r="AU199" i="1" s="1"/>
  <c r="AV199" i="1" s="1"/>
  <c r="J201" i="1"/>
  <c r="AH203" i="1"/>
  <c r="J204" i="1"/>
  <c r="V204" i="1"/>
  <c r="AF204" i="1"/>
  <c r="AL205" i="1"/>
  <c r="AF205" i="1"/>
  <c r="Z205" i="1"/>
  <c r="AP205" i="1"/>
  <c r="V205" i="1"/>
  <c r="P205" i="1"/>
  <c r="R205" i="1"/>
  <c r="AN206" i="1"/>
  <c r="AH206" i="1"/>
  <c r="N206" i="1"/>
  <c r="AD206" i="1"/>
  <c r="X206" i="1"/>
  <c r="R206" i="1"/>
  <c r="Z206" i="1"/>
  <c r="J207" i="1"/>
  <c r="AP211" i="1"/>
  <c r="V211" i="1"/>
  <c r="P211" i="1"/>
  <c r="AL211" i="1"/>
  <c r="AF211" i="1"/>
  <c r="Z211" i="1"/>
  <c r="R211" i="1"/>
  <c r="AD212" i="1"/>
  <c r="X212" i="1"/>
  <c r="R212" i="1"/>
  <c r="AN212" i="1"/>
  <c r="AH212" i="1"/>
  <c r="N212" i="1"/>
  <c r="P212" i="1"/>
  <c r="AL212" i="1"/>
  <c r="K216" i="1"/>
  <c r="L216" i="1" s="1"/>
  <c r="AT216" i="1"/>
  <c r="AU216" i="1" s="1"/>
  <c r="AV216" i="1" s="1"/>
  <c r="J216" i="1"/>
  <c r="AD223" i="1"/>
  <c r="X223" i="1"/>
  <c r="R223" i="1"/>
  <c r="AP223" i="1"/>
  <c r="V223" i="1"/>
  <c r="P223" i="1"/>
  <c r="AH223" i="1"/>
  <c r="AL223" i="1"/>
  <c r="N223" i="1"/>
  <c r="Z223" i="1"/>
  <c r="AN223" i="1"/>
  <c r="AP226" i="1"/>
  <c r="V226" i="1"/>
  <c r="P226" i="1"/>
  <c r="J226" i="1"/>
  <c r="AN226" i="1"/>
  <c r="AH226" i="1"/>
  <c r="N226" i="1"/>
  <c r="Z226" i="1"/>
  <c r="AL226" i="1"/>
  <c r="AD226" i="1"/>
  <c r="AP230" i="1"/>
  <c r="V230" i="1"/>
  <c r="P230" i="1"/>
  <c r="J230" i="1"/>
  <c r="AN230" i="1"/>
  <c r="AH230" i="1"/>
  <c r="N230" i="1"/>
  <c r="AF230" i="1"/>
  <c r="X230" i="1"/>
  <c r="R230" i="1"/>
  <c r="K232" i="1"/>
  <c r="L232" i="1" s="1"/>
  <c r="J232" i="1"/>
  <c r="AT232" i="1"/>
  <c r="AU232" i="1" s="1"/>
  <c r="AV232" i="1" s="1"/>
  <c r="AD238" i="1"/>
  <c r="X238" i="1"/>
  <c r="R238" i="1"/>
  <c r="AP238" i="1"/>
  <c r="V238" i="1"/>
  <c r="P238" i="1"/>
  <c r="AH238" i="1"/>
  <c r="AF238" i="1"/>
  <c r="N238" i="1"/>
  <c r="AN238" i="1"/>
  <c r="AL238" i="1"/>
  <c r="Z238" i="1"/>
  <c r="K246" i="1"/>
  <c r="L246" i="1" s="1"/>
  <c r="J246" i="1"/>
  <c r="AT246" i="1"/>
  <c r="AU246" i="1" s="1"/>
  <c r="AV246" i="1" s="1"/>
  <c r="K258" i="1"/>
  <c r="L258" i="1" s="1"/>
  <c r="B300" i="1"/>
  <c r="J258" i="1"/>
  <c r="C300" i="1" s="1"/>
  <c r="AT258" i="1"/>
  <c r="AU258" i="1" s="1"/>
  <c r="AP273" i="1"/>
  <c r="V273" i="1"/>
  <c r="P273" i="1"/>
  <c r="J273" i="1"/>
  <c r="AN273" i="1"/>
  <c r="AH273" i="1"/>
  <c r="N273" i="1"/>
  <c r="Z273" i="1"/>
  <c r="AF273" i="1"/>
  <c r="X273" i="1"/>
  <c r="R273" i="1"/>
  <c r="AD273" i="1"/>
  <c r="AL273" i="1"/>
  <c r="AP277" i="1"/>
  <c r="V277" i="1"/>
  <c r="P277" i="1"/>
  <c r="J277" i="1"/>
  <c r="AN277" i="1"/>
  <c r="AH277" i="1"/>
  <c r="N277" i="1"/>
  <c r="AF277" i="1"/>
  <c r="X277" i="1"/>
  <c r="AL277" i="1"/>
  <c r="AD277" i="1"/>
  <c r="Z277" i="1"/>
  <c r="R277" i="1"/>
  <c r="U4" i="3"/>
  <c r="M74" i="1"/>
  <c r="Q74" i="1"/>
  <c r="U74" i="1"/>
  <c r="V74" i="1" s="1"/>
  <c r="Y74" i="1"/>
  <c r="AC74" i="1"/>
  <c r="AD74" i="1" s="1"/>
  <c r="AG74" i="1"/>
  <c r="AK74" i="1"/>
  <c r="AL74" i="1" s="1"/>
  <c r="AO74" i="1"/>
  <c r="M78" i="1"/>
  <c r="Q78" i="1"/>
  <c r="U78" i="1"/>
  <c r="V78" i="1" s="1"/>
  <c r="Y78" i="1"/>
  <c r="AC78" i="1"/>
  <c r="AD78" i="1" s="1"/>
  <c r="AG78" i="1"/>
  <c r="AK78" i="1"/>
  <c r="AL78" i="1" s="1"/>
  <c r="AO78" i="1"/>
  <c r="M82" i="1"/>
  <c r="Q82" i="1"/>
  <c r="U82" i="1"/>
  <c r="V82" i="1" s="1"/>
  <c r="Y82" i="1"/>
  <c r="AC82" i="1"/>
  <c r="AD82" i="1" s="1"/>
  <c r="AG82" i="1"/>
  <c r="AK82" i="1"/>
  <c r="AL82" i="1" s="1"/>
  <c r="AO82" i="1"/>
  <c r="M86" i="1"/>
  <c r="Q86" i="1"/>
  <c r="U86" i="1"/>
  <c r="V86" i="1" s="1"/>
  <c r="Y86" i="1"/>
  <c r="AC86" i="1"/>
  <c r="AD86" i="1" s="1"/>
  <c r="AG86" i="1"/>
  <c r="AK86" i="1"/>
  <c r="AL86" i="1" s="1"/>
  <c r="AO86" i="1"/>
  <c r="M90" i="1"/>
  <c r="Q90" i="1"/>
  <c r="U90" i="1"/>
  <c r="V90" i="1" s="1"/>
  <c r="Y90" i="1"/>
  <c r="AC90" i="1"/>
  <c r="AD90" i="1" s="1"/>
  <c r="AG90" i="1"/>
  <c r="AK90" i="1"/>
  <c r="AL90" i="1" s="1"/>
  <c r="AO90" i="1"/>
  <c r="M94" i="1"/>
  <c r="Q94" i="1"/>
  <c r="U94" i="1"/>
  <c r="V94" i="1" s="1"/>
  <c r="Y94" i="1"/>
  <c r="AC94" i="1"/>
  <c r="AD94" i="1" s="1"/>
  <c r="AG94" i="1"/>
  <c r="AK94" i="1"/>
  <c r="AL94" i="1" s="1"/>
  <c r="AO94" i="1"/>
  <c r="M98" i="1"/>
  <c r="Q98" i="1"/>
  <c r="U98" i="1"/>
  <c r="V98" i="1" s="1"/>
  <c r="Y98" i="1"/>
  <c r="AC98" i="1"/>
  <c r="AD98" i="1" s="1"/>
  <c r="AG98" i="1"/>
  <c r="AK98" i="1"/>
  <c r="AL98" i="1" s="1"/>
  <c r="AO98" i="1"/>
  <c r="M102" i="1"/>
  <c r="Q102" i="1"/>
  <c r="U102" i="1"/>
  <c r="V102" i="1" s="1"/>
  <c r="Y102" i="1"/>
  <c r="AC102" i="1"/>
  <c r="AD102" i="1" s="1"/>
  <c r="AG102" i="1"/>
  <c r="AK102" i="1"/>
  <c r="AL102" i="1" s="1"/>
  <c r="AO102" i="1"/>
  <c r="M106" i="1"/>
  <c r="Q106" i="1"/>
  <c r="U106" i="1"/>
  <c r="V106" i="1" s="1"/>
  <c r="Y106" i="1"/>
  <c r="AC106" i="1"/>
  <c r="AD106" i="1" s="1"/>
  <c r="AG106" i="1"/>
  <c r="AK106" i="1"/>
  <c r="AL106" i="1" s="1"/>
  <c r="AO106" i="1"/>
  <c r="M110" i="1"/>
  <c r="Q110" i="1"/>
  <c r="U110" i="1"/>
  <c r="V110" i="1" s="1"/>
  <c r="Y110" i="1"/>
  <c r="AC110" i="1"/>
  <c r="AD110" i="1" s="1"/>
  <c r="AG110" i="1"/>
  <c r="AK110" i="1"/>
  <c r="AL110" i="1" s="1"/>
  <c r="AO110" i="1"/>
  <c r="M114" i="1"/>
  <c r="Q114" i="1"/>
  <c r="U114" i="1"/>
  <c r="V114" i="1" s="1"/>
  <c r="Y114" i="1"/>
  <c r="AC114" i="1"/>
  <c r="AD114" i="1" s="1"/>
  <c r="AG114" i="1"/>
  <c r="AK114" i="1"/>
  <c r="AL114" i="1" s="1"/>
  <c r="AO114" i="1"/>
  <c r="M118" i="1"/>
  <c r="Q118" i="1"/>
  <c r="U118" i="1"/>
  <c r="V118" i="1" s="1"/>
  <c r="Y118" i="1"/>
  <c r="AC118" i="1"/>
  <c r="AD118" i="1" s="1"/>
  <c r="AG118" i="1"/>
  <c r="AK118" i="1"/>
  <c r="AL118" i="1" s="1"/>
  <c r="AO118" i="1"/>
  <c r="M122" i="1"/>
  <c r="Q122" i="1"/>
  <c r="U122" i="1"/>
  <c r="V122" i="1" s="1"/>
  <c r="Y122" i="1"/>
  <c r="AC122" i="1"/>
  <c r="AD122" i="1" s="1"/>
  <c r="AG122" i="1"/>
  <c r="AK122" i="1"/>
  <c r="AL122" i="1" s="1"/>
  <c r="AO122" i="1"/>
  <c r="M126" i="1"/>
  <c r="Q126" i="1"/>
  <c r="U126" i="1"/>
  <c r="V126" i="1" s="1"/>
  <c r="Y126" i="1"/>
  <c r="AC126" i="1"/>
  <c r="AD126" i="1" s="1"/>
  <c r="AG126" i="1"/>
  <c r="AK126" i="1"/>
  <c r="AL126" i="1" s="1"/>
  <c r="AO126" i="1"/>
  <c r="M130" i="1"/>
  <c r="Q130" i="1"/>
  <c r="U130" i="1"/>
  <c r="V130" i="1" s="1"/>
  <c r="Y130" i="1"/>
  <c r="AC130" i="1"/>
  <c r="AD130" i="1" s="1"/>
  <c r="AG130" i="1"/>
  <c r="AK130" i="1"/>
  <c r="AL130" i="1" s="1"/>
  <c r="AO130" i="1"/>
  <c r="M134" i="1"/>
  <c r="Q134" i="1"/>
  <c r="U134" i="1"/>
  <c r="V134" i="1" s="1"/>
  <c r="Y134" i="1"/>
  <c r="AC134" i="1"/>
  <c r="AD134" i="1" s="1"/>
  <c r="AG134" i="1"/>
  <c r="AK134" i="1"/>
  <c r="AL134" i="1" s="1"/>
  <c r="AO134" i="1"/>
  <c r="M138" i="1"/>
  <c r="Q138" i="1"/>
  <c r="U138" i="1"/>
  <c r="V138" i="1" s="1"/>
  <c r="Y138" i="1"/>
  <c r="AC138" i="1"/>
  <c r="AD138" i="1" s="1"/>
  <c r="AG138" i="1"/>
  <c r="AK138" i="1"/>
  <c r="AL138" i="1" s="1"/>
  <c r="AO138" i="1"/>
  <c r="M142" i="1"/>
  <c r="Q142" i="1"/>
  <c r="U142" i="1"/>
  <c r="V142" i="1" s="1"/>
  <c r="Y142" i="1"/>
  <c r="AC142" i="1"/>
  <c r="AD142" i="1" s="1"/>
  <c r="AG142" i="1"/>
  <c r="AK142" i="1"/>
  <c r="AL142" i="1" s="1"/>
  <c r="AO142" i="1"/>
  <c r="M146" i="1"/>
  <c r="Q146" i="1"/>
  <c r="U146" i="1"/>
  <c r="V146" i="1" s="1"/>
  <c r="Y146" i="1"/>
  <c r="AC146" i="1"/>
  <c r="AD146" i="1" s="1"/>
  <c r="AG146" i="1"/>
  <c r="AK146" i="1"/>
  <c r="AL146" i="1" s="1"/>
  <c r="AO146" i="1"/>
  <c r="M150" i="1"/>
  <c r="Q150" i="1"/>
  <c r="U150" i="1"/>
  <c r="V150" i="1" s="1"/>
  <c r="Y150" i="1"/>
  <c r="AC150" i="1"/>
  <c r="AD150" i="1" s="1"/>
  <c r="AG150" i="1"/>
  <c r="AK150" i="1"/>
  <c r="AL150" i="1" s="1"/>
  <c r="AO150" i="1"/>
  <c r="M154" i="1"/>
  <c r="Q154" i="1"/>
  <c r="U154" i="1"/>
  <c r="V154" i="1" s="1"/>
  <c r="Y154" i="1"/>
  <c r="AC154" i="1"/>
  <c r="AD154" i="1" s="1"/>
  <c r="AG154" i="1"/>
  <c r="AK154" i="1"/>
  <c r="AL154" i="1" s="1"/>
  <c r="AO154" i="1"/>
  <c r="M158" i="1"/>
  <c r="Q158" i="1"/>
  <c r="U158" i="1"/>
  <c r="V158" i="1" s="1"/>
  <c r="Y158" i="1"/>
  <c r="AC158" i="1"/>
  <c r="AD158" i="1" s="1"/>
  <c r="AG158" i="1"/>
  <c r="AK158" i="1"/>
  <c r="AL158" i="1" s="1"/>
  <c r="AO158" i="1"/>
  <c r="M162" i="1"/>
  <c r="Q162" i="1"/>
  <c r="U162" i="1"/>
  <c r="V162" i="1" s="1"/>
  <c r="Y162" i="1"/>
  <c r="AC162" i="1"/>
  <c r="AD162" i="1" s="1"/>
  <c r="AG162" i="1"/>
  <c r="AK162" i="1"/>
  <c r="AL162" i="1" s="1"/>
  <c r="AO162" i="1"/>
  <c r="Y165" i="1"/>
  <c r="J168" i="1"/>
  <c r="U168" i="1"/>
  <c r="V168" i="1" s="1"/>
  <c r="AK168" i="1"/>
  <c r="AL168" i="1" s="1"/>
  <c r="J169" i="1"/>
  <c r="O169" i="1"/>
  <c r="U169" i="1"/>
  <c r="V169" i="1" s="1"/>
  <c r="AE169" i="1"/>
  <c r="AF169" i="1" s="1"/>
  <c r="M171" i="1"/>
  <c r="AC171" i="1"/>
  <c r="AD171" i="1" s="1"/>
  <c r="J175" i="1"/>
  <c r="O175" i="1"/>
  <c r="Y175" i="1"/>
  <c r="AE175" i="1"/>
  <c r="AF175" i="1" s="1"/>
  <c r="AO175" i="1"/>
  <c r="M176" i="1"/>
  <c r="AC176" i="1"/>
  <c r="AD176" i="1" s="1"/>
  <c r="M177" i="1"/>
  <c r="W177" i="1"/>
  <c r="X177" i="1" s="1"/>
  <c r="AC177" i="1"/>
  <c r="AD177" i="1" s="1"/>
  <c r="AM177" i="1"/>
  <c r="AN177" i="1" s="1"/>
  <c r="AT177" i="1"/>
  <c r="AU177" i="1" s="1"/>
  <c r="AV177" i="1" s="1"/>
  <c r="K179" i="1"/>
  <c r="L179" i="1" s="1"/>
  <c r="U179" i="1"/>
  <c r="V179" i="1" s="1"/>
  <c r="AK179" i="1"/>
  <c r="AL179" i="1" s="1"/>
  <c r="AM180" i="1"/>
  <c r="AN180" i="1" s="1"/>
  <c r="AE180" i="1"/>
  <c r="AF180" i="1" s="1"/>
  <c r="W180" i="1"/>
  <c r="X180" i="1" s="1"/>
  <c r="O180" i="1"/>
  <c r="K180" i="1"/>
  <c r="L180" i="1" s="1"/>
  <c r="AT180" i="1"/>
  <c r="AU180" i="1" s="1"/>
  <c r="AV180" i="1" s="1"/>
  <c r="AO180" i="1"/>
  <c r="AK180" i="1"/>
  <c r="AL180" i="1" s="1"/>
  <c r="AG180" i="1"/>
  <c r="AC180" i="1"/>
  <c r="AD180" i="1" s="1"/>
  <c r="Y180" i="1"/>
  <c r="N181" i="1"/>
  <c r="V182" i="1"/>
  <c r="AP183" i="1"/>
  <c r="V183" i="1"/>
  <c r="P183" i="1"/>
  <c r="AL183" i="1"/>
  <c r="AF183" i="1"/>
  <c r="Z183" i="1"/>
  <c r="R183" i="1"/>
  <c r="AD184" i="1"/>
  <c r="X184" i="1"/>
  <c r="R184" i="1"/>
  <c r="AN184" i="1"/>
  <c r="AH184" i="1"/>
  <c r="N184" i="1"/>
  <c r="P184" i="1"/>
  <c r="AL184" i="1"/>
  <c r="K185" i="1"/>
  <c r="L185" i="1" s="1"/>
  <c r="N187" i="1"/>
  <c r="J189" i="1"/>
  <c r="AD189" i="1"/>
  <c r="AN189" i="1"/>
  <c r="P190" i="1"/>
  <c r="AL190" i="1"/>
  <c r="K191" i="1"/>
  <c r="L191" i="1" s="1"/>
  <c r="AL193" i="1"/>
  <c r="AF193" i="1"/>
  <c r="AJ193" i="1" s="1"/>
  <c r="Z193" i="1"/>
  <c r="AP193" i="1"/>
  <c r="V193" i="1"/>
  <c r="P193" i="1"/>
  <c r="R193" i="1"/>
  <c r="AN194" i="1"/>
  <c r="AH194" i="1"/>
  <c r="N194" i="1"/>
  <c r="AD194" i="1"/>
  <c r="X194" i="1"/>
  <c r="R194" i="1"/>
  <c r="Z194" i="1"/>
  <c r="J195" i="1"/>
  <c r="AD195" i="1"/>
  <c r="AN195" i="1"/>
  <c r="AP196" i="1"/>
  <c r="N197" i="1"/>
  <c r="V198" i="1"/>
  <c r="AP199" i="1"/>
  <c r="V199" i="1"/>
  <c r="P199" i="1"/>
  <c r="AL199" i="1"/>
  <c r="AF199" i="1"/>
  <c r="Z199" i="1"/>
  <c r="R199" i="1"/>
  <c r="AD200" i="1"/>
  <c r="X200" i="1"/>
  <c r="R200" i="1"/>
  <c r="AN200" i="1"/>
  <c r="AH200" i="1"/>
  <c r="N200" i="1"/>
  <c r="P200" i="1"/>
  <c r="AL200" i="1"/>
  <c r="K201" i="1"/>
  <c r="L201" i="1" s="1"/>
  <c r="N203" i="1"/>
  <c r="J205" i="1"/>
  <c r="AD205" i="1"/>
  <c r="AN205" i="1"/>
  <c r="P206" i="1"/>
  <c r="AL206" i="1"/>
  <c r="K207" i="1"/>
  <c r="L207" i="1" s="1"/>
  <c r="AL209" i="1"/>
  <c r="AF209" i="1"/>
  <c r="Z209" i="1"/>
  <c r="AP209" i="1"/>
  <c r="V209" i="1"/>
  <c r="P209" i="1"/>
  <c r="R209" i="1"/>
  <c r="AN210" i="1"/>
  <c r="AH210" i="1"/>
  <c r="N210" i="1"/>
  <c r="AD210" i="1"/>
  <c r="X210" i="1"/>
  <c r="R210" i="1"/>
  <c r="Z210" i="1"/>
  <c r="J211" i="1"/>
  <c r="AD211" i="1"/>
  <c r="AN211" i="1"/>
  <c r="AP212" i="1"/>
  <c r="N213" i="1"/>
  <c r="AP215" i="1"/>
  <c r="V215" i="1"/>
  <c r="P215" i="1"/>
  <c r="AN215" i="1"/>
  <c r="AH215" i="1"/>
  <c r="Z215" i="1"/>
  <c r="R215" i="1"/>
  <c r="AD215" i="1"/>
  <c r="R218" i="1"/>
  <c r="AF218" i="1"/>
  <c r="K219" i="1"/>
  <c r="L219" i="1" s="1"/>
  <c r="J219" i="1"/>
  <c r="AN225" i="1"/>
  <c r="AH225" i="1"/>
  <c r="N225" i="1"/>
  <c r="AL225" i="1"/>
  <c r="AF225" i="1"/>
  <c r="Z225" i="1"/>
  <c r="AD225" i="1"/>
  <c r="V225" i="1"/>
  <c r="R225" i="1"/>
  <c r="P225" i="1"/>
  <c r="X226" i="1"/>
  <c r="Z230" i="1"/>
  <c r="AL230" i="1"/>
  <c r="AP234" i="1"/>
  <c r="V234" i="1"/>
  <c r="P234" i="1"/>
  <c r="J234" i="1"/>
  <c r="AN234" i="1"/>
  <c r="AH234" i="1"/>
  <c r="N234" i="1"/>
  <c r="AL234" i="1"/>
  <c r="AD234" i="1"/>
  <c r="Z234" i="1"/>
  <c r="K236" i="1"/>
  <c r="L236" i="1" s="1"/>
  <c r="J236" i="1"/>
  <c r="AT236" i="1"/>
  <c r="AU236" i="1" s="1"/>
  <c r="AV236" i="1" s="1"/>
  <c r="AD250" i="1"/>
  <c r="X250" i="1"/>
  <c r="R250" i="1"/>
  <c r="AP250" i="1"/>
  <c r="V250" i="1"/>
  <c r="P250" i="1"/>
  <c r="Z250" i="1"/>
  <c r="AH250" i="1"/>
  <c r="AL250" i="1"/>
  <c r="N250" i="1"/>
  <c r="AF250" i="1"/>
  <c r="AP261" i="1"/>
  <c r="V261" i="1"/>
  <c r="P261" i="1"/>
  <c r="J261" i="1"/>
  <c r="AN261" i="1"/>
  <c r="AH261" i="1"/>
  <c r="N261" i="1"/>
  <c r="AF261" i="1"/>
  <c r="X261" i="1"/>
  <c r="AL261" i="1"/>
  <c r="AD261" i="1"/>
  <c r="R261" i="1"/>
  <c r="AV273" i="1"/>
  <c r="AD175" i="6"/>
  <c r="AG175" i="6" s="1"/>
  <c r="J171" i="1"/>
  <c r="O171" i="1"/>
  <c r="Y171" i="1"/>
  <c r="AE171" i="1"/>
  <c r="AF171" i="1" s="1"/>
  <c r="AO171" i="1"/>
  <c r="AM176" i="1"/>
  <c r="AN176" i="1" s="1"/>
  <c r="AE176" i="1"/>
  <c r="AF176" i="1" s="1"/>
  <c r="W176" i="1"/>
  <c r="X176" i="1" s="1"/>
  <c r="O176" i="1"/>
  <c r="K176" i="1"/>
  <c r="L176" i="1" s="1"/>
  <c r="Y176" i="1"/>
  <c r="AO176" i="1"/>
  <c r="Y177" i="1"/>
  <c r="AL181" i="1"/>
  <c r="AF181" i="1"/>
  <c r="Z181" i="1"/>
  <c r="AP181" i="1"/>
  <c r="V181" i="1"/>
  <c r="P181" i="1"/>
  <c r="R181" i="1"/>
  <c r="AN182" i="1"/>
  <c r="AH182" i="1"/>
  <c r="N182" i="1"/>
  <c r="AD182" i="1"/>
  <c r="X182" i="1"/>
  <c r="R182" i="1"/>
  <c r="Z182" i="1"/>
  <c r="AP187" i="1"/>
  <c r="V187" i="1"/>
  <c r="P187" i="1"/>
  <c r="AL187" i="1"/>
  <c r="AF187" i="1"/>
  <c r="Z187" i="1"/>
  <c r="R187" i="1"/>
  <c r="AD188" i="1"/>
  <c r="X188" i="1"/>
  <c r="R188" i="1"/>
  <c r="AN188" i="1"/>
  <c r="AH188" i="1"/>
  <c r="N188" i="1"/>
  <c r="P188" i="1"/>
  <c r="AL188" i="1"/>
  <c r="AL197" i="1"/>
  <c r="AF197" i="1"/>
  <c r="Z197" i="1"/>
  <c r="AP197" i="1"/>
  <c r="V197" i="1"/>
  <c r="P197" i="1"/>
  <c r="R197" i="1"/>
  <c r="AN198" i="1"/>
  <c r="AH198" i="1"/>
  <c r="N198" i="1"/>
  <c r="AD198" i="1"/>
  <c r="X198" i="1"/>
  <c r="R198" i="1"/>
  <c r="Z198" i="1"/>
  <c r="AP203" i="1"/>
  <c r="V203" i="1"/>
  <c r="P203" i="1"/>
  <c r="AL203" i="1"/>
  <c r="AF203" i="1"/>
  <c r="Z203" i="1"/>
  <c r="R203" i="1"/>
  <c r="AD204" i="1"/>
  <c r="X204" i="1"/>
  <c r="R204" i="1"/>
  <c r="AN204" i="1"/>
  <c r="AH204" i="1"/>
  <c r="N204" i="1"/>
  <c r="P204" i="1"/>
  <c r="AL204" i="1"/>
  <c r="AH211" i="1"/>
  <c r="J212" i="1"/>
  <c r="V212" i="1"/>
  <c r="AF212" i="1"/>
  <c r="AL213" i="1"/>
  <c r="AF213" i="1"/>
  <c r="Z213" i="1"/>
  <c r="AP213" i="1"/>
  <c r="V213" i="1"/>
  <c r="P213" i="1"/>
  <c r="R213" i="1"/>
  <c r="AT217" i="1"/>
  <c r="AU217" i="1" s="1"/>
  <c r="AV217" i="1" s="1"/>
  <c r="J217" i="1"/>
  <c r="AP218" i="1"/>
  <c r="V218" i="1"/>
  <c r="P218" i="1"/>
  <c r="J218" i="1"/>
  <c r="AN218" i="1"/>
  <c r="AH218" i="1"/>
  <c r="N218" i="1"/>
  <c r="AL218" i="1"/>
  <c r="AD218" i="1"/>
  <c r="Z218" i="1"/>
  <c r="AP222" i="1"/>
  <c r="V222" i="1"/>
  <c r="P222" i="1"/>
  <c r="J222" i="1"/>
  <c r="AN222" i="1"/>
  <c r="AH222" i="1"/>
  <c r="N222" i="1"/>
  <c r="R222" i="1"/>
  <c r="AF222" i="1"/>
  <c r="X222" i="1"/>
  <c r="AF223" i="1"/>
  <c r="AD231" i="1"/>
  <c r="X231" i="1"/>
  <c r="R231" i="1"/>
  <c r="AP231" i="1"/>
  <c r="V231" i="1"/>
  <c r="P231" i="1"/>
  <c r="AL231" i="1"/>
  <c r="N231" i="1"/>
  <c r="AH231" i="1"/>
  <c r="AJ231" i="1" s="1"/>
  <c r="Z231" i="1"/>
  <c r="AN231" i="1"/>
  <c r="AN233" i="1"/>
  <c r="AH233" i="1"/>
  <c r="N233" i="1"/>
  <c r="AL233" i="1"/>
  <c r="AF233" i="1"/>
  <c r="Z233" i="1"/>
  <c r="R233" i="1"/>
  <c r="AD233" i="1"/>
  <c r="V233" i="1"/>
  <c r="P233" i="1"/>
  <c r="AV233" i="1"/>
  <c r="AP237" i="1"/>
  <c r="V237" i="1"/>
  <c r="P237" i="1"/>
  <c r="J237" i="1"/>
  <c r="AN237" i="1"/>
  <c r="AH237" i="1"/>
  <c r="N237" i="1"/>
  <c r="R237" i="1"/>
  <c r="AL237" i="1"/>
  <c r="Z237" i="1"/>
  <c r="AF237" i="1"/>
  <c r="X237" i="1"/>
  <c r="AP245" i="1"/>
  <c r="V245" i="1"/>
  <c r="P245" i="1"/>
  <c r="J245" i="1"/>
  <c r="C299" i="1" s="1"/>
  <c r="AN245" i="1"/>
  <c r="AH245" i="1"/>
  <c r="N245" i="1"/>
  <c r="AF245" i="1"/>
  <c r="X245" i="1"/>
  <c r="AD245" i="1"/>
  <c r="R245" i="1"/>
  <c r="AL245" i="1"/>
  <c r="AP281" i="1"/>
  <c r="V281" i="1"/>
  <c r="P281" i="1"/>
  <c r="J281" i="1"/>
  <c r="AN281" i="1"/>
  <c r="AH281" i="1"/>
  <c r="N281" i="1"/>
  <c r="AL281" i="1"/>
  <c r="AD281" i="1"/>
  <c r="R281" i="1"/>
  <c r="Z281" i="1"/>
  <c r="X281" i="1"/>
  <c r="AN288" i="1"/>
  <c r="AH288" i="1"/>
  <c r="N288" i="1"/>
  <c r="AL288" i="1"/>
  <c r="AF288" i="1"/>
  <c r="Z288" i="1"/>
  <c r="AD288" i="1"/>
  <c r="V288" i="1"/>
  <c r="AP288" i="1"/>
  <c r="J288" i="1"/>
  <c r="P288" i="1"/>
  <c r="X288" i="1"/>
  <c r="AT184" i="1"/>
  <c r="AU184" i="1" s="1"/>
  <c r="AV184" i="1" s="1"/>
  <c r="AT188" i="1"/>
  <c r="AU188" i="1" s="1"/>
  <c r="AV188" i="1" s="1"/>
  <c r="AT192" i="1"/>
  <c r="AU192" i="1" s="1"/>
  <c r="AV192" i="1" s="1"/>
  <c r="AT196" i="1"/>
  <c r="AU196" i="1" s="1"/>
  <c r="AV196" i="1" s="1"/>
  <c r="AT200" i="1"/>
  <c r="AU200" i="1" s="1"/>
  <c r="AV200" i="1" s="1"/>
  <c r="AT204" i="1"/>
  <c r="AU204" i="1" s="1"/>
  <c r="AV204" i="1" s="1"/>
  <c r="AT208" i="1"/>
  <c r="AU208" i="1" s="1"/>
  <c r="AV208" i="1" s="1"/>
  <c r="AT212" i="1"/>
  <c r="AU212" i="1" s="1"/>
  <c r="AV212" i="1" s="1"/>
  <c r="AD219" i="1"/>
  <c r="X219" i="1"/>
  <c r="R219" i="1"/>
  <c r="AP219" i="1"/>
  <c r="V219" i="1"/>
  <c r="P219" i="1"/>
  <c r="AF219" i="1"/>
  <c r="AN219" i="1"/>
  <c r="AV223" i="1"/>
  <c r="AN229" i="1"/>
  <c r="AH229" i="1"/>
  <c r="N229" i="1"/>
  <c r="AL229" i="1"/>
  <c r="AF229" i="1"/>
  <c r="Z229" i="1"/>
  <c r="P229" i="1"/>
  <c r="X229" i="1"/>
  <c r="K231" i="1"/>
  <c r="L231" i="1" s="1"/>
  <c r="J231" i="1"/>
  <c r="AD235" i="1"/>
  <c r="X235" i="1"/>
  <c r="R235" i="1"/>
  <c r="AP235" i="1"/>
  <c r="V235" i="1"/>
  <c r="P235" i="1"/>
  <c r="AH235" i="1"/>
  <c r="AV238" i="1"/>
  <c r="B298" i="1"/>
  <c r="K239" i="1"/>
  <c r="L239" i="1" s="1"/>
  <c r="J239" i="1"/>
  <c r="C298" i="1" s="1"/>
  <c r="AT239" i="1"/>
  <c r="AU239" i="1" s="1"/>
  <c r="AN244" i="1"/>
  <c r="AH244" i="1"/>
  <c r="N244" i="1"/>
  <c r="AL244" i="1"/>
  <c r="AF244" i="1"/>
  <c r="Z244" i="1"/>
  <c r="AP244" i="1"/>
  <c r="J244" i="1"/>
  <c r="R244" i="1"/>
  <c r="AN248" i="1"/>
  <c r="AH248" i="1"/>
  <c r="N248" i="1"/>
  <c r="AL248" i="1"/>
  <c r="AF248" i="1"/>
  <c r="Z248" i="1"/>
  <c r="R248" i="1"/>
  <c r="P248" i="1"/>
  <c r="AP248" i="1"/>
  <c r="AP257" i="1"/>
  <c r="V257" i="1"/>
  <c r="P257" i="1"/>
  <c r="J257" i="1"/>
  <c r="AN257" i="1"/>
  <c r="AH257" i="1"/>
  <c r="N257" i="1"/>
  <c r="Z257" i="1"/>
  <c r="AF257" i="1"/>
  <c r="X257" i="1"/>
  <c r="AD262" i="1"/>
  <c r="X262" i="1"/>
  <c r="R262" i="1"/>
  <c r="AP262" i="1"/>
  <c r="V262" i="1"/>
  <c r="P262" i="1"/>
  <c r="AL262" i="1"/>
  <c r="N262" i="1"/>
  <c r="Z262" i="1"/>
  <c r="AN262" i="1"/>
  <c r="AP265" i="1"/>
  <c r="V265" i="1"/>
  <c r="P265" i="1"/>
  <c r="J265" i="1"/>
  <c r="AN265" i="1"/>
  <c r="AH265" i="1"/>
  <c r="N265" i="1"/>
  <c r="AL265" i="1"/>
  <c r="AD265" i="1"/>
  <c r="AV265" i="1"/>
  <c r="R265" i="1"/>
  <c r="AF265" i="1"/>
  <c r="K267" i="1"/>
  <c r="L267" i="1" s="1"/>
  <c r="AT267" i="1"/>
  <c r="AU267" i="1" s="1"/>
  <c r="AV267" i="1" s="1"/>
  <c r="J267" i="1"/>
  <c r="AN272" i="1"/>
  <c r="AH272" i="1"/>
  <c r="N272" i="1"/>
  <c r="AL272" i="1"/>
  <c r="AF272" i="1"/>
  <c r="Z272" i="1"/>
  <c r="AD272" i="1"/>
  <c r="V272" i="1"/>
  <c r="AP272" i="1"/>
  <c r="J272" i="1"/>
  <c r="R272" i="1"/>
  <c r="K278" i="1"/>
  <c r="L278" i="1" s="1"/>
  <c r="J278" i="1"/>
  <c r="AT278" i="1"/>
  <c r="AU278" i="1" s="1"/>
  <c r="AV278" i="1" s="1"/>
  <c r="AV292" i="1"/>
  <c r="AP241" i="1"/>
  <c r="V241" i="1"/>
  <c r="P241" i="1"/>
  <c r="J241" i="1"/>
  <c r="AN241" i="1"/>
  <c r="AH241" i="1"/>
  <c r="N241" i="1"/>
  <c r="Z241" i="1"/>
  <c r="AF241" i="1"/>
  <c r="AD244" i="1"/>
  <c r="AV250" i="1"/>
  <c r="K251" i="1"/>
  <c r="L251" i="1" s="1"/>
  <c r="AT251" i="1"/>
  <c r="AU251" i="1" s="1"/>
  <c r="AV251" i="1" s="1"/>
  <c r="J251" i="1"/>
  <c r="AN256" i="1"/>
  <c r="AH256" i="1"/>
  <c r="N256" i="1"/>
  <c r="AL256" i="1"/>
  <c r="AF256" i="1"/>
  <c r="Z256" i="1"/>
  <c r="AD256" i="1"/>
  <c r="V256" i="1"/>
  <c r="AP256" i="1"/>
  <c r="J256" i="1"/>
  <c r="R256" i="1"/>
  <c r="AL257" i="1"/>
  <c r="K262" i="1"/>
  <c r="L262" i="1" s="1"/>
  <c r="J262" i="1"/>
  <c r="AT262" i="1"/>
  <c r="AU262" i="1" s="1"/>
  <c r="AV262" i="1" s="1"/>
  <c r="AF262" i="1"/>
  <c r="X265" i="1"/>
  <c r="B301" i="1"/>
  <c r="K279" i="1"/>
  <c r="L279" i="1" s="1"/>
  <c r="AT279" i="1"/>
  <c r="AU279" i="1" s="1"/>
  <c r="AD282" i="1"/>
  <c r="X282" i="1"/>
  <c r="R282" i="1"/>
  <c r="AP282" i="1"/>
  <c r="V282" i="1"/>
  <c r="P282" i="1"/>
  <c r="Z282" i="1"/>
  <c r="AH282" i="1"/>
  <c r="AN282" i="1"/>
  <c r="AP285" i="1"/>
  <c r="V285" i="1"/>
  <c r="P285" i="1"/>
  <c r="J285" i="1"/>
  <c r="AN285" i="1"/>
  <c r="AH285" i="1"/>
  <c r="N285" i="1"/>
  <c r="R285" i="1"/>
  <c r="Z285" i="1"/>
  <c r="X285" i="1"/>
  <c r="K290" i="1"/>
  <c r="L290" i="1" s="1"/>
  <c r="J290" i="1"/>
  <c r="AT290" i="1"/>
  <c r="AU290" i="1" s="1"/>
  <c r="AV290" i="1" s="1"/>
  <c r="AN292" i="1"/>
  <c r="AH292" i="1"/>
  <c r="N292" i="1"/>
  <c r="AL292" i="1"/>
  <c r="AF292" i="1"/>
  <c r="Z292" i="1"/>
  <c r="AP292" i="1"/>
  <c r="J292" i="1"/>
  <c r="R292" i="1"/>
  <c r="AD292" i="1"/>
  <c r="G4" i="3"/>
  <c r="AD5" i="3"/>
  <c r="AH5" i="3" s="1"/>
  <c r="F4" i="3"/>
  <c r="M166" i="1"/>
  <c r="Q166" i="1"/>
  <c r="U166" i="1"/>
  <c r="V166" i="1" s="1"/>
  <c r="Y166" i="1"/>
  <c r="AC166" i="1"/>
  <c r="AD166" i="1" s="1"/>
  <c r="AG166" i="1"/>
  <c r="AK166" i="1"/>
  <c r="AL166" i="1" s="1"/>
  <c r="AO166" i="1"/>
  <c r="M170" i="1"/>
  <c r="Q170" i="1"/>
  <c r="U170" i="1"/>
  <c r="V170" i="1" s="1"/>
  <c r="Y170" i="1"/>
  <c r="AC170" i="1"/>
  <c r="AD170" i="1" s="1"/>
  <c r="AG170" i="1"/>
  <c r="AK170" i="1"/>
  <c r="AL170" i="1" s="1"/>
  <c r="AO170" i="1"/>
  <c r="M174" i="1"/>
  <c r="Q174" i="1"/>
  <c r="U174" i="1"/>
  <c r="V174" i="1" s="1"/>
  <c r="Y174" i="1"/>
  <c r="AC174" i="1"/>
  <c r="AD174" i="1" s="1"/>
  <c r="AG174" i="1"/>
  <c r="AK174" i="1"/>
  <c r="AL174" i="1" s="1"/>
  <c r="AO174" i="1"/>
  <c r="M178" i="1"/>
  <c r="Q178" i="1"/>
  <c r="U178" i="1"/>
  <c r="V178" i="1" s="1"/>
  <c r="Y178" i="1"/>
  <c r="AC178" i="1"/>
  <c r="AD178" i="1" s="1"/>
  <c r="AG178" i="1"/>
  <c r="AK178" i="1"/>
  <c r="AL178" i="1" s="1"/>
  <c r="AO178" i="1"/>
  <c r="J215" i="1"/>
  <c r="AD216" i="1"/>
  <c r="X216" i="1"/>
  <c r="R216" i="1"/>
  <c r="N216" i="1"/>
  <c r="V216" i="1"/>
  <c r="AF216" i="1"/>
  <c r="AN216" i="1"/>
  <c r="AN217" i="1"/>
  <c r="AL217" i="1"/>
  <c r="AF217" i="1"/>
  <c r="Z217" i="1"/>
  <c r="N217" i="1"/>
  <c r="Z219" i="1"/>
  <c r="AT220" i="1"/>
  <c r="AU220" i="1" s="1"/>
  <c r="AV220" i="1" s="1"/>
  <c r="AN221" i="1"/>
  <c r="AH221" i="1"/>
  <c r="N221" i="1"/>
  <c r="AL221" i="1"/>
  <c r="AF221" i="1"/>
  <c r="Z221" i="1"/>
  <c r="P221" i="1"/>
  <c r="X221" i="1"/>
  <c r="K223" i="1"/>
  <c r="L223" i="1" s="1"/>
  <c r="J223" i="1"/>
  <c r="AD227" i="1"/>
  <c r="X227" i="1"/>
  <c r="R227" i="1"/>
  <c r="AP227" i="1"/>
  <c r="V227" i="1"/>
  <c r="P227" i="1"/>
  <c r="AF227" i="1"/>
  <c r="AN227" i="1"/>
  <c r="J229" i="1"/>
  <c r="AP229" i="1"/>
  <c r="AT231" i="1"/>
  <c r="AU231" i="1" s="1"/>
  <c r="AV231" i="1" s="1"/>
  <c r="AN235" i="1"/>
  <c r="X241" i="1"/>
  <c r="K242" i="1"/>
  <c r="L242" i="1" s="1"/>
  <c r="J242" i="1"/>
  <c r="AT242" i="1"/>
  <c r="AU242" i="1" s="1"/>
  <c r="AV242" i="1" s="1"/>
  <c r="V244" i="1"/>
  <c r="AD246" i="1"/>
  <c r="X246" i="1"/>
  <c r="R246" i="1"/>
  <c r="AP246" i="1"/>
  <c r="V246" i="1"/>
  <c r="P246" i="1"/>
  <c r="AL246" i="1"/>
  <c r="N246" i="1"/>
  <c r="AH246" i="1"/>
  <c r="J248" i="1"/>
  <c r="V248" i="1"/>
  <c r="AD248" i="1"/>
  <c r="AV248" i="1"/>
  <c r="AD257" i="1"/>
  <c r="AV260" i="1"/>
  <c r="AH262" i="1"/>
  <c r="K263" i="1"/>
  <c r="L263" i="1" s="1"/>
  <c r="AT263" i="1"/>
  <c r="AU263" i="1" s="1"/>
  <c r="AV263" i="1" s="1"/>
  <c r="Z265" i="1"/>
  <c r="AD266" i="1"/>
  <c r="X266" i="1"/>
  <c r="R266" i="1"/>
  <c r="AP266" i="1"/>
  <c r="V266" i="1"/>
  <c r="P266" i="1"/>
  <c r="Z266" i="1"/>
  <c r="AH266" i="1"/>
  <c r="AN266" i="1"/>
  <c r="AP269" i="1"/>
  <c r="V269" i="1"/>
  <c r="P269" i="1"/>
  <c r="J269" i="1"/>
  <c r="AN269" i="1"/>
  <c r="AH269" i="1"/>
  <c r="N269" i="1"/>
  <c r="R269" i="1"/>
  <c r="Z269" i="1"/>
  <c r="X269" i="1"/>
  <c r="X272" i="1"/>
  <c r="K274" i="1"/>
  <c r="L274" i="1" s="1"/>
  <c r="J274" i="1"/>
  <c r="AT274" i="1"/>
  <c r="AU274" i="1" s="1"/>
  <c r="AV274" i="1" s="1"/>
  <c r="AN276" i="1"/>
  <c r="AH276" i="1"/>
  <c r="N276" i="1"/>
  <c r="AL276" i="1"/>
  <c r="AF276" i="1"/>
  <c r="Z276" i="1"/>
  <c r="AP276" i="1"/>
  <c r="J276" i="1"/>
  <c r="R276" i="1"/>
  <c r="AD276" i="1"/>
  <c r="J279" i="1"/>
  <c r="C301" i="1" s="1"/>
  <c r="AF282" i="1"/>
  <c r="AL285" i="1"/>
  <c r="AP289" i="1"/>
  <c r="V289" i="1"/>
  <c r="P289" i="1"/>
  <c r="J289" i="1"/>
  <c r="AN289" i="1"/>
  <c r="AH289" i="1"/>
  <c r="N289" i="1"/>
  <c r="Z289" i="1"/>
  <c r="AF289" i="1"/>
  <c r="X289" i="1"/>
  <c r="V292" i="1"/>
  <c r="U35" i="3"/>
  <c r="K250" i="1"/>
  <c r="L250" i="1" s="1"/>
  <c r="J250" i="1"/>
  <c r="AD254" i="1"/>
  <c r="X254" i="1"/>
  <c r="R254" i="1"/>
  <c r="AP254" i="1"/>
  <c r="V254" i="1"/>
  <c r="P254" i="1"/>
  <c r="AF254" i="1"/>
  <c r="AN254" i="1"/>
  <c r="AN264" i="1"/>
  <c r="AH264" i="1"/>
  <c r="N264" i="1"/>
  <c r="AL264" i="1"/>
  <c r="AF264" i="1"/>
  <c r="Z264" i="1"/>
  <c r="P264" i="1"/>
  <c r="X264" i="1"/>
  <c r="K266" i="1"/>
  <c r="L266" i="1" s="1"/>
  <c r="J266" i="1"/>
  <c r="AD270" i="1"/>
  <c r="X270" i="1"/>
  <c r="R270" i="1"/>
  <c r="AP270" i="1"/>
  <c r="V270" i="1"/>
  <c r="P270" i="1"/>
  <c r="AF270" i="1"/>
  <c r="AN270" i="1"/>
  <c r="AN280" i="1"/>
  <c r="AH280" i="1"/>
  <c r="N280" i="1"/>
  <c r="AL280" i="1"/>
  <c r="AF280" i="1"/>
  <c r="Z280" i="1"/>
  <c r="P280" i="1"/>
  <c r="X280" i="1"/>
  <c r="K282" i="1"/>
  <c r="L282" i="1" s="1"/>
  <c r="J282" i="1"/>
  <c r="AD286" i="1"/>
  <c r="X286" i="1"/>
  <c r="R286" i="1"/>
  <c r="AP286" i="1"/>
  <c r="V286" i="1"/>
  <c r="P286" i="1"/>
  <c r="AF286" i="1"/>
  <c r="AN286" i="1"/>
  <c r="R11" i="3"/>
  <c r="P29" i="3"/>
  <c r="P27" i="3"/>
  <c r="P25" i="3"/>
  <c r="P28" i="3"/>
  <c r="U34" i="3"/>
  <c r="K235" i="1"/>
  <c r="L235" i="1" s="1"/>
  <c r="J235" i="1"/>
  <c r="K238" i="1"/>
  <c r="L238" i="1" s="1"/>
  <c r="J238" i="1"/>
  <c r="AD242" i="1"/>
  <c r="X242" i="1"/>
  <c r="R242" i="1"/>
  <c r="AP242" i="1"/>
  <c r="V242" i="1"/>
  <c r="P242" i="1"/>
  <c r="AF242" i="1"/>
  <c r="AN242" i="1"/>
  <c r="AN252" i="1"/>
  <c r="AH252" i="1"/>
  <c r="N252" i="1"/>
  <c r="AL252" i="1"/>
  <c r="AF252" i="1"/>
  <c r="Z252" i="1"/>
  <c r="P252" i="1"/>
  <c r="X252" i="1"/>
  <c r="K254" i="1"/>
  <c r="L254" i="1" s="1"/>
  <c r="J254" i="1"/>
  <c r="AH254" i="1"/>
  <c r="J255" i="1"/>
  <c r="AD258" i="1"/>
  <c r="T300" i="1" s="1"/>
  <c r="X258" i="1"/>
  <c r="P300" i="1" s="1"/>
  <c r="R258" i="1"/>
  <c r="AP258" i="1"/>
  <c r="V258" i="1"/>
  <c r="N300" i="1" s="1"/>
  <c r="P258" i="1"/>
  <c r="J300" i="1" s="1"/>
  <c r="AF258" i="1"/>
  <c r="V300" i="1" s="1"/>
  <c r="AN258" i="1"/>
  <c r="AB300" i="1" s="1"/>
  <c r="R264" i="1"/>
  <c r="AN268" i="1"/>
  <c r="AH268" i="1"/>
  <c r="N268" i="1"/>
  <c r="AL268" i="1"/>
  <c r="AF268" i="1"/>
  <c r="Z268" i="1"/>
  <c r="P268" i="1"/>
  <c r="X268" i="1"/>
  <c r="K270" i="1"/>
  <c r="L270" i="1" s="1"/>
  <c r="J270" i="1"/>
  <c r="AH270" i="1"/>
  <c r="J271" i="1"/>
  <c r="AD274" i="1"/>
  <c r="X274" i="1"/>
  <c r="R274" i="1"/>
  <c r="AP274" i="1"/>
  <c r="V274" i="1"/>
  <c r="P274" i="1"/>
  <c r="AF274" i="1"/>
  <c r="AN274" i="1"/>
  <c r="R280" i="1"/>
  <c r="AN284" i="1"/>
  <c r="AH284" i="1"/>
  <c r="N284" i="1"/>
  <c r="AL284" i="1"/>
  <c r="AF284" i="1"/>
  <c r="Z284" i="1"/>
  <c r="P284" i="1"/>
  <c r="X284" i="1"/>
  <c r="K286" i="1"/>
  <c r="L286" i="1" s="1"/>
  <c r="J286" i="1"/>
  <c r="AH286" i="1"/>
  <c r="J287" i="1"/>
  <c r="AD290" i="1"/>
  <c r="X290" i="1"/>
  <c r="R290" i="1"/>
  <c r="AP290" i="1"/>
  <c r="V290" i="1"/>
  <c r="P290" i="1"/>
  <c r="AF290" i="1"/>
  <c r="AN290" i="1"/>
  <c r="E6" i="3"/>
  <c r="AC7" i="3"/>
  <c r="AG7" i="3" s="1"/>
  <c r="R6" i="3"/>
  <c r="U8" i="3"/>
  <c r="U10" i="3"/>
  <c r="O36" i="3"/>
  <c r="S35" i="3" s="1"/>
  <c r="E8" i="3"/>
  <c r="D8" i="3"/>
  <c r="G19" i="3"/>
  <c r="I16" i="3"/>
  <c r="I15" i="3"/>
  <c r="R220" i="1"/>
  <c r="T220" i="1" s="1"/>
  <c r="X220" i="1"/>
  <c r="AD220" i="1"/>
  <c r="R224" i="1"/>
  <c r="X224" i="1"/>
  <c r="AD224" i="1"/>
  <c r="R228" i="1"/>
  <c r="X228" i="1"/>
  <c r="AD228" i="1"/>
  <c r="R232" i="1"/>
  <c r="X232" i="1"/>
  <c r="AD232" i="1"/>
  <c r="R236" i="1"/>
  <c r="X236" i="1"/>
  <c r="AD236" i="1"/>
  <c r="R239" i="1"/>
  <c r="X239" i="1"/>
  <c r="AD239" i="1"/>
  <c r="R243" i="1"/>
  <c r="X243" i="1"/>
  <c r="AD243" i="1"/>
  <c r="AT245" i="1"/>
  <c r="AU245" i="1" s="1"/>
  <c r="R247" i="1"/>
  <c r="T247" i="1" s="1"/>
  <c r="X247" i="1"/>
  <c r="AD247" i="1"/>
  <c r="R251" i="1"/>
  <c r="X251" i="1"/>
  <c r="AD251" i="1"/>
  <c r="R255" i="1"/>
  <c r="X255" i="1"/>
  <c r="AD255" i="1"/>
  <c r="R259" i="1"/>
  <c r="X259" i="1"/>
  <c r="AD259" i="1"/>
  <c r="R263" i="1"/>
  <c r="X263" i="1"/>
  <c r="AD263" i="1"/>
  <c r="R267" i="1"/>
  <c r="X267" i="1"/>
  <c r="AD267" i="1"/>
  <c r="R271" i="1"/>
  <c r="X271" i="1"/>
  <c r="AD271" i="1"/>
  <c r="R275" i="1"/>
  <c r="X275" i="1"/>
  <c r="AD275" i="1"/>
  <c r="R279" i="1"/>
  <c r="X279" i="1"/>
  <c r="AD279" i="1"/>
  <c r="R283" i="1"/>
  <c r="X283" i="1"/>
  <c r="AD283" i="1"/>
  <c r="R287" i="1"/>
  <c r="X287" i="1"/>
  <c r="AD287" i="1"/>
  <c r="R291" i="1"/>
  <c r="X291" i="1"/>
  <c r="AD291" i="1"/>
  <c r="U6" i="3"/>
  <c r="U11" i="3"/>
  <c r="S29" i="3"/>
  <c r="Z220" i="1"/>
  <c r="AF220" i="1"/>
  <c r="Z224" i="1"/>
  <c r="AF224" i="1"/>
  <c r="Z228" i="1"/>
  <c r="AF228" i="1"/>
  <c r="Z232" i="1"/>
  <c r="AF232" i="1"/>
  <c r="Z236" i="1"/>
  <c r="AF236" i="1"/>
  <c r="Z239" i="1"/>
  <c r="AF239" i="1"/>
  <c r="Z243" i="1"/>
  <c r="AF243" i="1"/>
  <c r="Z247" i="1"/>
  <c r="AF247" i="1"/>
  <c r="Z251" i="1"/>
  <c r="AF251" i="1"/>
  <c r="Z255" i="1"/>
  <c r="AF255" i="1"/>
  <c r="Z259" i="1"/>
  <c r="AF259" i="1"/>
  <c r="Z263" i="1"/>
  <c r="AF263" i="1"/>
  <c r="Z267" i="1"/>
  <c r="AF267" i="1"/>
  <c r="Z271" i="1"/>
  <c r="AF271" i="1"/>
  <c r="Z275" i="1"/>
  <c r="AF275" i="1"/>
  <c r="Z279" i="1"/>
  <c r="AF279" i="1"/>
  <c r="Z283" i="1"/>
  <c r="AF283" i="1"/>
  <c r="Z287" i="1"/>
  <c r="AF287" i="1"/>
  <c r="Z291" i="1"/>
  <c r="AF291" i="1"/>
  <c r="E4" i="3"/>
  <c r="D4" i="3"/>
  <c r="AC5" i="3"/>
  <c r="AG5" i="3" s="1"/>
  <c r="E19" i="3"/>
  <c r="N36" i="3"/>
  <c r="P34" i="3" s="1"/>
  <c r="F2" i="3"/>
  <c r="R2" i="3"/>
  <c r="F3" i="3"/>
  <c r="F5" i="3"/>
  <c r="F7" i="3"/>
  <c r="F15" i="3"/>
  <c r="F16" i="3"/>
  <c r="F17" i="3"/>
  <c r="R25" i="3"/>
  <c r="G3" i="3"/>
  <c r="G5" i="3"/>
  <c r="G15" i="3"/>
  <c r="N169" i="1" l="1"/>
  <c r="E176" i="6" s="1"/>
  <c r="N180" i="1"/>
  <c r="E187" i="6" s="1"/>
  <c r="D3" i="6"/>
  <c r="G3" i="6" s="1"/>
  <c r="D117" i="6"/>
  <c r="G117" i="6" s="1"/>
  <c r="R71" i="1"/>
  <c r="AE74" i="6" s="1"/>
  <c r="P162" i="1"/>
  <c r="R168" i="6" s="1"/>
  <c r="R113" i="1"/>
  <c r="AE119" i="6" s="1"/>
  <c r="P101" i="1"/>
  <c r="R107" i="6" s="1"/>
  <c r="AG3" i="3"/>
  <c r="T265" i="1"/>
  <c r="S113" i="1"/>
  <c r="AR228" i="1"/>
  <c r="D19" i="3"/>
  <c r="D15" i="3"/>
  <c r="T211" i="1"/>
  <c r="AB195" i="1"/>
  <c r="T252" i="1"/>
  <c r="R117" i="1"/>
  <c r="AE123" i="6" s="1"/>
  <c r="AI165" i="1"/>
  <c r="D6" i="3"/>
  <c r="R152" i="1"/>
  <c r="AE158" i="6" s="1"/>
  <c r="P4" i="1"/>
  <c r="R4" i="6" s="1"/>
  <c r="AD90" i="6"/>
  <c r="AG90" i="6" s="1"/>
  <c r="AB215" i="1"/>
  <c r="Q87" i="6"/>
  <c r="T87" i="6" s="1"/>
  <c r="AB87" i="6" s="1"/>
  <c r="Q104" i="6"/>
  <c r="T104" i="6" s="1"/>
  <c r="AB104" i="6" s="1"/>
  <c r="D2" i="3"/>
  <c r="P69" i="1"/>
  <c r="R72" i="6" s="1"/>
  <c r="D7" i="3"/>
  <c r="AB83" i="6"/>
  <c r="D3" i="3"/>
  <c r="T272" i="1"/>
  <c r="AB199" i="1"/>
  <c r="AJ184" i="1"/>
  <c r="R26" i="9"/>
  <c r="T217" i="1"/>
  <c r="AR194" i="1"/>
  <c r="J5" i="3"/>
  <c r="Y11" i="3"/>
  <c r="J4" i="10"/>
  <c r="L6" i="10" s="1"/>
  <c r="T259" i="1"/>
  <c r="AJ183" i="1"/>
  <c r="AD150" i="6"/>
  <c r="AG150" i="6" s="1"/>
  <c r="AL150" i="6" s="1"/>
  <c r="L27" i="6"/>
  <c r="AJ196" i="1"/>
  <c r="T229" i="1"/>
  <c r="AB177" i="6"/>
  <c r="R164" i="1"/>
  <c r="AE170" i="6" s="1"/>
  <c r="Q129" i="6"/>
  <c r="T129" i="6" s="1"/>
  <c r="Y129" i="6" s="1"/>
  <c r="C325" i="2"/>
  <c r="AR188" i="6"/>
  <c r="AW188" i="6" s="1"/>
  <c r="P178" i="1"/>
  <c r="R185" i="6" s="1"/>
  <c r="D84" i="6"/>
  <c r="G84" i="6" s="1"/>
  <c r="P33" i="1"/>
  <c r="R35" i="6" s="1"/>
  <c r="R27" i="9"/>
  <c r="X12" i="3"/>
  <c r="X14" i="3" s="1"/>
  <c r="I6" i="3"/>
  <c r="P6" i="3"/>
  <c r="P10" i="3"/>
  <c r="N168" i="1"/>
  <c r="E175" i="6" s="1"/>
  <c r="P155" i="1"/>
  <c r="R161" i="6" s="1"/>
  <c r="N117" i="1"/>
  <c r="E123" i="6" s="1"/>
  <c r="N109" i="1"/>
  <c r="E115" i="6" s="1"/>
  <c r="AD187" i="6"/>
  <c r="AG187" i="6" s="1"/>
  <c r="AL187" i="6" s="1"/>
  <c r="N100" i="1"/>
  <c r="E106" i="6" s="1"/>
  <c r="P138" i="1"/>
  <c r="R144" i="6" s="1"/>
  <c r="T284" i="1"/>
  <c r="N175" i="1"/>
  <c r="E182" i="6" s="1"/>
  <c r="S100" i="1"/>
  <c r="N71" i="1"/>
  <c r="E74" i="6" s="1"/>
  <c r="L74" i="6"/>
  <c r="R153" i="1"/>
  <c r="AE159" i="6" s="1"/>
  <c r="P127" i="1"/>
  <c r="R133" i="6" s="1"/>
  <c r="C324" i="2"/>
  <c r="N22" i="1"/>
  <c r="E22" i="6" s="1"/>
  <c r="N6" i="1"/>
  <c r="E6" i="6" s="1"/>
  <c r="Q76" i="6"/>
  <c r="T76" i="6" s="1"/>
  <c r="Q52" i="6"/>
  <c r="T52" i="6" s="1"/>
  <c r="Y52" i="6" s="1"/>
  <c r="P45" i="1"/>
  <c r="R48" i="6" s="1"/>
  <c r="B12" i="9"/>
  <c r="E6" i="9" s="1"/>
  <c r="AD10" i="3"/>
  <c r="T228" i="1"/>
  <c r="AB187" i="1"/>
  <c r="Q145" i="6"/>
  <c r="T145" i="6" s="1"/>
  <c r="AB145" i="6" s="1"/>
  <c r="N27" i="1"/>
  <c r="E27" i="6" s="1"/>
  <c r="AR283" i="1"/>
  <c r="AJ285" i="1"/>
  <c r="AD163" i="6"/>
  <c r="AG163" i="6" s="1"/>
  <c r="AO163" i="6" s="1"/>
  <c r="P12" i="1"/>
  <c r="R12" i="6" s="1"/>
  <c r="D114" i="6"/>
  <c r="G114" i="6" s="1"/>
  <c r="L114" i="6" s="1"/>
  <c r="L11" i="6"/>
  <c r="N164" i="1"/>
  <c r="E170" i="6" s="1"/>
  <c r="O171" i="6"/>
  <c r="T255" i="1"/>
  <c r="AB79" i="6"/>
  <c r="T273" i="1"/>
  <c r="N11" i="1"/>
  <c r="E11" i="6" s="1"/>
  <c r="AR291" i="1"/>
  <c r="AI85" i="1"/>
  <c r="D23" i="9"/>
  <c r="F21" i="9" s="1"/>
  <c r="T281" i="1"/>
  <c r="AI109" i="1"/>
  <c r="O22" i="9"/>
  <c r="O11" i="9"/>
  <c r="R4" i="9" s="1"/>
  <c r="T195" i="1"/>
  <c r="L187" i="6"/>
  <c r="Y108" i="6"/>
  <c r="Q90" i="6"/>
  <c r="T90" i="6" s="1"/>
  <c r="AQ90" i="6" s="1"/>
  <c r="AV90" i="6" s="1"/>
  <c r="R107" i="1"/>
  <c r="AE113" i="6" s="1"/>
  <c r="P5" i="1"/>
  <c r="R5" i="6" s="1"/>
  <c r="H333" i="2"/>
  <c r="L19" i="6"/>
  <c r="Y21" i="6"/>
  <c r="P126" i="1"/>
  <c r="R132" i="6" s="1"/>
  <c r="C15" i="9"/>
  <c r="C17" i="9" s="1"/>
  <c r="T275" i="1"/>
  <c r="S133" i="1"/>
  <c r="C315" i="2"/>
  <c r="K3" i="10" s="1"/>
  <c r="G3" i="10" s="1"/>
  <c r="N93" i="1"/>
  <c r="E99" i="6" s="1"/>
  <c r="C5" i="9"/>
  <c r="T314" i="2"/>
  <c r="T313" i="2"/>
  <c r="T315" i="2" s="1"/>
  <c r="T316" i="2" s="1"/>
  <c r="V313" i="2"/>
  <c r="V315" i="2" s="1"/>
  <c r="V316" i="2" s="1"/>
  <c r="V314" i="2"/>
  <c r="X313" i="2"/>
  <c r="X314" i="2"/>
  <c r="AA73" i="1"/>
  <c r="AL107" i="6"/>
  <c r="R133" i="1"/>
  <c r="AE139" i="6" s="1"/>
  <c r="Y47" i="6"/>
  <c r="Q59" i="6"/>
  <c r="T59" i="6" s="1"/>
  <c r="Y59" i="6" s="1"/>
  <c r="AR239" i="1"/>
  <c r="AB313" i="2"/>
  <c r="AB314" i="2"/>
  <c r="AD313" i="2"/>
  <c r="AD315" i="2" s="1"/>
  <c r="AD316" i="2" s="1"/>
  <c r="AD314" i="2"/>
  <c r="AF314" i="2"/>
  <c r="AF313" i="2"/>
  <c r="L313" i="2"/>
  <c r="C2" i="9"/>
  <c r="C18" i="9"/>
  <c r="S101" i="1"/>
  <c r="P150" i="1"/>
  <c r="R156" i="6" s="1"/>
  <c r="P44" i="1"/>
  <c r="R47" i="6" s="1"/>
  <c r="R156" i="1"/>
  <c r="AE162" i="6" s="1"/>
  <c r="B323" i="2"/>
  <c r="B326" i="2" s="1"/>
  <c r="AJ313" i="2"/>
  <c r="AJ314" i="2"/>
  <c r="AL314" i="2"/>
  <c r="AL313" i="2"/>
  <c r="AL315" i="2" s="1"/>
  <c r="AL316" i="2" s="1"/>
  <c r="AN313" i="2"/>
  <c r="AN314" i="2"/>
  <c r="Z314" i="2"/>
  <c r="Z313" i="2"/>
  <c r="AH313" i="2"/>
  <c r="AH315" i="2" s="1"/>
  <c r="AH316" i="2" s="1"/>
  <c r="AH314" i="2"/>
  <c r="R313" i="2"/>
  <c r="R315" i="2" s="1"/>
  <c r="R316" i="2" s="1"/>
  <c r="R314" i="2"/>
  <c r="P230" i="2"/>
  <c r="C323" i="2" s="1"/>
  <c r="Q24" i="6"/>
  <c r="T24" i="6" s="1"/>
  <c r="AB24" i="6" s="1"/>
  <c r="AR259" i="1"/>
  <c r="AR279" i="1"/>
  <c r="AQ165" i="1"/>
  <c r="AB203" i="1"/>
  <c r="AR210" i="1"/>
  <c r="T199" i="1"/>
  <c r="AB185" i="6"/>
  <c r="P143" i="1"/>
  <c r="R149" i="6" s="1"/>
  <c r="R84" i="1"/>
  <c r="AE89" i="6" s="1"/>
  <c r="AB72" i="6"/>
  <c r="P21" i="1"/>
  <c r="R21" i="6" s="1"/>
  <c r="AK294" i="1"/>
  <c r="Q115" i="6"/>
  <c r="T115" i="6" s="1"/>
  <c r="AB115" i="6" s="1"/>
  <c r="AB29" i="6"/>
  <c r="Z296" i="1"/>
  <c r="AB184" i="1"/>
  <c r="S164" i="1"/>
  <c r="P74" i="1"/>
  <c r="R79" i="6" s="1"/>
  <c r="P48" i="1"/>
  <c r="R51" i="6" s="1"/>
  <c r="Q173" i="6"/>
  <c r="T173" i="6" s="1"/>
  <c r="Y173" i="6" s="1"/>
  <c r="Y296" i="1"/>
  <c r="AD176" i="6"/>
  <c r="AG176" i="6" s="1"/>
  <c r="AO176" i="6" s="1"/>
  <c r="D16" i="3"/>
  <c r="AJ209" i="1"/>
  <c r="N179" i="1"/>
  <c r="E186" i="6" s="1"/>
  <c r="AO123" i="6"/>
  <c r="N116" i="1"/>
  <c r="E122" i="6" s="1"/>
  <c r="N95" i="1"/>
  <c r="E101" i="6" s="1"/>
  <c r="N92" i="1"/>
  <c r="E97" i="6" s="1"/>
  <c r="N72" i="1"/>
  <c r="E76" i="6" s="1"/>
  <c r="P142" i="1"/>
  <c r="R148" i="6" s="1"/>
  <c r="AA77" i="1"/>
  <c r="L76" i="6"/>
  <c r="R175" i="1"/>
  <c r="AE182" i="6" s="1"/>
  <c r="N87" i="1"/>
  <c r="E92" i="6" s="1"/>
  <c r="P29" i="1"/>
  <c r="R29" i="6" s="1"/>
  <c r="N153" i="1"/>
  <c r="E159" i="6" s="1"/>
  <c r="P107" i="1"/>
  <c r="R113" i="6" s="1"/>
  <c r="P158" i="1"/>
  <c r="R164" i="6" s="1"/>
  <c r="P41" i="1"/>
  <c r="R44" i="6" s="1"/>
  <c r="H296" i="1"/>
  <c r="T287" i="1"/>
  <c r="T236" i="1"/>
  <c r="S116" i="1"/>
  <c r="AB77" i="1"/>
  <c r="P75" i="1"/>
  <c r="R80" i="6" s="1"/>
  <c r="AB80" i="6"/>
  <c r="P93" i="1"/>
  <c r="R99" i="6" s="1"/>
  <c r="N14" i="1"/>
  <c r="E14" i="6" s="1"/>
  <c r="M294" i="1"/>
  <c r="P37" i="1"/>
  <c r="R39" i="6" s="1"/>
  <c r="E3" i="6"/>
  <c r="T251" i="1"/>
  <c r="T232" i="1"/>
  <c r="T291" i="1"/>
  <c r="T224" i="1"/>
  <c r="AB217" i="1"/>
  <c r="AB183" i="1"/>
  <c r="Y181" i="6"/>
  <c r="AD109" i="1"/>
  <c r="AJ109" i="1" s="1"/>
  <c r="G296" i="1"/>
  <c r="AR165" i="1"/>
  <c r="S117" i="1"/>
  <c r="AB113" i="1"/>
  <c r="R79" i="1"/>
  <c r="AE84" i="6" s="1"/>
  <c r="P59" i="1"/>
  <c r="R61" i="6" s="1"/>
  <c r="P36" i="1"/>
  <c r="R38" i="6" s="1"/>
  <c r="N132" i="1"/>
  <c r="E138" i="6" s="1"/>
  <c r="R125" i="1"/>
  <c r="AE131" i="6" s="1"/>
  <c r="P40" i="1"/>
  <c r="R42" i="6" s="1"/>
  <c r="AB42" i="6"/>
  <c r="R101" i="1"/>
  <c r="AE107" i="6" s="1"/>
  <c r="AR251" i="1"/>
  <c r="AB211" i="1"/>
  <c r="AB232" i="1"/>
  <c r="T187" i="1"/>
  <c r="AJ200" i="1"/>
  <c r="AJ188" i="1"/>
  <c r="S296" i="1"/>
  <c r="P102" i="1"/>
  <c r="R108" i="6" s="1"/>
  <c r="AD294" i="1"/>
  <c r="AR287" i="1"/>
  <c r="AQ117" i="1"/>
  <c r="N119" i="1"/>
  <c r="E125" i="6" s="1"/>
  <c r="P53" i="1"/>
  <c r="R56" i="6" s="1"/>
  <c r="T268" i="1"/>
  <c r="AC294" i="1"/>
  <c r="N19" i="1"/>
  <c r="E19" i="6" s="1"/>
  <c r="S165" i="1"/>
  <c r="AD85" i="1"/>
  <c r="AJ85" i="1" s="1"/>
  <c r="N103" i="1"/>
  <c r="E109" i="6" s="1"/>
  <c r="N152" i="1"/>
  <c r="E158" i="6" s="1"/>
  <c r="R75" i="1"/>
  <c r="AE80" i="6" s="1"/>
  <c r="AR267" i="1"/>
  <c r="AR243" i="1"/>
  <c r="Q96" i="6"/>
  <c r="T96" i="6" s="1"/>
  <c r="AB96" i="6" s="1"/>
  <c r="AB17" i="6"/>
  <c r="R80" i="1"/>
  <c r="AE85" i="6" s="1"/>
  <c r="AR271" i="1"/>
  <c r="AR255" i="1"/>
  <c r="P163" i="1"/>
  <c r="R169" i="6" s="1"/>
  <c r="AB259" i="1"/>
  <c r="AI168" i="1"/>
  <c r="AB291" i="1"/>
  <c r="AJ232" i="1"/>
  <c r="P11" i="3"/>
  <c r="T256" i="1"/>
  <c r="AR177" i="1"/>
  <c r="Q153" i="6"/>
  <c r="T153" i="6" s="1"/>
  <c r="AB153" i="6" s="1"/>
  <c r="R132" i="1"/>
  <c r="AE138" i="6" s="1"/>
  <c r="AB34" i="6"/>
  <c r="P117" i="1"/>
  <c r="R123" i="6" s="1"/>
  <c r="Q63" i="6"/>
  <c r="T63" i="6" s="1"/>
  <c r="Y63" i="6" s="1"/>
  <c r="AH168" i="1"/>
  <c r="AJ168" i="1" s="1"/>
  <c r="AB275" i="1"/>
  <c r="T221" i="1"/>
  <c r="AB218" i="1"/>
  <c r="P146" i="1"/>
  <c r="R152" i="6" s="1"/>
  <c r="AI101" i="1"/>
  <c r="AQ101" i="1"/>
  <c r="AB66" i="6"/>
  <c r="AR220" i="1"/>
  <c r="T183" i="1"/>
  <c r="Q28" i="6"/>
  <c r="T28" i="6" s="1"/>
  <c r="AB28" i="6" s="1"/>
  <c r="N84" i="1"/>
  <c r="E89" i="6" s="1"/>
  <c r="N296" i="1"/>
  <c r="AR275" i="1"/>
  <c r="S27" i="3"/>
  <c r="T263" i="1"/>
  <c r="T243" i="1"/>
  <c r="AJ269" i="1"/>
  <c r="AR216" i="1"/>
  <c r="AJ213" i="1"/>
  <c r="AL176" i="6"/>
  <c r="P165" i="1"/>
  <c r="R171" i="6" s="1"/>
  <c r="T215" i="1"/>
  <c r="AB200" i="1"/>
  <c r="AJ199" i="1"/>
  <c r="P174" i="1"/>
  <c r="R181" i="6" s="1"/>
  <c r="AN117" i="1"/>
  <c r="AR117" i="1" s="1"/>
  <c r="P87" i="1"/>
  <c r="R92" i="6" s="1"/>
  <c r="S85" i="1"/>
  <c r="AJ71" i="1"/>
  <c r="P135" i="1"/>
  <c r="R141" i="6" s="1"/>
  <c r="P122" i="1"/>
  <c r="R128" i="6" s="1"/>
  <c r="P90" i="1"/>
  <c r="R95" i="6" s="1"/>
  <c r="AR85" i="1"/>
  <c r="S72" i="1"/>
  <c r="AB38" i="6"/>
  <c r="P20" i="1"/>
  <c r="R20" i="6" s="1"/>
  <c r="AB9" i="6"/>
  <c r="U294" i="1"/>
  <c r="R145" i="1"/>
  <c r="AE151" i="6" s="1"/>
  <c r="R121" i="1"/>
  <c r="AE127" i="6" s="1"/>
  <c r="R116" i="1"/>
  <c r="AE122" i="6" s="1"/>
  <c r="P32" i="1"/>
  <c r="R34" i="6" s="1"/>
  <c r="AR224" i="1"/>
  <c r="AI117" i="1"/>
  <c r="S25" i="3"/>
  <c r="T267" i="1"/>
  <c r="AJ217" i="1"/>
  <c r="R179" i="1"/>
  <c r="AE186" i="6" s="1"/>
  <c r="AB196" i="1"/>
  <c r="R165" i="1"/>
  <c r="AE171" i="6" s="1"/>
  <c r="R95" i="1"/>
  <c r="AE101" i="6" s="1"/>
  <c r="AJ117" i="1"/>
  <c r="R115" i="1"/>
  <c r="AE121" i="6" s="1"/>
  <c r="AD76" i="6"/>
  <c r="AG76" i="6" s="1"/>
  <c r="AO76" i="6" s="1"/>
  <c r="M296" i="1"/>
  <c r="P16" i="1"/>
  <c r="R16" i="6" s="1"/>
  <c r="P8" i="1"/>
  <c r="R8" i="6" s="1"/>
  <c r="P64" i="1"/>
  <c r="R67" i="6" s="1"/>
  <c r="T283" i="1"/>
  <c r="T271" i="1"/>
  <c r="AB276" i="1"/>
  <c r="AJ169" i="1"/>
  <c r="N165" i="1"/>
  <c r="E171" i="6" s="1"/>
  <c r="P78" i="1"/>
  <c r="R83" i="6" s="1"/>
  <c r="P17" i="1"/>
  <c r="R17" i="6" s="1"/>
  <c r="AU3" i="1"/>
  <c r="AV3" i="1" s="1"/>
  <c r="Y91" i="6"/>
  <c r="AB91" i="6"/>
  <c r="AJ165" i="1"/>
  <c r="T249" i="1"/>
  <c r="P86" i="1"/>
  <c r="R91" i="6" s="1"/>
  <c r="AR128" i="1"/>
  <c r="S26" i="3"/>
  <c r="AB212" i="1"/>
  <c r="Y51" i="6"/>
  <c r="AQ128" i="1"/>
  <c r="R124" i="1"/>
  <c r="AE130" i="6" s="1"/>
  <c r="AB234" i="1"/>
  <c r="J298" i="1"/>
  <c r="AR229" i="1"/>
  <c r="AB235" i="1"/>
  <c r="AR233" i="1"/>
  <c r="P297" i="1"/>
  <c r="T194" i="1"/>
  <c r="S105" i="1"/>
  <c r="Y61" i="6"/>
  <c r="P106" i="1"/>
  <c r="R112" i="6" s="1"/>
  <c r="T288" i="1"/>
  <c r="AJ246" i="1"/>
  <c r="AJ204" i="1"/>
  <c r="P63" i="1"/>
  <c r="R66" i="6" s="1"/>
  <c r="AA68" i="1"/>
  <c r="AB206" i="1"/>
  <c r="AB190" i="1"/>
  <c r="AJ287" i="1"/>
  <c r="AJ271" i="1"/>
  <c r="AJ255" i="1"/>
  <c r="AJ274" i="1"/>
  <c r="AJ270" i="1"/>
  <c r="AR252" i="1"/>
  <c r="AJ236" i="1"/>
  <c r="AJ220" i="1"/>
  <c r="AJ210" i="1"/>
  <c r="AB283" i="1"/>
  <c r="AB267" i="1"/>
  <c r="AB251" i="1"/>
  <c r="AB252" i="1"/>
  <c r="AJ242" i="1"/>
  <c r="AR264" i="1"/>
  <c r="AB246" i="1"/>
  <c r="T235" i="1"/>
  <c r="V297" i="1"/>
  <c r="AB261" i="1"/>
  <c r="AJ234" i="1"/>
  <c r="AR225" i="1"/>
  <c r="AJ215" i="1"/>
  <c r="AR215" i="1"/>
  <c r="T289" i="1"/>
  <c r="T280" i="1"/>
  <c r="T257" i="1"/>
  <c r="AJ244" i="1"/>
  <c r="AJ235" i="1"/>
  <c r="T203" i="1"/>
  <c r="T193" i="1"/>
  <c r="AJ247" i="1"/>
  <c r="AJ283" i="1"/>
  <c r="AJ267" i="1"/>
  <c r="AJ251" i="1"/>
  <c r="AJ243" i="1"/>
  <c r="AJ228" i="1"/>
  <c r="T298" i="1"/>
  <c r="AJ290" i="1"/>
  <c r="S34" i="3"/>
  <c r="AJ227" i="1"/>
  <c r="T227" i="1"/>
  <c r="AR221" i="1"/>
  <c r="T292" i="1"/>
  <c r="AR265" i="1"/>
  <c r="AR188" i="1"/>
  <c r="T226" i="1"/>
  <c r="AR247" i="1"/>
  <c r="S112" i="1"/>
  <c r="AB298" i="1"/>
  <c r="AJ219" i="1"/>
  <c r="AB263" i="1"/>
  <c r="AB247" i="1"/>
  <c r="Z301" i="1"/>
  <c r="AB242" i="1"/>
  <c r="T286" i="1"/>
  <c r="AR280" i="1"/>
  <c r="AB270" i="1"/>
  <c r="AB254" i="1"/>
  <c r="AJ262" i="1"/>
  <c r="AR217" i="1"/>
  <c r="AJ256" i="1"/>
  <c r="AB241" i="1"/>
  <c r="AB229" i="1"/>
  <c r="AJ229" i="1"/>
  <c r="T234" i="1"/>
  <c r="AJ225" i="1"/>
  <c r="AJ273" i="1"/>
  <c r="AJ195" i="1"/>
  <c r="T278" i="1"/>
  <c r="AR240" i="1"/>
  <c r="Z298" i="1"/>
  <c r="S96" i="1"/>
  <c r="AR87" i="1"/>
  <c r="AI84" i="1"/>
  <c r="AA115" i="1"/>
  <c r="AJ198" i="1"/>
  <c r="AB182" i="1"/>
  <c r="AR190" i="1"/>
  <c r="H298" i="1"/>
  <c r="T241" i="1"/>
  <c r="AB243" i="1"/>
  <c r="AB228" i="1"/>
  <c r="AJ263" i="1"/>
  <c r="AJ252" i="1"/>
  <c r="T242" i="1"/>
  <c r="AB269" i="1"/>
  <c r="T266" i="1"/>
  <c r="AJ216" i="1"/>
  <c r="T282" i="1"/>
  <c r="AR272" i="1"/>
  <c r="H299" i="1"/>
  <c r="T222" i="1"/>
  <c r="T207" i="1"/>
  <c r="AA75" i="1"/>
  <c r="AD298" i="1"/>
  <c r="AJ205" i="1"/>
  <c r="S144" i="1"/>
  <c r="P8" i="3"/>
  <c r="AR184" i="1"/>
  <c r="AJ189" i="1"/>
  <c r="AI175" i="1"/>
  <c r="AA172" i="1"/>
  <c r="AB72" i="1"/>
  <c r="AI71" i="1"/>
  <c r="AJ156" i="1"/>
  <c r="AR140" i="1"/>
  <c r="P9" i="1"/>
  <c r="R9" i="6" s="1"/>
  <c r="AI43" i="1"/>
  <c r="AR232" i="1"/>
  <c r="AI93" i="1"/>
  <c r="AH93" i="1"/>
  <c r="AJ93" i="1" s="1"/>
  <c r="AJ259" i="1"/>
  <c r="AD301" i="1"/>
  <c r="AJ237" i="1"/>
  <c r="T198" i="1"/>
  <c r="J297" i="1"/>
  <c r="T190" i="1"/>
  <c r="AJ187" i="1"/>
  <c r="P35" i="3"/>
  <c r="AJ224" i="1"/>
  <c r="AB290" i="1"/>
  <c r="AB274" i="1"/>
  <c r="AB268" i="1"/>
  <c r="AB286" i="1"/>
  <c r="T276" i="1"/>
  <c r="AB227" i="1"/>
  <c r="AB285" i="1"/>
  <c r="AR285" i="1"/>
  <c r="AB257" i="1"/>
  <c r="AB248" i="1"/>
  <c r="AJ248" i="1"/>
  <c r="AB299" i="1"/>
  <c r="T231" i="1"/>
  <c r="AB213" i="1"/>
  <c r="AJ182" i="1"/>
  <c r="T230" i="1"/>
  <c r="AR206" i="1"/>
  <c r="AJ207" i="1"/>
  <c r="AR207" i="1"/>
  <c r="AB202" i="1"/>
  <c r="AB278" i="1"/>
  <c r="AB240" i="1"/>
  <c r="AR191" i="1"/>
  <c r="AB73" i="1"/>
  <c r="AI67" i="1"/>
  <c r="AB249" i="1"/>
  <c r="T186" i="1"/>
  <c r="AJ186" i="1"/>
  <c r="AJ145" i="1"/>
  <c r="AA141" i="1"/>
  <c r="AI124" i="1"/>
  <c r="AJ101" i="1"/>
  <c r="T185" i="1"/>
  <c r="AR236" i="1"/>
  <c r="Q124" i="6"/>
  <c r="T124" i="6" s="1"/>
  <c r="P118" i="1"/>
  <c r="R124" i="6" s="1"/>
  <c r="AQ85" i="1"/>
  <c r="AJ291" i="1"/>
  <c r="AJ275" i="1"/>
  <c r="AR213" i="1"/>
  <c r="AR204" i="1"/>
  <c r="AR209" i="1"/>
  <c r="AR200" i="1"/>
  <c r="AB287" i="1"/>
  <c r="AB271" i="1"/>
  <c r="AB255" i="1"/>
  <c r="AB224" i="1"/>
  <c r="AR284" i="1"/>
  <c r="AR268" i="1"/>
  <c r="AB280" i="1"/>
  <c r="AJ280" i="1"/>
  <c r="AB264" i="1"/>
  <c r="AJ289" i="1"/>
  <c r="AB265" i="1"/>
  <c r="AR246" i="1"/>
  <c r="AB221" i="1"/>
  <c r="AJ221" i="1"/>
  <c r="AB292" i="1"/>
  <c r="AB301" i="1"/>
  <c r="AJ241" i="1"/>
  <c r="N298" i="1"/>
  <c r="AR262" i="1"/>
  <c r="AB288" i="1"/>
  <c r="AJ288" i="1"/>
  <c r="H301" i="1"/>
  <c r="J301" i="1"/>
  <c r="T237" i="1"/>
  <c r="T233" i="1"/>
  <c r="AJ222" i="1"/>
  <c r="AB222" i="1"/>
  <c r="AR203" i="1"/>
  <c r="T197" i="1"/>
  <c r="AB297" i="1"/>
  <c r="AB250" i="1"/>
  <c r="T250" i="1"/>
  <c r="AR212" i="1"/>
  <c r="AB210" i="1"/>
  <c r="AR199" i="1"/>
  <c r="AJ194" i="1"/>
  <c r="T297" i="1"/>
  <c r="T205" i="1"/>
  <c r="AB205" i="1"/>
  <c r="AB204" i="1"/>
  <c r="T189" i="1"/>
  <c r="AB189" i="1"/>
  <c r="AB188" i="1"/>
  <c r="T201" i="1"/>
  <c r="AB260" i="1"/>
  <c r="AJ260" i="1"/>
  <c r="T253" i="1"/>
  <c r="AR186" i="1"/>
  <c r="AI133" i="1"/>
  <c r="AJ132" i="1"/>
  <c r="AJ125" i="1"/>
  <c r="AQ75" i="1"/>
  <c r="AR263" i="1"/>
  <c r="Y9" i="3"/>
  <c r="Y3" i="3"/>
  <c r="J3" i="3"/>
  <c r="B306" i="1"/>
  <c r="AV245" i="1"/>
  <c r="C306" i="1" s="1"/>
  <c r="AR270" i="1"/>
  <c r="D185" i="6"/>
  <c r="G185" i="6" s="1"/>
  <c r="N178" i="1"/>
  <c r="E185" i="6" s="1"/>
  <c r="AL186" i="6"/>
  <c r="AO186" i="6"/>
  <c r="Y171" i="6"/>
  <c r="AB171" i="6"/>
  <c r="T218" i="1"/>
  <c r="Q182" i="6"/>
  <c r="T182" i="6" s="1"/>
  <c r="AQ182" i="6" s="1"/>
  <c r="AV182" i="6" s="1"/>
  <c r="P175" i="1"/>
  <c r="R182" i="6" s="1"/>
  <c r="Q176" i="6"/>
  <c r="T176" i="6" s="1"/>
  <c r="P169" i="1"/>
  <c r="AJ226" i="1"/>
  <c r="AJ212" i="1"/>
  <c r="AF179" i="1"/>
  <c r="AJ179" i="1" s="1"/>
  <c r="AI179" i="1"/>
  <c r="S169" i="1"/>
  <c r="Q175" i="6"/>
  <c r="T175" i="6" s="1"/>
  <c r="AQ175" i="6" s="1"/>
  <c r="AV175" i="6" s="1"/>
  <c r="P168" i="1"/>
  <c r="AQ171" i="6"/>
  <c r="AV171" i="6" s="1"/>
  <c r="AI163" i="1"/>
  <c r="AH163" i="1"/>
  <c r="AJ163" i="1" s="1"/>
  <c r="AD169" i="6"/>
  <c r="AG169" i="6" s="1"/>
  <c r="R163" i="1"/>
  <c r="S163" i="1"/>
  <c r="AP155" i="1"/>
  <c r="AR155" i="1" s="1"/>
  <c r="AQ155" i="1"/>
  <c r="Z155" i="1"/>
  <c r="AB155" i="1" s="1"/>
  <c r="AA155" i="1"/>
  <c r="D157" i="6"/>
  <c r="G157" i="6" s="1"/>
  <c r="N151" i="1"/>
  <c r="E157" i="6" s="1"/>
  <c r="AH147" i="1"/>
  <c r="AJ147" i="1" s="1"/>
  <c r="AI147" i="1"/>
  <c r="AD153" i="6"/>
  <c r="AG153" i="6" s="1"/>
  <c r="R147" i="1"/>
  <c r="S147" i="1"/>
  <c r="AP139" i="1"/>
  <c r="AR139" i="1" s="1"/>
  <c r="AQ139" i="1"/>
  <c r="Z139" i="1"/>
  <c r="AB139" i="1" s="1"/>
  <c r="AA139" i="1"/>
  <c r="D141" i="6"/>
  <c r="G141" i="6" s="1"/>
  <c r="N135" i="1"/>
  <c r="E141" i="6" s="1"/>
  <c r="AH131" i="1"/>
  <c r="AJ131" i="1" s="1"/>
  <c r="AI131" i="1"/>
  <c r="AD137" i="6"/>
  <c r="AG137" i="6" s="1"/>
  <c r="R131" i="1"/>
  <c r="S131" i="1"/>
  <c r="AP123" i="1"/>
  <c r="AR123" i="1" s="1"/>
  <c r="AQ123" i="1"/>
  <c r="Z123" i="1"/>
  <c r="AB123" i="1" s="1"/>
  <c r="AA123" i="1"/>
  <c r="AB201" i="1"/>
  <c r="AQ172" i="1"/>
  <c r="AP172" i="1"/>
  <c r="AR172" i="1" s="1"/>
  <c r="AA164" i="1"/>
  <c r="Z164" i="1"/>
  <c r="AB164" i="1" s="1"/>
  <c r="AD125" i="6"/>
  <c r="AG125" i="6" s="1"/>
  <c r="R119" i="1"/>
  <c r="S119" i="1"/>
  <c r="AA116" i="1"/>
  <c r="Z116" i="1"/>
  <c r="AB116" i="1" s="1"/>
  <c r="Z111" i="1"/>
  <c r="AB111" i="1" s="1"/>
  <c r="AA111" i="1"/>
  <c r="AD114" i="6"/>
  <c r="AG114" i="6" s="1"/>
  <c r="S108" i="1"/>
  <c r="R108" i="1"/>
  <c r="AD109" i="6"/>
  <c r="AG109" i="6" s="1"/>
  <c r="R103" i="1"/>
  <c r="S103" i="1"/>
  <c r="AA100" i="1"/>
  <c r="Z100" i="1"/>
  <c r="AB100" i="1" s="1"/>
  <c r="Z95" i="1"/>
  <c r="AB95" i="1" s="1"/>
  <c r="AA95" i="1"/>
  <c r="AD97" i="6"/>
  <c r="AG97" i="6" s="1"/>
  <c r="S92" i="1"/>
  <c r="R92" i="1"/>
  <c r="Q84" i="6"/>
  <c r="T84" i="6" s="1"/>
  <c r="AQ84" i="6" s="1"/>
  <c r="P79" i="1"/>
  <c r="R84" i="6" s="1"/>
  <c r="AQ69" i="1"/>
  <c r="AP69" i="1"/>
  <c r="AR69" i="1" s="1"/>
  <c r="AA69" i="1"/>
  <c r="Z69" i="1"/>
  <c r="AB69" i="1" s="1"/>
  <c r="D180" i="6"/>
  <c r="G180" i="6" s="1"/>
  <c r="N173" i="1"/>
  <c r="E180" i="6" s="1"/>
  <c r="AA167" i="1"/>
  <c r="AL171" i="6"/>
  <c r="AO171" i="6"/>
  <c r="AJ240" i="1"/>
  <c r="X298" i="1"/>
  <c r="AI172" i="1"/>
  <c r="AH172" i="1"/>
  <c r="AJ172" i="1" s="1"/>
  <c r="AP119" i="1"/>
  <c r="AR119" i="1" s="1"/>
  <c r="AQ119" i="1"/>
  <c r="AO117" i="6"/>
  <c r="AL117" i="6"/>
  <c r="AA108" i="1"/>
  <c r="Z108" i="1"/>
  <c r="AB108" i="1" s="1"/>
  <c r="Z103" i="1"/>
  <c r="AB103" i="1" s="1"/>
  <c r="AA103" i="1"/>
  <c r="AO101" i="6"/>
  <c r="AL101" i="6"/>
  <c r="AA92" i="1"/>
  <c r="Z92" i="1"/>
  <c r="AB92" i="1" s="1"/>
  <c r="Y168" i="6"/>
  <c r="AB168" i="6"/>
  <c r="D162" i="6"/>
  <c r="G162" i="6" s="1"/>
  <c r="N156" i="1"/>
  <c r="E162" i="6" s="1"/>
  <c r="AQ153" i="1"/>
  <c r="AP153" i="1"/>
  <c r="AR153" i="1" s="1"/>
  <c r="Q159" i="6"/>
  <c r="T159" i="6" s="1"/>
  <c r="AQ159" i="6" s="1"/>
  <c r="AV159" i="6" s="1"/>
  <c r="P153" i="1"/>
  <c r="R159" i="6" s="1"/>
  <c r="AQ152" i="1"/>
  <c r="AP152" i="1"/>
  <c r="AR152" i="1" s="1"/>
  <c r="Q158" i="6"/>
  <c r="T158" i="6" s="1"/>
  <c r="AQ158" i="6" s="1"/>
  <c r="AV158" i="6" s="1"/>
  <c r="P152" i="1"/>
  <c r="R158" i="6" s="1"/>
  <c r="AI148" i="1"/>
  <c r="AH148" i="1"/>
  <c r="AJ148" i="1" s="1"/>
  <c r="D151" i="6"/>
  <c r="G151" i="6" s="1"/>
  <c r="N145" i="1"/>
  <c r="E151" i="6" s="1"/>
  <c r="AD142" i="6"/>
  <c r="AG142" i="6" s="1"/>
  <c r="S136" i="1"/>
  <c r="R136" i="1"/>
  <c r="O122" i="6"/>
  <c r="L122" i="6"/>
  <c r="AH105" i="1"/>
  <c r="AJ105" i="1" s="1"/>
  <c r="AI105" i="1"/>
  <c r="L97" i="6"/>
  <c r="O97" i="6"/>
  <c r="S79" i="1"/>
  <c r="AQ76" i="1"/>
  <c r="AP76" i="1"/>
  <c r="AR76" i="1" s="1"/>
  <c r="AQ72" i="1"/>
  <c r="AP72" i="1"/>
  <c r="AR72" i="1" s="1"/>
  <c r="AQ71" i="1"/>
  <c r="AP71" i="1"/>
  <c r="AR71" i="1" s="1"/>
  <c r="Q74" i="6"/>
  <c r="T74" i="6" s="1"/>
  <c r="P71" i="1"/>
  <c r="R74" i="6" s="1"/>
  <c r="D70" i="6"/>
  <c r="G70" i="6" s="1"/>
  <c r="N67" i="1"/>
  <c r="E70" i="6" s="1"/>
  <c r="D66" i="6"/>
  <c r="G66" i="6" s="1"/>
  <c r="N63" i="1"/>
  <c r="E66" i="6" s="1"/>
  <c r="D61" i="6"/>
  <c r="G61" i="6" s="1"/>
  <c r="N59" i="1"/>
  <c r="E61" i="6" s="1"/>
  <c r="D55" i="6"/>
  <c r="G55" i="6" s="1"/>
  <c r="N52" i="1"/>
  <c r="E55" i="6" s="1"/>
  <c r="D51" i="6"/>
  <c r="G51" i="6" s="1"/>
  <c r="N48" i="1"/>
  <c r="E51" i="6" s="1"/>
  <c r="D47" i="6"/>
  <c r="G47" i="6" s="1"/>
  <c r="N44" i="1"/>
  <c r="E47" i="6" s="1"/>
  <c r="D42" i="6"/>
  <c r="G42" i="6" s="1"/>
  <c r="N40" i="1"/>
  <c r="E42" i="6" s="1"/>
  <c r="D38" i="6"/>
  <c r="G38" i="6" s="1"/>
  <c r="N36" i="1"/>
  <c r="E38" i="6" s="1"/>
  <c r="D34" i="6"/>
  <c r="G34" i="6" s="1"/>
  <c r="N32" i="1"/>
  <c r="E34" i="6" s="1"/>
  <c r="D28" i="6"/>
  <c r="G28" i="6" s="1"/>
  <c r="N28" i="1"/>
  <c r="E28" i="6" s="1"/>
  <c r="D24" i="6"/>
  <c r="G24" i="6" s="1"/>
  <c r="N24" i="1"/>
  <c r="E24" i="6" s="1"/>
  <c r="D20" i="6"/>
  <c r="G20" i="6" s="1"/>
  <c r="N20" i="1"/>
  <c r="E20" i="6" s="1"/>
  <c r="D16" i="6"/>
  <c r="G16" i="6" s="1"/>
  <c r="N16" i="1"/>
  <c r="E16" i="6" s="1"/>
  <c r="D12" i="6"/>
  <c r="G12" i="6" s="1"/>
  <c r="N12" i="1"/>
  <c r="E12" i="6" s="1"/>
  <c r="D8" i="6"/>
  <c r="G8" i="6" s="1"/>
  <c r="N8" i="1"/>
  <c r="E8" i="6" s="1"/>
  <c r="D4" i="6"/>
  <c r="G4" i="6" s="1"/>
  <c r="N4" i="1"/>
  <c r="E4" i="6" s="1"/>
  <c r="D142" i="6"/>
  <c r="G142" i="6" s="1"/>
  <c r="N136" i="1"/>
  <c r="E142" i="6" s="1"/>
  <c r="AP107" i="1"/>
  <c r="AR107" i="1" s="1"/>
  <c r="AQ107" i="1"/>
  <c r="AJ100" i="1"/>
  <c r="AO96" i="6"/>
  <c r="AL96" i="6"/>
  <c r="Q73" i="6"/>
  <c r="T73" i="6" s="1"/>
  <c r="P70" i="1"/>
  <c r="R73" i="6" s="1"/>
  <c r="D67" i="6"/>
  <c r="G67" i="6" s="1"/>
  <c r="N64" i="1"/>
  <c r="E67" i="6" s="1"/>
  <c r="D63" i="6"/>
  <c r="G63" i="6" s="1"/>
  <c r="N60" i="1"/>
  <c r="E63" i="6" s="1"/>
  <c r="D59" i="6"/>
  <c r="G59" i="6" s="1"/>
  <c r="N56" i="1"/>
  <c r="E59" i="6" s="1"/>
  <c r="AH53" i="1"/>
  <c r="AJ53" i="1" s="1"/>
  <c r="AI53" i="1"/>
  <c r="AD56" i="6"/>
  <c r="AG56" i="6" s="1"/>
  <c r="R53" i="1"/>
  <c r="S53" i="1"/>
  <c r="AH49" i="1"/>
  <c r="AJ49" i="1" s="1"/>
  <c r="AI49" i="1"/>
  <c r="AD52" i="6"/>
  <c r="AG52" i="6" s="1"/>
  <c r="R49" i="1"/>
  <c r="S49" i="1"/>
  <c r="AH45" i="1"/>
  <c r="AJ45" i="1" s="1"/>
  <c r="AI45" i="1"/>
  <c r="AD48" i="6"/>
  <c r="AG48" i="6" s="1"/>
  <c r="R45" i="1"/>
  <c r="S45" i="1"/>
  <c r="AH41" i="1"/>
  <c r="AJ41" i="1" s="1"/>
  <c r="AI41" i="1"/>
  <c r="AD44" i="6"/>
  <c r="AG44" i="6" s="1"/>
  <c r="R41" i="1"/>
  <c r="S41" i="1"/>
  <c r="AH37" i="1"/>
  <c r="AJ37" i="1" s="1"/>
  <c r="AI37" i="1"/>
  <c r="AD39" i="6"/>
  <c r="AG39" i="6" s="1"/>
  <c r="R37" i="1"/>
  <c r="S37" i="1"/>
  <c r="AH33" i="1"/>
  <c r="AJ33" i="1" s="1"/>
  <c r="AI33" i="1"/>
  <c r="AD35" i="6"/>
  <c r="AG35" i="6" s="1"/>
  <c r="R33" i="1"/>
  <c r="S33" i="1"/>
  <c r="AP25" i="1"/>
  <c r="AR25" i="1" s="1"/>
  <c r="AQ25" i="1"/>
  <c r="Z25" i="1"/>
  <c r="AB25" i="1" s="1"/>
  <c r="AA25" i="1"/>
  <c r="D21" i="6"/>
  <c r="G21" i="6" s="1"/>
  <c r="N21" i="1"/>
  <c r="E21" i="6" s="1"/>
  <c r="AH17" i="1"/>
  <c r="AJ17" i="1" s="1"/>
  <c r="AI17" i="1"/>
  <c r="AD17" i="6"/>
  <c r="AG17" i="6" s="1"/>
  <c r="R17" i="1"/>
  <c r="S17" i="1"/>
  <c r="AP9" i="1"/>
  <c r="AR9" i="1" s="1"/>
  <c r="AQ9" i="1"/>
  <c r="Z9" i="1"/>
  <c r="AB9" i="1" s="1"/>
  <c r="AA9" i="1"/>
  <c r="D5" i="6"/>
  <c r="G5" i="6" s="1"/>
  <c r="N5" i="1"/>
  <c r="E5" i="6" s="1"/>
  <c r="R299" i="1"/>
  <c r="S153" i="1"/>
  <c r="AA149" i="1"/>
  <c r="Z149" i="1"/>
  <c r="AB149" i="1" s="1"/>
  <c r="AA148" i="1"/>
  <c r="Z148" i="1"/>
  <c r="AB148" i="1" s="1"/>
  <c r="AB152" i="6"/>
  <c r="Y152" i="6"/>
  <c r="Y145" i="6"/>
  <c r="AL138" i="6"/>
  <c r="AO138" i="6"/>
  <c r="AE111" i="6"/>
  <c r="AR101" i="1"/>
  <c r="AB107" i="6"/>
  <c r="Y107" i="6"/>
  <c r="AA96" i="1"/>
  <c r="O90" i="6"/>
  <c r="L90" i="6"/>
  <c r="AI80" i="1"/>
  <c r="AD82" i="6"/>
  <c r="AG82" i="6" s="1"/>
  <c r="S77" i="1"/>
  <c r="R77" i="1"/>
  <c r="AD81" i="6"/>
  <c r="AG81" i="6" s="1"/>
  <c r="S76" i="1"/>
  <c r="R76" i="1"/>
  <c r="AI75" i="1"/>
  <c r="AD77" i="6"/>
  <c r="AG77" i="6" s="1"/>
  <c r="S73" i="1"/>
  <c r="R73" i="1"/>
  <c r="AF73" i="1"/>
  <c r="AJ73" i="1" s="1"/>
  <c r="AI73" i="1"/>
  <c r="D73" i="6"/>
  <c r="G73" i="6" s="1"/>
  <c r="N70" i="1"/>
  <c r="E73" i="6" s="1"/>
  <c r="AI65" i="1"/>
  <c r="AH65" i="1"/>
  <c r="AJ65" i="1" s="1"/>
  <c r="AD68" i="6"/>
  <c r="AG68" i="6" s="1"/>
  <c r="S65" i="1"/>
  <c r="R65" i="1"/>
  <c r="D64" i="6"/>
  <c r="G64" i="6" s="1"/>
  <c r="N61" i="1"/>
  <c r="E64" i="6" s="1"/>
  <c r="AQ57" i="1"/>
  <c r="AP57" i="1"/>
  <c r="AR57" i="1" s="1"/>
  <c r="AA57" i="1"/>
  <c r="Z57" i="1"/>
  <c r="AB57" i="1" s="1"/>
  <c r="D57" i="6"/>
  <c r="G57" i="6" s="1"/>
  <c r="N54" i="1"/>
  <c r="E57" i="6" s="1"/>
  <c r="AQ50" i="1"/>
  <c r="AP50" i="1"/>
  <c r="AR50" i="1" s="1"/>
  <c r="AA50" i="1"/>
  <c r="Z50" i="1"/>
  <c r="AB50" i="1" s="1"/>
  <c r="AI42" i="1"/>
  <c r="AH42" i="1"/>
  <c r="AJ42" i="1" s="1"/>
  <c r="AD45" i="6"/>
  <c r="AG45" i="6" s="1"/>
  <c r="S42" i="1"/>
  <c r="R42" i="1"/>
  <c r="D40" i="6"/>
  <c r="G40" i="6" s="1"/>
  <c r="N38" i="1"/>
  <c r="E40" i="6" s="1"/>
  <c r="AQ34" i="1"/>
  <c r="AP34" i="1"/>
  <c r="AR34" i="1" s="1"/>
  <c r="AA34" i="1"/>
  <c r="Z34" i="1"/>
  <c r="AB34" i="1" s="1"/>
  <c r="D147" i="6"/>
  <c r="G147" i="6" s="1"/>
  <c r="N141" i="1"/>
  <c r="E147" i="6" s="1"/>
  <c r="AI141" i="1"/>
  <c r="AH141" i="1"/>
  <c r="AJ141" i="1" s="1"/>
  <c r="AD146" i="6"/>
  <c r="AG146" i="6" s="1"/>
  <c r="S140" i="1"/>
  <c r="R140" i="1"/>
  <c r="AD126" i="6"/>
  <c r="AG126" i="6" s="1"/>
  <c r="S120" i="1"/>
  <c r="R120" i="1"/>
  <c r="Q126" i="6"/>
  <c r="T126" i="6" s="1"/>
  <c r="P120" i="1"/>
  <c r="R126" i="6" s="1"/>
  <c r="H334" i="2"/>
  <c r="AE163" i="6"/>
  <c r="L159" i="6"/>
  <c r="O159" i="6"/>
  <c r="O139" i="6"/>
  <c r="L139" i="6"/>
  <c r="AA112" i="1"/>
  <c r="AB105" i="1"/>
  <c r="AD105" i="6"/>
  <c r="AG105" i="6" s="1"/>
  <c r="R99" i="1"/>
  <c r="S99" i="1"/>
  <c r="AD103" i="6"/>
  <c r="AG103" i="6" s="1"/>
  <c r="R97" i="1"/>
  <c r="S97" i="1"/>
  <c r="L99" i="6"/>
  <c r="O99" i="6"/>
  <c r="Z89" i="1"/>
  <c r="AB89" i="1" s="1"/>
  <c r="AA89" i="1"/>
  <c r="AP89" i="1"/>
  <c r="AR89" i="1" s="1"/>
  <c r="AQ89" i="1"/>
  <c r="Q65" i="6"/>
  <c r="T65" i="6" s="1"/>
  <c r="P62" i="1"/>
  <c r="R65" i="6" s="1"/>
  <c r="Q41" i="6"/>
  <c r="T41" i="6" s="1"/>
  <c r="P39" i="1"/>
  <c r="R41" i="6" s="1"/>
  <c r="AQ35" i="1"/>
  <c r="AP35" i="1"/>
  <c r="AR35" i="1" s="1"/>
  <c r="AA31" i="1"/>
  <c r="Z31" i="1"/>
  <c r="AB31" i="1" s="1"/>
  <c r="AA26" i="1"/>
  <c r="Z26" i="1"/>
  <c r="AB26" i="1" s="1"/>
  <c r="Q26" i="6"/>
  <c r="T26" i="6" s="1"/>
  <c r="P26" i="1"/>
  <c r="R26" i="6" s="1"/>
  <c r="AQ23" i="1"/>
  <c r="AP23" i="1"/>
  <c r="AR23" i="1" s="1"/>
  <c r="Q23" i="6"/>
  <c r="T23" i="6" s="1"/>
  <c r="P23" i="1"/>
  <c r="R23" i="6" s="1"/>
  <c r="O14" i="6"/>
  <c r="L14" i="6"/>
  <c r="AA7" i="1"/>
  <c r="Z7" i="1"/>
  <c r="AB7" i="1" s="1"/>
  <c r="G188" i="6"/>
  <c r="O3" i="6"/>
  <c r="L3" i="6"/>
  <c r="J4" i="3"/>
  <c r="Y4" i="3"/>
  <c r="Y10" i="3"/>
  <c r="O170" i="6"/>
  <c r="L170" i="6"/>
  <c r="AA160" i="1"/>
  <c r="Z160" i="1"/>
  <c r="AB160" i="1" s="1"/>
  <c r="D135" i="6"/>
  <c r="G135" i="6" s="1"/>
  <c r="N129" i="1"/>
  <c r="E135" i="6" s="1"/>
  <c r="AI129" i="1"/>
  <c r="AH129" i="1"/>
  <c r="AJ129" i="1" s="1"/>
  <c r="AD134" i="6"/>
  <c r="AG134" i="6" s="1"/>
  <c r="S128" i="1"/>
  <c r="R128" i="1"/>
  <c r="AL130" i="6"/>
  <c r="AO130" i="6"/>
  <c r="L125" i="6"/>
  <c r="O125" i="6"/>
  <c r="AD93" i="6"/>
  <c r="AG93" i="6" s="1"/>
  <c r="S88" i="1"/>
  <c r="R88" i="1"/>
  <c r="AD86" i="6"/>
  <c r="AG86" i="6" s="1"/>
  <c r="R81" i="1"/>
  <c r="S81" i="1"/>
  <c r="AH81" i="1"/>
  <c r="AJ81" i="1" s="1"/>
  <c r="AI81" i="1"/>
  <c r="AR67" i="1"/>
  <c r="AI58" i="1"/>
  <c r="AH58" i="1"/>
  <c r="AJ58" i="1" s="1"/>
  <c r="AD54" i="6"/>
  <c r="AG54" i="6" s="1"/>
  <c r="S51" i="1"/>
  <c r="R51" i="1"/>
  <c r="AD37" i="6"/>
  <c r="AG37" i="6" s="1"/>
  <c r="S35" i="1"/>
  <c r="R35" i="1"/>
  <c r="D33" i="6"/>
  <c r="G33" i="6" s="1"/>
  <c r="N31" i="1"/>
  <c r="E33" i="6" s="1"/>
  <c r="AD31" i="6"/>
  <c r="AG31" i="6" s="1"/>
  <c r="S30" i="1"/>
  <c r="R30" i="1"/>
  <c r="AD27" i="6"/>
  <c r="AG27" i="6" s="1"/>
  <c r="S27" i="1"/>
  <c r="R27" i="1"/>
  <c r="AI22" i="1"/>
  <c r="AH22" i="1"/>
  <c r="AJ22" i="1" s="1"/>
  <c r="AI19" i="1"/>
  <c r="AH19" i="1"/>
  <c r="AJ19" i="1" s="1"/>
  <c r="Q19" i="6"/>
  <c r="T19" i="6" s="1"/>
  <c r="P19" i="1"/>
  <c r="R19" i="6" s="1"/>
  <c r="Y16" i="6"/>
  <c r="AB16" i="6"/>
  <c r="AA14" i="1"/>
  <c r="Z14" i="1"/>
  <c r="AB14" i="1" s="1"/>
  <c r="Q14" i="6"/>
  <c r="T14" i="6" s="1"/>
  <c r="P14" i="1"/>
  <c r="R14" i="6" s="1"/>
  <c r="AA11" i="1"/>
  <c r="Z11" i="1"/>
  <c r="AB11" i="1" s="1"/>
  <c r="Y8" i="6"/>
  <c r="AB8" i="6"/>
  <c r="AA6" i="1"/>
  <c r="Z6" i="1"/>
  <c r="AB6" i="1" s="1"/>
  <c r="Q6" i="6"/>
  <c r="T6" i="6" s="1"/>
  <c r="P6" i="1"/>
  <c r="R6" i="6" s="1"/>
  <c r="Q296" i="1"/>
  <c r="Y294" i="1"/>
  <c r="AA3" i="1"/>
  <c r="AA294" i="1" s="1"/>
  <c r="Z3" i="1"/>
  <c r="W294" i="1"/>
  <c r="O296" i="1"/>
  <c r="X3" i="1"/>
  <c r="AI70" i="1"/>
  <c r="AA62" i="1"/>
  <c r="Z62" i="1"/>
  <c r="AB62" i="1" s="1"/>
  <c r="AA43" i="1"/>
  <c r="Z43" i="1"/>
  <c r="AB43" i="1" s="1"/>
  <c r="AD33" i="6"/>
  <c r="AG33" i="6" s="1"/>
  <c r="S31" i="1"/>
  <c r="R31" i="1"/>
  <c r="AI18" i="1"/>
  <c r="AH18" i="1"/>
  <c r="AJ18" i="1" s="1"/>
  <c r="Q15" i="6"/>
  <c r="T15" i="6" s="1"/>
  <c r="P15" i="1"/>
  <c r="R15" i="6" s="1"/>
  <c r="AA10" i="1"/>
  <c r="Z10" i="1"/>
  <c r="AB10" i="1" s="1"/>
  <c r="Q10" i="6"/>
  <c r="T10" i="6" s="1"/>
  <c r="P10" i="1"/>
  <c r="R10" i="6" s="1"/>
  <c r="AB185" i="1"/>
  <c r="D167" i="6"/>
  <c r="G167" i="6" s="1"/>
  <c r="N161" i="1"/>
  <c r="E167" i="6" s="1"/>
  <c r="AI161" i="1"/>
  <c r="AH161" i="1"/>
  <c r="AJ161" i="1" s="1"/>
  <c r="AD166" i="6"/>
  <c r="AG166" i="6" s="1"/>
  <c r="S160" i="1"/>
  <c r="R160" i="1"/>
  <c r="AO162" i="6"/>
  <c r="AL162" i="6"/>
  <c r="AR141" i="1"/>
  <c r="AO131" i="6"/>
  <c r="AL131" i="6"/>
  <c r="AI115" i="1"/>
  <c r="AI113" i="1"/>
  <c r="AJ96" i="1"/>
  <c r="AA88" i="1"/>
  <c r="Z88" i="1"/>
  <c r="AB88" i="1" s="1"/>
  <c r="AH83" i="1"/>
  <c r="AJ83" i="1" s="1"/>
  <c r="AI83" i="1"/>
  <c r="AL85" i="6"/>
  <c r="AO85" i="6"/>
  <c r="D71" i="6"/>
  <c r="G71" i="6" s="1"/>
  <c r="N68" i="1"/>
  <c r="E71" i="6" s="1"/>
  <c r="D46" i="6"/>
  <c r="G46" i="6" s="1"/>
  <c r="N43" i="1"/>
  <c r="E46" i="6" s="1"/>
  <c r="AB35" i="6"/>
  <c r="Y35" i="6"/>
  <c r="H315" i="2"/>
  <c r="AI47" i="1"/>
  <c r="AI66" i="1"/>
  <c r="T301" i="1"/>
  <c r="P298" i="1"/>
  <c r="T290" i="1"/>
  <c r="AJ268" i="1"/>
  <c r="AD300" i="1"/>
  <c r="AR258" i="1"/>
  <c r="T270" i="1"/>
  <c r="AJ264" i="1"/>
  <c r="T254" i="1"/>
  <c r="AR289" i="1"/>
  <c r="AJ279" i="1"/>
  <c r="T269" i="1"/>
  <c r="AJ266" i="1"/>
  <c r="AR266" i="1"/>
  <c r="T216" i="1"/>
  <c r="AQ178" i="1"/>
  <c r="AP178" i="1"/>
  <c r="AR178" i="1" s="1"/>
  <c r="AA178" i="1"/>
  <c r="Z178" i="1"/>
  <c r="AB178" i="1" s="1"/>
  <c r="AQ174" i="1"/>
  <c r="AP174" i="1"/>
  <c r="AR174" i="1" s="1"/>
  <c r="AA174" i="1"/>
  <c r="Z174" i="1"/>
  <c r="AB174" i="1" s="1"/>
  <c r="AP170" i="1"/>
  <c r="AR170" i="1" s="1"/>
  <c r="AQ170" i="1"/>
  <c r="Z170" i="1"/>
  <c r="AB170" i="1" s="1"/>
  <c r="AA170" i="1"/>
  <c r="AQ166" i="1"/>
  <c r="AP166" i="1"/>
  <c r="AR166" i="1" s="1"/>
  <c r="AA166" i="1"/>
  <c r="Z166" i="1"/>
  <c r="AB166" i="1" s="1"/>
  <c r="T285" i="1"/>
  <c r="AJ282" i="1"/>
  <c r="AR282" i="1"/>
  <c r="T262" i="1"/>
  <c r="AR248" i="1"/>
  <c r="AR244" i="1"/>
  <c r="B305" i="1"/>
  <c r="AV239" i="1"/>
  <c r="C305" i="1" s="1"/>
  <c r="AR288" i="1"/>
  <c r="AJ281" i="1"/>
  <c r="N301" i="1"/>
  <c r="T299" i="1"/>
  <c r="X299" i="1"/>
  <c r="AJ245" i="1"/>
  <c r="N299" i="1"/>
  <c r="AB233" i="1"/>
  <c r="AJ233" i="1"/>
  <c r="AB231" i="1"/>
  <c r="AJ218" i="1"/>
  <c r="T213" i="1"/>
  <c r="T204" i="1"/>
  <c r="AR197" i="1"/>
  <c r="T182" i="1"/>
  <c r="N297" i="1"/>
  <c r="Z297" i="1"/>
  <c r="AA177" i="1"/>
  <c r="Z177" i="1"/>
  <c r="AB177" i="1" s="1"/>
  <c r="Q183" i="6"/>
  <c r="T183" i="6" s="1"/>
  <c r="P176" i="1"/>
  <c r="R183" i="6" s="1"/>
  <c r="Z171" i="1"/>
  <c r="AB171" i="1" s="1"/>
  <c r="AA171" i="1"/>
  <c r="S168" i="1"/>
  <c r="AJ261" i="1"/>
  <c r="AB230" i="1"/>
  <c r="T210" i="1"/>
  <c r="AR193" i="1"/>
  <c r="H297" i="1"/>
  <c r="AI180" i="1"/>
  <c r="AH180" i="1"/>
  <c r="AJ180" i="1" s="1"/>
  <c r="AP175" i="1"/>
  <c r="AR175" i="1" s="1"/>
  <c r="AQ175" i="1"/>
  <c r="D178" i="6"/>
  <c r="G178" i="6" s="1"/>
  <c r="N171" i="1"/>
  <c r="E178" i="6" s="1"/>
  <c r="Z165" i="1"/>
  <c r="AB165" i="1" s="1"/>
  <c r="AA165" i="1"/>
  <c r="AH162" i="1"/>
  <c r="AJ162" i="1" s="1"/>
  <c r="AI162" i="1"/>
  <c r="AD168" i="6"/>
  <c r="AG168" i="6" s="1"/>
  <c r="R162" i="1"/>
  <c r="S162" i="1"/>
  <c r="AH158" i="1"/>
  <c r="AJ158" i="1" s="1"/>
  <c r="AI158" i="1"/>
  <c r="AD164" i="6"/>
  <c r="AG164" i="6" s="1"/>
  <c r="R158" i="1"/>
  <c r="S158" i="1"/>
  <c r="AH154" i="1"/>
  <c r="AJ154" i="1" s="1"/>
  <c r="AI154" i="1"/>
  <c r="AD160" i="6"/>
  <c r="AG160" i="6" s="1"/>
  <c r="R154" i="1"/>
  <c r="S154" i="1"/>
  <c r="AH150" i="1"/>
  <c r="AJ150" i="1" s="1"/>
  <c r="AI150" i="1"/>
  <c r="AD156" i="6"/>
  <c r="AG156" i="6" s="1"/>
  <c r="R150" i="1"/>
  <c r="S150" i="1"/>
  <c r="AH146" i="1"/>
  <c r="AJ146" i="1" s="1"/>
  <c r="AI146" i="1"/>
  <c r="AD152" i="6"/>
  <c r="AG152" i="6" s="1"/>
  <c r="R146" i="1"/>
  <c r="S146" i="1"/>
  <c r="AH142" i="1"/>
  <c r="AJ142" i="1" s="1"/>
  <c r="AI142" i="1"/>
  <c r="AD148" i="6"/>
  <c r="AG148" i="6" s="1"/>
  <c r="R142" i="1"/>
  <c r="S142" i="1"/>
  <c r="AH138" i="1"/>
  <c r="AJ138" i="1" s="1"/>
  <c r="AI138" i="1"/>
  <c r="AD144" i="6"/>
  <c r="AG144" i="6" s="1"/>
  <c r="R138" i="1"/>
  <c r="S138" i="1"/>
  <c r="AH134" i="1"/>
  <c r="AJ134" i="1" s="1"/>
  <c r="AI134" i="1"/>
  <c r="AD140" i="6"/>
  <c r="AG140" i="6" s="1"/>
  <c r="R134" i="1"/>
  <c r="S134" i="1"/>
  <c r="AH130" i="1"/>
  <c r="AJ130" i="1" s="1"/>
  <c r="AI130" i="1"/>
  <c r="AD136" i="6"/>
  <c r="AG136" i="6" s="1"/>
  <c r="R130" i="1"/>
  <c r="S130" i="1"/>
  <c r="AH126" i="1"/>
  <c r="AJ126" i="1" s="1"/>
  <c r="AI126" i="1"/>
  <c r="AD132" i="6"/>
  <c r="AG132" i="6" s="1"/>
  <c r="R126" i="1"/>
  <c r="S126" i="1"/>
  <c r="AH122" i="1"/>
  <c r="AJ122" i="1" s="1"/>
  <c r="AI122" i="1"/>
  <c r="AD128" i="6"/>
  <c r="AG128" i="6" s="1"/>
  <c r="R122" i="1"/>
  <c r="S122" i="1"/>
  <c r="AH118" i="1"/>
  <c r="AJ118" i="1" s="1"/>
  <c r="AI118" i="1"/>
  <c r="AD124" i="6"/>
  <c r="AG124" i="6" s="1"/>
  <c r="R118" i="1"/>
  <c r="S118" i="1"/>
  <c r="AI114" i="1"/>
  <c r="AH114" i="1"/>
  <c r="AJ114" i="1" s="1"/>
  <c r="AD120" i="6"/>
  <c r="AG120" i="6" s="1"/>
  <c r="S114" i="1"/>
  <c r="R114" i="1"/>
  <c r="AH110" i="1"/>
  <c r="AJ110" i="1" s="1"/>
  <c r="AI110" i="1"/>
  <c r="AD116" i="6"/>
  <c r="AG116" i="6" s="1"/>
  <c r="R110" i="1"/>
  <c r="S110" i="1"/>
  <c r="AI106" i="1"/>
  <c r="AH106" i="1"/>
  <c r="AJ106" i="1" s="1"/>
  <c r="AD112" i="6"/>
  <c r="AG112" i="6" s="1"/>
  <c r="S106" i="1"/>
  <c r="R106" i="1"/>
  <c r="AH102" i="1"/>
  <c r="AJ102" i="1" s="1"/>
  <c r="AI102" i="1"/>
  <c r="AD108" i="6"/>
  <c r="AG108" i="6" s="1"/>
  <c r="R102" i="1"/>
  <c r="S102" i="1"/>
  <c r="AI98" i="1"/>
  <c r="AH98" i="1"/>
  <c r="AJ98" i="1" s="1"/>
  <c r="AD104" i="6"/>
  <c r="AG104" i="6" s="1"/>
  <c r="S98" i="1"/>
  <c r="R98" i="1"/>
  <c r="AH94" i="1"/>
  <c r="AJ94" i="1" s="1"/>
  <c r="AI94" i="1"/>
  <c r="AD100" i="6"/>
  <c r="AG100" i="6" s="1"/>
  <c r="R94" i="1"/>
  <c r="S94" i="1"/>
  <c r="AI90" i="1"/>
  <c r="AH90" i="1"/>
  <c r="AJ90" i="1" s="1"/>
  <c r="AD95" i="6"/>
  <c r="AG95" i="6" s="1"/>
  <c r="S90" i="1"/>
  <c r="R90" i="1"/>
  <c r="AH86" i="1"/>
  <c r="AJ86" i="1" s="1"/>
  <c r="AI86" i="1"/>
  <c r="AD91" i="6"/>
  <c r="AG91" i="6" s="1"/>
  <c r="R86" i="1"/>
  <c r="S86" i="1"/>
  <c r="AI82" i="1"/>
  <c r="AH82" i="1"/>
  <c r="AJ82" i="1" s="1"/>
  <c r="AD87" i="6"/>
  <c r="AG87" i="6" s="1"/>
  <c r="S82" i="1"/>
  <c r="R82" i="1"/>
  <c r="AI78" i="1"/>
  <c r="AH78" i="1"/>
  <c r="AJ78" i="1" s="1"/>
  <c r="AD83" i="6"/>
  <c r="AG83" i="6" s="1"/>
  <c r="S78" i="1"/>
  <c r="R78" i="1"/>
  <c r="AI74" i="1"/>
  <c r="AH74" i="1"/>
  <c r="AJ74" i="1" s="1"/>
  <c r="AD79" i="6"/>
  <c r="AG79" i="6" s="1"/>
  <c r="S74" i="1"/>
  <c r="R74" i="1"/>
  <c r="AB277" i="1"/>
  <c r="AR273" i="1"/>
  <c r="AB238" i="1"/>
  <c r="AR238" i="1"/>
  <c r="AR226" i="1"/>
  <c r="AR223" i="1"/>
  <c r="AR198" i="1"/>
  <c r="T196" i="1"/>
  <c r="AR182" i="1"/>
  <c r="Z179" i="1"/>
  <c r="AB179" i="1" s="1"/>
  <c r="AA179" i="1"/>
  <c r="AI176" i="1"/>
  <c r="AH176" i="1"/>
  <c r="AJ176" i="1" s="1"/>
  <c r="L182" i="6"/>
  <c r="O182" i="6"/>
  <c r="AD178" i="6"/>
  <c r="AG178" i="6" s="1"/>
  <c r="R171" i="1"/>
  <c r="S171" i="1"/>
  <c r="AQ168" i="1"/>
  <c r="AP168" i="1"/>
  <c r="AR168" i="1" s="1"/>
  <c r="D169" i="6"/>
  <c r="G169" i="6" s="1"/>
  <c r="N163" i="1"/>
  <c r="E169" i="6" s="1"/>
  <c r="AH159" i="1"/>
  <c r="AJ159" i="1" s="1"/>
  <c r="AI159" i="1"/>
  <c r="AD165" i="6"/>
  <c r="AG165" i="6" s="1"/>
  <c r="R159" i="1"/>
  <c r="S159" i="1"/>
  <c r="AP151" i="1"/>
  <c r="AR151" i="1" s="1"/>
  <c r="AQ151" i="1"/>
  <c r="Z151" i="1"/>
  <c r="AB151" i="1" s="1"/>
  <c r="AA151" i="1"/>
  <c r="D153" i="6"/>
  <c r="G153" i="6" s="1"/>
  <c r="N147" i="1"/>
  <c r="E153" i="6" s="1"/>
  <c r="AH143" i="1"/>
  <c r="AJ143" i="1" s="1"/>
  <c r="AI143" i="1"/>
  <c r="AD149" i="6"/>
  <c r="AG149" i="6" s="1"/>
  <c r="R143" i="1"/>
  <c r="S143" i="1"/>
  <c r="AP135" i="1"/>
  <c r="AR135" i="1" s="1"/>
  <c r="AQ135" i="1"/>
  <c r="Z135" i="1"/>
  <c r="AB135" i="1" s="1"/>
  <c r="AA135" i="1"/>
  <c r="D137" i="6"/>
  <c r="G137" i="6" s="1"/>
  <c r="N131" i="1"/>
  <c r="E137" i="6" s="1"/>
  <c r="AH127" i="1"/>
  <c r="AJ127" i="1" s="1"/>
  <c r="AI127" i="1"/>
  <c r="AD133" i="6"/>
  <c r="AG133" i="6" s="1"/>
  <c r="R127" i="1"/>
  <c r="S127" i="1"/>
  <c r="AR214" i="1"/>
  <c r="AJ208" i="1"/>
  <c r="AH167" i="1"/>
  <c r="AJ167" i="1" s="1"/>
  <c r="AI167" i="1"/>
  <c r="AQ164" i="1"/>
  <c r="AP164" i="1"/>
  <c r="AR164" i="1" s="1"/>
  <c r="AA117" i="1"/>
  <c r="Z117" i="1"/>
  <c r="AB117" i="1" s="1"/>
  <c r="Q117" i="6"/>
  <c r="T117" i="6" s="1"/>
  <c r="AQ117" i="6" s="1"/>
  <c r="AV117" i="6" s="1"/>
  <c r="P111" i="1"/>
  <c r="R117" i="6" s="1"/>
  <c r="S111" i="1"/>
  <c r="AD115" i="6"/>
  <c r="AG115" i="6" s="1"/>
  <c r="S109" i="1"/>
  <c r="R109" i="1"/>
  <c r="AA101" i="1"/>
  <c r="Z101" i="1"/>
  <c r="AB101" i="1" s="1"/>
  <c r="Q101" i="6"/>
  <c r="T101" i="6" s="1"/>
  <c r="AQ101" i="6" s="1"/>
  <c r="AV101" i="6" s="1"/>
  <c r="S95" i="1"/>
  <c r="P95" i="1"/>
  <c r="R101" i="6" s="1"/>
  <c r="AD99" i="6"/>
  <c r="AG99" i="6" s="1"/>
  <c r="S93" i="1"/>
  <c r="R93" i="1"/>
  <c r="AA85" i="1"/>
  <c r="Z85" i="1"/>
  <c r="AB85" i="1" s="1"/>
  <c r="Q89" i="6"/>
  <c r="T89" i="6" s="1"/>
  <c r="AQ89" i="6" s="1"/>
  <c r="AV89" i="6" s="1"/>
  <c r="P84" i="1"/>
  <c r="R89" i="6" s="1"/>
  <c r="AP79" i="1"/>
  <c r="AR79" i="1" s="1"/>
  <c r="AQ79" i="1"/>
  <c r="T260" i="1"/>
  <c r="Q180" i="6"/>
  <c r="T180" i="6" s="1"/>
  <c r="P173" i="1"/>
  <c r="R180" i="6" s="1"/>
  <c r="AB167" i="1"/>
  <c r="T293" i="1"/>
  <c r="AJ293" i="1"/>
  <c r="AJ278" i="1"/>
  <c r="AJ175" i="1"/>
  <c r="D179" i="6"/>
  <c r="G179" i="6" s="1"/>
  <c r="N172" i="1"/>
  <c r="E179" i="6" s="1"/>
  <c r="Q179" i="6"/>
  <c r="T179" i="6" s="1"/>
  <c r="P172" i="1"/>
  <c r="R179" i="6" s="1"/>
  <c r="AO122" i="6"/>
  <c r="AL122" i="6"/>
  <c r="AQ109" i="1"/>
  <c r="AP109" i="1"/>
  <c r="AR109" i="1" s="1"/>
  <c r="Q109" i="6"/>
  <c r="T109" i="6" s="1"/>
  <c r="P103" i="1"/>
  <c r="R109" i="6" s="1"/>
  <c r="AL106" i="6"/>
  <c r="AO106" i="6"/>
  <c r="AQ93" i="1"/>
  <c r="AP93" i="1"/>
  <c r="AR93" i="1" s="1"/>
  <c r="AR192" i="1"/>
  <c r="AB192" i="1"/>
  <c r="T192" i="1"/>
  <c r="AJ164" i="1"/>
  <c r="D163" i="6"/>
  <c r="G163" i="6" s="1"/>
  <c r="N157" i="1"/>
  <c r="E163" i="6" s="1"/>
  <c r="AA153" i="1"/>
  <c r="Z153" i="1"/>
  <c r="AB153" i="1" s="1"/>
  <c r="AA152" i="1"/>
  <c r="Z152" i="1"/>
  <c r="AB152" i="1" s="1"/>
  <c r="AB156" i="6"/>
  <c r="Y156" i="6"/>
  <c r="AD154" i="6"/>
  <c r="AG154" i="6" s="1"/>
  <c r="S148" i="1"/>
  <c r="R148" i="1"/>
  <c r="AI137" i="1"/>
  <c r="AH137" i="1"/>
  <c r="AJ137" i="1" s="1"/>
  <c r="AQ133" i="1"/>
  <c r="AP133" i="1"/>
  <c r="AR133" i="1" s="1"/>
  <c r="Q139" i="6"/>
  <c r="T139" i="6" s="1"/>
  <c r="AQ139" i="6" s="1"/>
  <c r="AV139" i="6" s="1"/>
  <c r="P133" i="1"/>
  <c r="R139" i="6" s="1"/>
  <c r="AQ132" i="1"/>
  <c r="AP132" i="1"/>
  <c r="AR132" i="1" s="1"/>
  <c r="Q138" i="6"/>
  <c r="T138" i="6" s="1"/>
  <c r="AQ138" i="6" s="1"/>
  <c r="AV138" i="6" s="1"/>
  <c r="P132" i="1"/>
  <c r="R138" i="6" s="1"/>
  <c r="AB129" i="6"/>
  <c r="AQ123" i="6"/>
  <c r="AV123" i="6" s="1"/>
  <c r="L123" i="6"/>
  <c r="O123" i="6"/>
  <c r="AP115" i="1"/>
  <c r="AR115" i="1" s="1"/>
  <c r="AQ115" i="1"/>
  <c r="AH107" i="1"/>
  <c r="AJ107" i="1" s="1"/>
  <c r="AI107" i="1"/>
  <c r="AP91" i="1"/>
  <c r="AR91" i="1" s="1"/>
  <c r="AQ91" i="1"/>
  <c r="AH87" i="1"/>
  <c r="AJ87" i="1" s="1"/>
  <c r="AI87" i="1"/>
  <c r="AO90" i="6"/>
  <c r="AL90" i="6"/>
  <c r="AQ77" i="1"/>
  <c r="AP77" i="1"/>
  <c r="AR77" i="1" s="1"/>
  <c r="AB76" i="1"/>
  <c r="AP73" i="1"/>
  <c r="AR73" i="1" s="1"/>
  <c r="AQ73" i="1"/>
  <c r="AJ72" i="1"/>
  <c r="AA71" i="1"/>
  <c r="Z71" i="1"/>
  <c r="AB71" i="1" s="1"/>
  <c r="AJ67" i="1"/>
  <c r="Q70" i="6"/>
  <c r="T70" i="6" s="1"/>
  <c r="P67" i="1"/>
  <c r="R70" i="6" s="1"/>
  <c r="AQ63" i="1"/>
  <c r="AP63" i="1"/>
  <c r="AR63" i="1" s="1"/>
  <c r="AA63" i="1"/>
  <c r="Z63" i="1"/>
  <c r="AB63" i="1" s="1"/>
  <c r="AQ59" i="1"/>
  <c r="AP59" i="1"/>
  <c r="AR59" i="1" s="1"/>
  <c r="AA59" i="1"/>
  <c r="Z59" i="1"/>
  <c r="AB59" i="1" s="1"/>
  <c r="AQ52" i="1"/>
  <c r="AP52" i="1"/>
  <c r="AR52" i="1" s="1"/>
  <c r="AA52" i="1"/>
  <c r="Z52" i="1"/>
  <c r="AB52" i="1" s="1"/>
  <c r="AQ48" i="1"/>
  <c r="AP48" i="1"/>
  <c r="AR48" i="1" s="1"/>
  <c r="AA48" i="1"/>
  <c r="Z48" i="1"/>
  <c r="AB48" i="1" s="1"/>
  <c r="AQ44" i="1"/>
  <c r="AP44" i="1"/>
  <c r="AR44" i="1" s="1"/>
  <c r="AA44" i="1"/>
  <c r="Z44" i="1"/>
  <c r="AB44" i="1" s="1"/>
  <c r="AQ40" i="1"/>
  <c r="AP40" i="1"/>
  <c r="AR40" i="1" s="1"/>
  <c r="AA40" i="1"/>
  <c r="Z40" i="1"/>
  <c r="AB40" i="1" s="1"/>
  <c r="AQ36" i="1"/>
  <c r="AP36" i="1"/>
  <c r="AR36" i="1" s="1"/>
  <c r="AA36" i="1"/>
  <c r="Z36" i="1"/>
  <c r="AB36" i="1" s="1"/>
  <c r="AQ32" i="1"/>
  <c r="AP32" i="1"/>
  <c r="AR32" i="1" s="1"/>
  <c r="AA32" i="1"/>
  <c r="Z32" i="1"/>
  <c r="AB32" i="1" s="1"/>
  <c r="AQ28" i="1"/>
  <c r="AP28" i="1"/>
  <c r="AR28" i="1" s="1"/>
  <c r="AA28" i="1"/>
  <c r="Z28" i="1"/>
  <c r="AB28" i="1" s="1"/>
  <c r="AP24" i="1"/>
  <c r="AR24" i="1" s="1"/>
  <c r="AQ24" i="1"/>
  <c r="Z24" i="1"/>
  <c r="AB24" i="1" s="1"/>
  <c r="AA24" i="1"/>
  <c r="AQ20" i="1"/>
  <c r="AP20" i="1"/>
  <c r="AR20" i="1" s="1"/>
  <c r="AA20" i="1"/>
  <c r="Z20" i="1"/>
  <c r="AB20" i="1" s="1"/>
  <c r="AP16" i="1"/>
  <c r="AR16" i="1" s="1"/>
  <c r="AQ16" i="1"/>
  <c r="Z16" i="1"/>
  <c r="AB16" i="1" s="1"/>
  <c r="AA16" i="1"/>
  <c r="AQ12" i="1"/>
  <c r="AP12" i="1"/>
  <c r="AR12" i="1" s="1"/>
  <c r="AA12" i="1"/>
  <c r="Z12" i="1"/>
  <c r="AB12" i="1" s="1"/>
  <c r="AP8" i="1"/>
  <c r="AR8" i="1" s="1"/>
  <c r="AQ8" i="1"/>
  <c r="Z8" i="1"/>
  <c r="AB8" i="1" s="1"/>
  <c r="AA8" i="1"/>
  <c r="AQ4" i="1"/>
  <c r="AP4" i="1"/>
  <c r="AR4" i="1" s="1"/>
  <c r="AA4" i="1"/>
  <c r="Z4" i="1"/>
  <c r="AB4" i="1" s="1"/>
  <c r="AB191" i="1"/>
  <c r="AQ157" i="1"/>
  <c r="AP157" i="1"/>
  <c r="AR157" i="1" s="1"/>
  <c r="Q163" i="6"/>
  <c r="T163" i="6" s="1"/>
  <c r="P157" i="1"/>
  <c r="R163" i="6" s="1"/>
  <c r="AQ156" i="1"/>
  <c r="AP156" i="1"/>
  <c r="AR156" i="1" s="1"/>
  <c r="Q162" i="6"/>
  <c r="T162" i="6" s="1"/>
  <c r="P156" i="1"/>
  <c r="R162" i="6" s="1"/>
  <c r="AQ145" i="1"/>
  <c r="AP145" i="1"/>
  <c r="AR145" i="1" s="1"/>
  <c r="Q151" i="6"/>
  <c r="T151" i="6" s="1"/>
  <c r="P145" i="1"/>
  <c r="R151" i="6" s="1"/>
  <c r="AQ144" i="1"/>
  <c r="AP144" i="1"/>
  <c r="AR144" i="1" s="1"/>
  <c r="Q150" i="6"/>
  <c r="T150" i="6" s="1"/>
  <c r="P144" i="1"/>
  <c r="R150" i="6" s="1"/>
  <c r="D143" i="6"/>
  <c r="G143" i="6" s="1"/>
  <c r="N137" i="1"/>
  <c r="E143" i="6" s="1"/>
  <c r="AQ125" i="1"/>
  <c r="AP125" i="1"/>
  <c r="AR125" i="1" s="1"/>
  <c r="Q131" i="6"/>
  <c r="T131" i="6" s="1"/>
  <c r="P125" i="1"/>
  <c r="R131" i="6" s="1"/>
  <c r="AQ124" i="1"/>
  <c r="AP124" i="1"/>
  <c r="AR124" i="1" s="1"/>
  <c r="Q130" i="6"/>
  <c r="T130" i="6" s="1"/>
  <c r="P124" i="1"/>
  <c r="R130" i="6" s="1"/>
  <c r="AO121" i="6"/>
  <c r="AL121" i="6"/>
  <c r="AL119" i="6"/>
  <c r="AO119" i="6"/>
  <c r="D113" i="6"/>
  <c r="G113" i="6" s="1"/>
  <c r="N107" i="1"/>
  <c r="E113" i="6" s="1"/>
  <c r="AP105" i="1"/>
  <c r="AR105" i="1" s="1"/>
  <c r="AQ105" i="1"/>
  <c r="Q111" i="6"/>
  <c r="T111" i="6" s="1"/>
  <c r="P105" i="1"/>
  <c r="R111" i="6" s="1"/>
  <c r="AI104" i="1"/>
  <c r="AH104" i="1"/>
  <c r="AJ104" i="1" s="1"/>
  <c r="S84" i="1"/>
  <c r="AA72" i="1"/>
  <c r="AP70" i="1"/>
  <c r="AR70" i="1" s="1"/>
  <c r="AQ70" i="1"/>
  <c r="AP64" i="1"/>
  <c r="AR64" i="1" s="1"/>
  <c r="AQ64" i="1"/>
  <c r="Z64" i="1"/>
  <c r="AB64" i="1" s="1"/>
  <c r="AA64" i="1"/>
  <c r="AP60" i="1"/>
  <c r="AR60" i="1" s="1"/>
  <c r="AQ60" i="1"/>
  <c r="Z60" i="1"/>
  <c r="AB60" i="1" s="1"/>
  <c r="AA60" i="1"/>
  <c r="AP56" i="1"/>
  <c r="AR56" i="1" s="1"/>
  <c r="AQ56" i="1"/>
  <c r="Z56" i="1"/>
  <c r="AB56" i="1" s="1"/>
  <c r="AA56" i="1"/>
  <c r="D56" i="6"/>
  <c r="G56" i="6" s="1"/>
  <c r="N53" i="1"/>
  <c r="E56" i="6" s="1"/>
  <c r="D52" i="6"/>
  <c r="G52" i="6" s="1"/>
  <c r="N49" i="1"/>
  <c r="E52" i="6" s="1"/>
  <c r="D48" i="6"/>
  <c r="G48" i="6" s="1"/>
  <c r="N45" i="1"/>
  <c r="E48" i="6" s="1"/>
  <c r="D44" i="6"/>
  <c r="G44" i="6" s="1"/>
  <c r="N41" i="1"/>
  <c r="E44" i="6" s="1"/>
  <c r="D39" i="6"/>
  <c r="G39" i="6" s="1"/>
  <c r="N37" i="1"/>
  <c r="E39" i="6" s="1"/>
  <c r="D35" i="6"/>
  <c r="G35" i="6" s="1"/>
  <c r="N33" i="1"/>
  <c r="E35" i="6" s="1"/>
  <c r="AH29" i="1"/>
  <c r="AJ29" i="1" s="1"/>
  <c r="AI29" i="1"/>
  <c r="AD29" i="6"/>
  <c r="AG29" i="6" s="1"/>
  <c r="R29" i="1"/>
  <c r="S29" i="1"/>
  <c r="AP21" i="1"/>
  <c r="AR21" i="1" s="1"/>
  <c r="AQ21" i="1"/>
  <c r="Z21" i="1"/>
  <c r="AB21" i="1" s="1"/>
  <c r="AA21" i="1"/>
  <c r="D17" i="6"/>
  <c r="G17" i="6" s="1"/>
  <c r="N17" i="1"/>
  <c r="E17" i="6" s="1"/>
  <c r="AH13" i="1"/>
  <c r="AJ13" i="1" s="1"/>
  <c r="AI13" i="1"/>
  <c r="AD13" i="6"/>
  <c r="AG13" i="6" s="1"/>
  <c r="R13" i="1"/>
  <c r="S13" i="1"/>
  <c r="AP5" i="1"/>
  <c r="AR5" i="1" s="1"/>
  <c r="AQ5" i="1"/>
  <c r="Z5" i="1"/>
  <c r="AB5" i="1" s="1"/>
  <c r="AA5" i="1"/>
  <c r="AJ249" i="1"/>
  <c r="AB186" i="1"/>
  <c r="S175" i="1"/>
  <c r="AJ153" i="1"/>
  <c r="AL159" i="6"/>
  <c r="AO159" i="6"/>
  <c r="S152" i="1"/>
  <c r="AQ137" i="1"/>
  <c r="AP137" i="1"/>
  <c r="AR137" i="1" s="1"/>
  <c r="Q143" i="6"/>
  <c r="T143" i="6" s="1"/>
  <c r="P137" i="1"/>
  <c r="R143" i="6" s="1"/>
  <c r="AQ136" i="1"/>
  <c r="AP136" i="1"/>
  <c r="AR136" i="1" s="1"/>
  <c r="Q142" i="6"/>
  <c r="T142" i="6" s="1"/>
  <c r="P136" i="1"/>
  <c r="R142" i="6" s="1"/>
  <c r="AI132" i="1"/>
  <c r="AI121" i="1"/>
  <c r="AH121" i="1"/>
  <c r="AJ121" i="1" s="1"/>
  <c r="Q127" i="6"/>
  <c r="T127" i="6" s="1"/>
  <c r="P121" i="1"/>
  <c r="R127" i="6" s="1"/>
  <c r="AB115" i="1"/>
  <c r="Y120" i="6"/>
  <c r="AB120" i="6"/>
  <c r="AO118" i="6"/>
  <c r="AL118" i="6"/>
  <c r="S107" i="1"/>
  <c r="AO111" i="6"/>
  <c r="AL111" i="6"/>
  <c r="AA91" i="1"/>
  <c r="AH77" i="1"/>
  <c r="AJ77" i="1" s="1"/>
  <c r="AI77" i="1"/>
  <c r="AI76" i="1"/>
  <c r="AH76" i="1"/>
  <c r="AJ76" i="1" s="1"/>
  <c r="AJ75" i="1"/>
  <c r="S71" i="1"/>
  <c r="D68" i="6"/>
  <c r="G68" i="6" s="1"/>
  <c r="N65" i="1"/>
  <c r="E68" i="6" s="1"/>
  <c r="AQ61" i="1"/>
  <c r="AP61" i="1"/>
  <c r="AR61" i="1" s="1"/>
  <c r="AA61" i="1"/>
  <c r="Z61" i="1"/>
  <c r="AB61" i="1" s="1"/>
  <c r="AQ54" i="1"/>
  <c r="AP54" i="1"/>
  <c r="AR54" i="1" s="1"/>
  <c r="AA54" i="1"/>
  <c r="Z54" i="1"/>
  <c r="AB54" i="1" s="1"/>
  <c r="AI46" i="1"/>
  <c r="AH46" i="1"/>
  <c r="AJ46" i="1" s="1"/>
  <c r="AD49" i="6"/>
  <c r="AG49" i="6" s="1"/>
  <c r="S46" i="1"/>
  <c r="R46" i="1"/>
  <c r="D45" i="6"/>
  <c r="G45" i="6" s="1"/>
  <c r="N42" i="1"/>
  <c r="E45" i="6" s="1"/>
  <c r="AQ38" i="1"/>
  <c r="AP38" i="1"/>
  <c r="AR38" i="1" s="1"/>
  <c r="AA38" i="1"/>
  <c r="Z38" i="1"/>
  <c r="AB38" i="1" s="1"/>
  <c r="AI156" i="1"/>
  <c r="AB157" i="6"/>
  <c r="Y157" i="6"/>
  <c r="Q147" i="6"/>
  <c r="T147" i="6" s="1"/>
  <c r="P141" i="1"/>
  <c r="R147" i="6" s="1"/>
  <c r="D146" i="6"/>
  <c r="G146" i="6" s="1"/>
  <c r="N140" i="1"/>
  <c r="E146" i="6" s="1"/>
  <c r="AI140" i="1"/>
  <c r="AH140" i="1"/>
  <c r="AJ140" i="1" s="1"/>
  <c r="AI125" i="1"/>
  <c r="D126" i="6"/>
  <c r="G126" i="6" s="1"/>
  <c r="N120" i="1"/>
  <c r="E126" i="6" s="1"/>
  <c r="L106" i="6"/>
  <c r="O106" i="6"/>
  <c r="Q86" i="6"/>
  <c r="T86" i="6" s="1"/>
  <c r="P81" i="1"/>
  <c r="R86" i="6" s="1"/>
  <c r="AB75" i="1"/>
  <c r="AQ68" i="1"/>
  <c r="AP68" i="1"/>
  <c r="AR68" i="1" s="1"/>
  <c r="S157" i="1"/>
  <c r="AJ144" i="1"/>
  <c r="AB140" i="1"/>
  <c r="AR129" i="1"/>
  <c r="AJ124" i="1"/>
  <c r="AA107" i="1"/>
  <c r="AE110" i="6"/>
  <c r="AH99" i="1"/>
  <c r="AJ99" i="1" s="1"/>
  <c r="AI99" i="1"/>
  <c r="AI91" i="1"/>
  <c r="AI89" i="1"/>
  <c r="AH89" i="1"/>
  <c r="AJ89" i="1" s="1"/>
  <c r="AB68" i="1"/>
  <c r="Q69" i="6"/>
  <c r="T69" i="6" s="1"/>
  <c r="P66" i="1"/>
  <c r="R69" i="6" s="1"/>
  <c r="AQ62" i="1"/>
  <c r="AP62" i="1"/>
  <c r="AR62" i="1" s="1"/>
  <c r="Q46" i="6"/>
  <c r="T46" i="6" s="1"/>
  <c r="P43" i="1"/>
  <c r="R46" i="6" s="1"/>
  <c r="AA39" i="1"/>
  <c r="Z39" i="1"/>
  <c r="AB39" i="1" s="1"/>
  <c r="AD26" i="6"/>
  <c r="AG26" i="6" s="1"/>
  <c r="S26" i="1"/>
  <c r="R26" i="1"/>
  <c r="AI23" i="1"/>
  <c r="AH23" i="1"/>
  <c r="AJ23" i="1" s="1"/>
  <c r="O22" i="6"/>
  <c r="L22" i="6"/>
  <c r="Q18" i="6"/>
  <c r="T18" i="6" s="1"/>
  <c r="P18" i="1"/>
  <c r="R18" i="6" s="1"/>
  <c r="AI15" i="1"/>
  <c r="AH15" i="1"/>
  <c r="AJ15" i="1" s="1"/>
  <c r="AD7" i="6"/>
  <c r="AG7" i="6" s="1"/>
  <c r="S7" i="1"/>
  <c r="R7" i="1"/>
  <c r="AJ157" i="1"/>
  <c r="Q135" i="6"/>
  <c r="T135" i="6" s="1"/>
  <c r="P129" i="1"/>
  <c r="R135" i="6" s="1"/>
  <c r="D134" i="6"/>
  <c r="G134" i="6" s="1"/>
  <c r="N128" i="1"/>
  <c r="E134" i="6" s="1"/>
  <c r="AI128" i="1"/>
  <c r="AH128" i="1"/>
  <c r="AJ128" i="1" s="1"/>
  <c r="AR120" i="1"/>
  <c r="AD88" i="6"/>
  <c r="AG88" i="6" s="1"/>
  <c r="R83" i="1"/>
  <c r="S83" i="1"/>
  <c r="AA81" i="1"/>
  <c r="Z81" i="1"/>
  <c r="AB81" i="1" s="1"/>
  <c r="AP81" i="1"/>
  <c r="AR81" i="1" s="1"/>
  <c r="AQ81" i="1"/>
  <c r="AQ67" i="1"/>
  <c r="S58" i="1"/>
  <c r="R58" i="1"/>
  <c r="T58" i="1" s="1"/>
  <c r="AD50" i="6"/>
  <c r="AG50" i="6" s="1"/>
  <c r="S47" i="1"/>
  <c r="R47" i="1"/>
  <c r="AQ30" i="1"/>
  <c r="AP30" i="1"/>
  <c r="AR30" i="1" s="1"/>
  <c r="AQ27" i="1"/>
  <c r="AP27" i="1"/>
  <c r="AR27" i="1" s="1"/>
  <c r="D26" i="6"/>
  <c r="G26" i="6" s="1"/>
  <c r="N26" i="1"/>
  <c r="E26" i="6" s="1"/>
  <c r="AA22" i="1"/>
  <c r="Z22" i="1"/>
  <c r="AB22" i="1" s="1"/>
  <c r="Q22" i="6"/>
  <c r="T22" i="6" s="1"/>
  <c r="P22" i="1"/>
  <c r="R22" i="6" s="1"/>
  <c r="AA19" i="1"/>
  <c r="Z19" i="1"/>
  <c r="AB19" i="1" s="1"/>
  <c r="D15" i="6"/>
  <c r="G15" i="6" s="1"/>
  <c r="N15" i="1"/>
  <c r="E15" i="6" s="1"/>
  <c r="AD14" i="6"/>
  <c r="AG14" i="6" s="1"/>
  <c r="S14" i="1"/>
  <c r="R14" i="1"/>
  <c r="AD11" i="6"/>
  <c r="AG11" i="6" s="1"/>
  <c r="S11" i="1"/>
  <c r="R11" i="1"/>
  <c r="D7" i="6"/>
  <c r="G7" i="6" s="1"/>
  <c r="N7" i="1"/>
  <c r="E7" i="6" s="1"/>
  <c r="AD6" i="6"/>
  <c r="AG6" i="6" s="1"/>
  <c r="S6" i="1"/>
  <c r="R6" i="1"/>
  <c r="AD3" i="6"/>
  <c r="AG3" i="6" s="1"/>
  <c r="Q294" i="1"/>
  <c r="K296" i="1"/>
  <c r="S3" i="1"/>
  <c r="S294" i="1" s="1"/>
  <c r="R3" i="1"/>
  <c r="AE294" i="1"/>
  <c r="U296" i="1"/>
  <c r="AF3" i="1"/>
  <c r="AJ70" i="1"/>
  <c r="AQ58" i="1"/>
  <c r="AP58" i="1"/>
  <c r="AR58" i="1" s="1"/>
  <c r="AQ51" i="1"/>
  <c r="AP51" i="1"/>
  <c r="AR51" i="1" s="1"/>
  <c r="AQ39" i="1"/>
  <c r="AP39" i="1"/>
  <c r="AR39" i="1" s="1"/>
  <c r="AA18" i="1"/>
  <c r="Z18" i="1"/>
  <c r="AB18" i="1" s="1"/>
  <c r="AQ15" i="1"/>
  <c r="AP15" i="1"/>
  <c r="AR15" i="1" s="1"/>
  <c r="Y12" i="6"/>
  <c r="AB12" i="6"/>
  <c r="AD10" i="6"/>
  <c r="AG10" i="6" s="1"/>
  <c r="S10" i="1"/>
  <c r="R10" i="1"/>
  <c r="Q7" i="6"/>
  <c r="T7" i="6" s="1"/>
  <c r="P7" i="1"/>
  <c r="R7" i="6" s="1"/>
  <c r="Q167" i="6"/>
  <c r="T167" i="6" s="1"/>
  <c r="P161" i="1"/>
  <c r="R167" i="6" s="1"/>
  <c r="D166" i="6"/>
  <c r="G166" i="6" s="1"/>
  <c r="N160" i="1"/>
  <c r="E166" i="6" s="1"/>
  <c r="AI160" i="1"/>
  <c r="AH160" i="1"/>
  <c r="AJ160" i="1" s="1"/>
  <c r="AQ141" i="1"/>
  <c r="AB132" i="6"/>
  <c r="Y132" i="6"/>
  <c r="S121" i="1"/>
  <c r="AJ116" i="1"/>
  <c r="AJ115" i="1"/>
  <c r="AJ113" i="1"/>
  <c r="AI96" i="1"/>
  <c r="AI88" i="1"/>
  <c r="AH88" i="1"/>
  <c r="AJ88" i="1" s="1"/>
  <c r="Q93" i="6"/>
  <c r="T93" i="6" s="1"/>
  <c r="P88" i="1"/>
  <c r="R93" i="6" s="1"/>
  <c r="AA87" i="1"/>
  <c r="D88" i="6"/>
  <c r="G88" i="6" s="1"/>
  <c r="N83" i="1"/>
  <c r="E88" i="6" s="1"/>
  <c r="AL80" i="6"/>
  <c r="AO80" i="6"/>
  <c r="S70" i="1"/>
  <c r="Q71" i="6"/>
  <c r="T71" i="6" s="1"/>
  <c r="P68" i="1"/>
  <c r="R71" i="6" s="1"/>
  <c r="AB67" i="1"/>
  <c r="D69" i="6"/>
  <c r="G69" i="6" s="1"/>
  <c r="N66" i="1"/>
  <c r="E69" i="6" s="1"/>
  <c r="D58" i="6"/>
  <c r="G58" i="6" s="1"/>
  <c r="N55" i="1"/>
  <c r="E58" i="6" s="1"/>
  <c r="Y48" i="6"/>
  <c r="AB48" i="6"/>
  <c r="D41" i="6"/>
  <c r="G41" i="6" s="1"/>
  <c r="N39" i="1"/>
  <c r="E41" i="6" s="1"/>
  <c r="H327" i="2"/>
  <c r="AJ62" i="1"/>
  <c r="AJ39" i="1"/>
  <c r="H322" i="2"/>
  <c r="AJ51" i="1"/>
  <c r="AJ35" i="1"/>
  <c r="O313" i="2"/>
  <c r="H323" i="2"/>
  <c r="AI62" i="1"/>
  <c r="AI39" i="1"/>
  <c r="AI51" i="1"/>
  <c r="AI35" i="1"/>
  <c r="AB279" i="1"/>
  <c r="R301" i="1"/>
  <c r="R298" i="1"/>
  <c r="AB239" i="1"/>
  <c r="AR290" i="1"/>
  <c r="AR254" i="1"/>
  <c r="AJ276" i="1"/>
  <c r="AR269" i="1"/>
  <c r="D181" i="6"/>
  <c r="G181" i="6" s="1"/>
  <c r="N174" i="1"/>
  <c r="E181" i="6" s="1"/>
  <c r="D177" i="6"/>
  <c r="G177" i="6" s="1"/>
  <c r="N170" i="1"/>
  <c r="E177" i="6" s="1"/>
  <c r="D173" i="6"/>
  <c r="G173" i="6" s="1"/>
  <c r="N166" i="1"/>
  <c r="E173" i="6" s="1"/>
  <c r="AJ292" i="1"/>
  <c r="AB258" i="1"/>
  <c r="T245" i="1"/>
  <c r="L299" i="1"/>
  <c r="J299" i="1"/>
  <c r="D183" i="6"/>
  <c r="G183" i="6" s="1"/>
  <c r="N176" i="1"/>
  <c r="E183" i="6" s="1"/>
  <c r="AR277" i="1"/>
  <c r="AB236" i="1"/>
  <c r="AB220" i="1"/>
  <c r="P301" i="1"/>
  <c r="L298" i="1"/>
  <c r="T239" i="1"/>
  <c r="AJ286" i="1"/>
  <c r="AR274" i="1"/>
  <c r="L300" i="1"/>
  <c r="T258" i="1"/>
  <c r="AB289" i="1"/>
  <c r="X301" i="1"/>
  <c r="AB266" i="1"/>
  <c r="AJ258" i="1"/>
  <c r="AB282" i="1"/>
  <c r="AB256" i="1"/>
  <c r="AJ257" i="1"/>
  <c r="AB244" i="1"/>
  <c r="AR219" i="1"/>
  <c r="AR281" i="1"/>
  <c r="P299" i="1"/>
  <c r="AD299" i="1"/>
  <c r="AR245" i="1"/>
  <c r="AB237" i="1"/>
  <c r="AR218" i="1"/>
  <c r="AB197" i="1"/>
  <c r="T188" i="1"/>
  <c r="AD297" i="1"/>
  <c r="AR181" i="1"/>
  <c r="AQ176" i="1"/>
  <c r="AP176" i="1"/>
  <c r="AR176" i="1" s="1"/>
  <c r="Q178" i="6"/>
  <c r="T178" i="6" s="1"/>
  <c r="P171" i="1"/>
  <c r="R178" i="6" s="1"/>
  <c r="AO175" i="6"/>
  <c r="AL175" i="6"/>
  <c r="T261" i="1"/>
  <c r="AR261" i="1"/>
  <c r="AB225" i="1"/>
  <c r="AB193" i="1"/>
  <c r="T184" i="1"/>
  <c r="AA180" i="1"/>
  <c r="Z180" i="1"/>
  <c r="AB180" i="1" s="1"/>
  <c r="Q187" i="6"/>
  <c r="T187" i="6" s="1"/>
  <c r="P180" i="1"/>
  <c r="R187" i="6" s="1"/>
  <c r="D184" i="6"/>
  <c r="G184" i="6" s="1"/>
  <c r="N177" i="1"/>
  <c r="E184" i="6" s="1"/>
  <c r="D168" i="6"/>
  <c r="G168" i="6" s="1"/>
  <c r="N162" i="1"/>
  <c r="E168" i="6" s="1"/>
  <c r="D164" i="6"/>
  <c r="G164" i="6" s="1"/>
  <c r="N158" i="1"/>
  <c r="E164" i="6" s="1"/>
  <c r="D160" i="6"/>
  <c r="G160" i="6" s="1"/>
  <c r="N154" i="1"/>
  <c r="E160" i="6" s="1"/>
  <c r="D156" i="6"/>
  <c r="G156" i="6" s="1"/>
  <c r="N150" i="1"/>
  <c r="E156" i="6" s="1"/>
  <c r="D152" i="6"/>
  <c r="G152" i="6" s="1"/>
  <c r="N146" i="1"/>
  <c r="E152" i="6" s="1"/>
  <c r="D148" i="6"/>
  <c r="G148" i="6" s="1"/>
  <c r="N142" i="1"/>
  <c r="E148" i="6" s="1"/>
  <c r="D144" i="6"/>
  <c r="G144" i="6" s="1"/>
  <c r="N138" i="1"/>
  <c r="E144" i="6" s="1"/>
  <c r="D140" i="6"/>
  <c r="G140" i="6" s="1"/>
  <c r="N134" i="1"/>
  <c r="E140" i="6" s="1"/>
  <c r="D136" i="6"/>
  <c r="G136" i="6" s="1"/>
  <c r="N130" i="1"/>
  <c r="E136" i="6" s="1"/>
  <c r="D132" i="6"/>
  <c r="G132" i="6" s="1"/>
  <c r="N126" i="1"/>
  <c r="E132" i="6" s="1"/>
  <c r="D128" i="6"/>
  <c r="G128" i="6" s="1"/>
  <c r="N122" i="1"/>
  <c r="E128" i="6" s="1"/>
  <c r="D124" i="6"/>
  <c r="G124" i="6" s="1"/>
  <c r="N118" i="1"/>
  <c r="E124" i="6" s="1"/>
  <c r="D120" i="6"/>
  <c r="G120" i="6" s="1"/>
  <c r="N114" i="1"/>
  <c r="E120" i="6" s="1"/>
  <c r="D116" i="6"/>
  <c r="G116" i="6" s="1"/>
  <c r="N110" i="1"/>
  <c r="E116" i="6" s="1"/>
  <c r="D112" i="6"/>
  <c r="G112" i="6" s="1"/>
  <c r="N106" i="1"/>
  <c r="E112" i="6" s="1"/>
  <c r="D108" i="6"/>
  <c r="G108" i="6" s="1"/>
  <c r="N102" i="1"/>
  <c r="E108" i="6" s="1"/>
  <c r="D104" i="6"/>
  <c r="G104" i="6" s="1"/>
  <c r="N98" i="1"/>
  <c r="E104" i="6" s="1"/>
  <c r="D100" i="6"/>
  <c r="G100" i="6" s="1"/>
  <c r="N94" i="1"/>
  <c r="E100" i="6" s="1"/>
  <c r="D95" i="6"/>
  <c r="G95" i="6" s="1"/>
  <c r="N90" i="1"/>
  <c r="E95" i="6" s="1"/>
  <c r="D91" i="6"/>
  <c r="G91" i="6" s="1"/>
  <c r="N86" i="1"/>
  <c r="E91" i="6" s="1"/>
  <c r="D87" i="6"/>
  <c r="G87" i="6" s="1"/>
  <c r="N82" i="1"/>
  <c r="E87" i="6" s="1"/>
  <c r="D83" i="6"/>
  <c r="G83" i="6" s="1"/>
  <c r="N78" i="1"/>
  <c r="E83" i="6" s="1"/>
  <c r="D79" i="6"/>
  <c r="G79" i="6" s="1"/>
  <c r="N74" i="1"/>
  <c r="E79" i="6" s="1"/>
  <c r="AB273" i="1"/>
  <c r="AJ238" i="1"/>
  <c r="T238" i="1"/>
  <c r="AJ230" i="1"/>
  <c r="AB226" i="1"/>
  <c r="AJ223" i="1"/>
  <c r="T223" i="1"/>
  <c r="T212" i="1"/>
  <c r="T206" i="1"/>
  <c r="AJ206" i="1"/>
  <c r="AJ203" i="1"/>
  <c r="AR195" i="1"/>
  <c r="AJ190" i="1"/>
  <c r="Q186" i="6"/>
  <c r="T186" i="6" s="1"/>
  <c r="P179" i="1"/>
  <c r="R186" i="6" s="1"/>
  <c r="S179" i="1"/>
  <c r="AI177" i="1"/>
  <c r="AH177" i="1"/>
  <c r="AJ177" i="1" s="1"/>
  <c r="AD183" i="6"/>
  <c r="AG183" i="6" s="1"/>
  <c r="S176" i="1"/>
  <c r="R176" i="1"/>
  <c r="AQ169" i="1"/>
  <c r="AP169" i="1"/>
  <c r="AR169" i="1" s="1"/>
  <c r="AA168" i="1"/>
  <c r="Z168" i="1"/>
  <c r="AB168" i="1" s="1"/>
  <c r="AQ163" i="1"/>
  <c r="AP163" i="1"/>
  <c r="AR163" i="1" s="1"/>
  <c r="Z163" i="1"/>
  <c r="AB163" i="1" s="1"/>
  <c r="AA163" i="1"/>
  <c r="D165" i="6"/>
  <c r="G165" i="6" s="1"/>
  <c r="N159" i="1"/>
  <c r="E165" i="6" s="1"/>
  <c r="AH155" i="1"/>
  <c r="AJ155" i="1" s="1"/>
  <c r="AI155" i="1"/>
  <c r="AD161" i="6"/>
  <c r="AG161" i="6" s="1"/>
  <c r="R155" i="1"/>
  <c r="S155" i="1"/>
  <c r="AP147" i="1"/>
  <c r="AR147" i="1" s="1"/>
  <c r="AQ147" i="1"/>
  <c r="Z147" i="1"/>
  <c r="AB147" i="1" s="1"/>
  <c r="AA147" i="1"/>
  <c r="D149" i="6"/>
  <c r="G149" i="6" s="1"/>
  <c r="N143" i="1"/>
  <c r="E149" i="6" s="1"/>
  <c r="AH139" i="1"/>
  <c r="AJ139" i="1" s="1"/>
  <c r="AI139" i="1"/>
  <c r="AD145" i="6"/>
  <c r="AG145" i="6" s="1"/>
  <c r="R139" i="1"/>
  <c r="S139" i="1"/>
  <c r="AP131" i="1"/>
  <c r="AR131" i="1" s="1"/>
  <c r="AQ131" i="1"/>
  <c r="Z131" i="1"/>
  <c r="AB131" i="1" s="1"/>
  <c r="AA131" i="1"/>
  <c r="D133" i="6"/>
  <c r="G133" i="6" s="1"/>
  <c r="N127" i="1"/>
  <c r="E133" i="6" s="1"/>
  <c r="AH123" i="1"/>
  <c r="AJ123" i="1" s="1"/>
  <c r="AI123" i="1"/>
  <c r="AD129" i="6"/>
  <c r="AG129" i="6" s="1"/>
  <c r="R123" i="1"/>
  <c r="S123" i="1"/>
  <c r="T214" i="1"/>
  <c r="T202" i="1"/>
  <c r="AJ202" i="1"/>
  <c r="AJ201" i="1"/>
  <c r="B304" i="1"/>
  <c r="AV181" i="1"/>
  <c r="C304" i="1" s="1"/>
  <c r="O186" i="6"/>
  <c r="L186" i="6"/>
  <c r="AI169" i="1"/>
  <c r="AH119" i="1"/>
  <c r="AJ119" i="1" s="1"/>
  <c r="AI119" i="1"/>
  <c r="Q122" i="6"/>
  <c r="T122" i="6" s="1"/>
  <c r="AQ122" i="6" s="1"/>
  <c r="AV122" i="6" s="1"/>
  <c r="P116" i="1"/>
  <c r="R122" i="6" s="1"/>
  <c r="AP111" i="1"/>
  <c r="AR111" i="1" s="1"/>
  <c r="AQ111" i="1"/>
  <c r="AH103" i="1"/>
  <c r="AJ103" i="1" s="1"/>
  <c r="AI103" i="1"/>
  <c r="Q106" i="6"/>
  <c r="T106" i="6" s="1"/>
  <c r="AQ106" i="6" s="1"/>
  <c r="AV106" i="6" s="1"/>
  <c r="P100" i="1"/>
  <c r="AP95" i="1"/>
  <c r="AR95" i="1" s="1"/>
  <c r="AQ95" i="1"/>
  <c r="AQ84" i="1"/>
  <c r="AP84" i="1"/>
  <c r="AR84" i="1" s="1"/>
  <c r="AF79" i="1"/>
  <c r="AJ79" i="1" s="1"/>
  <c r="AI79" i="1"/>
  <c r="AI69" i="1"/>
  <c r="AH69" i="1"/>
  <c r="AJ69" i="1" s="1"/>
  <c r="AD72" i="6"/>
  <c r="AG72" i="6" s="1"/>
  <c r="S69" i="1"/>
  <c r="R69" i="1"/>
  <c r="AJ253" i="1"/>
  <c r="AD180" i="6"/>
  <c r="AG180" i="6" s="1"/>
  <c r="R173" i="1"/>
  <c r="S173" i="1"/>
  <c r="AR293" i="1"/>
  <c r="AB173" i="1"/>
  <c r="AQ167" i="1"/>
  <c r="AO170" i="6"/>
  <c r="AL170" i="6"/>
  <c r="Z119" i="1"/>
  <c r="AB119" i="1" s="1"/>
  <c r="AA119" i="1"/>
  <c r="AA109" i="1"/>
  <c r="Z109" i="1"/>
  <c r="AB109" i="1" s="1"/>
  <c r="Q114" i="6"/>
  <c r="T114" i="6" s="1"/>
  <c r="P108" i="1"/>
  <c r="R114" i="6" s="1"/>
  <c r="AP103" i="1"/>
  <c r="AR103" i="1" s="1"/>
  <c r="AQ103" i="1"/>
  <c r="AA93" i="1"/>
  <c r="Z93" i="1"/>
  <c r="AB93" i="1" s="1"/>
  <c r="Q97" i="6"/>
  <c r="T97" i="6" s="1"/>
  <c r="P92" i="1"/>
  <c r="R97" i="6" s="1"/>
  <c r="AI164" i="1"/>
  <c r="AI149" i="1"/>
  <c r="AH149" i="1"/>
  <c r="AJ149" i="1" s="1"/>
  <c r="AB149" i="6"/>
  <c r="Y149" i="6"/>
  <c r="AD143" i="6"/>
  <c r="AG143" i="6" s="1"/>
  <c r="S137" i="1"/>
  <c r="R137" i="1"/>
  <c r="AA133" i="1"/>
  <c r="Z133" i="1"/>
  <c r="AB133" i="1" s="1"/>
  <c r="AA132" i="1"/>
  <c r="Z132" i="1"/>
  <c r="AB132" i="1" s="1"/>
  <c r="D130" i="6"/>
  <c r="G130" i="6" s="1"/>
  <c r="N124" i="1"/>
  <c r="E130" i="6" s="1"/>
  <c r="AQ121" i="1"/>
  <c r="AP121" i="1"/>
  <c r="AR121" i="1" s="1"/>
  <c r="Q119" i="6"/>
  <c r="T119" i="6" s="1"/>
  <c r="P113" i="1"/>
  <c r="R119" i="6" s="1"/>
  <c r="D119" i="6"/>
  <c r="G119" i="6" s="1"/>
  <c r="N113" i="1"/>
  <c r="E119" i="6" s="1"/>
  <c r="AA104" i="1"/>
  <c r="Z104" i="1"/>
  <c r="AB104" i="1" s="1"/>
  <c r="AQ96" i="1"/>
  <c r="AP96" i="1"/>
  <c r="AR96" i="1" s="1"/>
  <c r="D102" i="6"/>
  <c r="G102" i="6" s="1"/>
  <c r="N96" i="1"/>
  <c r="E102" i="6" s="1"/>
  <c r="Q102" i="6"/>
  <c r="T102" i="6" s="1"/>
  <c r="P96" i="1"/>
  <c r="R102" i="6" s="1"/>
  <c r="D96" i="6"/>
  <c r="G96" i="6" s="1"/>
  <c r="N91" i="1"/>
  <c r="E96" i="6" s="1"/>
  <c r="D81" i="6"/>
  <c r="G81" i="6" s="1"/>
  <c r="N76" i="1"/>
  <c r="E81" i="6" s="1"/>
  <c r="AJ191" i="1"/>
  <c r="AA157" i="1"/>
  <c r="Z157" i="1"/>
  <c r="AB157" i="1" s="1"/>
  <c r="AA156" i="1"/>
  <c r="Z156" i="1"/>
  <c r="AB156" i="1" s="1"/>
  <c r="D154" i="6"/>
  <c r="G154" i="6" s="1"/>
  <c r="N148" i="1"/>
  <c r="E154" i="6" s="1"/>
  <c r="AA145" i="1"/>
  <c r="Z145" i="1"/>
  <c r="AB145" i="1" s="1"/>
  <c r="AA144" i="1"/>
  <c r="Z144" i="1"/>
  <c r="AB144" i="1" s="1"/>
  <c r="AB148" i="6"/>
  <c r="Y148" i="6"/>
  <c r="AA125" i="1"/>
  <c r="Z125" i="1"/>
  <c r="AB125" i="1" s="1"/>
  <c r="AA124" i="1"/>
  <c r="Z124" i="1"/>
  <c r="AB124" i="1" s="1"/>
  <c r="AB128" i="6"/>
  <c r="Y128" i="6"/>
  <c r="AQ112" i="1"/>
  <c r="AP112" i="1"/>
  <c r="AR112" i="1" s="1"/>
  <c r="D118" i="6"/>
  <c r="G118" i="6" s="1"/>
  <c r="N112" i="1"/>
  <c r="E118" i="6" s="1"/>
  <c r="Q118" i="6"/>
  <c r="T118" i="6" s="1"/>
  <c r="P112" i="1"/>
  <c r="R118" i="6" s="1"/>
  <c r="S91" i="1"/>
  <c r="AQ87" i="1"/>
  <c r="AO89" i="6"/>
  <c r="AL89" i="6"/>
  <c r="AA76" i="1"/>
  <c r="S67" i="1"/>
  <c r="AP53" i="1"/>
  <c r="AR53" i="1" s="1"/>
  <c r="AQ53" i="1"/>
  <c r="Z53" i="1"/>
  <c r="AB53" i="1" s="1"/>
  <c r="AA53" i="1"/>
  <c r="AP49" i="1"/>
  <c r="AR49" i="1" s="1"/>
  <c r="AQ49" i="1"/>
  <c r="Z49" i="1"/>
  <c r="AB49" i="1" s="1"/>
  <c r="AA49" i="1"/>
  <c r="AP45" i="1"/>
  <c r="AR45" i="1" s="1"/>
  <c r="AQ45" i="1"/>
  <c r="Z45" i="1"/>
  <c r="AB45" i="1" s="1"/>
  <c r="AA45" i="1"/>
  <c r="AP41" i="1"/>
  <c r="AR41" i="1" s="1"/>
  <c r="AQ41" i="1"/>
  <c r="Z41" i="1"/>
  <c r="AB41" i="1" s="1"/>
  <c r="AA41" i="1"/>
  <c r="AP37" i="1"/>
  <c r="AR37" i="1" s="1"/>
  <c r="AQ37" i="1"/>
  <c r="Z37" i="1"/>
  <c r="AB37" i="1" s="1"/>
  <c r="AA37" i="1"/>
  <c r="AP33" i="1"/>
  <c r="AR33" i="1" s="1"/>
  <c r="AQ33" i="1"/>
  <c r="Z33" i="1"/>
  <c r="AB33" i="1" s="1"/>
  <c r="AA33" i="1"/>
  <c r="D29" i="6"/>
  <c r="G29" i="6" s="1"/>
  <c r="N29" i="1"/>
  <c r="E29" i="6" s="1"/>
  <c r="AH25" i="1"/>
  <c r="AJ25" i="1" s="1"/>
  <c r="AI25" i="1"/>
  <c r="AD25" i="6"/>
  <c r="AG25" i="6" s="1"/>
  <c r="R25" i="1"/>
  <c r="S25" i="1"/>
  <c r="AP17" i="1"/>
  <c r="AR17" i="1" s="1"/>
  <c r="AQ17" i="1"/>
  <c r="Z17" i="1"/>
  <c r="AB17" i="1" s="1"/>
  <c r="AA17" i="1"/>
  <c r="D13" i="6"/>
  <c r="G13" i="6" s="1"/>
  <c r="N13" i="1"/>
  <c r="E13" i="6" s="1"/>
  <c r="AH9" i="1"/>
  <c r="AJ9" i="1" s="1"/>
  <c r="AI9" i="1"/>
  <c r="AD9" i="6"/>
  <c r="AG9" i="6" s="1"/>
  <c r="R9" i="1"/>
  <c r="S9" i="1"/>
  <c r="AR249" i="1"/>
  <c r="AE187" i="6"/>
  <c r="Y174" i="6"/>
  <c r="AB174" i="6"/>
  <c r="AB165" i="6"/>
  <c r="Y165" i="6"/>
  <c r="AI153" i="1"/>
  <c r="AJ152" i="1"/>
  <c r="AL158" i="6"/>
  <c r="AO158" i="6"/>
  <c r="AA137" i="1"/>
  <c r="Z137" i="1"/>
  <c r="AB137" i="1" s="1"/>
  <c r="AA136" i="1"/>
  <c r="Z136" i="1"/>
  <c r="AB136" i="1" s="1"/>
  <c r="Y133" i="6"/>
  <c r="AB133" i="6"/>
  <c r="D127" i="6"/>
  <c r="G127" i="6" s="1"/>
  <c r="N121" i="1"/>
  <c r="E127" i="6" s="1"/>
  <c r="AQ104" i="1"/>
  <c r="AP104" i="1"/>
  <c r="AR104" i="1" s="1"/>
  <c r="Q110" i="6"/>
  <c r="T110" i="6" s="1"/>
  <c r="P104" i="1"/>
  <c r="R110" i="6" s="1"/>
  <c r="AB91" i="1"/>
  <c r="AB95" i="6"/>
  <c r="Y95" i="6"/>
  <c r="AQ80" i="1"/>
  <c r="Q82" i="6"/>
  <c r="T82" i="6" s="1"/>
  <c r="P77" i="1"/>
  <c r="R82" i="6" s="1"/>
  <c r="Q77" i="6"/>
  <c r="T77" i="6" s="1"/>
  <c r="P73" i="1"/>
  <c r="R77" i="6" s="1"/>
  <c r="AO74" i="6"/>
  <c r="AL74" i="6"/>
  <c r="AQ65" i="1"/>
  <c r="AP65" i="1"/>
  <c r="AR65" i="1" s="1"/>
  <c r="AA65" i="1"/>
  <c r="Z65" i="1"/>
  <c r="AB65" i="1" s="1"/>
  <c r="AI57" i="1"/>
  <c r="AH57" i="1"/>
  <c r="AJ57" i="1" s="1"/>
  <c r="AD60" i="6"/>
  <c r="AG60" i="6" s="1"/>
  <c r="S57" i="1"/>
  <c r="R57" i="1"/>
  <c r="AI50" i="1"/>
  <c r="AH50" i="1"/>
  <c r="AJ50" i="1" s="1"/>
  <c r="AD53" i="6"/>
  <c r="AG53" i="6" s="1"/>
  <c r="S50" i="1"/>
  <c r="R50" i="1"/>
  <c r="D49" i="6"/>
  <c r="G49" i="6" s="1"/>
  <c r="N46" i="1"/>
  <c r="E49" i="6" s="1"/>
  <c r="AQ42" i="1"/>
  <c r="AP42" i="1"/>
  <c r="AR42" i="1" s="1"/>
  <c r="AA42" i="1"/>
  <c r="Z42" i="1"/>
  <c r="AB42" i="1" s="1"/>
  <c r="AI34" i="1"/>
  <c r="AH34" i="1"/>
  <c r="AJ34" i="1" s="1"/>
  <c r="AD36" i="6"/>
  <c r="AG36" i="6" s="1"/>
  <c r="S34" i="1"/>
  <c r="R34" i="1"/>
  <c r="AQ161" i="1"/>
  <c r="AP161" i="1"/>
  <c r="AR161" i="1" s="1"/>
  <c r="Q146" i="6"/>
  <c r="T146" i="6" s="1"/>
  <c r="P140" i="1"/>
  <c r="R146" i="6" s="1"/>
  <c r="AA129" i="1"/>
  <c r="Z129" i="1"/>
  <c r="AB129" i="1" s="1"/>
  <c r="AI120" i="1"/>
  <c r="AH120" i="1"/>
  <c r="AJ120" i="1" s="1"/>
  <c r="AP99" i="1"/>
  <c r="AR99" i="1" s="1"/>
  <c r="AQ99" i="1"/>
  <c r="AB80" i="1"/>
  <c r="AR173" i="1"/>
  <c r="AI144" i="1"/>
  <c r="AA140" i="1"/>
  <c r="AQ129" i="1"/>
  <c r="AB107" i="1"/>
  <c r="S104" i="1"/>
  <c r="Q105" i="6"/>
  <c r="T105" i="6" s="1"/>
  <c r="P99" i="1"/>
  <c r="R105" i="6" s="1"/>
  <c r="D105" i="6"/>
  <c r="G105" i="6" s="1"/>
  <c r="N99" i="1"/>
  <c r="E105" i="6" s="1"/>
  <c r="AH97" i="1"/>
  <c r="AJ97" i="1" s="1"/>
  <c r="AI97" i="1"/>
  <c r="Q103" i="6"/>
  <c r="T103" i="6" s="1"/>
  <c r="P97" i="1"/>
  <c r="R103" i="6" s="1"/>
  <c r="D103" i="6"/>
  <c r="G103" i="6" s="1"/>
  <c r="N97" i="1"/>
  <c r="E103" i="6" s="1"/>
  <c r="AJ91" i="1"/>
  <c r="Q50" i="6"/>
  <c r="T50" i="6" s="1"/>
  <c r="P47" i="1"/>
  <c r="R50" i="6" s="1"/>
  <c r="AQ43" i="1"/>
  <c r="AP43" i="1"/>
  <c r="AR43" i="1" s="1"/>
  <c r="Q33" i="6"/>
  <c r="T33" i="6" s="1"/>
  <c r="P31" i="1"/>
  <c r="R33" i="6" s="1"/>
  <c r="AQ26" i="1"/>
  <c r="AP26" i="1"/>
  <c r="AR26" i="1" s="1"/>
  <c r="AD23" i="6"/>
  <c r="AG23" i="6" s="1"/>
  <c r="S23" i="1"/>
  <c r="R23" i="1"/>
  <c r="AD15" i="6"/>
  <c r="AG15" i="6" s="1"/>
  <c r="S15" i="1"/>
  <c r="R15" i="1"/>
  <c r="AQ7" i="1"/>
  <c r="AP7" i="1"/>
  <c r="AR7" i="1" s="1"/>
  <c r="P5" i="3"/>
  <c r="P16" i="3"/>
  <c r="P15" i="3"/>
  <c r="P9" i="3"/>
  <c r="P7" i="3"/>
  <c r="X6" i="3"/>
  <c r="P3" i="3"/>
  <c r="P2" i="3"/>
  <c r="AB169" i="6"/>
  <c r="Y169" i="6"/>
  <c r="AI157" i="1"/>
  <c r="Q134" i="6"/>
  <c r="T134" i="6" s="1"/>
  <c r="P128" i="1"/>
  <c r="R134" i="6" s="1"/>
  <c r="AQ120" i="1"/>
  <c r="Y123" i="6"/>
  <c r="AB123" i="6"/>
  <c r="AD69" i="6"/>
  <c r="AG69" i="6" s="1"/>
  <c r="S66" i="1"/>
  <c r="R66" i="1"/>
  <c r="AD46" i="6"/>
  <c r="AG46" i="6" s="1"/>
  <c r="S43" i="1"/>
  <c r="R43" i="1"/>
  <c r="AI30" i="1"/>
  <c r="AH30" i="1"/>
  <c r="AJ30" i="1" s="1"/>
  <c r="AI27" i="1"/>
  <c r="AH27" i="1"/>
  <c r="AJ27" i="1" s="1"/>
  <c r="Q27" i="6"/>
  <c r="T27" i="6" s="1"/>
  <c r="P27" i="1"/>
  <c r="R27" i="6" s="1"/>
  <c r="D23" i="6"/>
  <c r="G23" i="6" s="1"/>
  <c r="N23" i="1"/>
  <c r="E23" i="6" s="1"/>
  <c r="AD22" i="6"/>
  <c r="AG22" i="6" s="1"/>
  <c r="S22" i="1"/>
  <c r="R22" i="1"/>
  <c r="AD19" i="6"/>
  <c r="AG19" i="6" s="1"/>
  <c r="S19" i="1"/>
  <c r="R19" i="1"/>
  <c r="AQ14" i="1"/>
  <c r="AP14" i="1"/>
  <c r="AR14" i="1" s="1"/>
  <c r="AQ11" i="1"/>
  <c r="AP11" i="1"/>
  <c r="AR11" i="1" s="1"/>
  <c r="AQ6" i="1"/>
  <c r="AP6" i="1"/>
  <c r="AR6" i="1" s="1"/>
  <c r="AC296" i="1"/>
  <c r="AO294" i="1"/>
  <c r="AQ3" i="1"/>
  <c r="AP3" i="1"/>
  <c r="AA296" i="1"/>
  <c r="AM294" i="1"/>
  <c r="AN3" i="1"/>
  <c r="AQ66" i="1"/>
  <c r="AP66" i="1"/>
  <c r="AR66" i="1" s="1"/>
  <c r="AA58" i="1"/>
  <c r="Z58" i="1"/>
  <c r="AB58" i="1" s="1"/>
  <c r="AA51" i="1"/>
  <c r="Z51" i="1"/>
  <c r="AB51" i="1" s="1"/>
  <c r="AA35" i="1"/>
  <c r="Z35" i="1"/>
  <c r="AB35" i="1" s="1"/>
  <c r="AA23" i="1"/>
  <c r="Z23" i="1"/>
  <c r="AB23" i="1" s="1"/>
  <c r="AD18" i="6"/>
  <c r="AG18" i="6" s="1"/>
  <c r="S18" i="1"/>
  <c r="R18" i="1"/>
  <c r="AA15" i="1"/>
  <c r="Z15" i="1"/>
  <c r="AB15" i="1" s="1"/>
  <c r="AQ10" i="1"/>
  <c r="AP10" i="1"/>
  <c r="AR10" i="1" s="1"/>
  <c r="O6" i="6"/>
  <c r="L6" i="6"/>
  <c r="AJ185" i="1"/>
  <c r="Q166" i="6"/>
  <c r="T166" i="6" s="1"/>
  <c r="P160" i="1"/>
  <c r="R166" i="6" s="1"/>
  <c r="S145" i="1"/>
  <c r="D93" i="6"/>
  <c r="G93" i="6" s="1"/>
  <c r="N88" i="1"/>
  <c r="E93" i="6" s="1"/>
  <c r="AB87" i="1"/>
  <c r="AP83" i="1"/>
  <c r="AR83" i="1" s="1"/>
  <c r="AQ83" i="1"/>
  <c r="AE73" i="6"/>
  <c r="AD71" i="6"/>
  <c r="AG71" i="6" s="1"/>
  <c r="R68" i="1"/>
  <c r="S68" i="1"/>
  <c r="AA67" i="1"/>
  <c r="D65" i="6"/>
  <c r="G65" i="6" s="1"/>
  <c r="N62" i="1"/>
  <c r="E65" i="6" s="1"/>
  <c r="D54" i="6"/>
  <c r="G54" i="6" s="1"/>
  <c r="N51" i="1"/>
  <c r="E54" i="6" s="1"/>
  <c r="Y44" i="6"/>
  <c r="AB44" i="6"/>
  <c r="D37" i="6"/>
  <c r="G37" i="6" s="1"/>
  <c r="N35" i="1"/>
  <c r="E37" i="6" s="1"/>
  <c r="V301" i="1"/>
  <c r="V298" i="1"/>
  <c r="L301" i="1"/>
  <c r="T279" i="1"/>
  <c r="AB284" i="1"/>
  <c r="AJ284" i="1"/>
  <c r="T274" i="1"/>
  <c r="T264" i="1"/>
  <c r="AJ254" i="1"/>
  <c r="AR242" i="1"/>
  <c r="AJ239" i="1"/>
  <c r="AR286" i="1"/>
  <c r="AR276" i="1"/>
  <c r="T246" i="1"/>
  <c r="AR227" i="1"/>
  <c r="AB219" i="1"/>
  <c r="AB216" i="1"/>
  <c r="AH178" i="1"/>
  <c r="AJ178" i="1" s="1"/>
  <c r="AI178" i="1"/>
  <c r="AD185" i="6"/>
  <c r="AG185" i="6" s="1"/>
  <c r="R178" i="1"/>
  <c r="S178" i="1"/>
  <c r="AI174" i="1"/>
  <c r="AH174" i="1"/>
  <c r="AJ174" i="1" s="1"/>
  <c r="AD181" i="6"/>
  <c r="AG181" i="6" s="1"/>
  <c r="S174" i="1"/>
  <c r="R174" i="1"/>
  <c r="AI170" i="1"/>
  <c r="AH170" i="1"/>
  <c r="AJ170" i="1" s="1"/>
  <c r="AD177" i="6"/>
  <c r="AG177" i="6" s="1"/>
  <c r="S170" i="1"/>
  <c r="R170" i="1"/>
  <c r="AI166" i="1"/>
  <c r="AH166" i="1"/>
  <c r="AJ166" i="1" s="1"/>
  <c r="AD173" i="6"/>
  <c r="AG173" i="6" s="1"/>
  <c r="S166" i="1"/>
  <c r="R166" i="1"/>
  <c r="AR292" i="1"/>
  <c r="B308" i="1"/>
  <c r="AV279" i="1"/>
  <c r="C308" i="1" s="1"/>
  <c r="AR256" i="1"/>
  <c r="AR241" i="1"/>
  <c r="AB272" i="1"/>
  <c r="AJ272" i="1"/>
  <c r="AJ265" i="1"/>
  <c r="AB262" i="1"/>
  <c r="AR257" i="1"/>
  <c r="T248" i="1"/>
  <c r="T244" i="1"/>
  <c r="AR235" i="1"/>
  <c r="T219" i="1"/>
  <c r="AB281" i="1"/>
  <c r="Z299" i="1"/>
  <c r="V299" i="1"/>
  <c r="AR237" i="1"/>
  <c r="AR231" i="1"/>
  <c r="AR222" i="1"/>
  <c r="AJ211" i="1"/>
  <c r="AB198" i="1"/>
  <c r="AR187" i="1"/>
  <c r="L297" i="1"/>
  <c r="T181" i="1"/>
  <c r="R297" i="1"/>
  <c r="AB181" i="1"/>
  <c r="AA176" i="1"/>
  <c r="Z176" i="1"/>
  <c r="AB176" i="1" s="1"/>
  <c r="AP171" i="1"/>
  <c r="AR171" i="1" s="1"/>
  <c r="AQ171" i="1"/>
  <c r="AJ250" i="1"/>
  <c r="AR250" i="1"/>
  <c r="AR234" i="1"/>
  <c r="T225" i="1"/>
  <c r="T209" i="1"/>
  <c r="AB209" i="1"/>
  <c r="T200" i="1"/>
  <c r="AR196" i="1"/>
  <c r="AB194" i="1"/>
  <c r="AR183" i="1"/>
  <c r="AQ180" i="1"/>
  <c r="AP180" i="1"/>
  <c r="AR180" i="1" s="1"/>
  <c r="Z175" i="1"/>
  <c r="AB175" i="1" s="1"/>
  <c r="AA175" i="1"/>
  <c r="AP162" i="1"/>
  <c r="AR162" i="1" s="1"/>
  <c r="AQ162" i="1"/>
  <c r="Z162" i="1"/>
  <c r="AB162" i="1" s="1"/>
  <c r="AA162" i="1"/>
  <c r="AP158" i="1"/>
  <c r="AR158" i="1" s="1"/>
  <c r="AQ158" i="1"/>
  <c r="Z158" i="1"/>
  <c r="AB158" i="1" s="1"/>
  <c r="AA158" i="1"/>
  <c r="AP154" i="1"/>
  <c r="AR154" i="1" s="1"/>
  <c r="AQ154" i="1"/>
  <c r="Z154" i="1"/>
  <c r="AB154" i="1" s="1"/>
  <c r="AA154" i="1"/>
  <c r="AP150" i="1"/>
  <c r="AR150" i="1" s="1"/>
  <c r="AQ150" i="1"/>
  <c r="Z150" i="1"/>
  <c r="AB150" i="1" s="1"/>
  <c r="AA150" i="1"/>
  <c r="AP146" i="1"/>
  <c r="AR146" i="1" s="1"/>
  <c r="AQ146" i="1"/>
  <c r="Z146" i="1"/>
  <c r="AB146" i="1" s="1"/>
  <c r="AA146" i="1"/>
  <c r="AP142" i="1"/>
  <c r="AR142" i="1" s="1"/>
  <c r="AQ142" i="1"/>
  <c r="Z142" i="1"/>
  <c r="AB142" i="1" s="1"/>
  <c r="AA142" i="1"/>
  <c r="AP138" i="1"/>
  <c r="AR138" i="1" s="1"/>
  <c r="AQ138" i="1"/>
  <c r="Z138" i="1"/>
  <c r="AB138" i="1" s="1"/>
  <c r="AA138" i="1"/>
  <c r="AP134" i="1"/>
  <c r="AR134" i="1" s="1"/>
  <c r="AQ134" i="1"/>
  <c r="Z134" i="1"/>
  <c r="AB134" i="1" s="1"/>
  <c r="AA134" i="1"/>
  <c r="AP130" i="1"/>
  <c r="AR130" i="1" s="1"/>
  <c r="AQ130" i="1"/>
  <c r="Z130" i="1"/>
  <c r="AB130" i="1" s="1"/>
  <c r="AA130" i="1"/>
  <c r="AP126" i="1"/>
  <c r="AR126" i="1" s="1"/>
  <c r="AQ126" i="1"/>
  <c r="Z126" i="1"/>
  <c r="AB126" i="1" s="1"/>
  <c r="AA126" i="1"/>
  <c r="AP122" i="1"/>
  <c r="AR122" i="1" s="1"/>
  <c r="AQ122" i="1"/>
  <c r="Z122" i="1"/>
  <c r="AB122" i="1" s="1"/>
  <c r="AA122" i="1"/>
  <c r="AP118" i="1"/>
  <c r="AR118" i="1" s="1"/>
  <c r="AQ118" i="1"/>
  <c r="Z118" i="1"/>
  <c r="AB118" i="1" s="1"/>
  <c r="AA118" i="1"/>
  <c r="AQ114" i="1"/>
  <c r="AP114" i="1"/>
  <c r="AR114" i="1" s="1"/>
  <c r="AA114" i="1"/>
  <c r="Z114" i="1"/>
  <c r="AB114" i="1" s="1"/>
  <c r="AP110" i="1"/>
  <c r="AR110" i="1" s="1"/>
  <c r="AQ110" i="1"/>
  <c r="Z110" i="1"/>
  <c r="AB110" i="1" s="1"/>
  <c r="AA110" i="1"/>
  <c r="AQ106" i="1"/>
  <c r="AP106" i="1"/>
  <c r="AR106" i="1" s="1"/>
  <c r="AA106" i="1"/>
  <c r="Z106" i="1"/>
  <c r="AB106" i="1" s="1"/>
  <c r="AP102" i="1"/>
  <c r="AR102" i="1" s="1"/>
  <c r="AQ102" i="1"/>
  <c r="Z102" i="1"/>
  <c r="AB102" i="1" s="1"/>
  <c r="AA102" i="1"/>
  <c r="AQ98" i="1"/>
  <c r="AP98" i="1"/>
  <c r="AR98" i="1" s="1"/>
  <c r="AA98" i="1"/>
  <c r="Z98" i="1"/>
  <c r="AB98" i="1" s="1"/>
  <c r="AP94" i="1"/>
  <c r="AR94" i="1" s="1"/>
  <c r="AQ94" i="1"/>
  <c r="Z94" i="1"/>
  <c r="AB94" i="1" s="1"/>
  <c r="AA94" i="1"/>
  <c r="AQ90" i="1"/>
  <c r="AP90" i="1"/>
  <c r="AR90" i="1" s="1"/>
  <c r="AA90" i="1"/>
  <c r="Z90" i="1"/>
  <c r="AB90" i="1" s="1"/>
  <c r="AQ86" i="1"/>
  <c r="AP86" i="1"/>
  <c r="AR86" i="1" s="1"/>
  <c r="AA86" i="1"/>
  <c r="Z86" i="1"/>
  <c r="AB86" i="1" s="1"/>
  <c r="AQ82" i="1"/>
  <c r="AP82" i="1"/>
  <c r="AR82" i="1" s="1"/>
  <c r="AA82" i="1"/>
  <c r="Z82" i="1"/>
  <c r="AB82" i="1" s="1"/>
  <c r="AP78" i="1"/>
  <c r="AR78" i="1" s="1"/>
  <c r="AQ78" i="1"/>
  <c r="Z78" i="1"/>
  <c r="AB78" i="1" s="1"/>
  <c r="AA78" i="1"/>
  <c r="AQ74" i="1"/>
  <c r="AP74" i="1"/>
  <c r="AR74" i="1" s="1"/>
  <c r="AA74" i="1"/>
  <c r="Z74" i="1"/>
  <c r="AB74" i="1" s="1"/>
  <c r="T277" i="1"/>
  <c r="AJ277" i="1"/>
  <c r="AV258" i="1"/>
  <c r="C307" i="1" s="1"/>
  <c r="B307" i="1"/>
  <c r="AR230" i="1"/>
  <c r="AB223" i="1"/>
  <c r="AR211" i="1"/>
  <c r="AR205" i="1"/>
  <c r="AJ197" i="1"/>
  <c r="AR189" i="1"/>
  <c r="X297" i="1"/>
  <c r="AJ181" i="1"/>
  <c r="AP179" i="1"/>
  <c r="AR179" i="1" s="1"/>
  <c r="AQ179" i="1"/>
  <c r="AD184" i="6"/>
  <c r="AG184" i="6" s="1"/>
  <c r="S177" i="1"/>
  <c r="R177" i="1"/>
  <c r="AH171" i="1"/>
  <c r="AJ171" i="1" s="1"/>
  <c r="AI171" i="1"/>
  <c r="AA169" i="1"/>
  <c r="Z169" i="1"/>
  <c r="AB169" i="1" s="1"/>
  <c r="AP159" i="1"/>
  <c r="AR159" i="1" s="1"/>
  <c r="AQ159" i="1"/>
  <c r="Z159" i="1"/>
  <c r="AB159" i="1" s="1"/>
  <c r="AA159" i="1"/>
  <c r="D161" i="6"/>
  <c r="G161" i="6" s="1"/>
  <c r="N155" i="1"/>
  <c r="E161" i="6" s="1"/>
  <c r="AH151" i="1"/>
  <c r="AJ151" i="1" s="1"/>
  <c r="AI151" i="1"/>
  <c r="AD157" i="6"/>
  <c r="AG157" i="6" s="1"/>
  <c r="R151" i="1"/>
  <c r="S151" i="1"/>
  <c r="AP143" i="1"/>
  <c r="AR143" i="1" s="1"/>
  <c r="AQ143" i="1"/>
  <c r="Z143" i="1"/>
  <c r="AB143" i="1" s="1"/>
  <c r="AA143" i="1"/>
  <c r="D145" i="6"/>
  <c r="G145" i="6" s="1"/>
  <c r="N139" i="1"/>
  <c r="E145" i="6" s="1"/>
  <c r="AH135" i="1"/>
  <c r="AJ135" i="1" s="1"/>
  <c r="AI135" i="1"/>
  <c r="AD141" i="6"/>
  <c r="AG141" i="6" s="1"/>
  <c r="R135" i="1"/>
  <c r="S135" i="1"/>
  <c r="AP127" i="1"/>
  <c r="AR127" i="1" s="1"/>
  <c r="AQ127" i="1"/>
  <c r="Z127" i="1"/>
  <c r="AB127" i="1" s="1"/>
  <c r="AA127" i="1"/>
  <c r="D129" i="6"/>
  <c r="G129" i="6" s="1"/>
  <c r="N123" i="1"/>
  <c r="E129" i="6" s="1"/>
  <c r="AB214" i="1"/>
  <c r="AJ214" i="1"/>
  <c r="AR208" i="1"/>
  <c r="AB208" i="1"/>
  <c r="T208" i="1"/>
  <c r="AB207" i="1"/>
  <c r="AR202" i="1"/>
  <c r="AR201" i="1"/>
  <c r="AQ177" i="1"/>
  <c r="AD174" i="6"/>
  <c r="AG174" i="6" s="1"/>
  <c r="R167" i="1"/>
  <c r="S167" i="1"/>
  <c r="D174" i="6"/>
  <c r="G174" i="6" s="1"/>
  <c r="N167" i="1"/>
  <c r="E174" i="6" s="1"/>
  <c r="Q170" i="6"/>
  <c r="T170" i="6" s="1"/>
  <c r="P164" i="1"/>
  <c r="R170" i="6" s="1"/>
  <c r="AQ116" i="1"/>
  <c r="AP116" i="1"/>
  <c r="AR116" i="1" s="1"/>
  <c r="AF111" i="1"/>
  <c r="AJ111" i="1" s="1"/>
  <c r="AI111" i="1"/>
  <c r="AI108" i="1"/>
  <c r="AH108" i="1"/>
  <c r="AJ108" i="1" s="1"/>
  <c r="AQ100" i="1"/>
  <c r="AP100" i="1"/>
  <c r="AR100" i="1" s="1"/>
  <c r="AI95" i="1"/>
  <c r="AF95" i="1"/>
  <c r="AJ95" i="1" s="1"/>
  <c r="AI92" i="1"/>
  <c r="AH92" i="1"/>
  <c r="AJ92" i="1" s="1"/>
  <c r="AA84" i="1"/>
  <c r="Z84" i="1"/>
  <c r="AB84" i="1" s="1"/>
  <c r="Z79" i="1"/>
  <c r="AB79" i="1" s="1"/>
  <c r="AA79" i="1"/>
  <c r="D72" i="6"/>
  <c r="G72" i="6" s="1"/>
  <c r="N69" i="1"/>
  <c r="E72" i="6" s="1"/>
  <c r="AR260" i="1"/>
  <c r="AB253" i="1"/>
  <c r="AR253" i="1"/>
  <c r="AH173" i="1"/>
  <c r="AJ173" i="1" s="1"/>
  <c r="AI173" i="1"/>
  <c r="O176" i="6"/>
  <c r="L176" i="6"/>
  <c r="O175" i="6"/>
  <c r="L175" i="6"/>
  <c r="AB293" i="1"/>
  <c r="AR278" i="1"/>
  <c r="T240" i="1"/>
  <c r="Y184" i="6"/>
  <c r="AB184" i="6"/>
  <c r="AA173" i="1"/>
  <c r="AD179" i="6"/>
  <c r="AG179" i="6" s="1"/>
  <c r="S172" i="1"/>
  <c r="R172" i="1"/>
  <c r="AR167" i="1"/>
  <c r="Q125" i="6"/>
  <c r="T125" i="6" s="1"/>
  <c r="P119" i="1"/>
  <c r="R125" i="6" s="1"/>
  <c r="AI116" i="1"/>
  <c r="AE117" i="6"/>
  <c r="AQ108" i="1"/>
  <c r="AP108" i="1"/>
  <c r="AR108" i="1" s="1"/>
  <c r="AI100" i="1"/>
  <c r="AQ92" i="1"/>
  <c r="AP92" i="1"/>
  <c r="AR92" i="1" s="1"/>
  <c r="AJ192" i="1"/>
  <c r="Y161" i="6"/>
  <c r="AB161" i="6"/>
  <c r="AD155" i="6"/>
  <c r="AG155" i="6" s="1"/>
  <c r="S149" i="1"/>
  <c r="R149" i="1"/>
  <c r="D150" i="6"/>
  <c r="G150" i="6" s="1"/>
  <c r="N144" i="1"/>
  <c r="E150" i="6" s="1"/>
  <c r="AI136" i="1"/>
  <c r="AH136" i="1"/>
  <c r="AJ136" i="1" s="1"/>
  <c r="D131" i="6"/>
  <c r="G131" i="6" s="1"/>
  <c r="N125" i="1"/>
  <c r="E131" i="6" s="1"/>
  <c r="AA121" i="1"/>
  <c r="Z121" i="1"/>
  <c r="AB121" i="1" s="1"/>
  <c r="D121" i="6"/>
  <c r="G121" i="6" s="1"/>
  <c r="N115" i="1"/>
  <c r="E121" i="6" s="1"/>
  <c r="AP113" i="1"/>
  <c r="AR113" i="1" s="1"/>
  <c r="AQ113" i="1"/>
  <c r="AI112" i="1"/>
  <c r="AH112" i="1"/>
  <c r="AJ112" i="1" s="1"/>
  <c r="O115" i="6"/>
  <c r="L115" i="6"/>
  <c r="O101" i="6"/>
  <c r="L101" i="6"/>
  <c r="AD92" i="6"/>
  <c r="AG92" i="6" s="1"/>
  <c r="AQ92" i="6" s="1"/>
  <c r="AV92" i="6" s="1"/>
  <c r="R87" i="1"/>
  <c r="S87" i="1"/>
  <c r="D85" i="6"/>
  <c r="G85" i="6" s="1"/>
  <c r="N80" i="1"/>
  <c r="E85" i="6" s="1"/>
  <c r="Q85" i="6"/>
  <c r="T85" i="6" s="1"/>
  <c r="P80" i="1"/>
  <c r="R85" i="6" s="1"/>
  <c r="D82" i="6"/>
  <c r="G82" i="6" s="1"/>
  <c r="N77" i="1"/>
  <c r="E82" i="6" s="1"/>
  <c r="D80" i="6"/>
  <c r="G80" i="6" s="1"/>
  <c r="N75" i="1"/>
  <c r="E80" i="6" s="1"/>
  <c r="D77" i="6"/>
  <c r="G77" i="6" s="1"/>
  <c r="N73" i="1"/>
  <c r="E77" i="6" s="1"/>
  <c r="AE70" i="6"/>
  <c r="Q68" i="6"/>
  <c r="T68" i="6" s="1"/>
  <c r="P65" i="1"/>
  <c r="R68" i="6" s="1"/>
  <c r="AI63" i="1"/>
  <c r="AH63" i="1"/>
  <c r="AJ63" i="1" s="1"/>
  <c r="AD66" i="6"/>
  <c r="AG66" i="6" s="1"/>
  <c r="S63" i="1"/>
  <c r="R63" i="1"/>
  <c r="Q64" i="6"/>
  <c r="T64" i="6" s="1"/>
  <c r="P61" i="1"/>
  <c r="R64" i="6" s="1"/>
  <c r="AI59" i="1"/>
  <c r="AH59" i="1"/>
  <c r="AJ59" i="1" s="1"/>
  <c r="AD61" i="6"/>
  <c r="AG61" i="6" s="1"/>
  <c r="S59" i="1"/>
  <c r="R59" i="1"/>
  <c r="Q60" i="6"/>
  <c r="T60" i="6" s="1"/>
  <c r="P57" i="1"/>
  <c r="R60" i="6" s="1"/>
  <c r="Q57" i="6"/>
  <c r="T57" i="6" s="1"/>
  <c r="P54" i="1"/>
  <c r="R57" i="6" s="1"/>
  <c r="AI52" i="1"/>
  <c r="AH52" i="1"/>
  <c r="AJ52" i="1" s="1"/>
  <c r="AD55" i="6"/>
  <c r="AG55" i="6" s="1"/>
  <c r="S52" i="1"/>
  <c r="R52" i="1"/>
  <c r="Q53" i="6"/>
  <c r="T53" i="6" s="1"/>
  <c r="P50" i="1"/>
  <c r="R53" i="6" s="1"/>
  <c r="AI48" i="1"/>
  <c r="AH48" i="1"/>
  <c r="AJ48" i="1" s="1"/>
  <c r="AD51" i="6"/>
  <c r="AG51" i="6" s="1"/>
  <c r="S48" i="1"/>
  <c r="R48" i="1"/>
  <c r="Q49" i="6"/>
  <c r="T49" i="6" s="1"/>
  <c r="P46" i="1"/>
  <c r="R49" i="6" s="1"/>
  <c r="AI44" i="1"/>
  <c r="AH44" i="1"/>
  <c r="AJ44" i="1" s="1"/>
  <c r="AD47" i="6"/>
  <c r="AG47" i="6" s="1"/>
  <c r="S44" i="1"/>
  <c r="R44" i="1"/>
  <c r="Q45" i="6"/>
  <c r="T45" i="6" s="1"/>
  <c r="P42" i="1"/>
  <c r="R45" i="6" s="1"/>
  <c r="AI40" i="1"/>
  <c r="AH40" i="1"/>
  <c r="AJ40" i="1" s="1"/>
  <c r="AD42" i="6"/>
  <c r="AG42" i="6" s="1"/>
  <c r="S40" i="1"/>
  <c r="R40" i="1"/>
  <c r="Q40" i="6"/>
  <c r="T40" i="6" s="1"/>
  <c r="P38" i="1"/>
  <c r="R40" i="6" s="1"/>
  <c r="AI36" i="1"/>
  <c r="AH36" i="1"/>
  <c r="AJ36" i="1" s="1"/>
  <c r="AD38" i="6"/>
  <c r="AG38" i="6" s="1"/>
  <c r="S36" i="1"/>
  <c r="R36" i="1"/>
  <c r="Q36" i="6"/>
  <c r="T36" i="6" s="1"/>
  <c r="P34" i="1"/>
  <c r="R36" i="6" s="1"/>
  <c r="AI32" i="1"/>
  <c r="AH32" i="1"/>
  <c r="AJ32" i="1" s="1"/>
  <c r="AD34" i="6"/>
  <c r="AG34" i="6" s="1"/>
  <c r="S32" i="1"/>
  <c r="R32" i="1"/>
  <c r="AI28" i="1"/>
  <c r="AH28" i="1"/>
  <c r="AJ28" i="1" s="1"/>
  <c r="AD28" i="6"/>
  <c r="AG28" i="6" s="1"/>
  <c r="S28" i="1"/>
  <c r="R28" i="1"/>
  <c r="AH24" i="1"/>
  <c r="AJ24" i="1" s="1"/>
  <c r="AI24" i="1"/>
  <c r="AD24" i="6"/>
  <c r="AG24" i="6" s="1"/>
  <c r="R24" i="1"/>
  <c r="S24" i="1"/>
  <c r="AI20" i="1"/>
  <c r="AH20" i="1"/>
  <c r="AJ20" i="1" s="1"/>
  <c r="AD20" i="6"/>
  <c r="AG20" i="6" s="1"/>
  <c r="S20" i="1"/>
  <c r="R20" i="1"/>
  <c r="AH16" i="1"/>
  <c r="AJ16" i="1" s="1"/>
  <c r="AI16" i="1"/>
  <c r="AD16" i="6"/>
  <c r="AG16" i="6" s="1"/>
  <c r="R16" i="1"/>
  <c r="S16" i="1"/>
  <c r="AI12" i="1"/>
  <c r="AH12" i="1"/>
  <c r="AJ12" i="1" s="1"/>
  <c r="AD12" i="6"/>
  <c r="AG12" i="6" s="1"/>
  <c r="S12" i="1"/>
  <c r="R12" i="1"/>
  <c r="AH8" i="1"/>
  <c r="AJ8" i="1" s="1"/>
  <c r="AI8" i="1"/>
  <c r="AD8" i="6"/>
  <c r="AG8" i="6" s="1"/>
  <c r="R8" i="1"/>
  <c r="S8" i="1"/>
  <c r="AI4" i="1"/>
  <c r="AH4" i="1"/>
  <c r="AJ4" i="1" s="1"/>
  <c r="AD4" i="6"/>
  <c r="AG4" i="6" s="1"/>
  <c r="S4" i="1"/>
  <c r="R4" i="1"/>
  <c r="T191" i="1"/>
  <c r="AB172" i="1"/>
  <c r="D155" i="6"/>
  <c r="G155" i="6" s="1"/>
  <c r="N149" i="1"/>
  <c r="E155" i="6" s="1"/>
  <c r="S115" i="1"/>
  <c r="AA113" i="1"/>
  <c r="O117" i="6"/>
  <c r="L117" i="6"/>
  <c r="D111" i="6"/>
  <c r="G111" i="6" s="1"/>
  <c r="N105" i="1"/>
  <c r="E111" i="6" s="1"/>
  <c r="AE102" i="6"/>
  <c r="AE96" i="6"/>
  <c r="AB90" i="6"/>
  <c r="AR80" i="1"/>
  <c r="AI72" i="1"/>
  <c r="Z70" i="1"/>
  <c r="AB70" i="1" s="1"/>
  <c r="AA70" i="1"/>
  <c r="AO70" i="6"/>
  <c r="AL70" i="6"/>
  <c r="AH64" i="1"/>
  <c r="AJ64" i="1" s="1"/>
  <c r="AI64" i="1"/>
  <c r="AD67" i="6"/>
  <c r="AG67" i="6" s="1"/>
  <c r="R64" i="1"/>
  <c r="S64" i="1"/>
  <c r="AH60" i="1"/>
  <c r="AJ60" i="1" s="1"/>
  <c r="AI60" i="1"/>
  <c r="AD63" i="6"/>
  <c r="AG63" i="6" s="1"/>
  <c r="R60" i="1"/>
  <c r="S60" i="1"/>
  <c r="AH56" i="1"/>
  <c r="AJ56" i="1" s="1"/>
  <c r="AI56" i="1"/>
  <c r="AD59" i="6"/>
  <c r="AG59" i="6" s="1"/>
  <c r="R56" i="1"/>
  <c r="S56" i="1"/>
  <c r="AP29" i="1"/>
  <c r="AR29" i="1" s="1"/>
  <c r="AQ29" i="1"/>
  <c r="Z29" i="1"/>
  <c r="AB29" i="1" s="1"/>
  <c r="AA29" i="1"/>
  <c r="D25" i="6"/>
  <c r="G25" i="6" s="1"/>
  <c r="N25" i="1"/>
  <c r="E25" i="6" s="1"/>
  <c r="AH21" i="1"/>
  <c r="AJ21" i="1" s="1"/>
  <c r="AI21" i="1"/>
  <c r="AD21" i="6"/>
  <c r="AG21" i="6" s="1"/>
  <c r="R21" i="1"/>
  <c r="S21" i="1"/>
  <c r="AP13" i="1"/>
  <c r="AR13" i="1" s="1"/>
  <c r="AQ13" i="1"/>
  <c r="Z13" i="1"/>
  <c r="AB13" i="1" s="1"/>
  <c r="AA13" i="1"/>
  <c r="D9" i="6"/>
  <c r="G9" i="6" s="1"/>
  <c r="N9" i="1"/>
  <c r="E9" i="6" s="1"/>
  <c r="AH5" i="1"/>
  <c r="AJ5" i="1" s="1"/>
  <c r="AI5" i="1"/>
  <c r="AD5" i="6"/>
  <c r="AG5" i="6" s="1"/>
  <c r="R5" i="1"/>
  <c r="S5" i="1"/>
  <c r="AB245" i="1"/>
  <c r="S180" i="1"/>
  <c r="AO182" i="6"/>
  <c r="AL182" i="6"/>
  <c r="AI152" i="1"/>
  <c r="AQ149" i="1"/>
  <c r="AP149" i="1"/>
  <c r="AR149" i="1" s="1"/>
  <c r="Q155" i="6"/>
  <c r="T155" i="6" s="1"/>
  <c r="P149" i="1"/>
  <c r="R155" i="6" s="1"/>
  <c r="AQ148" i="1"/>
  <c r="AP148" i="1"/>
  <c r="AR148" i="1" s="1"/>
  <c r="Q154" i="6"/>
  <c r="T154" i="6" s="1"/>
  <c r="P148" i="1"/>
  <c r="R154" i="6" s="1"/>
  <c r="AJ133" i="1"/>
  <c r="AO139" i="6"/>
  <c r="AL139" i="6"/>
  <c r="S132" i="1"/>
  <c r="AB121" i="6"/>
  <c r="Y121" i="6"/>
  <c r="AE118" i="6"/>
  <c r="AL113" i="6"/>
  <c r="AO113" i="6"/>
  <c r="D110" i="6"/>
  <c r="G110" i="6" s="1"/>
  <c r="N104" i="1"/>
  <c r="E110" i="6" s="1"/>
  <c r="L109" i="6"/>
  <c r="O109" i="6"/>
  <c r="AB96" i="1"/>
  <c r="Y99" i="6"/>
  <c r="AB99" i="6"/>
  <c r="AJ80" i="1"/>
  <c r="Q81" i="6"/>
  <c r="T81" i="6" s="1"/>
  <c r="P76" i="1"/>
  <c r="R81" i="6" s="1"/>
  <c r="AR75" i="1"/>
  <c r="AI61" i="1"/>
  <c r="AH61" i="1"/>
  <c r="AJ61" i="1" s="1"/>
  <c r="AD64" i="6"/>
  <c r="AG64" i="6" s="1"/>
  <c r="S61" i="1"/>
  <c r="R61" i="1"/>
  <c r="D60" i="6"/>
  <c r="G60" i="6" s="1"/>
  <c r="N57" i="1"/>
  <c r="E60" i="6" s="1"/>
  <c r="AI54" i="1"/>
  <c r="AH54" i="1"/>
  <c r="AJ54" i="1" s="1"/>
  <c r="AD57" i="6"/>
  <c r="AG57" i="6" s="1"/>
  <c r="S54" i="1"/>
  <c r="R54" i="1"/>
  <c r="D53" i="6"/>
  <c r="G53" i="6" s="1"/>
  <c r="N50" i="1"/>
  <c r="E53" i="6" s="1"/>
  <c r="AQ46" i="1"/>
  <c r="AP46" i="1"/>
  <c r="AR46" i="1" s="1"/>
  <c r="AA46" i="1"/>
  <c r="Z46" i="1"/>
  <c r="AB46" i="1" s="1"/>
  <c r="AI38" i="1"/>
  <c r="AH38" i="1"/>
  <c r="AJ38" i="1" s="1"/>
  <c r="AD40" i="6"/>
  <c r="AG40" i="6" s="1"/>
  <c r="S38" i="1"/>
  <c r="R38" i="1"/>
  <c r="D36" i="6"/>
  <c r="G36" i="6" s="1"/>
  <c r="N34" i="1"/>
  <c r="E36" i="6" s="1"/>
  <c r="AQ160" i="1"/>
  <c r="AP160" i="1"/>
  <c r="AR160" i="1" s="1"/>
  <c r="L158" i="6"/>
  <c r="O158" i="6"/>
  <c r="AI145" i="1"/>
  <c r="AD147" i="6"/>
  <c r="AG147" i="6" s="1"/>
  <c r="S141" i="1"/>
  <c r="R141" i="1"/>
  <c r="L138" i="6"/>
  <c r="O138" i="6"/>
  <c r="AA128" i="1"/>
  <c r="Z128" i="1"/>
  <c r="AB128" i="1" s="1"/>
  <c r="AA120" i="1"/>
  <c r="Z120" i="1"/>
  <c r="AB120" i="1" s="1"/>
  <c r="O107" i="6"/>
  <c r="L107" i="6"/>
  <c r="AQ107" i="6"/>
  <c r="AV107" i="6" s="1"/>
  <c r="AP97" i="1"/>
  <c r="AR97" i="1" s="1"/>
  <c r="AQ97" i="1"/>
  <c r="T85" i="1"/>
  <c r="AA80" i="1"/>
  <c r="C296" i="1"/>
  <c r="C302" i="1" s="1"/>
  <c r="J294" i="1"/>
  <c r="AQ173" i="1"/>
  <c r="AB141" i="1"/>
  <c r="AB112" i="1"/>
  <c r="AA105" i="1"/>
  <c r="AL110" i="6"/>
  <c r="AO110" i="6"/>
  <c r="Z99" i="1"/>
  <c r="AB99" i="1" s="1"/>
  <c r="AA99" i="1"/>
  <c r="Z97" i="1"/>
  <c r="AB97" i="1" s="1"/>
  <c r="AA97" i="1"/>
  <c r="D94" i="6"/>
  <c r="G94" i="6" s="1"/>
  <c r="N89" i="1"/>
  <c r="E94" i="6" s="1"/>
  <c r="Q94" i="6"/>
  <c r="T94" i="6" s="1"/>
  <c r="P89" i="1"/>
  <c r="R94" i="6" s="1"/>
  <c r="AJ84" i="1"/>
  <c r="Q54" i="6"/>
  <c r="T54" i="6" s="1"/>
  <c r="P51" i="1"/>
  <c r="R54" i="6" s="1"/>
  <c r="AQ47" i="1"/>
  <c r="AP47" i="1"/>
  <c r="AR47" i="1" s="1"/>
  <c r="Q37" i="6"/>
  <c r="T37" i="6" s="1"/>
  <c r="P35" i="1"/>
  <c r="R37" i="6" s="1"/>
  <c r="AQ31" i="1"/>
  <c r="AP31" i="1"/>
  <c r="AR31" i="1" s="1"/>
  <c r="L31" i="6"/>
  <c r="O31" i="6"/>
  <c r="AI26" i="1"/>
  <c r="AH26" i="1"/>
  <c r="AJ26" i="1" s="1"/>
  <c r="Y20" i="6"/>
  <c r="AB20" i="6"/>
  <c r="AI7" i="1"/>
  <c r="AH7" i="1"/>
  <c r="AJ7" i="1" s="1"/>
  <c r="Y4" i="6"/>
  <c r="AB4" i="6"/>
  <c r="AA161" i="1"/>
  <c r="Z161" i="1"/>
  <c r="AB161" i="1" s="1"/>
  <c r="AE150" i="6"/>
  <c r="AD135" i="6"/>
  <c r="AG135" i="6" s="1"/>
  <c r="S129" i="1"/>
  <c r="R129" i="1"/>
  <c r="S124" i="1"/>
  <c r="Y113" i="6"/>
  <c r="AB113" i="6"/>
  <c r="O89" i="6"/>
  <c r="L89" i="6"/>
  <c r="D86" i="6"/>
  <c r="G86" i="6" s="1"/>
  <c r="N81" i="1"/>
  <c r="E86" i="6" s="1"/>
  <c r="AD65" i="6"/>
  <c r="AG65" i="6" s="1"/>
  <c r="S62" i="1"/>
  <c r="R62" i="1"/>
  <c r="AD58" i="6"/>
  <c r="AG58" i="6" s="1"/>
  <c r="R55" i="1"/>
  <c r="AE58" i="6" s="1"/>
  <c r="AD41" i="6"/>
  <c r="AG41" i="6" s="1"/>
  <c r="S39" i="1"/>
  <c r="R39" i="1"/>
  <c r="AA30" i="1"/>
  <c r="Z30" i="1"/>
  <c r="AB30" i="1" s="1"/>
  <c r="Q31" i="6"/>
  <c r="T31" i="6" s="1"/>
  <c r="P30" i="1"/>
  <c r="R31" i="6" s="1"/>
  <c r="AA27" i="1"/>
  <c r="Z27" i="1"/>
  <c r="AB27" i="1" s="1"/>
  <c r="AQ22" i="1"/>
  <c r="AP22" i="1"/>
  <c r="AR22" i="1" s="1"/>
  <c r="AQ19" i="1"/>
  <c r="AP19" i="1"/>
  <c r="AR19" i="1" s="1"/>
  <c r="D18" i="6"/>
  <c r="G18" i="6" s="1"/>
  <c r="N18" i="1"/>
  <c r="E18" i="6" s="1"/>
  <c r="AI14" i="1"/>
  <c r="AH14" i="1"/>
  <c r="AJ14" i="1" s="1"/>
  <c r="AI11" i="1"/>
  <c r="AH11" i="1"/>
  <c r="AJ11" i="1" s="1"/>
  <c r="Q11" i="6"/>
  <c r="T11" i="6" s="1"/>
  <c r="P11" i="1"/>
  <c r="R11" i="6" s="1"/>
  <c r="D10" i="6"/>
  <c r="G10" i="6" s="1"/>
  <c r="N10" i="1"/>
  <c r="E10" i="6" s="1"/>
  <c r="AI6" i="1"/>
  <c r="AH6" i="1"/>
  <c r="AJ6" i="1" s="1"/>
  <c r="W296" i="1"/>
  <c r="AG294" i="1"/>
  <c r="AI3" i="1"/>
  <c r="AI294" i="1" s="1"/>
  <c r="AH3" i="1"/>
  <c r="O294" i="1"/>
  <c r="I296" i="1"/>
  <c r="Q3" i="6"/>
  <c r="T3" i="6" s="1"/>
  <c r="P3" i="1"/>
  <c r="Y164" i="6"/>
  <c r="AB164" i="6"/>
  <c r="AA66" i="1"/>
  <c r="Z66" i="1"/>
  <c r="AB66" i="1" s="1"/>
  <c r="Q58" i="6"/>
  <c r="T58" i="6" s="1"/>
  <c r="P55" i="1"/>
  <c r="R58" i="6" s="1"/>
  <c r="AA47" i="1"/>
  <c r="Z47" i="1"/>
  <c r="AB47" i="1" s="1"/>
  <c r="AI31" i="1"/>
  <c r="AH31" i="1"/>
  <c r="AJ31" i="1" s="1"/>
  <c r="AQ18" i="1"/>
  <c r="AP18" i="1"/>
  <c r="AR18" i="1" s="1"/>
  <c r="AI10" i="1"/>
  <c r="AH10" i="1"/>
  <c r="AJ10" i="1" s="1"/>
  <c r="AR185" i="1"/>
  <c r="AD167" i="6"/>
  <c r="AG167" i="6" s="1"/>
  <c r="S161" i="1"/>
  <c r="R161" i="1"/>
  <c r="S156" i="1"/>
  <c r="AL151" i="6"/>
  <c r="AO151" i="6"/>
  <c r="AQ140" i="1"/>
  <c r="S125" i="1"/>
  <c r="AO127" i="6"/>
  <c r="AL127" i="6"/>
  <c r="AB112" i="6"/>
  <c r="Y112" i="6"/>
  <c r="AD94" i="6"/>
  <c r="AG94" i="6" s="1"/>
  <c r="S89" i="1"/>
  <c r="R89" i="1"/>
  <c r="AQ88" i="1"/>
  <c r="AP88" i="1"/>
  <c r="AR88" i="1" s="1"/>
  <c r="Z83" i="1"/>
  <c r="AB83" i="1" s="1"/>
  <c r="AA83" i="1"/>
  <c r="Q88" i="6"/>
  <c r="T88" i="6" s="1"/>
  <c r="P83" i="1"/>
  <c r="R88" i="6" s="1"/>
  <c r="S80" i="1"/>
  <c r="S75" i="1"/>
  <c r="AB76" i="6"/>
  <c r="Y76" i="6"/>
  <c r="AL73" i="6"/>
  <c r="AO73" i="6"/>
  <c r="AH68" i="1"/>
  <c r="AJ68" i="1" s="1"/>
  <c r="AI68" i="1"/>
  <c r="AB67" i="6"/>
  <c r="Y67" i="6"/>
  <c r="Y56" i="6"/>
  <c r="AB56" i="6"/>
  <c r="D50" i="6"/>
  <c r="G50" i="6" s="1"/>
  <c r="N47" i="1"/>
  <c r="E50" i="6" s="1"/>
  <c r="AB39" i="6"/>
  <c r="Y39" i="6"/>
  <c r="AJ47" i="1"/>
  <c r="AJ66" i="1"/>
  <c r="AJ43" i="1"/>
  <c r="AO187" i="6" l="1"/>
  <c r="AL163" i="6"/>
  <c r="R8" i="9"/>
  <c r="AB52" i="6"/>
  <c r="Y115" i="6"/>
  <c r="AX188" i="1"/>
  <c r="I322" i="2"/>
  <c r="Y87" i="6"/>
  <c r="AO150" i="6"/>
  <c r="AB59" i="6"/>
  <c r="Y90" i="6"/>
  <c r="AX187" i="1"/>
  <c r="AQ109" i="6"/>
  <c r="AV109" i="6" s="1"/>
  <c r="I326" i="2"/>
  <c r="Y104" i="6"/>
  <c r="O114" i="6"/>
  <c r="Y96" i="6"/>
  <c r="Y24" i="6"/>
  <c r="AW75" i="1"/>
  <c r="AX234" i="1"/>
  <c r="I319" i="2"/>
  <c r="E17" i="9"/>
  <c r="Q6" i="9"/>
  <c r="AX271" i="1"/>
  <c r="AX267" i="1"/>
  <c r="C319" i="2"/>
  <c r="B15" i="8" s="1"/>
  <c r="Q3" i="9"/>
  <c r="Q20" i="9"/>
  <c r="T71" i="1"/>
  <c r="AX71" i="1" s="1"/>
  <c r="F22" i="9"/>
  <c r="E9" i="9"/>
  <c r="D3" i="10"/>
  <c r="T153" i="1"/>
  <c r="AX153" i="1" s="1"/>
  <c r="AX242" i="1"/>
  <c r="AX291" i="1"/>
  <c r="E5" i="9"/>
  <c r="AX189" i="1"/>
  <c r="AX222" i="1"/>
  <c r="AX265" i="1"/>
  <c r="AX199" i="1"/>
  <c r="T101" i="1"/>
  <c r="AX101" i="1" s="1"/>
  <c r="AX263" i="1"/>
  <c r="E3" i="9"/>
  <c r="Q5" i="9"/>
  <c r="R5" i="9"/>
  <c r="L5" i="10"/>
  <c r="AX264" i="1"/>
  <c r="E7" i="9"/>
  <c r="Q8" i="9"/>
  <c r="E2" i="9"/>
  <c r="R9" i="9"/>
  <c r="AX255" i="1"/>
  <c r="AB315" i="2"/>
  <c r="AB316" i="2" s="1"/>
  <c r="X315" i="2"/>
  <c r="X316" i="2" s="1"/>
  <c r="T70" i="1"/>
  <c r="AX70" i="1" s="1"/>
  <c r="T117" i="1"/>
  <c r="AX117" i="1" s="1"/>
  <c r="I320" i="2"/>
  <c r="I339" i="2"/>
  <c r="E15" i="9"/>
  <c r="Q9" i="9"/>
  <c r="Q7" i="9"/>
  <c r="E8" i="9"/>
  <c r="Q21" i="9"/>
  <c r="Q10" i="9"/>
  <c r="R3" i="9"/>
  <c r="R6" i="9"/>
  <c r="AN315" i="2"/>
  <c r="AN316" i="2" s="1"/>
  <c r="AJ315" i="2"/>
  <c r="AJ316" i="2" s="1"/>
  <c r="R2" i="9"/>
  <c r="I315" i="2"/>
  <c r="I331" i="2"/>
  <c r="Z315" i="2"/>
  <c r="Z316" i="2" s="1"/>
  <c r="T95" i="1"/>
  <c r="AX95" i="1" s="1"/>
  <c r="T79" i="1"/>
  <c r="AX79" i="1" s="1"/>
  <c r="J2" i="3"/>
  <c r="E16" i="9"/>
  <c r="E4" i="9"/>
  <c r="Q4" i="9"/>
  <c r="Q2" i="9"/>
  <c r="E18" i="9"/>
  <c r="AF315" i="2"/>
  <c r="AF316" i="2" s="1"/>
  <c r="Q27" i="9"/>
  <c r="Q26" i="9"/>
  <c r="R7" i="9"/>
  <c r="R10" i="9"/>
  <c r="I333" i="2"/>
  <c r="AX259" i="1"/>
  <c r="AX217" i="1"/>
  <c r="AX215" i="1"/>
  <c r="AX260" i="1"/>
  <c r="AX205" i="1"/>
  <c r="AX231" i="1"/>
  <c r="Y28" i="6"/>
  <c r="C19" i="9"/>
  <c r="F15" i="9" s="1"/>
  <c r="T116" i="1"/>
  <c r="AX116" i="1" s="1"/>
  <c r="T165" i="1"/>
  <c r="AX165" i="1" s="1"/>
  <c r="B303" i="1"/>
  <c r="B309" i="1" s="1"/>
  <c r="C10" i="9"/>
  <c r="T179" i="1"/>
  <c r="AX179" i="1" s="1"/>
  <c r="AX210" i="1"/>
  <c r="AQ6" i="6"/>
  <c r="AV6" i="6" s="1"/>
  <c r="T133" i="1"/>
  <c r="AX133" i="1" s="1"/>
  <c r="T132" i="1"/>
  <c r="AX132" i="1" s="1"/>
  <c r="AX243" i="1"/>
  <c r="AX85" i="1"/>
  <c r="T67" i="1"/>
  <c r="AX67" i="1" s="1"/>
  <c r="AX278" i="1"/>
  <c r="AW165" i="1"/>
  <c r="AB63" i="6"/>
  <c r="AX292" i="1"/>
  <c r="AW96" i="1"/>
  <c r="AX220" i="1"/>
  <c r="AX269" i="1"/>
  <c r="AW148" i="1"/>
  <c r="AW85" i="1"/>
  <c r="AW117" i="1"/>
  <c r="H337" i="2"/>
  <c r="I337" i="2" s="1"/>
  <c r="AB173" i="6"/>
  <c r="T96" i="1"/>
  <c r="AX96" i="1" s="1"/>
  <c r="AX257" i="1"/>
  <c r="AX247" i="1"/>
  <c r="AX228" i="1"/>
  <c r="AX287" i="1"/>
  <c r="T175" i="1"/>
  <c r="AX175" i="1" s="1"/>
  <c r="AX275" i="1"/>
  <c r="AX183" i="1"/>
  <c r="AX190" i="1"/>
  <c r="AQ124" i="6"/>
  <c r="AQ140" i="6"/>
  <c r="AU294" i="1"/>
  <c r="Y153" i="6"/>
  <c r="AQ76" i="6"/>
  <c r="AV76" i="6" s="1"/>
  <c r="AX200" i="1"/>
  <c r="AL76" i="6"/>
  <c r="AX207" i="1"/>
  <c r="AX194" i="1"/>
  <c r="AX237" i="1"/>
  <c r="AX227" i="1"/>
  <c r="AX195" i="1"/>
  <c r="AX212" i="1"/>
  <c r="AX184" i="1"/>
  <c r="AX186" i="1"/>
  <c r="AX288" i="1"/>
  <c r="AX285" i="1"/>
  <c r="AX268" i="1"/>
  <c r="AX232" i="1"/>
  <c r="T72" i="1"/>
  <c r="AX72" i="1" s="1"/>
  <c r="AX235" i="1"/>
  <c r="AX241" i="1"/>
  <c r="AX246" i="1"/>
  <c r="AW103" i="1"/>
  <c r="AX203" i="1"/>
  <c r="AW101" i="1"/>
  <c r="B9" i="8"/>
  <c r="C9" i="8" s="1"/>
  <c r="AX204" i="1"/>
  <c r="AX211" i="1"/>
  <c r="T180" i="1"/>
  <c r="AX180" i="1" s="1"/>
  <c r="AQ137" i="6"/>
  <c r="AW179" i="1"/>
  <c r="AW73" i="1"/>
  <c r="AX206" i="1"/>
  <c r="AX185" i="1"/>
  <c r="AX249" i="1"/>
  <c r="AX221" i="1"/>
  <c r="AX239" i="1"/>
  <c r="AX213" i="1"/>
  <c r="AX229" i="1"/>
  <c r="AX251" i="1"/>
  <c r="AX196" i="1"/>
  <c r="AX262" i="1"/>
  <c r="AX236" i="1"/>
  <c r="AX252" i="1"/>
  <c r="AW19" i="1"/>
  <c r="T84" i="1"/>
  <c r="AX84" i="1" s="1"/>
  <c r="AX216" i="1"/>
  <c r="AX286" i="1"/>
  <c r="AW160" i="1"/>
  <c r="T111" i="1"/>
  <c r="AX111" i="1" s="1"/>
  <c r="AX276" i="1"/>
  <c r="AQ136" i="6"/>
  <c r="AX280" i="1"/>
  <c r="AX283" i="1"/>
  <c r="T121" i="1"/>
  <c r="AX121" i="1" s="1"/>
  <c r="AX284" i="1"/>
  <c r="AW81" i="1"/>
  <c r="AW111" i="1"/>
  <c r="AX282" i="1"/>
  <c r="AX266" i="1"/>
  <c r="AX279" i="1"/>
  <c r="AX233" i="1"/>
  <c r="AW31" i="1"/>
  <c r="AW47" i="1"/>
  <c r="AW147" i="1"/>
  <c r="AW163" i="1"/>
  <c r="AX225" i="1"/>
  <c r="AX274" i="1"/>
  <c r="AW30" i="1"/>
  <c r="AX289" i="1"/>
  <c r="AW71" i="1"/>
  <c r="AW76" i="1"/>
  <c r="AX240" i="1"/>
  <c r="AQ114" i="6"/>
  <c r="AV114" i="6" s="1"/>
  <c r="AW140" i="1"/>
  <c r="AW97" i="1"/>
  <c r="AW149" i="1"/>
  <c r="AW29" i="1"/>
  <c r="AW74" i="1"/>
  <c r="AW90" i="1"/>
  <c r="AW106" i="1"/>
  <c r="AX256" i="1"/>
  <c r="AX191" i="1"/>
  <c r="AQ102" i="6"/>
  <c r="AF299" i="1"/>
  <c r="AW56" i="1"/>
  <c r="AW60" i="1"/>
  <c r="AW12" i="1"/>
  <c r="AW28" i="1"/>
  <c r="AW32" i="1"/>
  <c r="AW36" i="1"/>
  <c r="AW48" i="1"/>
  <c r="AW52" i="1"/>
  <c r="AW59" i="1"/>
  <c r="AW63" i="1"/>
  <c r="AW132" i="1"/>
  <c r="AW79" i="1"/>
  <c r="AX273" i="1"/>
  <c r="AX197" i="1"/>
  <c r="AX224" i="1"/>
  <c r="AW22" i="1"/>
  <c r="T91" i="1"/>
  <c r="AX91" i="1" s="1"/>
  <c r="AX202" i="1"/>
  <c r="AX208" i="1"/>
  <c r="AX209" i="1"/>
  <c r="AX250" i="1"/>
  <c r="AX272" i="1"/>
  <c r="T124" i="1"/>
  <c r="AX124" i="1" s="1"/>
  <c r="AW33" i="1"/>
  <c r="AW37" i="1"/>
  <c r="AW41" i="1"/>
  <c r="AW45" i="1"/>
  <c r="AW49" i="1"/>
  <c r="AW53" i="1"/>
  <c r="AX218" i="1"/>
  <c r="AF301" i="1"/>
  <c r="AX254" i="1"/>
  <c r="AW128" i="1"/>
  <c r="AW38" i="1"/>
  <c r="AX182" i="1"/>
  <c r="AW25" i="1"/>
  <c r="AW62" i="1"/>
  <c r="AW89" i="1"/>
  <c r="T152" i="1"/>
  <c r="AX152" i="1" s="1"/>
  <c r="AW152" i="1"/>
  <c r="AW153" i="1"/>
  <c r="AF298" i="1"/>
  <c r="AW155" i="1"/>
  <c r="AE94" i="6"/>
  <c r="T89" i="1"/>
  <c r="AX89" i="1" s="1"/>
  <c r="AL167" i="6"/>
  <c r="AO167" i="6"/>
  <c r="AE135" i="6"/>
  <c r="T129" i="1"/>
  <c r="AX129" i="1" s="1"/>
  <c r="AQ53" i="6"/>
  <c r="AV53" i="6" s="1"/>
  <c r="L53" i="6"/>
  <c r="O53" i="6"/>
  <c r="Y53" i="6"/>
  <c r="AB53" i="6"/>
  <c r="AO61" i="6"/>
  <c r="AL61" i="6"/>
  <c r="AL155" i="6"/>
  <c r="AO155" i="6"/>
  <c r="AQ129" i="6"/>
  <c r="AV129" i="6" s="1"/>
  <c r="L129" i="6"/>
  <c r="O129" i="6"/>
  <c r="AE177" i="6"/>
  <c r="T170" i="1"/>
  <c r="AX170" i="1" s="1"/>
  <c r="AO18" i="6"/>
  <c r="AL18" i="6"/>
  <c r="Y33" i="6"/>
  <c r="AB33" i="6"/>
  <c r="AQ130" i="6"/>
  <c r="AV130" i="6" s="1"/>
  <c r="L130" i="6"/>
  <c r="O130" i="6"/>
  <c r="Y97" i="6"/>
  <c r="AB97" i="6"/>
  <c r="R106" i="6"/>
  <c r="T100" i="1"/>
  <c r="AX100" i="1" s="1"/>
  <c r="AB186" i="6"/>
  <c r="Y186" i="6"/>
  <c r="Y178" i="6"/>
  <c r="AB178" i="6"/>
  <c r="AQ88" i="6"/>
  <c r="AV88" i="6" s="1"/>
  <c r="O88" i="6"/>
  <c r="L88" i="6"/>
  <c r="AE10" i="6"/>
  <c r="T10" i="1"/>
  <c r="AX10" i="1" s="1"/>
  <c r="AE6" i="6"/>
  <c r="T6" i="1"/>
  <c r="AX6" i="1" s="1"/>
  <c r="AE14" i="6"/>
  <c r="T14" i="1"/>
  <c r="AX14" i="1" s="1"/>
  <c r="AQ26" i="6"/>
  <c r="AV26" i="6" s="1"/>
  <c r="L26" i="6"/>
  <c r="O26" i="6"/>
  <c r="AE88" i="6"/>
  <c r="T83" i="1"/>
  <c r="AX83" i="1" s="1"/>
  <c r="AO7" i="6"/>
  <c r="AL7" i="6"/>
  <c r="AL26" i="6"/>
  <c r="AO26" i="6"/>
  <c r="AL13" i="6"/>
  <c r="AO13" i="6"/>
  <c r="AW133" i="1"/>
  <c r="AL99" i="6"/>
  <c r="AO99" i="6"/>
  <c r="AL115" i="6"/>
  <c r="AO115" i="6"/>
  <c r="O169" i="6"/>
  <c r="L169" i="6"/>
  <c r="AQ169" i="6"/>
  <c r="AV169" i="6" s="1"/>
  <c r="AX223" i="1"/>
  <c r="AE100" i="6"/>
  <c r="T94" i="1"/>
  <c r="AX94" i="1" s="1"/>
  <c r="AE116" i="6"/>
  <c r="T110" i="1"/>
  <c r="AX110" i="1" s="1"/>
  <c r="AE164" i="6"/>
  <c r="T158" i="1"/>
  <c r="AX158" i="1" s="1"/>
  <c r="AE86" i="6"/>
  <c r="T81" i="1"/>
  <c r="AX81" i="1" s="1"/>
  <c r="AW34" i="1"/>
  <c r="AE82" i="6"/>
  <c r="T77" i="1"/>
  <c r="AX77" i="1" s="1"/>
  <c r="AQ8" i="6"/>
  <c r="AV8" i="6" s="1"/>
  <c r="L8" i="6"/>
  <c r="O8" i="6"/>
  <c r="AQ34" i="6"/>
  <c r="AV34" i="6" s="1"/>
  <c r="L34" i="6"/>
  <c r="O34" i="6"/>
  <c r="O61" i="6"/>
  <c r="L61" i="6"/>
  <c r="AQ61" i="6"/>
  <c r="AV61" i="6" s="1"/>
  <c r="AL142" i="6"/>
  <c r="AO142" i="6"/>
  <c r="AE109" i="6"/>
  <c r="T103" i="1"/>
  <c r="AX103" i="1" s="1"/>
  <c r="AE153" i="6"/>
  <c r="T147" i="1"/>
  <c r="AX147" i="1" s="1"/>
  <c r="AB176" i="6"/>
  <c r="Y176" i="6"/>
  <c r="AW18" i="1"/>
  <c r="O10" i="6"/>
  <c r="AQ10" i="6"/>
  <c r="AV10" i="6" s="1"/>
  <c r="L10" i="6"/>
  <c r="O18" i="6"/>
  <c r="AQ18" i="6"/>
  <c r="AV18" i="6" s="1"/>
  <c r="L18" i="6"/>
  <c r="Y31" i="6"/>
  <c r="AB31" i="6"/>
  <c r="AE65" i="6"/>
  <c r="T62" i="1"/>
  <c r="AX62" i="1" s="1"/>
  <c r="AQ86" i="6"/>
  <c r="AV86" i="6" s="1"/>
  <c r="L86" i="6"/>
  <c r="O86" i="6"/>
  <c r="AQ94" i="6"/>
  <c r="AV94" i="6" s="1"/>
  <c r="L94" i="6"/>
  <c r="O94" i="6"/>
  <c r="AO147" i="6"/>
  <c r="AL147" i="6"/>
  <c r="O36" i="6"/>
  <c r="AQ36" i="6"/>
  <c r="AV36" i="6" s="1"/>
  <c r="L36" i="6"/>
  <c r="AE57" i="6"/>
  <c r="T54" i="1"/>
  <c r="AX54" i="1" s="1"/>
  <c r="AB81" i="6"/>
  <c r="Y81" i="6"/>
  <c r="T112" i="1"/>
  <c r="AX112" i="1" s="1"/>
  <c r="AE5" i="6"/>
  <c r="T5" i="1"/>
  <c r="AX5" i="1" s="1"/>
  <c r="AW13" i="1"/>
  <c r="AL21" i="6"/>
  <c r="AO21" i="6"/>
  <c r="AQ25" i="6"/>
  <c r="AV25" i="6" s="1"/>
  <c r="L25" i="6"/>
  <c r="O25" i="6"/>
  <c r="AO63" i="6"/>
  <c r="AL63" i="6"/>
  <c r="AE67" i="6"/>
  <c r="T64" i="1"/>
  <c r="AX64" i="1" s="1"/>
  <c r="AL4" i="6"/>
  <c r="AO4" i="6"/>
  <c r="AE8" i="6"/>
  <c r="T8" i="1"/>
  <c r="AX8" i="1" s="1"/>
  <c r="AE12" i="6"/>
  <c r="T12" i="1"/>
  <c r="AX12" i="1" s="1"/>
  <c r="AL20" i="6"/>
  <c r="AO20" i="6"/>
  <c r="AE24" i="6"/>
  <c r="T24" i="1"/>
  <c r="AX24" i="1" s="1"/>
  <c r="AE28" i="6"/>
  <c r="T28" i="1"/>
  <c r="AX28" i="1" s="1"/>
  <c r="AE38" i="6"/>
  <c r="T36" i="1"/>
  <c r="AX36" i="1" s="1"/>
  <c r="AO47" i="6"/>
  <c r="AL47" i="6"/>
  <c r="Y49" i="6"/>
  <c r="AB49" i="6"/>
  <c r="AE55" i="6"/>
  <c r="T52" i="1"/>
  <c r="AX52" i="1" s="1"/>
  <c r="AB60" i="6"/>
  <c r="Y60" i="6"/>
  <c r="AE66" i="6"/>
  <c r="T63" i="1"/>
  <c r="AX63" i="1" s="1"/>
  <c r="AQ80" i="6"/>
  <c r="AV80" i="6" s="1"/>
  <c r="L80" i="6"/>
  <c r="O80" i="6"/>
  <c r="O121" i="6"/>
  <c r="L121" i="6"/>
  <c r="AQ121" i="6"/>
  <c r="AV121" i="6" s="1"/>
  <c r="O131" i="6"/>
  <c r="L131" i="6"/>
  <c r="AQ131" i="6"/>
  <c r="AV131" i="6" s="1"/>
  <c r="AQ150" i="6"/>
  <c r="AV150" i="6" s="1"/>
  <c r="L150" i="6"/>
  <c r="O150" i="6"/>
  <c r="AW92" i="1"/>
  <c r="AE179" i="6"/>
  <c r="T172" i="1"/>
  <c r="AX172" i="1" s="1"/>
  <c r="AL174" i="6"/>
  <c r="AO174" i="6"/>
  <c r="AE157" i="6"/>
  <c r="T151" i="1"/>
  <c r="AX151" i="1" s="1"/>
  <c r="AW159" i="1"/>
  <c r="AL184" i="6"/>
  <c r="AO184" i="6"/>
  <c r="AL173" i="6"/>
  <c r="AO173" i="6"/>
  <c r="AE181" i="6"/>
  <c r="T174" i="1"/>
  <c r="AX174" i="1" s="1"/>
  <c r="AE71" i="6"/>
  <c r="T68" i="1"/>
  <c r="AX68" i="1" s="1"/>
  <c r="T80" i="1"/>
  <c r="AX80" i="1" s="1"/>
  <c r="AB166" i="6"/>
  <c r="Y166" i="6"/>
  <c r="AB296" i="1"/>
  <c r="AN294" i="1"/>
  <c r="AQ294" i="1"/>
  <c r="AW3" i="1"/>
  <c r="AW294" i="1" s="1"/>
  <c r="AW6" i="1"/>
  <c r="AW14" i="1"/>
  <c r="AE22" i="6"/>
  <c r="T22" i="1"/>
  <c r="AX22" i="1" s="1"/>
  <c r="L23" i="6"/>
  <c r="O23" i="6"/>
  <c r="AQ23" i="6"/>
  <c r="AV23" i="6" s="1"/>
  <c r="AB27" i="6"/>
  <c r="Y27" i="6"/>
  <c r="AQ27" i="6"/>
  <c r="AV27" i="6" s="1"/>
  <c r="AE69" i="6"/>
  <c r="T66" i="1"/>
  <c r="AX66" i="1" s="1"/>
  <c r="AO15" i="6"/>
  <c r="AL15" i="6"/>
  <c r="AB103" i="6"/>
  <c r="Y103" i="6"/>
  <c r="AQ105" i="6"/>
  <c r="AV105" i="6" s="1"/>
  <c r="L105" i="6"/>
  <c r="O105" i="6"/>
  <c r="AW99" i="1"/>
  <c r="AO36" i="6"/>
  <c r="AL36" i="6"/>
  <c r="AQ49" i="6"/>
  <c r="AV49" i="6" s="1"/>
  <c r="L49" i="6"/>
  <c r="O49" i="6"/>
  <c r="AO60" i="6"/>
  <c r="AL60" i="6"/>
  <c r="AB82" i="6"/>
  <c r="Y82" i="6"/>
  <c r="AE9" i="6"/>
  <c r="T9" i="1"/>
  <c r="AX9" i="1" s="1"/>
  <c r="AW17" i="1"/>
  <c r="AL25" i="6"/>
  <c r="AO25" i="6"/>
  <c r="AQ29" i="6"/>
  <c r="AV29" i="6" s="1"/>
  <c r="L29" i="6"/>
  <c r="O29" i="6"/>
  <c r="O118" i="6"/>
  <c r="L118" i="6"/>
  <c r="AQ118" i="6"/>
  <c r="AV118" i="6" s="1"/>
  <c r="AE143" i="6"/>
  <c r="T137" i="1"/>
  <c r="AX137" i="1" s="1"/>
  <c r="AE72" i="6"/>
  <c r="T69" i="1"/>
  <c r="AX69" i="1" s="1"/>
  <c r="AW84" i="1"/>
  <c r="Y106" i="6"/>
  <c r="AB106" i="6"/>
  <c r="AQ186" i="6"/>
  <c r="AV186" i="6" s="1"/>
  <c r="AE129" i="6"/>
  <c r="T123" i="1"/>
  <c r="AX123" i="1" s="1"/>
  <c r="AW131" i="1"/>
  <c r="AO145" i="6"/>
  <c r="AL145" i="6"/>
  <c r="O149" i="6"/>
  <c r="AQ149" i="6"/>
  <c r="AV149" i="6" s="1"/>
  <c r="L149" i="6"/>
  <c r="AE183" i="6"/>
  <c r="T176" i="1"/>
  <c r="AX176" i="1" s="1"/>
  <c r="AQ83" i="6"/>
  <c r="AV83" i="6" s="1"/>
  <c r="L83" i="6"/>
  <c r="O83" i="6"/>
  <c r="AQ91" i="6"/>
  <c r="AV91" i="6" s="1"/>
  <c r="L91" i="6"/>
  <c r="O91" i="6"/>
  <c r="AQ100" i="6"/>
  <c r="AV100" i="6" s="1"/>
  <c r="L100" i="6"/>
  <c r="O100" i="6"/>
  <c r="O108" i="6"/>
  <c r="AQ108" i="6"/>
  <c r="AV108" i="6" s="1"/>
  <c r="L108" i="6"/>
  <c r="AQ116" i="6"/>
  <c r="AV116" i="6" s="1"/>
  <c r="L116" i="6"/>
  <c r="O116" i="6"/>
  <c r="O132" i="6"/>
  <c r="L132" i="6"/>
  <c r="AQ132" i="6"/>
  <c r="AV132" i="6" s="1"/>
  <c r="O148" i="6"/>
  <c r="AQ148" i="6"/>
  <c r="AV148" i="6" s="1"/>
  <c r="L148" i="6"/>
  <c r="O156" i="6"/>
  <c r="AQ156" i="6"/>
  <c r="AV156" i="6" s="1"/>
  <c r="L156" i="6"/>
  <c r="AQ164" i="6"/>
  <c r="AV164" i="6" s="1"/>
  <c r="L164" i="6"/>
  <c r="O164" i="6"/>
  <c r="AQ184" i="6"/>
  <c r="AV184" i="6" s="1"/>
  <c r="L184" i="6"/>
  <c r="O184" i="6"/>
  <c r="AF297" i="1"/>
  <c r="O183" i="6"/>
  <c r="L183" i="6"/>
  <c r="AQ183" i="6"/>
  <c r="AV183" i="6" s="1"/>
  <c r="AX290" i="1"/>
  <c r="AW141" i="1"/>
  <c r="Y167" i="6"/>
  <c r="AB167" i="6"/>
  <c r="AX58" i="1"/>
  <c r="AE11" i="6"/>
  <c r="T11" i="1"/>
  <c r="AX11" i="1" s="1"/>
  <c r="AE50" i="6"/>
  <c r="T47" i="1"/>
  <c r="AX47" i="1" s="1"/>
  <c r="AL88" i="6"/>
  <c r="AO88" i="6"/>
  <c r="T104" i="1"/>
  <c r="AX104" i="1" s="1"/>
  <c r="Y86" i="6"/>
  <c r="AB86" i="6"/>
  <c r="AB147" i="6"/>
  <c r="Y147" i="6"/>
  <c r="AL49" i="6"/>
  <c r="AO49" i="6"/>
  <c r="AQ68" i="6"/>
  <c r="AV68" i="6" s="1"/>
  <c r="L68" i="6"/>
  <c r="O68" i="6"/>
  <c r="AW136" i="1"/>
  <c r="AW137" i="1"/>
  <c r="O39" i="6"/>
  <c r="L39" i="6"/>
  <c r="AQ39" i="6"/>
  <c r="AV39" i="6" s="1"/>
  <c r="AQ48" i="6"/>
  <c r="AV48" i="6" s="1"/>
  <c r="L48" i="6"/>
  <c r="O48" i="6"/>
  <c r="AQ56" i="6"/>
  <c r="AV56" i="6" s="1"/>
  <c r="L56" i="6"/>
  <c r="O56" i="6"/>
  <c r="AB111" i="6"/>
  <c r="Y111" i="6"/>
  <c r="AQ113" i="6"/>
  <c r="AV113" i="6" s="1"/>
  <c r="L113" i="6"/>
  <c r="O113" i="6"/>
  <c r="AW124" i="1"/>
  <c r="AW125" i="1"/>
  <c r="Y150" i="6"/>
  <c r="AB150" i="6"/>
  <c r="Y151" i="6"/>
  <c r="AB151" i="6"/>
  <c r="AB162" i="6"/>
  <c r="Y162" i="6"/>
  <c r="Y163" i="6"/>
  <c r="AB163" i="6"/>
  <c r="AL154" i="6"/>
  <c r="AO154" i="6"/>
  <c r="AQ163" i="6"/>
  <c r="AV163" i="6" s="1"/>
  <c r="L163" i="6"/>
  <c r="O163" i="6"/>
  <c r="AX192" i="1"/>
  <c r="AW109" i="1"/>
  <c r="AB179" i="6"/>
  <c r="Y179" i="6"/>
  <c r="AE133" i="6"/>
  <c r="T127" i="1"/>
  <c r="AX127" i="1" s="1"/>
  <c r="AW135" i="1"/>
  <c r="AO149" i="6"/>
  <c r="AL149" i="6"/>
  <c r="O153" i="6"/>
  <c r="L153" i="6"/>
  <c r="AQ153" i="6"/>
  <c r="AV153" i="6" s="1"/>
  <c r="AO178" i="6"/>
  <c r="AL178" i="6"/>
  <c r="AX226" i="1"/>
  <c r="AL83" i="6"/>
  <c r="AO83" i="6"/>
  <c r="AL100" i="6"/>
  <c r="AO100" i="6"/>
  <c r="AL116" i="6"/>
  <c r="AO116" i="6"/>
  <c r="AO132" i="6"/>
  <c r="AL132" i="6"/>
  <c r="AE136" i="6"/>
  <c r="T130" i="1"/>
  <c r="AX130" i="1" s="1"/>
  <c r="AO148" i="6"/>
  <c r="AL148" i="6"/>
  <c r="AE152" i="6"/>
  <c r="T146" i="1"/>
  <c r="AX146" i="1" s="1"/>
  <c r="AL164" i="6"/>
  <c r="AO164" i="6"/>
  <c r="AE168" i="6"/>
  <c r="T162" i="1"/>
  <c r="AX162" i="1" s="1"/>
  <c r="AW175" i="1"/>
  <c r="AX244" i="1"/>
  <c r="AW170" i="1"/>
  <c r="AF300" i="1"/>
  <c r="T75" i="1"/>
  <c r="AX75" i="1" s="1"/>
  <c r="P296" i="1"/>
  <c r="X294" i="1"/>
  <c r="AB6" i="6"/>
  <c r="Y6" i="6"/>
  <c r="AB14" i="6"/>
  <c r="Y14" i="6"/>
  <c r="AL31" i="6"/>
  <c r="AO31" i="6"/>
  <c r="AO54" i="6"/>
  <c r="AL54" i="6"/>
  <c r="AL86" i="6"/>
  <c r="AO86" i="6"/>
  <c r="Y23" i="6"/>
  <c r="AB23" i="6"/>
  <c r="Y26" i="6"/>
  <c r="AB26" i="6"/>
  <c r="Y41" i="6"/>
  <c r="AB41" i="6"/>
  <c r="AO103" i="6"/>
  <c r="AL103" i="6"/>
  <c r="AL126" i="6"/>
  <c r="AO126" i="6"/>
  <c r="AL45" i="6"/>
  <c r="AO45" i="6"/>
  <c r="AQ57" i="6"/>
  <c r="AV57" i="6" s="1"/>
  <c r="L57" i="6"/>
  <c r="O57" i="6"/>
  <c r="AW57" i="1"/>
  <c r="AE77" i="6"/>
  <c r="T73" i="1"/>
  <c r="AX73" i="1" s="1"/>
  <c r="AE81" i="6"/>
  <c r="T76" i="1"/>
  <c r="AX76" i="1" s="1"/>
  <c r="T105" i="1"/>
  <c r="AX105" i="1" s="1"/>
  <c r="AW9" i="1"/>
  <c r="AL17" i="6"/>
  <c r="AO17" i="6"/>
  <c r="AQ21" i="6"/>
  <c r="AV21" i="6" s="1"/>
  <c r="L21" i="6"/>
  <c r="O21" i="6"/>
  <c r="AO39" i="6"/>
  <c r="AL39" i="6"/>
  <c r="AE44" i="6"/>
  <c r="T41" i="1"/>
  <c r="AX41" i="1" s="1"/>
  <c r="AL56" i="6"/>
  <c r="AO56" i="6"/>
  <c r="AQ59" i="6"/>
  <c r="AV59" i="6" s="1"/>
  <c r="L59" i="6"/>
  <c r="O59" i="6"/>
  <c r="O67" i="6"/>
  <c r="L67" i="6"/>
  <c r="AQ67" i="6"/>
  <c r="AV67" i="6" s="1"/>
  <c r="T113" i="1"/>
  <c r="AX113" i="1" s="1"/>
  <c r="T164" i="1"/>
  <c r="AX164" i="1" s="1"/>
  <c r="O180" i="6"/>
  <c r="L180" i="6"/>
  <c r="AQ180" i="6"/>
  <c r="AV180" i="6" s="1"/>
  <c r="AW69" i="1"/>
  <c r="AL109" i="6"/>
  <c r="AO109" i="6"/>
  <c r="AE137" i="6"/>
  <c r="T131" i="1"/>
  <c r="AX131" i="1" s="1"/>
  <c r="AW139" i="1"/>
  <c r="AO153" i="6"/>
  <c r="AL153" i="6"/>
  <c r="O157" i="6"/>
  <c r="L157" i="6"/>
  <c r="AQ157" i="6"/>
  <c r="AV157" i="6" s="1"/>
  <c r="AB175" i="6"/>
  <c r="Y175" i="6"/>
  <c r="AQ185" i="6"/>
  <c r="AV185" i="6" s="1"/>
  <c r="L185" i="6"/>
  <c r="O185" i="6"/>
  <c r="Y6" i="3"/>
  <c r="S11" i="3"/>
  <c r="S6" i="3"/>
  <c r="S4" i="3"/>
  <c r="S7" i="3"/>
  <c r="S10" i="3"/>
  <c r="S2" i="3"/>
  <c r="S9" i="3"/>
  <c r="S3" i="3"/>
  <c r="S15" i="3"/>
  <c r="S8" i="3"/>
  <c r="S16" i="3"/>
  <c r="S5" i="3"/>
  <c r="S20" i="3"/>
  <c r="AE64" i="6"/>
  <c r="T61" i="1"/>
  <c r="AX61" i="1" s="1"/>
  <c r="AE21" i="6"/>
  <c r="T21" i="1"/>
  <c r="AX21" i="1" s="1"/>
  <c r="AE63" i="6"/>
  <c r="T60" i="1"/>
  <c r="AX60" i="1" s="1"/>
  <c r="AB36" i="6"/>
  <c r="Y36" i="6"/>
  <c r="Y64" i="6"/>
  <c r="AB64" i="6"/>
  <c r="AB170" i="6"/>
  <c r="Y170" i="6"/>
  <c r="AL185" i="6"/>
  <c r="AO185" i="6"/>
  <c r="O54" i="6"/>
  <c r="L54" i="6"/>
  <c r="AQ54" i="6"/>
  <c r="AV54" i="6" s="1"/>
  <c r="AO46" i="6"/>
  <c r="AL46" i="6"/>
  <c r="AB50" i="6"/>
  <c r="Y50" i="6"/>
  <c r="AL53" i="6"/>
  <c r="AO53" i="6"/>
  <c r="AE25" i="6"/>
  <c r="T25" i="1"/>
  <c r="AX25" i="1" s="1"/>
  <c r="O96" i="6"/>
  <c r="AQ96" i="6"/>
  <c r="AV96" i="6" s="1"/>
  <c r="L96" i="6"/>
  <c r="O165" i="6"/>
  <c r="AQ165" i="6"/>
  <c r="AV165" i="6" s="1"/>
  <c r="L165" i="6"/>
  <c r="AX181" i="1"/>
  <c r="AQ181" i="6"/>
  <c r="AV181" i="6" s="1"/>
  <c r="L181" i="6"/>
  <c r="O181" i="6"/>
  <c r="AQ69" i="6"/>
  <c r="AV69" i="6" s="1"/>
  <c r="L69" i="6"/>
  <c r="O69" i="6"/>
  <c r="AW51" i="1"/>
  <c r="V296" i="1"/>
  <c r="AF294" i="1"/>
  <c r="O7" i="6"/>
  <c r="AQ7" i="6"/>
  <c r="AV7" i="6" s="1"/>
  <c r="L7" i="6"/>
  <c r="AB22" i="6"/>
  <c r="Y22" i="6"/>
  <c r="AQ134" i="6"/>
  <c r="AV134" i="6" s="1"/>
  <c r="L134" i="6"/>
  <c r="O134" i="6"/>
  <c r="AQ17" i="6"/>
  <c r="AV17" i="6" s="1"/>
  <c r="L17" i="6"/>
  <c r="O17" i="6"/>
  <c r="AW64" i="1"/>
  <c r="AW20" i="1"/>
  <c r="AW44" i="1"/>
  <c r="AE149" i="6"/>
  <c r="T143" i="1"/>
  <c r="AX143" i="1" s="1"/>
  <c r="AO165" i="6"/>
  <c r="AL165" i="6"/>
  <c r="AE178" i="6"/>
  <c r="T171" i="1"/>
  <c r="AX171" i="1" s="1"/>
  <c r="AE87" i="6"/>
  <c r="T82" i="1"/>
  <c r="AX82" i="1" s="1"/>
  <c r="AO95" i="6"/>
  <c r="AL95" i="6"/>
  <c r="AE120" i="6"/>
  <c r="T114" i="1"/>
  <c r="AX114" i="1" s="1"/>
  <c r="AO128" i="6"/>
  <c r="AL128" i="6"/>
  <c r="AE132" i="6"/>
  <c r="T126" i="1"/>
  <c r="AX126" i="1" s="1"/>
  <c r="AE148" i="6"/>
  <c r="T142" i="1"/>
  <c r="AX142" i="1" s="1"/>
  <c r="L178" i="6"/>
  <c r="O178" i="6"/>
  <c r="AQ178" i="6"/>
  <c r="AV178" i="6" s="1"/>
  <c r="AX258" i="1"/>
  <c r="O46" i="6"/>
  <c r="AQ46" i="6"/>
  <c r="AV46" i="6" s="1"/>
  <c r="L46" i="6"/>
  <c r="AQ167" i="6"/>
  <c r="AV167" i="6" s="1"/>
  <c r="L167" i="6"/>
  <c r="O167" i="6"/>
  <c r="AL33" i="6"/>
  <c r="AO33" i="6"/>
  <c r="AE27" i="6"/>
  <c r="T27" i="1"/>
  <c r="AX27" i="1" s="1"/>
  <c r="AE37" i="6"/>
  <c r="T35" i="1"/>
  <c r="AX35" i="1" s="1"/>
  <c r="AL93" i="6"/>
  <c r="AO93" i="6"/>
  <c r="O135" i="6"/>
  <c r="AQ135" i="6"/>
  <c r="AV135" i="6" s="1"/>
  <c r="L135" i="6"/>
  <c r="AL105" i="6"/>
  <c r="AO105" i="6"/>
  <c r="O147" i="6"/>
  <c r="AQ147" i="6"/>
  <c r="AV147" i="6" s="1"/>
  <c r="L147" i="6"/>
  <c r="AE68" i="6"/>
  <c r="T65" i="1"/>
  <c r="AX65" i="1" s="1"/>
  <c r="AE17" i="6"/>
  <c r="T17" i="1"/>
  <c r="AX17" i="1" s="1"/>
  <c r="AO35" i="6"/>
  <c r="AL35" i="6"/>
  <c r="AE56" i="6"/>
  <c r="T53" i="1"/>
  <c r="AX53" i="1" s="1"/>
  <c r="AQ16" i="6"/>
  <c r="AV16" i="6" s="1"/>
  <c r="L16" i="6"/>
  <c r="O16" i="6"/>
  <c r="AQ42" i="6"/>
  <c r="AV42" i="6" s="1"/>
  <c r="L42" i="6"/>
  <c r="O42" i="6"/>
  <c r="AE97" i="6"/>
  <c r="T92" i="1"/>
  <c r="AX92" i="1" s="1"/>
  <c r="AO114" i="6"/>
  <c r="AL114" i="6"/>
  <c r="AO169" i="6"/>
  <c r="AL169" i="6"/>
  <c r="R175" i="6"/>
  <c r="T168" i="1"/>
  <c r="AX168" i="1" s="1"/>
  <c r="AB88" i="6"/>
  <c r="Y88" i="6"/>
  <c r="AL94" i="6"/>
  <c r="AO94" i="6"/>
  <c r="AE167" i="6"/>
  <c r="T161" i="1"/>
  <c r="AX161" i="1" s="1"/>
  <c r="J296" i="1"/>
  <c r="R3" i="6"/>
  <c r="P294" i="1"/>
  <c r="X296" i="1"/>
  <c r="AH294" i="1"/>
  <c r="AJ3" i="1"/>
  <c r="AJ294" i="1" s="1"/>
  <c r="AL41" i="6"/>
  <c r="AO41" i="6"/>
  <c r="AO135" i="6"/>
  <c r="AL135" i="6"/>
  <c r="AQ31" i="6"/>
  <c r="AV31" i="6" s="1"/>
  <c r="Y37" i="6"/>
  <c r="AB37" i="6"/>
  <c r="AB54" i="6"/>
  <c r="Y54" i="6"/>
  <c r="AW173" i="1"/>
  <c r="AE40" i="6"/>
  <c r="T38" i="1"/>
  <c r="AX38" i="1" s="1"/>
  <c r="AW46" i="1"/>
  <c r="AL64" i="6"/>
  <c r="AO64" i="6"/>
  <c r="AQ110" i="6"/>
  <c r="AV110" i="6" s="1"/>
  <c r="L110" i="6"/>
  <c r="O110" i="6"/>
  <c r="Y154" i="6"/>
  <c r="AB154" i="6"/>
  <c r="Y155" i="6"/>
  <c r="AB155" i="6"/>
  <c r="AL5" i="6"/>
  <c r="AO5" i="6"/>
  <c r="AQ9" i="6"/>
  <c r="AV9" i="6" s="1"/>
  <c r="L9" i="6"/>
  <c r="O9" i="6"/>
  <c r="AO67" i="6"/>
  <c r="AL67" i="6"/>
  <c r="O111" i="6"/>
  <c r="AQ111" i="6"/>
  <c r="AV111" i="6" s="1"/>
  <c r="L111" i="6"/>
  <c r="AL8" i="6"/>
  <c r="AO8" i="6"/>
  <c r="AO24" i="6"/>
  <c r="AL24" i="6"/>
  <c r="AE34" i="6"/>
  <c r="T32" i="1"/>
  <c r="AX32" i="1" s="1"/>
  <c r="AL42" i="6"/>
  <c r="AO42" i="6"/>
  <c r="Y45" i="6"/>
  <c r="AB45" i="6"/>
  <c r="AE51" i="6"/>
  <c r="T48" i="1"/>
  <c r="AX48" i="1" s="1"/>
  <c r="AE61" i="6"/>
  <c r="T59" i="1"/>
  <c r="AX59" i="1" s="1"/>
  <c r="Y85" i="6"/>
  <c r="AB85" i="6"/>
  <c r="AW113" i="1"/>
  <c r="AE155" i="6"/>
  <c r="T149" i="1"/>
  <c r="AX149" i="1" s="1"/>
  <c r="AW108" i="1"/>
  <c r="AQ176" i="6"/>
  <c r="AV176" i="6" s="1"/>
  <c r="AX253" i="1"/>
  <c r="AQ72" i="6"/>
  <c r="AV72" i="6" s="1"/>
  <c r="L72" i="6"/>
  <c r="O72" i="6"/>
  <c r="AW116" i="1"/>
  <c r="AQ174" i="6"/>
  <c r="AV174" i="6" s="1"/>
  <c r="O174" i="6"/>
  <c r="L174" i="6"/>
  <c r="AW177" i="1"/>
  <c r="AE141" i="6"/>
  <c r="T135" i="1"/>
  <c r="AX135" i="1" s="1"/>
  <c r="AW143" i="1"/>
  <c r="AO157" i="6"/>
  <c r="AL157" i="6"/>
  <c r="AQ161" i="6"/>
  <c r="AV161" i="6" s="1"/>
  <c r="L161" i="6"/>
  <c r="O161" i="6"/>
  <c r="AW78" i="1"/>
  <c r="AW94" i="1"/>
  <c r="AW102" i="1"/>
  <c r="AW110" i="1"/>
  <c r="AW118" i="1"/>
  <c r="AW122" i="1"/>
  <c r="AW126" i="1"/>
  <c r="AW130" i="1"/>
  <c r="AW134" i="1"/>
  <c r="AW138" i="1"/>
  <c r="AW142" i="1"/>
  <c r="AW146" i="1"/>
  <c r="AW150" i="1"/>
  <c r="AW154" i="1"/>
  <c r="AW158" i="1"/>
  <c r="AW162" i="1"/>
  <c r="AW171" i="1"/>
  <c r="AL177" i="6"/>
  <c r="AO177" i="6"/>
  <c r="AQ65" i="6"/>
  <c r="AV65" i="6" s="1"/>
  <c r="L65" i="6"/>
  <c r="O65" i="6"/>
  <c r="AO71" i="6"/>
  <c r="AL71" i="6"/>
  <c r="T125" i="1"/>
  <c r="AX125" i="1" s="1"/>
  <c r="T156" i="1"/>
  <c r="AX156" i="1" s="1"/>
  <c r="AE18" i="6"/>
  <c r="T18" i="1"/>
  <c r="AX18" i="1" s="1"/>
  <c r="AW66" i="1"/>
  <c r="AE19" i="6"/>
  <c r="T19" i="1"/>
  <c r="AX19" i="1" s="1"/>
  <c r="AE46" i="6"/>
  <c r="T43" i="1"/>
  <c r="AX43" i="1" s="1"/>
  <c r="AW7" i="1"/>
  <c r="AE23" i="6"/>
  <c r="T23" i="1"/>
  <c r="AX23" i="1" s="1"/>
  <c r="AW26" i="1"/>
  <c r="AW43" i="1"/>
  <c r="AW129" i="1"/>
  <c r="AW161" i="1"/>
  <c r="AE53" i="6"/>
  <c r="T50" i="1"/>
  <c r="AX50" i="1" s="1"/>
  <c r="AW80" i="1"/>
  <c r="AW104" i="1"/>
  <c r="O127" i="6"/>
  <c r="AQ127" i="6"/>
  <c r="AV127" i="6" s="1"/>
  <c r="L127" i="6"/>
  <c r="AL9" i="6"/>
  <c r="AO9" i="6"/>
  <c r="AQ13" i="6"/>
  <c r="AV13" i="6" s="1"/>
  <c r="L13" i="6"/>
  <c r="O13" i="6"/>
  <c r="AW87" i="1"/>
  <c r="AQ154" i="6"/>
  <c r="AV154" i="6" s="1"/>
  <c r="L154" i="6"/>
  <c r="O154" i="6"/>
  <c r="O81" i="6"/>
  <c r="AQ81" i="6"/>
  <c r="AV81" i="6" s="1"/>
  <c r="L81" i="6"/>
  <c r="AQ119" i="6"/>
  <c r="AV119" i="6" s="1"/>
  <c r="L119" i="6"/>
  <c r="O119" i="6"/>
  <c r="AW121" i="1"/>
  <c r="AX293" i="1"/>
  <c r="AE180" i="6"/>
  <c r="T173" i="1"/>
  <c r="AX173" i="1" s="1"/>
  <c r="AW95" i="1"/>
  <c r="AL129" i="6"/>
  <c r="AO129" i="6"/>
  <c r="AQ133" i="6"/>
  <c r="AV133" i="6" s="1"/>
  <c r="L133" i="6"/>
  <c r="O133" i="6"/>
  <c r="AW176" i="1"/>
  <c r="AX281" i="1"/>
  <c r="AQ177" i="6"/>
  <c r="AV177" i="6" s="1"/>
  <c r="L177" i="6"/>
  <c r="O177" i="6"/>
  <c r="C322" i="2"/>
  <c r="C326" i="2" s="1"/>
  <c r="P313" i="2"/>
  <c r="AV294" i="1"/>
  <c r="C303" i="1"/>
  <c r="C309" i="1" s="1"/>
  <c r="AQ41" i="6"/>
  <c r="AV41" i="6" s="1"/>
  <c r="L41" i="6"/>
  <c r="O41" i="6"/>
  <c r="AQ58" i="6"/>
  <c r="T145" i="1"/>
  <c r="AX145" i="1" s="1"/>
  <c r="AO10" i="6"/>
  <c r="AL10" i="6"/>
  <c r="AW15" i="1"/>
  <c r="AW39" i="1"/>
  <c r="AW58" i="1"/>
  <c r="AO6" i="6"/>
  <c r="AL6" i="6"/>
  <c r="AO14" i="6"/>
  <c r="AL14" i="6"/>
  <c r="AW27" i="1"/>
  <c r="AW67" i="1"/>
  <c r="AB135" i="6"/>
  <c r="Y135" i="6"/>
  <c r="AE7" i="6"/>
  <c r="T7" i="1"/>
  <c r="AX7" i="1" s="1"/>
  <c r="AQ22" i="6"/>
  <c r="AV22" i="6" s="1"/>
  <c r="AE26" i="6"/>
  <c r="T26" i="1"/>
  <c r="AX26" i="1" s="1"/>
  <c r="AB46" i="6"/>
  <c r="Y46" i="6"/>
  <c r="Y69" i="6"/>
  <c r="AB69" i="6"/>
  <c r="AW68" i="1"/>
  <c r="AQ126" i="6"/>
  <c r="AV126" i="6" s="1"/>
  <c r="L126" i="6"/>
  <c r="O126" i="6"/>
  <c r="AQ45" i="6"/>
  <c r="AV45" i="6" s="1"/>
  <c r="L45" i="6"/>
  <c r="O45" i="6"/>
  <c r="AE29" i="6"/>
  <c r="T29" i="1"/>
  <c r="AX29" i="1" s="1"/>
  <c r="AW70" i="1"/>
  <c r="AW105" i="1"/>
  <c r="AB70" i="6"/>
  <c r="Y70" i="6"/>
  <c r="AW91" i="1"/>
  <c r="AW115" i="1"/>
  <c r="Y138" i="6"/>
  <c r="AB138" i="6"/>
  <c r="AB139" i="6"/>
  <c r="Y139" i="6"/>
  <c r="AB180" i="6"/>
  <c r="Y180" i="6"/>
  <c r="AE99" i="6"/>
  <c r="T93" i="1"/>
  <c r="AX93" i="1" s="1"/>
  <c r="AE115" i="6"/>
  <c r="T109" i="1"/>
  <c r="AX109" i="1" s="1"/>
  <c r="AL133" i="6"/>
  <c r="AO133" i="6"/>
  <c r="AW168" i="1"/>
  <c r="AX238" i="1"/>
  <c r="AE79" i="6"/>
  <c r="T74" i="1"/>
  <c r="AX74" i="1" s="1"/>
  <c r="AO87" i="6"/>
  <c r="AL87" i="6"/>
  <c r="AE91" i="6"/>
  <c r="T86" i="1"/>
  <c r="AX86" i="1" s="1"/>
  <c r="AE95" i="6"/>
  <c r="T90" i="1"/>
  <c r="AX90" i="1" s="1"/>
  <c r="AO104" i="6"/>
  <c r="AL104" i="6"/>
  <c r="AE108" i="6"/>
  <c r="T102" i="1"/>
  <c r="AX102" i="1" s="1"/>
  <c r="AE112" i="6"/>
  <c r="T106" i="1"/>
  <c r="AX106" i="1" s="1"/>
  <c r="AL120" i="6"/>
  <c r="AO120" i="6"/>
  <c r="AE124" i="6"/>
  <c r="T118" i="1"/>
  <c r="AX118" i="1" s="1"/>
  <c r="AE140" i="6"/>
  <c r="T134" i="1"/>
  <c r="AX134" i="1" s="1"/>
  <c r="AO152" i="6"/>
  <c r="AL152" i="6"/>
  <c r="AE156" i="6"/>
  <c r="T150" i="1"/>
  <c r="AX150" i="1" s="1"/>
  <c r="AL168" i="6"/>
  <c r="AO168" i="6"/>
  <c r="AX193" i="1"/>
  <c r="AB183" i="6"/>
  <c r="Y183" i="6"/>
  <c r="AX248" i="1"/>
  <c r="AW166" i="1"/>
  <c r="AW174" i="1"/>
  <c r="AW178" i="1"/>
  <c r="AE166" i="6"/>
  <c r="T160" i="1"/>
  <c r="AX160" i="1" s="1"/>
  <c r="AE33" i="6"/>
  <c r="T31" i="1"/>
  <c r="AX31" i="1" s="1"/>
  <c r="AO27" i="6"/>
  <c r="AL27" i="6"/>
  <c r="AL37" i="6"/>
  <c r="AO37" i="6"/>
  <c r="AE93" i="6"/>
  <c r="T88" i="1"/>
  <c r="AX88" i="1" s="1"/>
  <c r="AE134" i="6"/>
  <c r="T128" i="1"/>
  <c r="AX128" i="1" s="1"/>
  <c r="O188" i="6"/>
  <c r="L188" i="6"/>
  <c r="AQ14" i="6"/>
  <c r="AV14" i="6" s="1"/>
  <c r="AQ99" i="6"/>
  <c r="AV99" i="6" s="1"/>
  <c r="T157" i="1"/>
  <c r="AX157" i="1" s="1"/>
  <c r="Y126" i="6"/>
  <c r="AB126" i="6"/>
  <c r="AE146" i="6"/>
  <c r="T140" i="1"/>
  <c r="AX140" i="1" s="1"/>
  <c r="O40" i="6"/>
  <c r="L40" i="6"/>
  <c r="AQ40" i="6"/>
  <c r="AV40" i="6" s="1"/>
  <c r="AL68" i="6"/>
  <c r="AO68" i="6"/>
  <c r="AQ73" i="6"/>
  <c r="AV73" i="6" s="1"/>
  <c r="L73" i="6"/>
  <c r="O73" i="6"/>
  <c r="AO82" i="6"/>
  <c r="AL82" i="6"/>
  <c r="AQ5" i="6"/>
  <c r="AV5" i="6" s="1"/>
  <c r="L5" i="6"/>
  <c r="O5" i="6"/>
  <c r="AL44" i="6"/>
  <c r="AO44" i="6"/>
  <c r="AE48" i="6"/>
  <c r="T45" i="1"/>
  <c r="AX45" i="1" s="1"/>
  <c r="AQ142" i="6"/>
  <c r="AV142" i="6" s="1"/>
  <c r="L142" i="6"/>
  <c r="O142" i="6"/>
  <c r="AQ4" i="6"/>
  <c r="AV4" i="6" s="1"/>
  <c r="L4" i="6"/>
  <c r="O4" i="6"/>
  <c r="AQ12" i="6"/>
  <c r="AV12" i="6" s="1"/>
  <c r="L12" i="6"/>
  <c r="O12" i="6"/>
  <c r="AQ20" i="6"/>
  <c r="AV20" i="6" s="1"/>
  <c r="L20" i="6"/>
  <c r="O20" i="6"/>
  <c r="O28" i="6"/>
  <c r="AQ28" i="6"/>
  <c r="AV28" i="6" s="1"/>
  <c r="L28" i="6"/>
  <c r="AQ38" i="6"/>
  <c r="AV38" i="6" s="1"/>
  <c r="L38" i="6"/>
  <c r="O38" i="6"/>
  <c r="O47" i="6"/>
  <c r="L47" i="6"/>
  <c r="AQ47" i="6"/>
  <c r="AV47" i="6" s="1"/>
  <c r="O55" i="6"/>
  <c r="L55" i="6"/>
  <c r="AQ55" i="6"/>
  <c r="AV55" i="6" s="1"/>
  <c r="O66" i="6"/>
  <c r="AQ66" i="6"/>
  <c r="AV66" i="6" s="1"/>
  <c r="L66" i="6"/>
  <c r="AB74" i="6"/>
  <c r="Y74" i="6"/>
  <c r="AQ74" i="6"/>
  <c r="AV74" i="6" s="1"/>
  <c r="AW72" i="1"/>
  <c r="AE142" i="6"/>
  <c r="T136" i="1"/>
  <c r="AX136" i="1" s="1"/>
  <c r="AQ151" i="6"/>
  <c r="AV151" i="6" s="1"/>
  <c r="L151" i="6"/>
  <c r="O151" i="6"/>
  <c r="Y158" i="6"/>
  <c r="AB158" i="6"/>
  <c r="Y159" i="6"/>
  <c r="AB159" i="6"/>
  <c r="AQ162" i="6"/>
  <c r="AV162" i="6" s="1"/>
  <c r="O162" i="6"/>
  <c r="L162" i="6"/>
  <c r="AL97" i="6"/>
  <c r="AO97" i="6"/>
  <c r="AE114" i="6"/>
  <c r="T108" i="1"/>
  <c r="AX108" i="1" s="1"/>
  <c r="AE125" i="6"/>
  <c r="T119" i="1"/>
  <c r="AX119" i="1" s="1"/>
  <c r="AW123" i="1"/>
  <c r="AQ141" i="6"/>
  <c r="AB182" i="6"/>
  <c r="Y182" i="6"/>
  <c r="O50" i="6"/>
  <c r="AQ50" i="6"/>
  <c r="AV50" i="6" s="1"/>
  <c r="L50" i="6"/>
  <c r="AE41" i="6"/>
  <c r="T39" i="1"/>
  <c r="AX39" i="1" s="1"/>
  <c r="AO40" i="6"/>
  <c r="AL40" i="6"/>
  <c r="AL59" i="6"/>
  <c r="AO59" i="6"/>
  <c r="AQ155" i="6"/>
  <c r="AV155" i="6" s="1"/>
  <c r="L155" i="6"/>
  <c r="O155" i="6"/>
  <c r="AL16" i="6"/>
  <c r="AO16" i="6"/>
  <c r="AL34" i="6"/>
  <c r="AO34" i="6"/>
  <c r="AE42" i="6"/>
  <c r="T40" i="1"/>
  <c r="AX40" i="1" s="1"/>
  <c r="AO51" i="6"/>
  <c r="AL51" i="6"/>
  <c r="AQ85" i="6"/>
  <c r="AV85" i="6" s="1"/>
  <c r="L85" i="6"/>
  <c r="O85" i="6"/>
  <c r="AE92" i="6"/>
  <c r="T87" i="1"/>
  <c r="AX87" i="1" s="1"/>
  <c r="AW100" i="1"/>
  <c r="AE174" i="6"/>
  <c r="T167" i="1"/>
  <c r="AX167" i="1" s="1"/>
  <c r="AQ37" i="6"/>
  <c r="AV37" i="6" s="1"/>
  <c r="L37" i="6"/>
  <c r="O37" i="6"/>
  <c r="AP294" i="1"/>
  <c r="AD296" i="1"/>
  <c r="AR3" i="1"/>
  <c r="AO19" i="6"/>
  <c r="AL19" i="6"/>
  <c r="AO23" i="6"/>
  <c r="AL23" i="6"/>
  <c r="Y110" i="6"/>
  <c r="AB110" i="6"/>
  <c r="Y119" i="6"/>
  <c r="AB119" i="6"/>
  <c r="AE145" i="6"/>
  <c r="T139" i="1"/>
  <c r="AX139" i="1" s="1"/>
  <c r="AL161" i="6"/>
  <c r="AO161" i="6"/>
  <c r="AW169" i="1"/>
  <c r="AQ173" i="6"/>
  <c r="AV173" i="6" s="1"/>
  <c r="L173" i="6"/>
  <c r="O173" i="6"/>
  <c r="O15" i="6"/>
  <c r="AQ15" i="6"/>
  <c r="AV15" i="6" s="1"/>
  <c r="L15" i="6"/>
  <c r="AB18" i="6"/>
  <c r="Y18" i="6"/>
  <c r="AB127" i="6"/>
  <c r="Y127" i="6"/>
  <c r="AW5" i="1"/>
  <c r="AW4" i="1"/>
  <c r="AW40" i="1"/>
  <c r="AW151" i="1"/>
  <c r="AL79" i="6"/>
  <c r="AO79" i="6"/>
  <c r="AE104" i="6"/>
  <c r="T98" i="1"/>
  <c r="AX98" i="1" s="1"/>
  <c r="AO112" i="6"/>
  <c r="AL112" i="6"/>
  <c r="O71" i="6"/>
  <c r="AQ71" i="6"/>
  <c r="AV71" i="6" s="1"/>
  <c r="L71" i="6"/>
  <c r="AO166" i="6"/>
  <c r="AL166" i="6"/>
  <c r="R296" i="1"/>
  <c r="Z294" i="1"/>
  <c r="AB3" i="1"/>
  <c r="AB294" i="1" s="1"/>
  <c r="AL134" i="6"/>
  <c r="AO134" i="6"/>
  <c r="AE103" i="6"/>
  <c r="T97" i="1"/>
  <c r="AX97" i="1" s="1"/>
  <c r="AE39" i="6"/>
  <c r="T37" i="1"/>
  <c r="AX37" i="1" s="1"/>
  <c r="AL52" i="6"/>
  <c r="AO52" i="6"/>
  <c r="O24" i="6"/>
  <c r="L24" i="6"/>
  <c r="AQ24" i="6"/>
  <c r="AV24" i="6" s="1"/>
  <c r="O51" i="6"/>
  <c r="AQ51" i="6"/>
  <c r="AV51" i="6" s="1"/>
  <c r="L51" i="6"/>
  <c r="O70" i="6"/>
  <c r="L70" i="6"/>
  <c r="AQ70" i="6"/>
  <c r="AV70" i="6" s="1"/>
  <c r="AQ97" i="6"/>
  <c r="AV97" i="6" s="1"/>
  <c r="AW88" i="1"/>
  <c r="T188" i="6"/>
  <c r="AB3" i="6"/>
  <c r="Y3" i="6"/>
  <c r="AB11" i="6"/>
  <c r="Y11" i="6"/>
  <c r="AQ11" i="6"/>
  <c r="AV11" i="6" s="1"/>
  <c r="AL65" i="6"/>
  <c r="AO65" i="6"/>
  <c r="T144" i="1"/>
  <c r="AX144" i="1" s="1"/>
  <c r="Q35" i="3"/>
  <c r="Q34" i="3"/>
  <c r="Y94" i="6"/>
  <c r="AB94" i="6"/>
  <c r="AE147" i="6"/>
  <c r="T141" i="1"/>
  <c r="AX141" i="1" s="1"/>
  <c r="AL57" i="6"/>
  <c r="AO57" i="6"/>
  <c r="O60" i="6"/>
  <c r="AQ60" i="6"/>
  <c r="AV60" i="6" s="1"/>
  <c r="L60" i="6"/>
  <c r="AE59" i="6"/>
  <c r="T56" i="1"/>
  <c r="AX56" i="1" s="1"/>
  <c r="AE4" i="6"/>
  <c r="T4" i="1"/>
  <c r="AX4" i="1" s="1"/>
  <c r="AL12" i="6"/>
  <c r="AO12" i="6"/>
  <c r="AE16" i="6"/>
  <c r="T16" i="1"/>
  <c r="AX16" i="1" s="1"/>
  <c r="AE20" i="6"/>
  <c r="T20" i="1"/>
  <c r="AX20" i="1" s="1"/>
  <c r="AO28" i="6"/>
  <c r="AL28" i="6"/>
  <c r="AL38" i="6"/>
  <c r="AO38" i="6"/>
  <c r="AB40" i="6"/>
  <c r="Y40" i="6"/>
  <c r="AE47" i="6"/>
  <c r="T44" i="1"/>
  <c r="AX44" i="1" s="1"/>
  <c r="AO55" i="6"/>
  <c r="AL55" i="6"/>
  <c r="Y57" i="6"/>
  <c r="AB57" i="6"/>
  <c r="AO66" i="6"/>
  <c r="AL66" i="6"/>
  <c r="Y68" i="6"/>
  <c r="AB68" i="6"/>
  <c r="AQ77" i="6"/>
  <c r="AV77" i="6" s="1"/>
  <c r="L77" i="6"/>
  <c r="O77" i="6"/>
  <c r="O82" i="6"/>
  <c r="L82" i="6"/>
  <c r="AQ82" i="6"/>
  <c r="AV82" i="6" s="1"/>
  <c r="AQ115" i="6"/>
  <c r="AV115" i="6" s="1"/>
  <c r="Y125" i="6"/>
  <c r="AB125" i="6"/>
  <c r="AO179" i="6"/>
  <c r="AL179" i="6"/>
  <c r="AX201" i="1"/>
  <c r="AW127" i="1"/>
  <c r="O145" i="6"/>
  <c r="AQ145" i="6"/>
  <c r="AV145" i="6" s="1"/>
  <c r="L145" i="6"/>
  <c r="AE184" i="6"/>
  <c r="T177" i="1"/>
  <c r="AX177" i="1" s="1"/>
  <c r="AX230" i="1"/>
  <c r="AW82" i="1"/>
  <c r="AW86" i="1"/>
  <c r="AW98" i="1"/>
  <c r="AW114" i="1"/>
  <c r="AW180" i="1"/>
  <c r="AE173" i="6"/>
  <c r="T166" i="1"/>
  <c r="AX166" i="1" s="1"/>
  <c r="AL181" i="6"/>
  <c r="AO181" i="6"/>
  <c r="AE185" i="6"/>
  <c r="T178" i="1"/>
  <c r="AX178" i="1" s="1"/>
  <c r="AW83" i="1"/>
  <c r="AQ93" i="6"/>
  <c r="AV93" i="6" s="1"/>
  <c r="L93" i="6"/>
  <c r="O93" i="6"/>
  <c r="AW10" i="1"/>
  <c r="AE296" i="1"/>
  <c r="AE302" i="1" s="1"/>
  <c r="AW11" i="1"/>
  <c r="AO22" i="6"/>
  <c r="AL22" i="6"/>
  <c r="AL69" i="6"/>
  <c r="AO69" i="6"/>
  <c r="AW120" i="1"/>
  <c r="Y134" i="6"/>
  <c r="AB134" i="6"/>
  <c r="Q28" i="3"/>
  <c r="Q26" i="3"/>
  <c r="Q20" i="3"/>
  <c r="Q16" i="3"/>
  <c r="Q15" i="3"/>
  <c r="Q9" i="3"/>
  <c r="Q7" i="3"/>
  <c r="Q3" i="3"/>
  <c r="Q2" i="3"/>
  <c r="Q25" i="3"/>
  <c r="Q5" i="3"/>
  <c r="Q29" i="3"/>
  <c r="Q27" i="3"/>
  <c r="Q8" i="3"/>
  <c r="Q6" i="3"/>
  <c r="Q4" i="3"/>
  <c r="Q11" i="3"/>
  <c r="Q10" i="3"/>
  <c r="AE15" i="6"/>
  <c r="T15" i="1"/>
  <c r="AX15" i="1" s="1"/>
  <c r="O103" i="6"/>
  <c r="AQ103" i="6"/>
  <c r="AV103" i="6" s="1"/>
  <c r="L103" i="6"/>
  <c r="Y105" i="6"/>
  <c r="AB105" i="6"/>
  <c r="AE36" i="6"/>
  <c r="T34" i="1"/>
  <c r="AX34" i="1" s="1"/>
  <c r="AW42" i="1"/>
  <c r="AE60" i="6"/>
  <c r="T57" i="1"/>
  <c r="AX57" i="1" s="1"/>
  <c r="AW65" i="1"/>
  <c r="Y77" i="6"/>
  <c r="AB77" i="6"/>
  <c r="T107" i="1"/>
  <c r="AX107" i="1" s="1"/>
  <c r="AB118" i="6"/>
  <c r="Y118" i="6"/>
  <c r="AW112" i="1"/>
  <c r="AO143" i="6"/>
  <c r="AL143" i="6"/>
  <c r="AB114" i="6"/>
  <c r="Y114" i="6"/>
  <c r="AW167" i="1"/>
  <c r="AO180" i="6"/>
  <c r="AL180" i="6"/>
  <c r="AL72" i="6"/>
  <c r="AO72" i="6"/>
  <c r="AB122" i="6"/>
  <c r="Y122" i="6"/>
  <c r="AE161" i="6"/>
  <c r="T155" i="1"/>
  <c r="AX155" i="1" s="1"/>
  <c r="AO183" i="6"/>
  <c r="AL183" i="6"/>
  <c r="AQ79" i="6"/>
  <c r="AV79" i="6" s="1"/>
  <c r="L79" i="6"/>
  <c r="O79" i="6"/>
  <c r="O87" i="6"/>
  <c r="AQ87" i="6"/>
  <c r="AV87" i="6" s="1"/>
  <c r="L87" i="6"/>
  <c r="O95" i="6"/>
  <c r="AQ95" i="6"/>
  <c r="AV95" i="6" s="1"/>
  <c r="L95" i="6"/>
  <c r="O104" i="6"/>
  <c r="L104" i="6"/>
  <c r="AQ104" i="6"/>
  <c r="AV104" i="6" s="1"/>
  <c r="O112" i="6"/>
  <c r="L112" i="6"/>
  <c r="AQ112" i="6"/>
  <c r="AV112" i="6" s="1"/>
  <c r="AQ120" i="6"/>
  <c r="AV120" i="6" s="1"/>
  <c r="L120" i="6"/>
  <c r="O120" i="6"/>
  <c r="O128" i="6"/>
  <c r="AQ128" i="6"/>
  <c r="AV128" i="6" s="1"/>
  <c r="L128" i="6"/>
  <c r="AQ144" i="6"/>
  <c r="O152" i="6"/>
  <c r="AQ152" i="6"/>
  <c r="AV152" i="6" s="1"/>
  <c r="L152" i="6"/>
  <c r="AQ160" i="6"/>
  <c r="AQ168" i="6"/>
  <c r="AV168" i="6" s="1"/>
  <c r="L168" i="6"/>
  <c r="O168" i="6"/>
  <c r="AB187" i="6"/>
  <c r="Y187" i="6"/>
  <c r="AQ187" i="6"/>
  <c r="AV187" i="6" s="1"/>
  <c r="AX261" i="1"/>
  <c r="AX245" i="1"/>
  <c r="AX219" i="1"/>
  <c r="AX277" i="1"/>
  <c r="AB71" i="6"/>
  <c r="Y71" i="6"/>
  <c r="Y93" i="6"/>
  <c r="AB93" i="6"/>
  <c r="O166" i="6"/>
  <c r="AQ166" i="6"/>
  <c r="AV166" i="6" s="1"/>
  <c r="L166" i="6"/>
  <c r="AB7" i="6"/>
  <c r="Y7" i="6"/>
  <c r="R294" i="1"/>
  <c r="AE3" i="6"/>
  <c r="L296" i="1"/>
  <c r="T3" i="1"/>
  <c r="T294" i="1" s="1"/>
  <c r="AG188" i="6"/>
  <c r="AO3" i="6"/>
  <c r="AL3" i="6"/>
  <c r="AO11" i="6"/>
  <c r="AL11" i="6"/>
  <c r="AO50" i="6"/>
  <c r="AL50" i="6"/>
  <c r="AQ146" i="6"/>
  <c r="AE49" i="6"/>
  <c r="T46" i="1"/>
  <c r="AX46" i="1" s="1"/>
  <c r="AW54" i="1"/>
  <c r="AW61" i="1"/>
  <c r="Y142" i="6"/>
  <c r="AB142" i="6"/>
  <c r="AB143" i="6"/>
  <c r="Y143" i="6"/>
  <c r="AE13" i="6"/>
  <c r="T13" i="1"/>
  <c r="AX13" i="1" s="1"/>
  <c r="AW21" i="1"/>
  <c r="AL29" i="6"/>
  <c r="AO29" i="6"/>
  <c r="O35" i="6"/>
  <c r="AQ35" i="6"/>
  <c r="AV35" i="6" s="1"/>
  <c r="L35" i="6"/>
  <c r="AQ44" i="6"/>
  <c r="AV44" i="6" s="1"/>
  <c r="L44" i="6"/>
  <c r="O44" i="6"/>
  <c r="AQ52" i="6"/>
  <c r="AV52" i="6" s="1"/>
  <c r="L52" i="6"/>
  <c r="O52" i="6"/>
  <c r="Y130" i="6"/>
  <c r="AB130" i="6"/>
  <c r="AB131" i="6"/>
  <c r="Y131" i="6"/>
  <c r="O143" i="6"/>
  <c r="AQ143" i="6"/>
  <c r="AV143" i="6" s="1"/>
  <c r="L143" i="6"/>
  <c r="AW144" i="1"/>
  <c r="AW145" i="1"/>
  <c r="AW156" i="1"/>
  <c r="AW157" i="1"/>
  <c r="AW8" i="1"/>
  <c r="AW16" i="1"/>
  <c r="AW24" i="1"/>
  <c r="AW77" i="1"/>
  <c r="AE154" i="6"/>
  <c r="T148" i="1"/>
  <c r="AX148" i="1" s="1"/>
  <c r="AW93" i="1"/>
  <c r="Y109" i="6"/>
  <c r="AB109" i="6"/>
  <c r="O179" i="6"/>
  <c r="L179" i="6"/>
  <c r="AQ179" i="6"/>
  <c r="AV179" i="6" s="1"/>
  <c r="AB89" i="6"/>
  <c r="Y89" i="6"/>
  <c r="AB101" i="6"/>
  <c r="Y101" i="6"/>
  <c r="AB117" i="6"/>
  <c r="Y117" i="6"/>
  <c r="AW164" i="1"/>
  <c r="AX214" i="1"/>
  <c r="AE165" i="6"/>
  <c r="T159" i="1"/>
  <c r="AX159" i="1" s="1"/>
  <c r="AX198" i="1"/>
  <c r="AE83" i="6"/>
  <c r="T78" i="1"/>
  <c r="AX78" i="1" s="1"/>
  <c r="AL91" i="6"/>
  <c r="AO91" i="6"/>
  <c r="AO108" i="6"/>
  <c r="AL108" i="6"/>
  <c r="AE128" i="6"/>
  <c r="T122" i="1"/>
  <c r="AX122" i="1" s="1"/>
  <c r="AE144" i="6"/>
  <c r="T138" i="1"/>
  <c r="AX138" i="1" s="1"/>
  <c r="AO156" i="6"/>
  <c r="AL156" i="6"/>
  <c r="AE160" i="6"/>
  <c r="T154" i="1"/>
  <c r="AX154" i="1" s="1"/>
  <c r="AB10" i="6"/>
  <c r="Y10" i="6"/>
  <c r="AB15" i="6"/>
  <c r="Y15" i="6"/>
  <c r="AB19" i="6"/>
  <c r="Y19" i="6"/>
  <c r="AQ19" i="6"/>
  <c r="AV19" i="6" s="1"/>
  <c r="AE31" i="6"/>
  <c r="T30" i="1"/>
  <c r="AX30" i="1" s="1"/>
  <c r="AQ33" i="6"/>
  <c r="AV33" i="6" s="1"/>
  <c r="L33" i="6"/>
  <c r="O33" i="6"/>
  <c r="AE54" i="6"/>
  <c r="T51" i="1"/>
  <c r="AX51" i="1" s="1"/>
  <c r="AQ125" i="6"/>
  <c r="AV125" i="6" s="1"/>
  <c r="AQ170" i="6"/>
  <c r="AV170" i="6" s="1"/>
  <c r="AQ3" i="6"/>
  <c r="AV3" i="6" s="1"/>
  <c r="AW23" i="1"/>
  <c r="AW35" i="1"/>
  <c r="Y65" i="6"/>
  <c r="AB65" i="6"/>
  <c r="AE105" i="6"/>
  <c r="T99" i="1"/>
  <c r="AX99" i="1" s="1"/>
  <c r="AE126" i="6"/>
  <c r="T120" i="1"/>
  <c r="AX120" i="1" s="1"/>
  <c r="AE45" i="6"/>
  <c r="T42" i="1"/>
  <c r="AX42" i="1" s="1"/>
  <c r="AW50" i="1"/>
  <c r="AQ64" i="6"/>
  <c r="AV64" i="6" s="1"/>
  <c r="L64" i="6"/>
  <c r="O64" i="6"/>
  <c r="AL77" i="6"/>
  <c r="AO77" i="6"/>
  <c r="AO81" i="6"/>
  <c r="AL81" i="6"/>
  <c r="AE35" i="6"/>
  <c r="T33" i="1"/>
  <c r="AX33" i="1" s="1"/>
  <c r="AL48" i="6"/>
  <c r="AO48" i="6"/>
  <c r="AE52" i="6"/>
  <c r="T49" i="1"/>
  <c r="AX49" i="1" s="1"/>
  <c r="O63" i="6"/>
  <c r="AQ63" i="6"/>
  <c r="AV63" i="6" s="1"/>
  <c r="L63" i="6"/>
  <c r="Y73" i="6"/>
  <c r="AB73" i="6"/>
  <c r="AW107" i="1"/>
  <c r="T115" i="1"/>
  <c r="AX115" i="1" s="1"/>
  <c r="AW119" i="1"/>
  <c r="AL125" i="6"/>
  <c r="AO125" i="6"/>
  <c r="AW172" i="1"/>
  <c r="AE169" i="6"/>
  <c r="T163" i="1"/>
  <c r="AX163" i="1" s="1"/>
  <c r="R176" i="6"/>
  <c r="T169" i="1"/>
  <c r="AX169" i="1" s="1"/>
  <c r="AX270" i="1"/>
  <c r="B14" i="8" l="1"/>
  <c r="C14" i="8" s="1"/>
  <c r="B10" i="8"/>
  <c r="C10" i="8" s="1"/>
  <c r="B11" i="8"/>
  <c r="C11" i="8" s="1"/>
  <c r="J6" i="3"/>
  <c r="Y12" i="3"/>
  <c r="Y14" i="3" s="1"/>
  <c r="T34" i="3" s="1"/>
  <c r="K4" i="10"/>
  <c r="M6" i="10" s="1"/>
  <c r="B13" i="8"/>
  <c r="C13" i="8" s="1"/>
  <c r="B7" i="8"/>
  <c r="C7" i="8" s="1"/>
  <c r="B4" i="8"/>
  <c r="C4" i="8" s="1"/>
  <c r="B2" i="8"/>
  <c r="C2" i="8" s="1"/>
  <c r="B5" i="8"/>
  <c r="C5" i="8" s="1"/>
  <c r="B3" i="8"/>
  <c r="C3" i="8" s="1"/>
  <c r="B8" i="8"/>
  <c r="C8" i="8" s="1"/>
  <c r="B6" i="8"/>
  <c r="C6" i="8" s="1"/>
  <c r="B12" i="8"/>
  <c r="C12" i="8" s="1"/>
  <c r="C12" i="9"/>
  <c r="S27" i="9" s="1"/>
  <c r="F17" i="9"/>
  <c r="F18" i="9"/>
  <c r="F16" i="9"/>
  <c r="F5" i="9"/>
  <c r="F8" i="9"/>
  <c r="F9" i="9"/>
  <c r="F4" i="9"/>
  <c r="F3" i="9"/>
  <c r="F6" i="9"/>
  <c r="F7" i="9"/>
  <c r="F2" i="9"/>
  <c r="AQ188" i="6"/>
  <c r="AV188" i="6" s="1"/>
  <c r="AF296" i="1"/>
  <c r="AF302" i="1" s="1"/>
  <c r="AL188" i="6"/>
  <c r="AO188" i="6"/>
  <c r="T28" i="3"/>
  <c r="T26" i="3"/>
  <c r="T20" i="3"/>
  <c r="T16" i="3"/>
  <c r="T15" i="3"/>
  <c r="T9" i="3"/>
  <c r="T7" i="3"/>
  <c r="T3" i="3"/>
  <c r="T2" i="3"/>
  <c r="T29" i="3"/>
  <c r="T27" i="3"/>
  <c r="T25" i="3"/>
  <c r="T5" i="3"/>
  <c r="T6" i="3"/>
  <c r="T8" i="3"/>
  <c r="T4" i="3"/>
  <c r="T10" i="3"/>
  <c r="T11" i="3"/>
  <c r="Y188" i="6"/>
  <c r="AB188" i="6"/>
  <c r="AR294" i="1"/>
  <c r="AX3" i="1"/>
  <c r="AX294" i="1" s="1"/>
  <c r="G15" i="9" l="1"/>
  <c r="T35" i="3"/>
  <c r="E3" i="10"/>
  <c r="M5" i="10"/>
  <c r="S10" i="9"/>
  <c r="S4" i="9"/>
  <c r="G6" i="9"/>
  <c r="G7" i="9"/>
  <c r="S26" i="9"/>
  <c r="G17" i="9"/>
  <c r="G9" i="9"/>
  <c r="G4" i="9"/>
  <c r="S2" i="9"/>
  <c r="S8" i="9"/>
  <c r="S3" i="9"/>
  <c r="S6" i="9"/>
  <c r="G18" i="9"/>
  <c r="G16" i="9"/>
  <c r="G5" i="9"/>
  <c r="S9" i="9"/>
  <c r="S21" i="9"/>
  <c r="G3" i="9"/>
  <c r="G8" i="9"/>
  <c r="S7" i="9"/>
  <c r="S5" i="9"/>
  <c r="G2" i="9"/>
  <c r="S20" i="9"/>
  <c r="C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Mrs. S.Karamyar</author>
    <author>Farokh Arghavani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27%
41%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43%
73%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23%
25%</t>
        </r>
      </text>
    </comment>
    <comment ref="C5" authorId="0" shapeId="0" xr:uid="{00000000-0006-0000-0000-000004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8%</t>
        </r>
      </text>
    </comment>
    <comment ref="C6" authorId="0" shapeId="0" xr:uid="{00000000-0006-0000-0000-000005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8%
4%</t>
        </r>
      </text>
    </comment>
    <comment ref="C7" authorId="0" shapeId="0" xr:uid="{00000000-0006-0000-0000-000006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
16%</t>
        </r>
      </text>
    </comment>
    <comment ref="C8" authorId="0" shapeId="0" xr:uid="{00000000-0006-0000-0000-00000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100
100</t>
        </r>
      </text>
    </comment>
    <comment ref="C9" authorId="0" shapeId="0" xr:uid="{00000000-0006-0000-0000-000008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
0</t>
        </r>
      </text>
    </comment>
    <comment ref="C10" authorId="0" shapeId="0" xr:uid="{00000000-0006-0000-0000-000009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
4%</t>
        </r>
      </text>
    </comment>
    <comment ref="C11" authorId="0" shapeId="0" xr:uid="{00000000-0006-0000-0000-00000A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
100</t>
        </r>
      </text>
    </comment>
    <comment ref="C12" authorId="0" shapeId="0" xr:uid="{00000000-0006-0000-0000-00000B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5%
3%</t>
        </r>
      </text>
    </comment>
    <comment ref="C13" authorId="0" shapeId="0" xr:uid="{00000000-0006-0000-0000-00000C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
0/3%</t>
        </r>
      </text>
    </comment>
    <comment ref="C15" authorId="0" shapeId="0" xr:uid="{00000000-0006-0000-0000-00000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6%
6%</t>
        </r>
      </text>
    </comment>
    <comment ref="C17" authorId="0" shapeId="0" xr:uid="{00000000-0006-0000-0000-00000E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100
100</t>
        </r>
      </text>
    </comment>
    <comment ref="C18" authorId="0" shapeId="0" xr:uid="{00000000-0006-0000-0000-00000F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
0</t>
        </r>
      </text>
    </comment>
    <comment ref="C24" authorId="0" shapeId="0" xr:uid="{00000000-0006-0000-0000-000010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14%
10%</t>
        </r>
      </text>
    </comment>
    <comment ref="C25" authorId="0" shapeId="0" xr:uid="{00000000-0006-0000-0000-00001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19%
5%</t>
        </r>
      </text>
    </comment>
    <comment ref="C26" authorId="0" shapeId="0" xr:uid="{00000000-0006-0000-0000-000012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16%
15%</t>
        </r>
      </text>
    </comment>
    <comment ref="C27" authorId="0" shapeId="0" xr:uid="{00000000-0006-0000-0000-000013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20%
16%</t>
        </r>
      </text>
    </comment>
    <comment ref="C28" authorId="0" shapeId="0" xr:uid="{00000000-0006-0000-0000-000014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15%
14%</t>
        </r>
      </text>
    </comment>
    <comment ref="C29" authorId="0" shapeId="0" xr:uid="{00000000-0006-0000-0000-000015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12%
15%</t>
        </r>
      </text>
    </comment>
    <comment ref="C30" authorId="0" shapeId="0" xr:uid="{00000000-0006-0000-0000-000016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20%
19%</t>
        </r>
      </text>
    </comment>
    <comment ref="C31" authorId="0" shapeId="0" xr:uid="{00000000-0006-0000-0000-00001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48%
27%</t>
        </r>
      </text>
    </comment>
    <comment ref="C32" authorId="0" shapeId="0" xr:uid="{00000000-0006-0000-0000-000018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6
6</t>
        </r>
      </text>
    </comment>
    <comment ref="C33" authorId="0" shapeId="0" xr:uid="{00000000-0006-0000-0000-000019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20%
13%</t>
        </r>
      </text>
    </comment>
    <comment ref="C34" authorId="0" shapeId="0" xr:uid="{00000000-0006-0000-0000-00001A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0/005%
23%</t>
        </r>
      </text>
    </comment>
    <comment ref="C35" authorId="0" shapeId="0" xr:uid="{00000000-0006-0000-0000-00001B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12%
9%</t>
        </r>
      </text>
    </comment>
    <comment ref="C36" authorId="0" shapeId="0" xr:uid="{00000000-0006-0000-0000-00001C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9%
7%</t>
        </r>
      </text>
    </comment>
    <comment ref="C37" authorId="0" shapeId="0" xr:uid="{00000000-0006-0000-0000-00001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5%
3%</t>
        </r>
      </text>
    </comment>
    <comment ref="C38" authorId="0" shapeId="0" xr:uid="{00000000-0006-0000-0000-00001E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13%
11%</t>
        </r>
      </text>
    </comment>
    <comment ref="C39" authorId="0" shapeId="0" xr:uid="{00000000-0006-0000-0000-00001F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19%
2%</t>
        </r>
      </text>
    </comment>
    <comment ref="C40" authorId="0" shapeId="0" xr:uid="{00000000-0006-0000-0000-000020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5%
7%</t>
        </r>
      </text>
    </comment>
    <comment ref="C43" authorId="0" shapeId="0" xr:uid="{00000000-0006-0000-0000-00002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1%
17%</t>
        </r>
      </text>
    </comment>
    <comment ref="C44" authorId="0" shapeId="0" xr:uid="{00000000-0006-0000-0000-000022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1%
0/08%</t>
        </r>
      </text>
    </comment>
    <comment ref="G174" authorId="1" shapeId="0" xr:uid="{00000000-0006-0000-0000-000023000000}">
      <text>
        <r>
          <rPr>
            <b/>
            <sz val="9"/>
            <color indexed="81"/>
            <rFont val="Tahoma"/>
            <charset val="178"/>
          </rPr>
          <t>Farokh Arghavani:</t>
        </r>
        <r>
          <rPr>
            <sz val="9"/>
            <color indexed="81"/>
            <rFont val="Tahoma"/>
            <charset val="178"/>
          </rPr>
          <t xml:space="preserve">
قیمت از 60 هزارتومان حدودی بعد از دریافت قیمت به 316220 تغییر یافت</t>
        </r>
      </text>
    </comment>
    <comment ref="C20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</t>
        </r>
      </text>
    </comment>
    <comment ref="C20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</t>
        </r>
      </text>
    </comment>
    <comment ref="C20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
پروانه دارد</t>
        </r>
      </text>
    </comment>
    <comment ref="C20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</t>
        </r>
      </text>
    </comment>
    <comment ref="C20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</t>
        </r>
      </text>
    </comment>
    <comment ref="C20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
محصول پروانه دارد </t>
        </r>
      </text>
    </comment>
    <comment ref="C20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
محصول پروانه دارد</t>
        </r>
      </text>
    </comment>
    <comment ref="C207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اول</t>
        </r>
      </text>
    </comment>
    <comment ref="C208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دوم</t>
        </r>
      </text>
    </comment>
    <comment ref="C20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دوم</t>
        </r>
      </text>
    </comment>
    <comment ref="C210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دوم</t>
        </r>
      </text>
    </comment>
    <comment ref="C2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دوم</t>
        </r>
      </text>
    </comment>
    <comment ref="C21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4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6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8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19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0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2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3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4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5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سوم</t>
        </r>
      </text>
    </comment>
    <comment ref="C22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0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2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4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5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6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8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39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0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2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5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6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7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48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
</t>
        </r>
      </text>
    </comment>
    <comment ref="C24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0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4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5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6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8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59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2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4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C267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سه ماهه چهارم</t>
        </r>
      </text>
    </comment>
    <comment ref="K269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به علت عدم گواهی برند عدد پیش بینی کمتر از میزان قابل دسترسی بوده است
علاوه بر این چون این محصول در فایل پایپ لاینR&amp;Dنبوده میزان پیش بینی شده برای کل سال 1403 میباشد.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Mrs. S.Karamyar</author>
  </authors>
  <commentList>
    <comment ref="I6" authorId="0" shapeId="0" xr:uid="{00000000-0006-0000-0200-00000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مکمل هایی که پروانه گرفتند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Farokh Arghavani</author>
    <author>public</author>
    <author>Mrs. S.Karamyar</author>
  </authors>
  <commentList>
    <comment ref="I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Farokh Arghavani:</t>
        </r>
        <r>
          <rPr>
            <sz val="9"/>
            <color indexed="81"/>
            <rFont val="Tahoma"/>
            <family val="2"/>
          </rPr>
          <t xml:space="preserve">
ماده اولیه درانبار موجود هست</t>
        </r>
      </text>
    </comment>
    <comment ref="I136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برنامه برای بلیستر کردن محصول</t>
        </r>
      </text>
    </comment>
    <comment ref="I182" authorId="2" shapeId="0" xr:uid="{00000000-0006-0000-0400-00000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20%بن ول</t>
        </r>
      </text>
    </comment>
    <comment ref="I183" authorId="2" shapeId="0" xr:uid="{00000000-0006-0000-0400-00000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I184" authorId="2" shapeId="0" xr:uid="{00000000-0006-0000-0400-00000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نصف آووسوی</t>
        </r>
      </text>
    </comment>
    <comment ref="I186" authorId="2" shapeId="0" xr:uid="{00000000-0006-0000-0400-00000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حکیم</t>
        </r>
      </text>
    </comment>
    <comment ref="I188" authorId="2" shapeId="0" xr:uid="{00000000-0006-0000-0400-00000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سمر طب درمان</t>
        </r>
      </text>
    </comment>
    <comment ref="I189" authorId="2" shapeId="0" xr:uid="{00000000-0006-0000-0400-00000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 مارکت</t>
        </r>
      </text>
    </comment>
    <comment ref="I194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شیمی</t>
        </r>
      </text>
    </comment>
    <comment ref="I202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10% مارکت</t>
        </r>
      </text>
    </comment>
    <comment ref="I203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I204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I205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زیست اروند</t>
        </r>
      </text>
    </comment>
    <comment ref="I207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20%مارکت</t>
        </r>
      </text>
    </comment>
    <comment ref="I208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نصف شفا</t>
        </r>
      </text>
    </comment>
    <comment ref="I210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پیشنهاد عدم تولید از بازاریابی</t>
        </r>
      </text>
    </comment>
    <comment ref="I211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دارو</t>
        </r>
      </text>
    </comment>
    <comment ref="I214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حدود 5%مارکت</t>
        </r>
      </text>
    </comment>
    <comment ref="I215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جالینوس</t>
        </r>
      </text>
    </comment>
    <comment ref="I217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بعد از رها</t>
        </r>
      </text>
    </comment>
    <comment ref="I223" authorId="2" shapeId="0" xr:uid="{00000000-0006-0000-0400-00001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نصف میکس ول</t>
        </r>
      </text>
    </comment>
    <comment ref="I225" authorId="2" shapeId="0" xr:uid="{00000000-0006-0000-0400-00001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آیروسول</t>
        </r>
      </text>
    </comment>
    <comment ref="I227" authorId="2" shapeId="0" xr:uid="{00000000-0006-0000-0400-00001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1%مارکت</t>
        </r>
      </text>
    </comment>
    <comment ref="C229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مارکت 1401 ،700 بسته و در کپسول 900،000 بسته میباشد</t>
        </r>
      </text>
    </comment>
    <comment ref="C230" authorId="2" shapeId="0" xr:uid="{00000000-0006-0000-0400-00001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مارکت 1401، 500 بسته و در کپسول 2،600،000 بسته میباشد  </t>
        </r>
      </text>
    </comment>
    <comment ref="G231" authorId="2" shapeId="0" xr:uid="{00000000-0006-0000-0400-00001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40%قیمت وارداتی</t>
        </r>
      </text>
    </comment>
    <comment ref="I231" authorId="2" shapeId="0" xr:uid="{00000000-0006-0000-0400-00001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30%تدبیر</t>
        </r>
      </text>
    </comment>
    <comment ref="I234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روزدارو</t>
        </r>
      </text>
    </comment>
    <comment ref="G238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40% وارداتی</t>
        </r>
      </text>
    </comment>
    <comment ref="I246" authorId="2" shapeId="0" xr:uid="{00000000-0006-0000-0400-00001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I247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سام اکسیر فارمد</t>
        </r>
      </text>
    </comment>
    <comment ref="I254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0/3% مارکت</t>
        </r>
      </text>
    </comment>
    <comment ref="I273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بازار 300 تا ولی به دلیل مینیمم ظرفیت تولید این مقدار در نظر گرفته شده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Farokh Arghavani</author>
    <author>public</author>
    <author>Mrs. S.Karamyar</author>
  </authors>
  <commentList>
    <comment ref="C3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Farokh Arghavani:</t>
        </r>
        <r>
          <rPr>
            <sz val="9"/>
            <color indexed="81"/>
            <rFont val="Tahoma"/>
            <family val="2"/>
          </rPr>
          <t xml:space="preserve">
ماده اولیه درانبار موجود هست</t>
        </r>
      </text>
    </comment>
    <comment ref="C136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برنامه برای بلیستر کردن محصول</t>
        </r>
      </text>
    </comment>
    <comment ref="C182" authorId="2" shapeId="0" xr:uid="{00000000-0006-0000-0500-00000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20%بن ول</t>
        </r>
      </text>
    </comment>
    <comment ref="C183" authorId="2" shapeId="0" xr:uid="{00000000-0006-0000-0500-00000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C184" authorId="2" shapeId="0" xr:uid="{00000000-0006-0000-0500-00000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نصف آووسوی</t>
        </r>
      </text>
    </comment>
    <comment ref="C186" authorId="2" shapeId="0" xr:uid="{00000000-0006-0000-0500-00000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حکیم</t>
        </r>
      </text>
    </comment>
    <comment ref="C188" authorId="2" shapeId="0" xr:uid="{00000000-0006-0000-0500-00000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سمر طب درمان</t>
        </r>
      </text>
    </comment>
    <comment ref="C189" authorId="2" shapeId="0" xr:uid="{00000000-0006-0000-0500-00000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 مارکت</t>
        </r>
      </text>
    </comment>
    <comment ref="C194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شیمی</t>
        </r>
      </text>
    </comment>
    <comment ref="C20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10% مارکت</t>
        </r>
      </text>
    </comment>
    <comment ref="C203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C204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C205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زیست اروند</t>
        </r>
      </text>
    </comment>
    <comment ref="C207" authorId="2" shapeId="0" xr:uid="{00000000-0006-0000-0500-00000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20%مارکت</t>
        </r>
      </text>
    </comment>
    <comment ref="C208" authorId="1" shapeId="0" xr:uid="{00000000-0006-0000-0500-00000F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نصف شفا</t>
        </r>
      </text>
    </comment>
    <comment ref="C210" authorId="1" shapeId="0" xr:uid="{00000000-0006-0000-0500-00001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پیشنهاد عدم تولید از بازاریابی</t>
        </r>
      </text>
    </comment>
    <comment ref="K210" authorId="2" shapeId="0" xr:uid="{00000000-0006-0000-0500-00001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خرداد باید باشه</t>
        </r>
      </text>
    </comment>
    <comment ref="C211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دارو</t>
        </r>
      </text>
    </comment>
    <comment ref="C214" authorId="1" shapeId="0" xr:uid="{00000000-0006-0000-0500-000013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حدود 5%مارکت</t>
        </r>
      </text>
    </comment>
    <comment ref="C215" authorId="1" shapeId="0" xr:uid="{00000000-0006-0000-0500-000014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جالینوس</t>
        </r>
      </text>
    </comment>
    <comment ref="C217" authorId="2" shapeId="0" xr:uid="{00000000-0006-0000-0500-00001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بعد از رها</t>
        </r>
      </text>
    </comment>
    <comment ref="C223" authorId="2" shapeId="0" xr:uid="{00000000-0006-0000-0500-00001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نصف میکس ول</t>
        </r>
      </text>
    </comment>
    <comment ref="C225" authorId="2" shapeId="0" xr:uid="{00000000-0006-0000-0500-00001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آیروسول</t>
        </r>
      </text>
    </comment>
    <comment ref="C227" authorId="2" shapeId="0" xr:uid="{00000000-0006-0000-0500-00001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1%مارکت</t>
        </r>
      </text>
    </comment>
    <comment ref="B229" authorId="2" shapeId="0" xr:uid="{00000000-0006-0000-0500-00001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مارکت 1401 ،700 بسته و در کپسول 900،000 بسته میباشد</t>
        </r>
      </text>
    </comment>
    <comment ref="B230" authorId="2" shapeId="0" xr:uid="{00000000-0006-0000-0500-00001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مارکت 1401، 500 بسته و در کپسول 2،600،000 بسته میباشد  </t>
        </r>
      </text>
    </comment>
    <comment ref="C231" authorId="2" shapeId="0" xr:uid="{00000000-0006-0000-0500-00001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30%تدبیر</t>
        </r>
      </text>
    </comment>
    <comment ref="C234" authorId="2" shapeId="0" xr:uid="{00000000-0006-0000-0500-00001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روزدارو</t>
        </r>
      </text>
    </comment>
    <comment ref="K239" authorId="2" shapeId="0" xr:uid="{00000000-0006-0000-0500-00001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مارکت 1401 ،700 بسته و در کپسول 900،000 بسته میباشد</t>
        </r>
      </text>
    </comment>
    <comment ref="C246" authorId="2" shapeId="0" xr:uid="{00000000-0006-0000-0500-00001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C247" authorId="2" shapeId="0" xr:uid="{00000000-0006-0000-0500-00001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سام اکسیر فارمد</t>
        </r>
      </text>
    </comment>
    <comment ref="C254" authorId="1" shapeId="0" xr:uid="{00000000-0006-0000-0500-00002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0/3% مارکت</t>
        </r>
      </text>
    </comment>
    <comment ref="C273" authorId="1" shapeId="0" xr:uid="{00000000-0006-0000-0500-000021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بازار 300 تا ولی به دلیل مینیمم ظرفیت تولید این مقدار در نظر گرفته شده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Mrs. S.Karamyar</author>
  </authors>
  <commentList>
    <comment ref="L2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فروش با جعبه و بدون جعبه حساب شده است</t>
        </r>
      </text>
    </comment>
    <comment ref="M2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فروش با جعبه و بدون جعبه حساب شده است
</t>
        </r>
      </text>
    </comment>
    <comment ref="Y2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 است</t>
        </r>
      </text>
    </comment>
    <comment ref="Z29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 است</t>
        </r>
      </text>
    </comment>
    <comment ref="AL29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 </t>
        </r>
      </text>
    </comment>
    <comment ref="AM29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</t>
        </r>
      </text>
    </comment>
    <comment ref="AV29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</t>
        </r>
      </text>
    </comment>
    <comment ref="AW29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</t>
        </r>
      </text>
    </comment>
    <comment ref="Y31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Z31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AL31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M31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31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W31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42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M42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
</t>
        </r>
      </text>
    </comment>
    <comment ref="Y42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Z4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AL4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</t>
        </r>
      </text>
    </comment>
    <comment ref="AM42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42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W42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61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M61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
</t>
        </r>
      </text>
    </comment>
    <comment ref="Y61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Z6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AL61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M61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61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W61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74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M74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Y74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Z74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L74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</t>
        </r>
      </text>
    </comment>
    <comment ref="AM7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7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W74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7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M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Y77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Z77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AL77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AM77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AV77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</t>
        </r>
      </text>
    </comment>
    <comment ref="AW77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</t>
        </r>
      </text>
    </comment>
    <comment ref="L97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 است</t>
        </r>
      </text>
    </comment>
    <comment ref="M9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 است</t>
        </r>
      </text>
    </comment>
    <comment ref="Y9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 است</t>
        </r>
      </text>
    </comment>
    <comment ref="Z97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 است</t>
        </r>
      </text>
    </comment>
    <comment ref="AL97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100عددی حساب شده</t>
        </r>
      </text>
    </comment>
    <comment ref="AM97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100عددی حساب شده</t>
        </r>
      </text>
    </comment>
    <comment ref="AV97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</t>
        </r>
      </text>
    </comment>
    <comment ref="AW97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</t>
        </r>
      </text>
    </comment>
    <comment ref="L171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14 و 28 عددی حساب شده است</t>
        </r>
      </text>
    </comment>
    <comment ref="M171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14 و 28 عددی حساب شده است</t>
        </r>
      </text>
    </comment>
    <comment ref="Y171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 است</t>
        </r>
      </text>
    </comment>
    <comment ref="Z171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 است</t>
        </r>
      </text>
    </comment>
    <comment ref="AL171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  <comment ref="AM171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  <comment ref="AV171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  <comment ref="AW171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</commentList>
</comments>
</file>

<file path=xl/sharedStrings.xml><?xml version="1.0" encoding="utf-8"?>
<sst xmlns="http://schemas.openxmlformats.org/spreadsheetml/2006/main" count="4042" uniqueCount="1139">
  <si>
    <t>برند</t>
  </si>
  <si>
    <t xml:space="preserve">نوع 
محصول </t>
  </si>
  <si>
    <t>كد محصول</t>
  </si>
  <si>
    <t>محصول</t>
  </si>
  <si>
    <t xml:space="preserve">ماه </t>
  </si>
  <si>
    <t xml:space="preserve">تعداد در بسته </t>
  </si>
  <si>
    <t>قيمت بدون ارزش افزوده
فروش به پخش
(عدد)(ريال)</t>
  </si>
  <si>
    <t xml:space="preserve">تعداد خرداد </t>
  </si>
  <si>
    <t xml:space="preserve">ریال خرداد </t>
  </si>
  <si>
    <t>تعداد  تير</t>
  </si>
  <si>
    <t>ریال تير</t>
  </si>
  <si>
    <t xml:space="preserve">تعداد مرداد </t>
  </si>
  <si>
    <t xml:space="preserve">ریال مرداد </t>
  </si>
  <si>
    <t>تعداد شهريور</t>
  </si>
  <si>
    <t>ریال شهريور</t>
  </si>
  <si>
    <t xml:space="preserve"> تعداد  مهر</t>
  </si>
  <si>
    <t xml:space="preserve">ریال مهر </t>
  </si>
  <si>
    <t xml:space="preserve">تعداد آبان  </t>
  </si>
  <si>
    <t xml:space="preserve">ریال آبان </t>
  </si>
  <si>
    <t xml:space="preserve">تعداد  اذر </t>
  </si>
  <si>
    <t xml:space="preserve">ریال اذر </t>
  </si>
  <si>
    <t xml:space="preserve">سه ماهه سوم </t>
  </si>
  <si>
    <t xml:space="preserve">تعداد دي </t>
  </si>
  <si>
    <t xml:space="preserve">ریال دي </t>
  </si>
  <si>
    <t xml:space="preserve">تعداد  بهمن </t>
  </si>
  <si>
    <t xml:space="preserve">ریال بهمن </t>
  </si>
  <si>
    <t xml:space="preserve">تعداد  اسفند </t>
  </si>
  <si>
    <t xml:space="preserve">ریال اسفند </t>
  </si>
  <si>
    <t>درصد جوايز</t>
  </si>
  <si>
    <t>برن ايز</t>
  </si>
  <si>
    <t>مكمل</t>
  </si>
  <si>
    <t>اسپري برن-ايز( ژل سوختگي)50 ميلي ليتر</t>
  </si>
  <si>
    <t>سرليكس</t>
  </si>
  <si>
    <t xml:space="preserve">دارو </t>
  </si>
  <si>
    <t>اسپري سرليكس (ليدوكائين ) 100 سي سي</t>
  </si>
  <si>
    <t>اسپري سرليكس(ليدوكائين)20 سي سي</t>
  </si>
  <si>
    <t>اسپري سرليكس(ليدوكائين)50 سي سي</t>
  </si>
  <si>
    <t>گلوزينك</t>
  </si>
  <si>
    <t>شربت زينك گلوكونات 120ميلي ليتر</t>
  </si>
  <si>
    <t>نوريز كاف</t>
  </si>
  <si>
    <t>نوريز موكو</t>
  </si>
  <si>
    <t>شربت (استامینوفن-گایافنزین-فنیل افرین) 60 م ل 1 ع</t>
  </si>
  <si>
    <t>سيترازم</t>
  </si>
  <si>
    <t>شربت (سيترازم ) ستيريزين (60 ميلي ليتر)</t>
  </si>
  <si>
    <t>ولوتيل</t>
  </si>
  <si>
    <t xml:space="preserve">شربت استامينوفن ليتو 120 ميلي ليتر </t>
  </si>
  <si>
    <t>شربت استامينوفن ( ولوتيل )  با جعبه  (60 ميلي ليتر)</t>
  </si>
  <si>
    <t>موكورانت</t>
  </si>
  <si>
    <t>شربت اكسپكتورانت با جعبه (60 ميلي ليتر)</t>
  </si>
  <si>
    <t>موكورانت-سي</t>
  </si>
  <si>
    <t>شربت اكسپكتورانت كدئين (60 ميلي ليتر)</t>
  </si>
  <si>
    <t xml:space="preserve">انستین </t>
  </si>
  <si>
    <t>بلتيل</t>
  </si>
  <si>
    <t xml:space="preserve">شربت برم هگزین (لیتو) 120 م ل خوارزمی </t>
  </si>
  <si>
    <t>برينيل</t>
  </si>
  <si>
    <t>شربت برينيل (دكسترومتورفان) با جعبه (60 ميلي ليتر)</t>
  </si>
  <si>
    <t>شربت بلتيل (برم هگزين) با جعبه (60 ميلي ليتر)</t>
  </si>
  <si>
    <t>پريتيفن</t>
  </si>
  <si>
    <t>شربت پريتيفن كتوتيفن (60 ميلي ليتر)</t>
  </si>
  <si>
    <t>شربت كتوتيفن ليتو 120 ميلي ليتر)</t>
  </si>
  <si>
    <t>تئوزين</t>
  </si>
  <si>
    <t>شربت تئوفيلين جي (120 ميلي ليتر)</t>
  </si>
  <si>
    <t xml:space="preserve">شربت تئوفیلین  جی ( لیتو  ) 120 م ل خوارزمی </t>
  </si>
  <si>
    <t>لوروكستادين</t>
  </si>
  <si>
    <t>دكس پي</t>
  </si>
  <si>
    <t>شربت دكسترومتورفان پي با جعبه (60 ميلي ليتر)</t>
  </si>
  <si>
    <t xml:space="preserve">شربت دکسترومتورفان( لیتو) 120م ل خوارزمی </t>
  </si>
  <si>
    <t>دامينكس گات</t>
  </si>
  <si>
    <t>شربت‌ ديسيكلومين‌ (60 ميلي ليتر)</t>
  </si>
  <si>
    <t>ديفرام</t>
  </si>
  <si>
    <t>شربت ديفرام (ديفن هيدرامين)  با جعبه (60 ميلي ليتر)</t>
  </si>
  <si>
    <t>شربت ديفرام (ليتو) (120ميلي ليتر)</t>
  </si>
  <si>
    <t>ديفراميكس</t>
  </si>
  <si>
    <t>شربت ديفراميكس(ديفن هيدرامين كامپاند) (60 ميلي ليتر)</t>
  </si>
  <si>
    <t>زي سول</t>
  </si>
  <si>
    <t>شربت زي سول ( زينك سولفات ) (120 ميلي ليتر)*</t>
  </si>
  <si>
    <t>بريسول</t>
  </si>
  <si>
    <t>شربت سالبوتامول (120 ميلي ليتر)</t>
  </si>
  <si>
    <t xml:space="preserve">شربت سالبوتامول ليتو </t>
  </si>
  <si>
    <t>فلوپد</t>
  </si>
  <si>
    <t>شربت سرماخوردگي اطفال با جعبه (60 ميلي ليتر)</t>
  </si>
  <si>
    <t>شربت ستريزين ليتو 120ميلي ليتر</t>
  </si>
  <si>
    <t>سيپروهپتادين</t>
  </si>
  <si>
    <t>شربت سيپروهپتادين (پرافيل)150 ميلي ليتر</t>
  </si>
  <si>
    <t>شربت سرما خوردگي كودكان ليتو 120 ميلي ليتر</t>
  </si>
  <si>
    <t>سيرافلكس</t>
  </si>
  <si>
    <t>شربت كلسيم (200)</t>
  </si>
  <si>
    <t>كلسي كر</t>
  </si>
  <si>
    <t>شربت کلسی کر 200 م ل خوارزمی</t>
  </si>
  <si>
    <t>گایافکس</t>
  </si>
  <si>
    <t>شربت گايفنزين با جعبه (60 ميلي ليتر)</t>
  </si>
  <si>
    <t>شربت گایافنزین لیتو 120 م ل خوارزمی</t>
  </si>
  <si>
    <t>كيدومك</t>
  </si>
  <si>
    <t xml:space="preserve">شربت گریپ میکسچر14  م ل خوارزمی </t>
  </si>
  <si>
    <t>سيرولاكت</t>
  </si>
  <si>
    <t>شربت سيرولاكت (لاكتولوز) 240 ميلي ليتر</t>
  </si>
  <si>
    <t>مول ويت</t>
  </si>
  <si>
    <t>شربت مول ويت200 ميلي ليتر*</t>
  </si>
  <si>
    <t>نوريز كلد</t>
  </si>
  <si>
    <t>شربت 60 م (استامینوفن-دیفن هیدرامین-فنیل افرین) با جعبه خوارزمی</t>
  </si>
  <si>
    <t>شربت هيدروكسي زين (120 ميلي ليتر)</t>
  </si>
  <si>
    <t>ويتازينك</t>
  </si>
  <si>
    <t>شربت ويتا-زينك(مولتي ويتامين + زينك) (150 ميلي ليتر)*</t>
  </si>
  <si>
    <t xml:space="preserve">ويتابي </t>
  </si>
  <si>
    <t>شربت ويتامين ب- كمپلكس  (150 ميلي ليتر)</t>
  </si>
  <si>
    <t>ويتابي پلاس</t>
  </si>
  <si>
    <t>شربت ويتابي پلاس</t>
  </si>
  <si>
    <t>گلوبت گات</t>
  </si>
  <si>
    <t>تيام ويت</t>
  </si>
  <si>
    <t>قرص  ويتامين ب 1 100(100 عددي)</t>
  </si>
  <si>
    <t>ارتسين سيدال</t>
  </si>
  <si>
    <t>قرص استامينوفن 325(100عددي)</t>
  </si>
  <si>
    <t>كداكفن</t>
  </si>
  <si>
    <t>قرص استامينوفن كافئين كدئين 15/15/300--ج100 ع</t>
  </si>
  <si>
    <t>ولوتيل سي</t>
  </si>
  <si>
    <t>قرص استامينوفن كدئين 20 ميليگرم(100ع)</t>
  </si>
  <si>
    <t xml:space="preserve"> فلوليكس سيدال</t>
  </si>
  <si>
    <t>قرص افلوکساسین 200 م گ 20 ع</t>
  </si>
  <si>
    <t>ليپوتين</t>
  </si>
  <si>
    <t xml:space="preserve">ليپوتين </t>
  </si>
  <si>
    <t>قرص آتورواستاتين 40 ميليگرم (100 ع)</t>
  </si>
  <si>
    <t xml:space="preserve">زيتو سيدال  </t>
  </si>
  <si>
    <t>قرص آزيترومايسين 500 ميليگرم(6 ع)</t>
  </si>
  <si>
    <t>آسپیتب</t>
  </si>
  <si>
    <t>بن ول</t>
  </si>
  <si>
    <t>قرص بن ول 60 عددي (كلسيم سيترات + ويتامين D3)*</t>
  </si>
  <si>
    <t>بيسمونول</t>
  </si>
  <si>
    <t>سرازين</t>
  </si>
  <si>
    <t>قرص پرفنازين‌ 4 ميليگرم (100ع)</t>
  </si>
  <si>
    <t>قرص پرفنازين‌ 8 ميليگرم (100ع)</t>
  </si>
  <si>
    <t>پنتوقلكس</t>
  </si>
  <si>
    <t>قرص انتريك كوتد پنتوپرازول 40 ميلي گرم 30 عددي</t>
  </si>
  <si>
    <t>پوريك سيدال</t>
  </si>
  <si>
    <t>قـرص تيوريدازين 10 ميلي گرم-100عددي</t>
  </si>
  <si>
    <t>قـرص تيوريدازين 100 ميلي گرم-100عددي</t>
  </si>
  <si>
    <t>ملداكس</t>
  </si>
  <si>
    <t>قـرص تيوريدازين 25 ميلي گرم-100عددي</t>
  </si>
  <si>
    <t>جم فلو</t>
  </si>
  <si>
    <t>قرص جم فلو (جمي فلوكساسين 320 ميليگرم )(5ع)</t>
  </si>
  <si>
    <t>لوركستادين</t>
  </si>
  <si>
    <t xml:space="preserve">قرص دسلوراتادين  5 -30عددي </t>
  </si>
  <si>
    <t>پنوكس گات</t>
  </si>
  <si>
    <t>روستاتين کارد</t>
  </si>
  <si>
    <t>قرص روستاتين (رزوواستاتين 10 ميليگرم)(جعبه 30 عددي)</t>
  </si>
  <si>
    <t>قرص روستاتين (رزوواستاتين 20 ميليگرم)(جعبه 30 عددي)</t>
  </si>
  <si>
    <t>روستاتين</t>
  </si>
  <si>
    <t>قرص روستاتين (رزوواستاتين 5 ميليگرم)(جعبه 30 عددي)</t>
  </si>
  <si>
    <t>فتلس</t>
  </si>
  <si>
    <t>قرص روكش دار ال_كارنيتين 500 -30 ع</t>
  </si>
  <si>
    <t>كلاتبان</t>
  </si>
  <si>
    <t xml:space="preserve">قرص ریوارکسابان 20م گ -30ع خوارزمی </t>
  </si>
  <si>
    <t>سايكونورم</t>
  </si>
  <si>
    <t xml:space="preserve">قرص سايكونورم ( كلروپرومازين) 100 م گ 100 عددي </t>
  </si>
  <si>
    <t xml:space="preserve">قرص سايكونورم ( كلروپرومازين) 25 م گ 100 عددي </t>
  </si>
  <si>
    <t>قرص ستيريزين 10 ميلي گرمي (30 عددي)</t>
  </si>
  <si>
    <t xml:space="preserve">قرص سرازین (پرفنازين2 ميلي گرم )(100 ع) </t>
  </si>
  <si>
    <t>بلاترون</t>
  </si>
  <si>
    <t>قرص سوماتريپتان 50 ميليگرم (10 ع)</t>
  </si>
  <si>
    <t xml:space="preserve">قرص سيتاگليپتين 50 م گ 30 عددي </t>
  </si>
  <si>
    <t>سيلركت</t>
  </si>
  <si>
    <t>قرص سيلركت (سيلدنافيل 100 ميليگرم) (4 ع)</t>
  </si>
  <si>
    <t xml:space="preserve">قرص سیتالوپرام 20 م گ  (30ع ) خوارزمی </t>
  </si>
  <si>
    <t>قرص فاموتیدین 20 م گ 30 ع خوارزمی</t>
  </si>
  <si>
    <t>قرص فاموتیدین 40 م گ 30 ع خوارزمی</t>
  </si>
  <si>
    <t>فلاژيكس</t>
  </si>
  <si>
    <t>قرص فنوباربيتال100 ميلي گرم (100ع)</t>
  </si>
  <si>
    <t>قرص فنوباربيتال60 ميلي گرم (100ع)</t>
  </si>
  <si>
    <t>كلدي ساپورت</t>
  </si>
  <si>
    <t>قرص كلسيم قوطي (50 عددي)</t>
  </si>
  <si>
    <t>كلسي رن</t>
  </si>
  <si>
    <t>قرص كلسي رن (24 عددي)</t>
  </si>
  <si>
    <t>قرص كلونازپام 1 ميلي‌ گرم (100ع)</t>
  </si>
  <si>
    <t>قرص كلونازپام ‌2 ميلي‌ گرم (100ع)</t>
  </si>
  <si>
    <t>كوتيمت سيدال</t>
  </si>
  <si>
    <t>قرص كوتريموكسازول 80+400ميليگرم 100عددي</t>
  </si>
  <si>
    <t>پيلور سيدال</t>
  </si>
  <si>
    <t xml:space="preserve">قرص کلاریترومایسین 500 م20ع  خوارزمی </t>
  </si>
  <si>
    <t>قرص کلسی کر 30 ع خوارزمی</t>
  </si>
  <si>
    <t>تافكس سيدال</t>
  </si>
  <si>
    <t>قرص لووفلوکساسین 500 م گ 5 ع خوارزمی</t>
  </si>
  <si>
    <t>قرص مترونيدازول 250 ميليگرم روكشدار(100ع)</t>
  </si>
  <si>
    <t>قرص نيتروگليسيرين 6.4-100عددي</t>
  </si>
  <si>
    <t>قرص نيتروگليسيرين 2.6-100عددي</t>
  </si>
  <si>
    <t>لانيا</t>
  </si>
  <si>
    <t>روماكين</t>
  </si>
  <si>
    <t>ويتامام</t>
  </si>
  <si>
    <t>قرص مولتي كلسيم اهن روي(ويتامام)*</t>
  </si>
  <si>
    <t>قرص ويتامين ب1 300 ميليگرم (100ع)</t>
  </si>
  <si>
    <t>يدمام</t>
  </si>
  <si>
    <t>قرص فوليك اسيد يد ( يدمام)(30 عددي)*</t>
  </si>
  <si>
    <t>يدمام1</t>
  </si>
  <si>
    <t xml:space="preserve">قرص ید +فولیک اسید 800+ب12+ویتامین د3 30ع-خوارزمی </t>
  </si>
  <si>
    <t>يدمام2</t>
  </si>
  <si>
    <t>جارينومت5-500</t>
  </si>
  <si>
    <t>قرص متفورمین500  میلی گرم + امپاگلیفلوزین 5 میلی گرم</t>
  </si>
  <si>
    <t>جارينومت12.5-500</t>
  </si>
  <si>
    <t>قرص متفورمین500  میلی گرم + امپاگلیفلوزین 12.5 میلی گرم</t>
  </si>
  <si>
    <t>آدسول</t>
  </si>
  <si>
    <t>آيروزاد</t>
  </si>
  <si>
    <t>آيروسول</t>
  </si>
  <si>
    <t>قطره آهن ليپوزومال30 ميلي ليتر</t>
  </si>
  <si>
    <t>آيروفنت</t>
  </si>
  <si>
    <t>قطره آيروفنت (فروس سولفات) (30ميلي ليتر)*</t>
  </si>
  <si>
    <t>پلاميدگات</t>
  </si>
  <si>
    <t>قطره پلاميد گات(متوكلوپراميد)</t>
  </si>
  <si>
    <t>تاپ ويت</t>
  </si>
  <si>
    <t>قطره تاپ ويت (مولتي ويتامين) 30 ميلي ليتر</t>
  </si>
  <si>
    <t>ويتاميكس</t>
  </si>
  <si>
    <t>قطره ويتاميكس(مولتي ويتامين)(15 ميلي ليتر)*</t>
  </si>
  <si>
    <t>ويتارول</t>
  </si>
  <si>
    <t>قطره ويتارول (ويتامين دي 3 )</t>
  </si>
  <si>
    <t>زيتوسيدال</t>
  </si>
  <si>
    <t>فوليكرون</t>
  </si>
  <si>
    <t>كپسول آهن + فوليك اسيد(30 ع)*</t>
  </si>
  <si>
    <t>پاراكفن</t>
  </si>
  <si>
    <t>پريزل گات</t>
  </si>
  <si>
    <t>اومنيلوز</t>
  </si>
  <si>
    <t>كپسول تامسولوسين 0/4 ميليگرم  پيوسته رهش (30ع)</t>
  </si>
  <si>
    <t>زافكس</t>
  </si>
  <si>
    <t>كپسول پرگابالين 75 ميلي گرم (30 عددي)</t>
  </si>
  <si>
    <t>سيباكس نورو</t>
  </si>
  <si>
    <t>كپسول دولوكستين30 ميلي گرم30عددی</t>
  </si>
  <si>
    <t>فناترات</t>
  </si>
  <si>
    <t>كپسول فنوفيبرات 200 ميليل گرم 30 عددي</t>
  </si>
  <si>
    <t>محلول خوراكي mct oil</t>
  </si>
  <si>
    <t>سولورايد</t>
  </si>
  <si>
    <t xml:space="preserve">اسپري سديم كلرايد </t>
  </si>
  <si>
    <t xml:space="preserve">موكورانت   </t>
  </si>
  <si>
    <t>شربت اكسپكتورانت لیتو 120 م ل خوارزمی</t>
  </si>
  <si>
    <t>کپسول ویتامین سی+زینک(30عددی)</t>
  </si>
  <si>
    <t>قرص جوشان ویتامین ث1000 میلی گرم-20عددي</t>
  </si>
  <si>
    <t>موكورانت سي</t>
  </si>
  <si>
    <t>شربت اكسپكتورانت كدئين لیتو 120 م ل خوارزمی</t>
  </si>
  <si>
    <t>دکس پی</t>
  </si>
  <si>
    <t>شربت دکسترومتورفان پی لیتو</t>
  </si>
  <si>
    <t>آووسوي</t>
  </si>
  <si>
    <t>ايماكو</t>
  </si>
  <si>
    <t>كپسول ايماتينيب 100 ميلي گرم 30 عددي</t>
  </si>
  <si>
    <t>كپسول ايماتينيب 400 ميلي گرم 10 عددي</t>
  </si>
  <si>
    <t>استئورن</t>
  </si>
  <si>
    <t>قرص کلسیم کربنات+ویتامین k2+D3(30عددی)</t>
  </si>
  <si>
    <t>قطره ملاتونين5 + ب 6</t>
  </si>
  <si>
    <t>پماد تريامسينولون ان ان</t>
  </si>
  <si>
    <t>پماد هيدروكورتيزون</t>
  </si>
  <si>
    <t xml:space="preserve">قطره  ویتا زینک پلاس آیرون </t>
  </si>
  <si>
    <t>پايپ لاين</t>
  </si>
  <si>
    <t>قرص ال آرژنین 500 میلی گرم-50عددي</t>
  </si>
  <si>
    <t>قرص ال آرژنین 1000 میلی گرم-30عددي</t>
  </si>
  <si>
    <t>قرص جوشان ویتامین ث500 میلی گرم-20عددي</t>
  </si>
  <si>
    <t>قرص جوشان ویتامین ث550 میلی گرم-20عددي</t>
  </si>
  <si>
    <t>کپسول آووسوی پلاس-30عددي</t>
  </si>
  <si>
    <t>قرص جوشان انرژی-20عددي</t>
  </si>
  <si>
    <t>سافت ژل ویتامین60IU E -400عددي</t>
  </si>
  <si>
    <t>قطره سوسپانسیون استامینوفن</t>
  </si>
  <si>
    <t>قرص جوشان مولتی ویتامین-20عددي</t>
  </si>
  <si>
    <t>قرص لیناگلیپتین 5 میلی گرم- 30عددي</t>
  </si>
  <si>
    <t>قرص متفورمین1000  میلی گرم + امپاگلیفلوزین 12/5 میلی گرم-30عددي</t>
  </si>
  <si>
    <t>قرص متفورمین1000  میلی گرم + امپاگلیفلوزین 5 میلی گرم-30عددي</t>
  </si>
  <si>
    <t xml:space="preserve">ویال ال آرژنین 2000 میلی گرم </t>
  </si>
  <si>
    <t>قرص ايزونيازيد 300-100عددي</t>
  </si>
  <si>
    <t>جيمترو</t>
  </si>
  <si>
    <t>متروزام</t>
  </si>
  <si>
    <t>قرص متوپرولول 47.5-30عددي</t>
  </si>
  <si>
    <t>نابوكورت</t>
  </si>
  <si>
    <t>اسپری بودزوناید100  میکروگرم</t>
  </si>
  <si>
    <t>قرص بیزوپرولول 2/5 میلی گرم(30 عددي)</t>
  </si>
  <si>
    <t>قرص بیزوپرولول 5  میلی گرم(30 عددي)</t>
  </si>
  <si>
    <t>قرص آملودپین 5 میلی گرم +بیزپرولول 5 میلی گرم(30 عددي)</t>
  </si>
  <si>
    <t>قرص آملودپین 5 میلی گرم +بیزپرولول 10میلی گرم</t>
  </si>
  <si>
    <t>قرص آملودپین 10 میلی گرم +بیزپرولول 10 میلی گرم</t>
  </si>
  <si>
    <t>قرص امپاگلیفلوزین 10 میلی گرم + لیناگلیپتین 5 میلی گرم(30عددي)</t>
  </si>
  <si>
    <t>قرص امپاگلیفلوزین 25 میلی گرم + لیناگلیپتین 5 میلی گرم</t>
  </si>
  <si>
    <t>قرص متفورمین500  میلی گرم + لیناگلیپتین 2/5 میلی گرم(30عددي)</t>
  </si>
  <si>
    <t>قرص متفورمین1000  میلی گرم + لیناگلیپتین 2/5 میلی گرم</t>
  </si>
  <si>
    <t>قوطي قرص متوکاربامول500 + ایبوبروفن200(50عددي)</t>
  </si>
  <si>
    <t>قرص بی پریدین2 ميلي گرم(100)</t>
  </si>
  <si>
    <t>قرص سیپروفلوکساسین 750 میلی گرم(20عددي)</t>
  </si>
  <si>
    <t>پايپ لاين BeezMax</t>
  </si>
  <si>
    <t>هاني نايت</t>
  </si>
  <si>
    <t>پايپ لاين MixWell</t>
  </si>
  <si>
    <t>Women 50+ Permix</t>
  </si>
  <si>
    <t xml:space="preserve"> Women Multivitamin Permix</t>
  </si>
  <si>
    <t xml:space="preserve"> پايپ لاين بايو</t>
  </si>
  <si>
    <t>تمازام</t>
  </si>
  <si>
    <t>كپسول تموزولاميد 100-5عددي</t>
  </si>
  <si>
    <t>كپسول تموزولاميد 250-5عددي</t>
  </si>
  <si>
    <t>كپسول تموزولاميد 20-5عددي</t>
  </si>
  <si>
    <t xml:space="preserve"> پايپ لاين بدنسازي</t>
  </si>
  <si>
    <t>WHEY PROTEIN 100%  / POWDER2000</t>
  </si>
  <si>
    <t>GAINER / POWDER5400</t>
  </si>
  <si>
    <t>(120)CLA 1000mg soft gel</t>
  </si>
  <si>
    <t>500BCAA / پودر</t>
  </si>
  <si>
    <t>(300)AMINO ACID  / TABLET</t>
  </si>
  <si>
    <t>AMINO ACID  / powder500</t>
  </si>
  <si>
    <t>CREATINE 5G /POWDER500</t>
  </si>
  <si>
    <t>GLUTAMINE  / POWDER500</t>
  </si>
  <si>
    <t>CASEIN / POWDER900</t>
  </si>
  <si>
    <t>L- Carnitine liquid 1000-473ml</t>
  </si>
  <si>
    <t>L-ARGININE 500HCL / Capsule(90)</t>
  </si>
  <si>
    <t>preworkout225</t>
  </si>
  <si>
    <t>(60)Vitamin C 1000</t>
  </si>
  <si>
    <t>(180)Fat Burner</t>
  </si>
  <si>
    <t>90HMB cap</t>
  </si>
  <si>
    <t>تاسينيب</t>
  </si>
  <si>
    <t>سونیسر</t>
  </si>
  <si>
    <t>كپراكس</t>
  </si>
  <si>
    <t>تعداد كل فروردين</t>
  </si>
  <si>
    <t xml:space="preserve">تعداد فروش كل ارديبهشت </t>
  </si>
  <si>
    <t>ریال  فروش ارديبهشت</t>
  </si>
  <si>
    <t xml:space="preserve">تعداد جوايز  كلي  </t>
  </si>
  <si>
    <t xml:space="preserve">بودجه  تعدادي </t>
  </si>
  <si>
    <t xml:space="preserve">بودجه جديدريالي </t>
  </si>
  <si>
    <t xml:space="preserve">محصولات كنوني </t>
  </si>
  <si>
    <t>اسپري</t>
  </si>
  <si>
    <t>شربت</t>
  </si>
  <si>
    <t>قرص</t>
  </si>
  <si>
    <t>قطره</t>
  </si>
  <si>
    <t>كپسول</t>
  </si>
  <si>
    <t>پماد</t>
  </si>
  <si>
    <t>کپسول</t>
  </si>
  <si>
    <t>پودر</t>
  </si>
  <si>
    <t>تعداد</t>
  </si>
  <si>
    <t>ويتازينك پلاس آيرون</t>
  </si>
  <si>
    <t>کپسول سویا و آووکادو20 عددي</t>
  </si>
  <si>
    <t xml:space="preserve">كپسول   استامينوفن ، كافئين  ، ايبوپروفن )30 عددي </t>
  </si>
  <si>
    <t>سنتين نورو</t>
  </si>
  <si>
    <t>آیرونیر سی</t>
  </si>
  <si>
    <t>ارلوكو</t>
  </si>
  <si>
    <t>اومور</t>
  </si>
  <si>
    <t>بودجه محصولات كنوني با جایزه</t>
  </si>
  <si>
    <t>پايپ لاين با جایزه</t>
  </si>
  <si>
    <t>پايپ لاين BeezMax با جایزه</t>
  </si>
  <si>
    <t>پايپ لاين MixWell با جایزه</t>
  </si>
  <si>
    <t xml:space="preserve"> پايپ لاين بايو با جایزه</t>
  </si>
  <si>
    <t xml:space="preserve"> پايپ لاين بدنسازي با جایزه</t>
  </si>
  <si>
    <t>بودجه تعدادی فروردین</t>
  </si>
  <si>
    <t>بودجه ریالی فروردین</t>
  </si>
  <si>
    <t>بودجه تعدادی اردیبهشت</t>
  </si>
  <si>
    <t>بودجه ریالی اردیبهشت</t>
  </si>
  <si>
    <t>بودجه ریالی خرداد</t>
  </si>
  <si>
    <t>بودجه ناخالص تعدادی</t>
  </si>
  <si>
    <t>بودجه ناخالص ریالی</t>
  </si>
  <si>
    <t>قرص روكش دار رگورافنيب40</t>
  </si>
  <si>
    <t>محلول خوراکی انستین (اندانسترون) 4 میلی گرم با جعبه (60 میلی لیتر)</t>
  </si>
  <si>
    <t>قرص متفورمین 500 م گ  بسته بندی 100 عددی</t>
  </si>
  <si>
    <t>قرص متفورمین 500 م گ  بسته بندی 30 عددی</t>
  </si>
  <si>
    <t>قيمت بدون ارزش افزوده
فروش به پخش
بسته)(ريال)</t>
  </si>
  <si>
    <t>قرص استامینوفن  500 م گ 100 ع خوارزمی</t>
  </si>
  <si>
    <t>قرص آتورواستاتين 20 ميليگرم 100 ع)</t>
  </si>
  <si>
    <t>قرص مترونيدازول 500 ميلي گرم روكشدار (20ع)</t>
  </si>
  <si>
    <t xml:space="preserve">قرص کلسیم دی 60 عددي </t>
  </si>
  <si>
    <t>قرص هيوسين 10ميلي گرم(100عددي)</t>
  </si>
  <si>
    <t>قرص هیدرو کسی کلروکین سولفات  100ع -خوارزمی</t>
  </si>
  <si>
    <t>قطره (استامينوفن) (15 ميلي ليتر)</t>
  </si>
  <si>
    <t>قطره ويتامين آ+د 30ميلي ليتر*</t>
  </si>
  <si>
    <t>قطره ويتامين آ+د (15ميلي ليتر)*</t>
  </si>
  <si>
    <t>قطره ویتامین AD+روی+آهن 30 ميلي ليتر</t>
  </si>
  <si>
    <t>قطره فروس سولفات (15 ميلي ليتر)*</t>
  </si>
  <si>
    <t>كپسول آزيترومايسين 250 ميلي گرم (6 ع)</t>
  </si>
  <si>
    <t>ویال خوراکی ال کارنتین 10 میلی لیتر 10 ع خوارزمی</t>
  </si>
  <si>
    <t>پماد بتامتازون 0/1% (15 گرمی)</t>
  </si>
  <si>
    <t>پماد کلوبتازول 0.05 %(15 گرمی)</t>
  </si>
  <si>
    <t>کپسول  فروس بیس گلیسینات، فولیک اسید، ویتامین b12، ویتامین ث - 30 ع</t>
  </si>
  <si>
    <t>دیفرامیکس</t>
  </si>
  <si>
    <t>شربت دیفن هیدرامین کامپاند لیتو (120 میلی لیتر)</t>
  </si>
  <si>
    <t>ولوتیل</t>
  </si>
  <si>
    <t>جارینومت</t>
  </si>
  <si>
    <t>محلول  (ORS)500</t>
  </si>
  <si>
    <t>شربت كلسي رن 200 ميلي ليتر*</t>
  </si>
  <si>
    <t xml:space="preserve">قرص بيزوپرولول 10 م گ 30 عددي </t>
  </si>
  <si>
    <t>كپسول دولوكستين60 ميلي گرم30عددی</t>
  </si>
  <si>
    <t>قرص آپیکسابان 5-30ع</t>
  </si>
  <si>
    <t>شربت (استامینوفن-دکسترومتورفان-کلرفنیرامین-فنیل افرین) 60 م ل 1 ع-مثل سال قبلش</t>
  </si>
  <si>
    <t>قـرص گريزوفولوين 125 ميلي گرم</t>
  </si>
  <si>
    <t>قـرص گريزوفولوين 500 ميلي گرم</t>
  </si>
  <si>
    <t>کپسول ونلافاکسین75(30عددی)</t>
  </si>
  <si>
    <t>قرص اريترومايسين 400 ميليگرم (100 ع)#</t>
  </si>
  <si>
    <t>قرص امپاگلیفلوزین 10م گ  30ع خوارزمی$</t>
  </si>
  <si>
    <t>قرص امپاگلیفلوزین25م گ  30ع خوارزمی$</t>
  </si>
  <si>
    <t>قرص اندانسترون 4 م گ  -100ع خوارزمی  $</t>
  </si>
  <si>
    <t>قرص آزيترومايسين 250 ميليگرم (42ع)$</t>
  </si>
  <si>
    <t>قرص بیسموت 120 م گ 30 ع خوارزمی$</t>
  </si>
  <si>
    <t>قرص سيپروفلوكساسين 500 ميليگرم (60 ع)#</t>
  </si>
  <si>
    <t>قرص دیفنوکسیلات 2.5 م گ 100 ع$</t>
  </si>
  <si>
    <t>قرص ریوارکسابان 15 م گ  -30ع خوارزمی$</t>
  </si>
  <si>
    <t>قرص سرماخوردگي بزرگسالان با جعبه‌ (100 ع)$</t>
  </si>
  <si>
    <t xml:space="preserve">قرص ید +فولیک اسید 400+ب12+ویتامین د3 30ع -خوارزمی </t>
  </si>
  <si>
    <t xml:space="preserve">قرص كلسيم سيترات + ويتامينD3 </t>
  </si>
  <si>
    <t>بن ول تاپ</t>
  </si>
  <si>
    <t>شربت برگ پیچک+دانه گریپ فروت+ملاتونین+ویتامین ث+زینک</t>
  </si>
  <si>
    <t xml:space="preserve">سافت ژل امگا3 </t>
  </si>
  <si>
    <t>ویتاپلکس</t>
  </si>
  <si>
    <t>کپسول سرماخوردگی بزرگسالان -30عددي</t>
  </si>
  <si>
    <t>قرص آسیکلوویر 200</t>
  </si>
  <si>
    <t>قرص آسیکلوویر 400</t>
  </si>
  <si>
    <t>قرص ناپروکسن 250</t>
  </si>
  <si>
    <t>کپسول فلوکستین 20</t>
  </si>
  <si>
    <t>قرص نوریز کلد</t>
  </si>
  <si>
    <t>اسپري مومتازون 20میل</t>
  </si>
  <si>
    <t>اسپری بکلومتازون20-200puff-50ug</t>
  </si>
  <si>
    <t>اسپری بودزوناید64 میکروگرم-120puff</t>
  </si>
  <si>
    <t xml:space="preserve">  4-ODT Ondansetrone </t>
  </si>
  <si>
    <t>قرص پیرفنیدون 200</t>
  </si>
  <si>
    <t>کپسول داکسی سایکلین(مونوهیدرات)</t>
  </si>
  <si>
    <t>کپسول لناليدومايد 25-21عددی</t>
  </si>
  <si>
    <t>کپسول روكش دار ايبروتينيب70-90عددی</t>
  </si>
  <si>
    <t>کپسول روكش دار ايبروتينيب140-90عددی</t>
  </si>
  <si>
    <t>كپسول پالبوسيكليب125-21عددی</t>
  </si>
  <si>
    <t>قرص ارلوتينيب 150 ميلي گرمي (30 ع)</t>
  </si>
  <si>
    <t>قرص ارلوتينيب 100 ميلي گرمي (30 ع)</t>
  </si>
  <si>
    <t>قرص اورليموس 5 -30عددی</t>
  </si>
  <si>
    <t>قرص روكش دار داساتينيب 50-60عددی</t>
  </si>
  <si>
    <t>قرص روكش دار داساتينيب 100-30عددی</t>
  </si>
  <si>
    <t>قرص روكش دار جفيتينيب250-30عددی</t>
  </si>
  <si>
    <t>قرص روكش دار ابيراترون250-120عددی</t>
  </si>
  <si>
    <t>كپسيتابين 500 ميلي گرمي-120عددی</t>
  </si>
  <si>
    <t>کپسول نيلوتينيب  200 ميلي گرمي -28عددی</t>
  </si>
  <si>
    <t>کپسول سانیتینیب 25 میلی گرمی-28عددی</t>
  </si>
  <si>
    <t>کپسول سانیتینیب 50 میلی گرمی-28عددی</t>
  </si>
  <si>
    <t>کپسول لناليدومايد 10-21عددی</t>
  </si>
  <si>
    <t>قرص سورافنيب 200-60عددی</t>
  </si>
  <si>
    <t>قرص لوزارتان 50+هیدروکلروتیازید12/5-30عددی</t>
  </si>
  <si>
    <t>سوسپانسیون ايبوپروفن -30</t>
  </si>
  <si>
    <t>آدیرون</t>
  </si>
  <si>
    <t>شربت (سوسپانسیون) فکسوفنادین-5%-120میلی</t>
  </si>
  <si>
    <t>ویال ال کارنتین 1000 میلی گرم-پایش-میکس ول</t>
  </si>
  <si>
    <t>بودجه ماهانه بسته</t>
  </si>
  <si>
    <t>بودجه بسته سال</t>
  </si>
  <si>
    <t>قرص مولتی ویتامین</t>
  </si>
  <si>
    <t>گین آپ بزرگسالان</t>
  </si>
  <si>
    <t>گین آپ کودکان</t>
  </si>
  <si>
    <t>ویتادیلی خوارزمی</t>
  </si>
  <si>
    <t>کپسول  مولتی ویتامین مینرال</t>
  </si>
  <si>
    <t>قرص بیوتین پلاس</t>
  </si>
  <si>
    <t>ویال نوروبیون فورت</t>
  </si>
  <si>
    <t xml:space="preserve"> Entera meal high protein</t>
  </si>
  <si>
    <t>Entera meal Standard</t>
  </si>
  <si>
    <t>اسپری فلوتیکازون</t>
  </si>
  <si>
    <t>كپسول اس امپرازول</t>
  </si>
  <si>
    <t>هاني گارد</t>
  </si>
  <si>
    <t>شربت امگا+ ال آرژنین+ویتامین+مینرال</t>
  </si>
  <si>
    <t>هانی تال</t>
  </si>
  <si>
    <t>شربت گل ختمی + عسل+ویتامین ث+ویتامین د3</t>
  </si>
  <si>
    <t>شربت امگا+ و.یتامین A,E,D,C,B3,B12,Folic acid</t>
  </si>
  <si>
    <t>سافت ژل زینک پلاس</t>
  </si>
  <si>
    <t>ویال ال کارنتین 2000 میلی گرم</t>
  </si>
  <si>
    <t>ویال ال آرژنین 1000 میلی گرم</t>
  </si>
  <si>
    <t>کپسول فلوکستین 10</t>
  </si>
  <si>
    <t>شربت هاني گارد (سرخارگل + ويتامين ث)-  145 ميلي ليتر</t>
  </si>
  <si>
    <t>شربت مولتي ويتامين+ عسل+زينك - 145 ميلي ليتر</t>
  </si>
  <si>
    <t>بودجه تعدادی خرداد</t>
  </si>
  <si>
    <t>کپسول آهن+ب 6+ب12+فولیک اسید+کوپر+زینک</t>
  </si>
  <si>
    <t>بودجه تعدادی تیر</t>
  </si>
  <si>
    <t>بودجه ریالی تیر</t>
  </si>
  <si>
    <t>بودجه تعدادی مرداد</t>
  </si>
  <si>
    <t>بودجه ریالی مرداد</t>
  </si>
  <si>
    <t>بودجه تعدادی شهریور</t>
  </si>
  <si>
    <t>بودجه ریالی شهریور</t>
  </si>
  <si>
    <t>بودجه تعدادی مهر</t>
  </si>
  <si>
    <t>بودجه ریالی مهر</t>
  </si>
  <si>
    <t>بودجه تعدادی آبان</t>
  </si>
  <si>
    <t>بودجه ریالی آبان</t>
  </si>
  <si>
    <t>بودجه تعدادی آذر</t>
  </si>
  <si>
    <t>بودجه ریالی آذر</t>
  </si>
  <si>
    <t>بودجه تعدادی دی</t>
  </si>
  <si>
    <t>بودجه ریالی دی</t>
  </si>
  <si>
    <t>بودجه تعدادی بهمن</t>
  </si>
  <si>
    <t>بودجه ریالی بهمن</t>
  </si>
  <si>
    <t>بودجه تعدادی اسفند</t>
  </si>
  <si>
    <t>بودجه ریالی اسفند</t>
  </si>
  <si>
    <t>مجموع کل</t>
  </si>
  <si>
    <t>ریال كل  فروردين</t>
  </si>
  <si>
    <t>سه ماهه سوم</t>
  </si>
  <si>
    <t>ریال</t>
  </si>
  <si>
    <t>سه ماهه اول تعداد</t>
  </si>
  <si>
    <t>سه ماهه اول ریال</t>
  </si>
  <si>
    <t>سه ماهه دوم تعداد</t>
  </si>
  <si>
    <t>سه ماهه دوم ریال</t>
  </si>
  <si>
    <t xml:space="preserve">سه ماهه چهارم تعداد </t>
  </si>
  <si>
    <t>سه ماهه چهارم ریال</t>
  </si>
  <si>
    <t>كپسول پريزل گات 20 ميلي گرم 28عددي(امپرازول)</t>
  </si>
  <si>
    <t>جمع  كل خالص</t>
  </si>
  <si>
    <t xml:space="preserve">جمع  كل ناخالص </t>
  </si>
  <si>
    <t>جمع  كل ناخالص</t>
  </si>
  <si>
    <t>شربت ال آرژنین</t>
  </si>
  <si>
    <t>محلول خوراکی دسلوراتادین 120 م ل خوارزمی</t>
  </si>
  <si>
    <t>قرص آسپرين 81 ميلي گرم(100 ع)(بلیستر)</t>
  </si>
  <si>
    <t>کلوبانیل</t>
  </si>
  <si>
    <t>قرص بیوتین1000</t>
  </si>
  <si>
    <t xml:space="preserve">قرص ویتامین د3 </t>
  </si>
  <si>
    <t>ویتارول</t>
  </si>
  <si>
    <t>قرص کلوبازام 10</t>
  </si>
  <si>
    <t>قطره زنجبیل+ب 6</t>
  </si>
  <si>
    <t>ریپکس گات</t>
  </si>
  <si>
    <t>اشكال</t>
  </si>
  <si>
    <t>مجموع تعدادي بودجه محصولات كنوني</t>
  </si>
  <si>
    <t>مجموع ريالي بودجه محصولات كنوني</t>
  </si>
  <si>
    <t>درصد از محصولات کنونی(تعدادی)</t>
  </si>
  <si>
    <t>درصد از کل بودجه(تعدادی)</t>
  </si>
  <si>
    <t>درصد از محصولات کنونی(ریالی)</t>
  </si>
  <si>
    <t>درصد از کل بودجه(ریالی)</t>
  </si>
  <si>
    <t>مجموع</t>
  </si>
  <si>
    <t>مجموع کل بودجه</t>
  </si>
  <si>
    <t>مکمل مناقصه ای</t>
  </si>
  <si>
    <t>مکمل غیر مناقصه ای</t>
  </si>
  <si>
    <t>دارو</t>
  </si>
  <si>
    <t xml:space="preserve">مجموع تعدادي بودجه محصولات پايپ لاين خوارزمي </t>
  </si>
  <si>
    <t xml:space="preserve">مجموع ریالی بودجه محصولات پايپ لاين خوارزمي </t>
  </si>
  <si>
    <t>درصد از محصولات پایپ لاین (تعدادی)</t>
  </si>
  <si>
    <t>درصد از محصولات پایپ لاین(ریالی)</t>
  </si>
  <si>
    <t>سافت ژل</t>
  </si>
  <si>
    <t>مکمل</t>
  </si>
  <si>
    <t>بودجه کل 1401</t>
  </si>
  <si>
    <t>ویال</t>
  </si>
  <si>
    <t xml:space="preserve">کل مکمل </t>
  </si>
  <si>
    <t>درصد از کل مکمل (ریال)</t>
  </si>
  <si>
    <t>درصد از کل مکمل(تعداد)</t>
  </si>
  <si>
    <t>قرص جوشان</t>
  </si>
  <si>
    <t>اسپری</t>
  </si>
  <si>
    <t>سوسپانسیون</t>
  </si>
  <si>
    <t>مجموع تعدادي بودجه محصولات پایپ لاین BEEZ MAX</t>
  </si>
  <si>
    <t>مجموع تعدادي بودجه محصولات پایپ لاین MIX WELL</t>
  </si>
  <si>
    <t>جمع  كل خالص بودجه</t>
  </si>
  <si>
    <t>درصد از محصولات پایپ لاینBEEZ MAX (تعدادی)</t>
  </si>
  <si>
    <t>درصد از محصولات پایپ لاینBEEZ MAX(ریالی)</t>
  </si>
  <si>
    <t>درصد از محصولات MIX WELL (تعدادی)</t>
  </si>
  <si>
    <t>درصد از محصولات MIX WELL (ریالی)</t>
  </si>
  <si>
    <t>درصد از کل محصولات پایپ لاین خوارزمی (تعدادی)</t>
  </si>
  <si>
    <t>درصد از کل محصولات پایپ لاین خوارزمی(تعدادی)</t>
  </si>
  <si>
    <t>درصد از کل محصولات پایپ لاین خوارزمی(ریالی)</t>
  </si>
  <si>
    <t>مجموع ریالی بودجه محصولات پایپ لاین MIX WELL</t>
  </si>
  <si>
    <t>مجموع ریالی بودجه محصولات پایپ لاین BEEZ MAX</t>
  </si>
  <si>
    <t>مجموع پایپ لاین خوارزمی</t>
  </si>
  <si>
    <t xml:space="preserve">منیزیم +ویتامین ب6
</t>
  </si>
  <si>
    <t xml:space="preserve">ویتامین ای
</t>
  </si>
  <si>
    <t xml:space="preserve">بون ول-تاپ
</t>
  </si>
  <si>
    <t>کپسول زینک + سی</t>
  </si>
  <si>
    <t>محلول ORS</t>
  </si>
  <si>
    <t>کپسول آیرونیر سی</t>
  </si>
  <si>
    <t>قطره ویتازینک+آیرن</t>
  </si>
  <si>
    <t>قرص جوشان ویتامین سی 1000</t>
  </si>
  <si>
    <t>قرص استئورن</t>
  </si>
  <si>
    <t>محلول خوراکی ال کارنتین 2000</t>
  </si>
  <si>
    <t>قرص ال آرژنین 1000</t>
  </si>
  <si>
    <t>اکسپکتورانت (موکورانت)</t>
  </si>
  <si>
    <t>اکسپکتورانت سی (موکورانت سی)</t>
  </si>
  <si>
    <t>دکسترومتورفان پی</t>
  </si>
  <si>
    <t>قطره زنجبیل ب6</t>
  </si>
  <si>
    <t>اسپری برن ایز</t>
  </si>
  <si>
    <t>قطره آیروفنت 30 میلی لیتر</t>
  </si>
  <si>
    <t>قطره آدسول 30 میلی لیتر</t>
  </si>
  <si>
    <t>تاپ ویت 30 میلی لیتر</t>
  </si>
  <si>
    <t>MCT OIL</t>
  </si>
  <si>
    <t>کپسول آووسوی</t>
  </si>
  <si>
    <t>قطره ویتارول</t>
  </si>
  <si>
    <t>سدیم کلراید</t>
  </si>
  <si>
    <t>گایافکس (لیتو)</t>
  </si>
  <si>
    <t>کتوتیفن (لیتو)</t>
  </si>
  <si>
    <t>نوریز(موکو)</t>
  </si>
  <si>
    <t>استامینوفن 500</t>
  </si>
  <si>
    <t>بیسموت ساب سیترات</t>
  </si>
  <si>
    <t>کتوتیفن لیتو</t>
  </si>
  <si>
    <t xml:space="preserve">نوریز کلد </t>
  </si>
  <si>
    <t>نوریز موکو</t>
  </si>
  <si>
    <t xml:space="preserve">امپاگلیفلوزین10/ لیناگلیپتین5
</t>
  </si>
  <si>
    <t xml:space="preserve">امپاگلیفلوزین25/لیناگلیپتین5
</t>
  </si>
  <si>
    <t xml:space="preserve">پوریک سیدال750
</t>
  </si>
  <si>
    <t>لیناگلیپتین5</t>
  </si>
  <si>
    <t>بی پریدن2</t>
  </si>
  <si>
    <t>ونلافاكسين75</t>
  </si>
  <si>
    <t>آملوديپين5 / بيزوپرولول5</t>
  </si>
  <si>
    <t>آملوديپين5 / بيزوپرولول10</t>
  </si>
  <si>
    <t>آملوديپين10/ بيزوپرولول5</t>
  </si>
  <si>
    <t>آملوديپين10 / بيزوپرولول10</t>
  </si>
  <si>
    <t>ملاتونین ب6</t>
  </si>
  <si>
    <t>قرص جوشان ویتامین سی  550</t>
  </si>
  <si>
    <t xml:space="preserve">قرص جوشان ویتامین سی 500 </t>
  </si>
  <si>
    <t xml:space="preserve">فاموتیدین 20 </t>
  </si>
  <si>
    <t>فاموتیدین 40</t>
  </si>
  <si>
    <t xml:space="preserve">امپاگلیفلوزین+متفورمین 5/500 </t>
  </si>
  <si>
    <t>امپاگلیفلوزین+متفورمین  12.5/500</t>
  </si>
  <si>
    <t>محلول اندانسترون</t>
  </si>
  <si>
    <t>محلول دس لوراتادین</t>
  </si>
  <si>
    <t>قرص اندانسترون</t>
  </si>
  <si>
    <t xml:space="preserve">نیتروگلیسیرین 2.6 </t>
  </si>
  <si>
    <t>نیتروگلیسیرین 6/4</t>
  </si>
  <si>
    <t xml:space="preserve">کلرپرومازین100 </t>
  </si>
  <si>
    <t>کلرپرومازین25</t>
  </si>
  <si>
    <t>قرص دس لوراتادین</t>
  </si>
  <si>
    <t xml:space="preserve">امپاگلیفلوزین 25 </t>
  </si>
  <si>
    <t xml:space="preserve">امپاگلیفلوزین10  </t>
  </si>
  <si>
    <t>کل محصولات جدید</t>
  </si>
  <si>
    <t>محصولات جدید1401</t>
  </si>
  <si>
    <t>بودجه کل 1402</t>
  </si>
  <si>
    <t xml:space="preserve">شربت ال-آرژنين 1000 ميلي گرم
</t>
  </si>
  <si>
    <t>جوشان مولتي ويتامين</t>
  </si>
  <si>
    <t>بودجه تعدادی</t>
  </si>
  <si>
    <t>بودجه ریالی</t>
  </si>
  <si>
    <t>مکملهای مناقصه ای</t>
  </si>
  <si>
    <t>آ+د(30و15)</t>
  </si>
  <si>
    <t>یدمام</t>
  </si>
  <si>
    <t>کلدی ساپورت</t>
  </si>
  <si>
    <t>مولتی ویتامین(30و 15)</t>
  </si>
  <si>
    <t>آیروفنت(15و 30)</t>
  </si>
  <si>
    <t>مجموع تعدادي بودجه محصولات پايپ لاين بایو</t>
  </si>
  <si>
    <t>مجموع ریالی بودجه محصولات پايپ لاين بایو</t>
  </si>
  <si>
    <t>قرص كپسيتابين 500 ميلي گرمي-120عددی</t>
  </si>
  <si>
    <t>درصد از کل محصولات پایپ لاین بودجه1402(تعدادی)</t>
  </si>
  <si>
    <t>مجموع پایپ لاین بودجه 1402</t>
  </si>
  <si>
    <t>درصد از کل محصولات پایپ لاین بودجه1402(ریالی)</t>
  </si>
  <si>
    <t>قیمتهایی که با این رنگ مشخص شده است به روز شده در فروردین 1402 میباشد</t>
  </si>
  <si>
    <t>فروش تعدادی 1401</t>
  </si>
  <si>
    <t>فروش ریالی 1401</t>
  </si>
  <si>
    <t>قرص(عدد)</t>
  </si>
  <si>
    <t>مجموع تعدادي بودجه 1402محصولات كنوني</t>
  </si>
  <si>
    <t>مجموع ريالي بودجه1402 محصولات كنوني</t>
  </si>
  <si>
    <t>محصولات جاری</t>
  </si>
  <si>
    <t>درصد بودجه تعدادی 1402 به فروش 1401</t>
  </si>
  <si>
    <t>درصد بودجه ریالی 1402 به فروش 1402</t>
  </si>
  <si>
    <t>کپسول سرماخوردگی بزرگسالان -30عددي(سینوریز سی)</t>
  </si>
  <si>
    <t>امولسیون امگا+ ال آرژنین+ویتامین+مینرال</t>
  </si>
  <si>
    <t>ویال شیشه ای ال آرژنین 1000 میلی گرم</t>
  </si>
  <si>
    <t xml:space="preserve">ویال شیشه ای ال آرژنین 2000 میلی گرم </t>
  </si>
  <si>
    <t>قطره آهن ليپوزومال14ميلي گرم 30میل</t>
  </si>
  <si>
    <t>آیروسول</t>
  </si>
  <si>
    <t>فرص( استامینوفن-فنیل افرین-دکسترومتورفان-کلرفنیرآمین)</t>
  </si>
  <si>
    <t>نوریز کاف</t>
  </si>
  <si>
    <t>دای کولیک</t>
  </si>
  <si>
    <t>قطره دایمتیکون (30 ميلي ليتر)</t>
  </si>
  <si>
    <t>قرص دایمتیکون 40</t>
  </si>
  <si>
    <t>قرص دایمتیکون 125</t>
  </si>
  <si>
    <t>قرص فلوکستین 10</t>
  </si>
  <si>
    <t>قرص فلوکستین 20</t>
  </si>
  <si>
    <t>قرص آگوملاتین 25</t>
  </si>
  <si>
    <t>قرص ناپروکسن 500</t>
  </si>
  <si>
    <t>قرص آلپرازولام 1</t>
  </si>
  <si>
    <t>قرص منیزیوم +ب6</t>
  </si>
  <si>
    <t>قرص بیوتین 5</t>
  </si>
  <si>
    <t>قرص سوماتریپتان+ناپروکسن</t>
  </si>
  <si>
    <t>قرص جوشان استیل سیستئین600</t>
  </si>
  <si>
    <t>قرص جوشان فسفات سدیم</t>
  </si>
  <si>
    <t>30عددي قرص آملودپین 10میلی گرم +بیزپرولول 5 میلی گرم</t>
  </si>
  <si>
    <t>نوریز کلد</t>
  </si>
  <si>
    <t>شربت نوریز کلد</t>
  </si>
  <si>
    <t>شربت ویتاتالیس</t>
  </si>
  <si>
    <t>لیناگلیپتین2/5/متفورمین1000</t>
  </si>
  <si>
    <t xml:space="preserve">لیناگلیپتین2/5/متفورمین500
</t>
  </si>
  <si>
    <t>پاراکفن</t>
  </si>
  <si>
    <t>برم هگزين(ليتو)</t>
  </si>
  <si>
    <t>شربت ديفن هيدرامين(ليتو)</t>
  </si>
  <si>
    <t>فلوپد ليتو</t>
  </si>
  <si>
    <t>هيوسين ان-بوتيل برمايد 10 ميلي گرم(100ع)</t>
  </si>
  <si>
    <t>آزيترومايسين 250(6ع)</t>
  </si>
  <si>
    <t>قرص يدمام 1(30ع)</t>
  </si>
  <si>
    <t xml:space="preserve">(20ع) مترونيدازول 500 </t>
  </si>
  <si>
    <t xml:space="preserve">(ليتو)تئوفيلين </t>
  </si>
  <si>
    <t>شربت استامينوفن(ليتو)</t>
  </si>
  <si>
    <t>شربت ستيريزين(ليتو)</t>
  </si>
  <si>
    <t>فنوفيبرات 200(30ع)</t>
  </si>
  <si>
    <t>قرص يدمام 2(30ع)</t>
  </si>
  <si>
    <t>قطره آيروسول</t>
  </si>
  <si>
    <t>گريپ ميكسچر(كيدومك)</t>
  </si>
  <si>
    <t>syrup  Dexthrometorphan Lito</t>
  </si>
  <si>
    <t>Syrup sulbutamol</t>
  </si>
  <si>
    <t>4sal</t>
  </si>
  <si>
    <t>محصولات جدید 1402</t>
  </si>
  <si>
    <t>پایپ لاین</t>
  </si>
  <si>
    <t>با پایپ لاین1402</t>
  </si>
  <si>
    <t>بدون پایپ لاین1402</t>
  </si>
  <si>
    <t>کل محصولات جدید1402 بدون پایپ لاین</t>
  </si>
  <si>
    <t>محصولات جدید 1402 با محصولات پایپ لاین</t>
  </si>
  <si>
    <t>دارو بدون پایپ لاین</t>
  </si>
  <si>
    <t>مکمل بدون پایپ لاین</t>
  </si>
  <si>
    <t>دارو با پایپ لاین</t>
  </si>
  <si>
    <t>مکمل با پایپ لاین</t>
  </si>
  <si>
    <t>فروش ریالی فروردین</t>
  </si>
  <si>
    <t>فروش ریالی اردیبهشت</t>
  </si>
  <si>
    <t>فروش ریالی خرداد</t>
  </si>
  <si>
    <t>تعداد در بسته</t>
  </si>
  <si>
    <t>ریال كل بودجه  فروردين</t>
  </si>
  <si>
    <t>شربت سرماخوردگي اطفال فلوپد با جعبه (60 ميلي ليتر)</t>
  </si>
  <si>
    <t>قرص آسپرین 81 (بلیستر) - 100 ع</t>
  </si>
  <si>
    <t>قرص آسپرین 81 (قوطی) - 100 ع</t>
  </si>
  <si>
    <t>قرص سیترازم (ستیریزین) 10 - 100ع</t>
  </si>
  <si>
    <t>قرص  ويتامين ب 1 100(100 عددي)تیام ویت</t>
  </si>
  <si>
    <t>قرص ویتامین ب1 100 -100 ع</t>
  </si>
  <si>
    <t>کپسول پریزل گات (امپرازول) - 14ع</t>
  </si>
  <si>
    <t>محلول خوراکی انستین (اندانسترون) 4 میلی گرم بدون جعبه (60 میلی لیتر)</t>
  </si>
  <si>
    <t>ریال كل بودجه  اردیبهشت</t>
  </si>
  <si>
    <t>تعداد كل بودجه خرداد</t>
  </si>
  <si>
    <t>ریال كل بودجه خرداد</t>
  </si>
  <si>
    <t>شربت دکسترومتورفان با جعبه (60 میلی لیتر)</t>
  </si>
  <si>
    <t>قرص آزیترومایسین250 - 42ع</t>
  </si>
  <si>
    <t>مقدار تولید فروردین</t>
  </si>
  <si>
    <t>مقدار تولید اردیبهشت</t>
  </si>
  <si>
    <t>مقدار تولید خرداد</t>
  </si>
  <si>
    <t>تعداد كل بودجه خالص بسته فروردين</t>
  </si>
  <si>
    <t>درصد تحقق بودجه خالص فروردین</t>
  </si>
  <si>
    <t>تعداد كل بودجه ناخالص بسته فروردين</t>
  </si>
  <si>
    <t>تعداد كل بودجه ناخالص بسته اردیبهشت</t>
  </si>
  <si>
    <t>درصد تحقق بودجه ناخالص خرداد</t>
  </si>
  <si>
    <t>درصد تحقق بودجه خالص خرداد</t>
  </si>
  <si>
    <t>درصد تحقق بودجه خالص اردیبهشت</t>
  </si>
  <si>
    <t>درصد تحقق بودجه ناخالص اردیبهشت</t>
  </si>
  <si>
    <t>تعداد كل بودجه خالص بسته خرداد</t>
  </si>
  <si>
    <t>تعداد كل بودجه خالص بسته اردیبهشت</t>
  </si>
  <si>
    <t>تعداد كل بودجه ناخالص بسته خرداد</t>
  </si>
  <si>
    <t>تعداد كل بودجه ناخالص  فروردين</t>
  </si>
  <si>
    <t>تعداد كل بودجه ناخالص  اردیبهشت</t>
  </si>
  <si>
    <t>تعداد كل بودجه ناخالص  خرداد</t>
  </si>
  <si>
    <t>درصد تحقق بودجه ناخالص فروردین</t>
  </si>
  <si>
    <t>تعداد كل بودجه خالص فروردين</t>
  </si>
  <si>
    <t>تولید به بودجه خالص فروردین</t>
  </si>
  <si>
    <t>تولید به بودجه ناخالص فروردین</t>
  </si>
  <si>
    <t>تعداد كل بودجه خالص اردیبهشت</t>
  </si>
  <si>
    <t>تولید به بودجه خالص اردیبهشت</t>
  </si>
  <si>
    <t>تولید به بودجه ناخالص اردیبهشت</t>
  </si>
  <si>
    <t>تولید به بودجه خالص خرداد</t>
  </si>
  <si>
    <t>تولید به بودجه ناخالص خرداد</t>
  </si>
  <si>
    <t>بودجه خالص سه ماهه اول تعداد</t>
  </si>
  <si>
    <t>درصد تحقق بودجه خالص بهار1402</t>
  </si>
  <si>
    <t>بودجه ناخالص سه ماهه اول تعداد</t>
  </si>
  <si>
    <t>درصد تحقق بودجه ناخالص بهار1402</t>
  </si>
  <si>
    <t>فروش خالص فروردین</t>
  </si>
  <si>
    <t>فروش ناخالص فروردین</t>
  </si>
  <si>
    <t>فروش خالص اردیبهشت</t>
  </si>
  <si>
    <t>فروش ناخالص اردیبهشت</t>
  </si>
  <si>
    <t>فروش ناخالص خرداد</t>
  </si>
  <si>
    <t>فروش خالص خرداد</t>
  </si>
  <si>
    <t>فروش خالص تعدادی سه ماه اول</t>
  </si>
  <si>
    <t>فروش ناخالص تعدادی سه ماه اول</t>
  </si>
  <si>
    <t xml:space="preserve">اسپري نازال سديم كلرايد (سولورايد)0.65 درصد 20 ملي ليتر </t>
  </si>
  <si>
    <t>شربت ديفرام (ليتو) 120 ميلي ليتر</t>
  </si>
  <si>
    <t xml:space="preserve">شربت سالبوتامول ليتو ( 120 ميلي ليتر ) </t>
  </si>
  <si>
    <t>برینیل</t>
  </si>
  <si>
    <t>شربت دكسترومتورفان ليتو (120 ميلي ليتر)</t>
  </si>
  <si>
    <t>شربت برم هگزين ليتو  (120ميلي ليتر)</t>
  </si>
  <si>
    <t>شربت  كتوتيفن ليتو 120 ميلي ليتر</t>
  </si>
  <si>
    <t xml:space="preserve">دیفرام </t>
  </si>
  <si>
    <t>شربت ستيريزين ليتو (120ميلي ليتر)</t>
  </si>
  <si>
    <t>شربت تئوفيلين جي ليتو (120 ميلي ليتر)</t>
  </si>
  <si>
    <t>تئوزین</t>
  </si>
  <si>
    <t>شربت گایفنزین لیتو(120 میلی لیتر)</t>
  </si>
  <si>
    <t xml:space="preserve">موكورانت </t>
  </si>
  <si>
    <t>شربت ( اكسپكتورانت ) 120 ميلي ليتر</t>
  </si>
  <si>
    <t xml:space="preserve">موكورانت سی   </t>
  </si>
  <si>
    <t xml:space="preserve">شربت  اكسپكتورانت كديين  120ليتو م ل </t>
  </si>
  <si>
    <t>شربت دکسترومتورفان پی لیتو (120 میلی لیتر)</t>
  </si>
  <si>
    <t xml:space="preserve">شربت (استامينوفن /ديفن هيدرامين /فنيل افرين ) 60 ميلي ليتر </t>
  </si>
  <si>
    <t>شربت (استامينوفن-گايفنزين-فنيل افرين) با جعبه (60 ميلي ليتر)</t>
  </si>
  <si>
    <t>شربت (استامینوفن/کلروفنرامین/دکسترو متورفان/فنیل افرین)-60 میلی لیتر</t>
  </si>
  <si>
    <t>شربت ستيريزين (60 ميلي ليتر)</t>
  </si>
  <si>
    <t>شربت استامينوفن با جعبه  (60 ميلي ليتر)</t>
  </si>
  <si>
    <t>محلول خوراکی اندانسترون 4 میلی گرم با جعبه (60 میلی لیتر)</t>
  </si>
  <si>
    <t>شربت دكسترومتورفان با جعبه (60 ميلي ليتر)</t>
  </si>
  <si>
    <t>شربت برم هگزين با جعبه (60 ميلي ليتر)</t>
  </si>
  <si>
    <t>شربت كتوتيفن (60 ميلي ليتر)</t>
  </si>
  <si>
    <t>شربت ديفن هيدرامين با جعبه (60 ميلي ليتر)</t>
  </si>
  <si>
    <t>شربت ديفن هيدرامين كامپاند (60 ميلي ليتر)</t>
  </si>
  <si>
    <t>پرافیل</t>
  </si>
  <si>
    <t>شربت سيپروهپتادين 150 ميلي ليتر</t>
  </si>
  <si>
    <t>شربت گايفنزين (60 ميلي ليتر)</t>
  </si>
  <si>
    <t xml:space="preserve">شربت گريپ ميكسچر 145 ميلي ليتر </t>
  </si>
  <si>
    <t>شربت سيرولاكت  240 ميلي ليتر</t>
  </si>
  <si>
    <t xml:space="preserve"> لوركستادين</t>
  </si>
  <si>
    <t xml:space="preserve">شربت دسلوراتادين 120 ميلي ليتر </t>
  </si>
  <si>
    <t>محلول خوراکی جیمترو (ORS) 500 میلی لیتر</t>
  </si>
  <si>
    <t>شربت كلسي كر 200 ميلي ليتر *</t>
  </si>
  <si>
    <t>شربت كلسيم 200 ميلي ليتر*</t>
  </si>
  <si>
    <t>محلول خوراكي mct oil*</t>
  </si>
  <si>
    <t>شربت ال آرژنین (200 میلی لیتر)</t>
  </si>
  <si>
    <t>شربت  زينك سولفات (120 ميلي ليتر)*</t>
  </si>
  <si>
    <t>زی سول</t>
  </si>
  <si>
    <t>شربت زينك گلوكونات 120ميلي ليتر*</t>
  </si>
  <si>
    <t>گلوزینک</t>
  </si>
  <si>
    <t>کلسی کر</t>
  </si>
  <si>
    <t>مول ویت</t>
  </si>
  <si>
    <t>شربت مولتي ويتامين + زينك (150 ميلي ليتر)*</t>
  </si>
  <si>
    <t>ویتازینک</t>
  </si>
  <si>
    <t>شربت ويتامين ب- كمپلكس  (150 ميلي ليتر)*</t>
  </si>
  <si>
    <t>ویتابی</t>
  </si>
  <si>
    <t>ویتابی پلاس</t>
  </si>
  <si>
    <t>شربت مولتی ویتامین + ال لایزین200 ميلي ليتر*</t>
  </si>
  <si>
    <t>شربت ویتامین ب کمپلکس+ال لایزین*</t>
  </si>
  <si>
    <t xml:space="preserve"> شربت مولتی ویتامین+ عسل+زینک - (بیزمکس) - 145 میلی لیتر</t>
  </si>
  <si>
    <t>هانی مولتی</t>
  </si>
  <si>
    <t xml:space="preserve">فلاژيكس </t>
  </si>
  <si>
    <t>انستين</t>
  </si>
  <si>
    <t>قـرص ايزونيازيد 100 ميلي گرم</t>
  </si>
  <si>
    <t>قـرص ايزونيازيد 300 ميلي گرم</t>
  </si>
  <si>
    <t>قـرص تيوريدازين 100 ميلي گرم</t>
  </si>
  <si>
    <t>قـرص تيوريدازين 25 ميلي گرم</t>
  </si>
  <si>
    <t xml:space="preserve">قرص ريواركسابان 15 ميلي گرم </t>
  </si>
  <si>
    <t xml:space="preserve">قرص ريواركسابان 20 ميلي گرم </t>
  </si>
  <si>
    <t>قرص سيتاگليپتين 50 ميليگرم</t>
  </si>
  <si>
    <t>قـرص فنوباربيتال  60 ميلي گرم</t>
  </si>
  <si>
    <t>قـرص فنوباربيتال 100 ميلي گرم</t>
  </si>
  <si>
    <t>قرص نيتروگليسيرين 2.6</t>
  </si>
  <si>
    <t>قرص نيتروگليسيرين 6.4</t>
  </si>
  <si>
    <t xml:space="preserve"> روماکین</t>
  </si>
  <si>
    <t>تیام ویت</t>
  </si>
  <si>
    <t>قـرص گريزوفولووين 125 ميلي گرم</t>
  </si>
  <si>
    <t>قـرص گريزوفولووين 500 ميلي گرم</t>
  </si>
  <si>
    <t xml:space="preserve"> تافكس سيدال</t>
  </si>
  <si>
    <t>جارینومت5/1000</t>
  </si>
  <si>
    <t>جارینومت12،5/1000</t>
  </si>
  <si>
    <t>قرص كلسيم سيترات + ويتامين D3</t>
  </si>
  <si>
    <t>پروانه دارد</t>
  </si>
  <si>
    <t>کلسی دی</t>
  </si>
  <si>
    <t>قرص مولتي كلسيم اهن روي</t>
  </si>
  <si>
    <t>ویتامام</t>
  </si>
  <si>
    <t>قرص فوليك اسيد يد</t>
  </si>
  <si>
    <t>قرص ويتامين ث جوشان (1000)</t>
  </si>
  <si>
    <t xml:space="preserve">قرص جوشان ویتامین ث 500 </t>
  </si>
  <si>
    <t xml:space="preserve">قرص جوشان ویتامین ث 550 </t>
  </si>
  <si>
    <t xml:space="preserve">قرص کربنات کلسیم + ویتامین د 3 + ویتامین کا 2 </t>
  </si>
  <si>
    <t>قرص ال کارنیتین 500</t>
  </si>
  <si>
    <t xml:space="preserve">قرص ال آرژنین 500 </t>
  </si>
  <si>
    <t>قرص بیوتین 1000</t>
  </si>
  <si>
    <t xml:space="preserve">قرص  سيپروفلوكساسين 750 ميليگرم </t>
  </si>
  <si>
    <t xml:space="preserve">قرص بيزوپرولول 2.5 م گ  </t>
  </si>
  <si>
    <t xml:space="preserve">قرص بيزوپرولول 5 م گ  </t>
  </si>
  <si>
    <t xml:space="preserve">قرص بيزوپرولول 10 م گ   </t>
  </si>
  <si>
    <t xml:space="preserve">قرص بی پریدن 2  </t>
  </si>
  <si>
    <t>قرص آملودیپین5 / بیزوپرولول 5</t>
  </si>
  <si>
    <t xml:space="preserve">قرص آملودیپین 10/ بیزوپرولول 5 </t>
  </si>
  <si>
    <t>قرص آملودیپین 10 /بیزوپرولول 10</t>
  </si>
  <si>
    <t>قرص آملودیپین5 / بیزوپرولول 10</t>
  </si>
  <si>
    <t xml:space="preserve">قرص لیناگلیپتین 5 میلی گرم </t>
  </si>
  <si>
    <t>قرص لیناگلیپتین 5  +امپاگلیفلوزین 10</t>
  </si>
  <si>
    <t>قرص لیناگلیپتین 5  +امپاگلیفلوزین 25</t>
  </si>
  <si>
    <t>قرص (متفورمین 1000+امپاگلیفلوزین 5 )</t>
  </si>
  <si>
    <t>قرص  (متفورمین 1000 + امپاگلیفلوزین 12.5)</t>
  </si>
  <si>
    <t>قرص متفورمین 500+ لیناگلیپتین 2.5</t>
  </si>
  <si>
    <t>قرص متفورمین 1000+ لیناگلیپتین 2.5</t>
  </si>
  <si>
    <t xml:space="preserve">قرص لوزارتان هیدروکلروتیازید </t>
  </si>
  <si>
    <t xml:space="preserve">قرص آگوملاتین 25 </t>
  </si>
  <si>
    <t xml:space="preserve">قرص کلوبانیل (کلوبازام) 10 </t>
  </si>
  <si>
    <t>قرص ایبوپروفن 200 + متوکاربامول 500</t>
  </si>
  <si>
    <t>قرص کلسیم دی قوطی</t>
  </si>
  <si>
    <t>قرص کلسیم دی بلیستر</t>
  </si>
  <si>
    <t xml:space="preserve">قرص کلسیم د+منیزیم </t>
  </si>
  <si>
    <t>قطره ملاتونین + ب 6 - (30 میلی لیتر)*</t>
  </si>
  <si>
    <t>ویتازنیک پلاس آیرون</t>
  </si>
  <si>
    <t xml:space="preserve">قطره مولتی ویتامین +زینک گلوکونات+ آهن </t>
  </si>
  <si>
    <t xml:space="preserve"> پلاميد گات</t>
  </si>
  <si>
    <t>قطره متوكلوپراميد</t>
  </si>
  <si>
    <t>داي كوليك</t>
  </si>
  <si>
    <t>قطره دايمتيكون (30 ميلي ليتر)</t>
  </si>
  <si>
    <t xml:space="preserve">ولوتيل </t>
  </si>
  <si>
    <t>قطره استامينوفن (15 ميلي ليتر)</t>
  </si>
  <si>
    <t>قطره ويتامين آ+د (30ميلي ليتر)*</t>
  </si>
  <si>
    <t>قطره آهن +زینک+ویتامین د+ویتامین آ 30 ميلي ليتر*</t>
  </si>
  <si>
    <t>قطره اهن ليپوزومال  30 ميلي ليتر*</t>
  </si>
  <si>
    <t>قطره فروس سولفات (30ميلي ليتر)*</t>
  </si>
  <si>
    <t>قطره مولتي ويتامين(15 ميلي ليتر)*</t>
  </si>
  <si>
    <t>قطره مولتي ويتامين 30 ميلي ليتر*</t>
  </si>
  <si>
    <t xml:space="preserve">قطره ويتامين دي 3 </t>
  </si>
  <si>
    <t xml:space="preserve"> پاراكفن</t>
  </si>
  <si>
    <t xml:space="preserve">كپسول  استامينوفن ، كافئين  ، ايبوپروفن </t>
  </si>
  <si>
    <t xml:space="preserve">كپسول پريزل گات 20 ميلي گرم </t>
  </si>
  <si>
    <t xml:space="preserve">كپسول تامسولوسين 0/4 ميليگرم  پيوسته رهش </t>
  </si>
  <si>
    <t>كپسول دولوكستين 30 ميليگرم</t>
  </si>
  <si>
    <t>كپسول دولوكستين 60 ميليگرم</t>
  </si>
  <si>
    <t xml:space="preserve">كپسول پرگابالين75 ميلي گرم </t>
  </si>
  <si>
    <t xml:space="preserve">كپسول آزيترومايسين 250 ميلي گرم </t>
  </si>
  <si>
    <t>كپسول فنوفيبرات 200 ميلي گرم</t>
  </si>
  <si>
    <t>كپسول ونلافاكسين 75</t>
  </si>
  <si>
    <t xml:space="preserve">كپسول اس امپرازول20 ميلي گرم </t>
  </si>
  <si>
    <t xml:space="preserve">كپسول ايماتينيب 100 ميلي گرم </t>
  </si>
  <si>
    <t xml:space="preserve">آیرونیر-سی </t>
  </si>
  <si>
    <t xml:space="preserve">كپسول ويتامين سي + زينك </t>
  </si>
  <si>
    <t xml:space="preserve">کپسول فروس بیس گلیسینات، فولیک اسید، ویتامین b12، ویتامین ث </t>
  </si>
  <si>
    <t>کپسول آووکادو-سویا 300 میلی گرم</t>
  </si>
  <si>
    <t>ويال محلول  ال کارنتین 1000 - 10 میلی لیتر</t>
  </si>
  <si>
    <t>ويال محلول  ال کارنتین 2000 - 10 میلی لیتر</t>
  </si>
  <si>
    <t>ويال محلول  ال کارنتین 3000 - 10 میلی لیتر</t>
  </si>
  <si>
    <t>پماد بتامتازون0.1%-15 گرمي</t>
  </si>
  <si>
    <t xml:space="preserve">پماد تريامسينولون ان ان 15 ميلي گرم </t>
  </si>
  <si>
    <t xml:space="preserve">کپسول سرماخوردگی بزرگسالان </t>
  </si>
  <si>
    <t>13030209</t>
  </si>
  <si>
    <t>محصولات با این رنگ از لیست پروانه دارهاست</t>
  </si>
  <si>
    <t>سوماتریپتان قرص خوراکی 50 ميلي گرم</t>
  </si>
  <si>
    <t>دالپریدین10</t>
  </si>
  <si>
    <t xml:space="preserve">کپسول ايماتینیب خوراکی 400 mg 
</t>
  </si>
  <si>
    <t>ایماکو</t>
  </si>
  <si>
    <t>کپراکس</t>
  </si>
  <si>
    <t xml:space="preserve">کپسیتابین 500 ميلي گرم
</t>
  </si>
  <si>
    <t>امنیلوس</t>
  </si>
  <si>
    <t>فکسوفنادین سوسپانسیون خوراکی 30 mg/5mL 120mL</t>
  </si>
  <si>
    <t>آووسوی</t>
  </si>
  <si>
    <t>ال- آرژنين 50 قرص روکشدار- 500 میلی گرم</t>
  </si>
  <si>
    <t>ویال ال آرژنین 2000 میلی گرم</t>
  </si>
  <si>
    <t>شربت مولتی ویتامین+کلسیم200</t>
  </si>
  <si>
    <t xml:space="preserve">قرص آتورواستاتين 20 ميليگرم </t>
  </si>
  <si>
    <t xml:space="preserve">قرص مترونيدازول 500 ميلي گرم روكشدار </t>
  </si>
  <si>
    <t>قرص دسلوراتادين  5</t>
  </si>
  <si>
    <t xml:space="preserve">قرص بيسموت 120ميلي گرم  </t>
  </si>
  <si>
    <t xml:space="preserve">قرص اريترومايسين 400 ميليگرم </t>
  </si>
  <si>
    <t>قرص استامينوفن‌ 325 ميليگرم</t>
  </si>
  <si>
    <t xml:space="preserve">قرص استامينوفن 500 م گ </t>
  </si>
  <si>
    <t>قرص استامينوفن كدئين 20 ميليگرم</t>
  </si>
  <si>
    <t>قرص استامينوفن كافئين كدئين 15/15/300-</t>
  </si>
  <si>
    <t xml:space="preserve">قرص افلوكساسين 200 ميليگرم </t>
  </si>
  <si>
    <t xml:space="preserve">قرص امپاگليفلوزين 10 م گ  </t>
  </si>
  <si>
    <t xml:space="preserve">قرص امپاگليفلوزين 25م گ  </t>
  </si>
  <si>
    <t xml:space="preserve">قرص  پنتوپرازول 40 ميلي گرم </t>
  </si>
  <si>
    <t xml:space="preserve">قرص اندانسترون4ميلي گرم </t>
  </si>
  <si>
    <t>قرص آ.اس.آ .81 ميليگرم- بلیستر</t>
  </si>
  <si>
    <t>قرص آتورواستاتين 40 ميليگرم</t>
  </si>
  <si>
    <t xml:space="preserve">قرص آزيترومايسين 250 ميليگرم  </t>
  </si>
  <si>
    <t>قرص آزيترومايسين 500 ميليگرم</t>
  </si>
  <si>
    <t xml:space="preserve">قرص پرفنازين‌ 4 ميليگرم </t>
  </si>
  <si>
    <t xml:space="preserve">قرص پرفنازين‌2 ميليگرم </t>
  </si>
  <si>
    <t xml:space="preserve">قرص پرفنازين‌ 8 ميليگرم </t>
  </si>
  <si>
    <t xml:space="preserve">قرص  سيپروفلوكساسين 500 ميليگرم </t>
  </si>
  <si>
    <t>قرص جمي فلوكساسين 320 ميليگرم</t>
  </si>
  <si>
    <t xml:space="preserve">قرص ديفنوكسيلات 2/5 ميليگرم </t>
  </si>
  <si>
    <t>قرص رزوواستاتين 10 ميليگرم</t>
  </si>
  <si>
    <t>قرص رزوواستاتين 20 ميليگرم</t>
  </si>
  <si>
    <t xml:space="preserve">قرص كلروپرومازين 100 م گ </t>
  </si>
  <si>
    <t xml:space="preserve">قرص  كلروپرومازين 25 م گ </t>
  </si>
  <si>
    <t>قرص ستیریزین 10</t>
  </si>
  <si>
    <t xml:space="preserve">قرص سرماخوردگي بزرگسالان با جعبه‌ </t>
  </si>
  <si>
    <t xml:space="preserve">قرص سوماتريپتان 50 ميليگرم </t>
  </si>
  <si>
    <t>قرص سيتالوپرام 20 ميلي گرم</t>
  </si>
  <si>
    <t>قرص سيلدنافيل 100 ميليگرم</t>
  </si>
  <si>
    <t xml:space="preserve">قرص كلاريترومايسين500 ميلي </t>
  </si>
  <si>
    <t>قرص هیدروکسی کلروکین سولفات  200</t>
  </si>
  <si>
    <t>قرص هيوسين 10ميلي گرم</t>
  </si>
  <si>
    <t>قرص ویتامین ب 1 100</t>
  </si>
  <si>
    <t xml:space="preserve">قرص ویتامین ب 1 300 </t>
  </si>
  <si>
    <t xml:space="preserve">قرص كلونازپام 1 ميلي‌ گرم </t>
  </si>
  <si>
    <t xml:space="preserve">قرص كلونازپام ‌2 ميلي‌ گرم </t>
  </si>
  <si>
    <t>قرص كوتريموكسازول</t>
  </si>
  <si>
    <t xml:space="preserve">قرص متفورمین 500 م گ  بسته بندی </t>
  </si>
  <si>
    <t xml:space="preserve">قرص متفورمین 500 م گ  </t>
  </si>
  <si>
    <t xml:space="preserve">قرص لووفلوكساسين 500 ميليگرم </t>
  </si>
  <si>
    <t>قرص مترونيدازول 250 ميليگرم روكشدار</t>
  </si>
  <si>
    <t xml:space="preserve">قرص فاموتيدين 20 م گ </t>
  </si>
  <si>
    <t xml:space="preserve">قرص فاموتيدين 40 م گ </t>
  </si>
  <si>
    <t>قرص جوشان مولتی ویتامین</t>
  </si>
  <si>
    <t xml:space="preserve">فولیکرون </t>
  </si>
  <si>
    <t xml:space="preserve">کپسول آهن+فولیک اسید </t>
  </si>
  <si>
    <t>کپسول آووسوی پلاس</t>
  </si>
  <si>
    <t>قرص جوشان انرژی</t>
  </si>
  <si>
    <t>قرص متوپرولول 47.5</t>
  </si>
  <si>
    <t>کپسول سانیتینیب 25 میلی گرمی</t>
  </si>
  <si>
    <t>کپسول سانیتینیب 50 میلی گرمی</t>
  </si>
  <si>
    <t>کپسول لناليدومايد 10</t>
  </si>
  <si>
    <t>کپسول لناليدومايد 25</t>
  </si>
  <si>
    <t>کپسول روكش دار ايبروتينيب70</t>
  </si>
  <si>
    <t>کپسول روكش دار ايبروتينيب140</t>
  </si>
  <si>
    <t>كپسول پالبوسيكليب125</t>
  </si>
  <si>
    <t>كپسول تموزولاميد 100</t>
  </si>
  <si>
    <t>كپسول تموزولاميد 250</t>
  </si>
  <si>
    <t>كپسول تموزولاميد 20</t>
  </si>
  <si>
    <t>قرص سورافنيب 200</t>
  </si>
  <si>
    <t>قرص ارلوتينيب 150 ميلي گرمي</t>
  </si>
  <si>
    <t xml:space="preserve">قرص ارلوتينيب 100 ميلي گرمي </t>
  </si>
  <si>
    <t xml:space="preserve">قرص اورليموس 5 </t>
  </si>
  <si>
    <t>قرص روكش دار داساتينيب 50</t>
  </si>
  <si>
    <t>قرص روكش دار داساتينيب 100</t>
  </si>
  <si>
    <t>قرص روكش دار جفيتينيب250</t>
  </si>
  <si>
    <t>قرص روكش دار ابيراترون250</t>
  </si>
  <si>
    <t>CLA 1000mg soft gel</t>
  </si>
  <si>
    <t>AMINO ACID  / TABLET</t>
  </si>
  <si>
    <t>L-ARGININE 500HCL / Capsule</t>
  </si>
  <si>
    <t>Vitamin C 1000</t>
  </si>
  <si>
    <t>Fat Burner</t>
  </si>
  <si>
    <t>HMB cap</t>
  </si>
  <si>
    <t>شربت ( اكسپكتورانت ) 120 ميلي ليترلیتو</t>
  </si>
  <si>
    <t>بودجه ماهیانه بسته1403</t>
  </si>
  <si>
    <t>برن ایز</t>
  </si>
  <si>
    <t>بودجه سال 1403 بسته</t>
  </si>
  <si>
    <t>قرص ویتامین د3 1000</t>
  </si>
  <si>
    <t>اسپری آزلاستین0/1% 10میل</t>
  </si>
  <si>
    <t>قرص مینوسایکلین 50</t>
  </si>
  <si>
    <t>قرص مینوسایکلین 100</t>
  </si>
  <si>
    <t>قرص تلمیزارتان20</t>
  </si>
  <si>
    <t>قرص تلمیزارتان40</t>
  </si>
  <si>
    <t>قرص تلمیزارتان80</t>
  </si>
  <si>
    <t>تلمیزارتان+هیدروکلروتیازید40+12/5</t>
  </si>
  <si>
    <t>تلمیزارتان+هیدروکلروتیازید80+12/5</t>
  </si>
  <si>
    <t>تلمیزارتان+هیدروکلروتیازید80+25</t>
  </si>
  <si>
    <t>اسپری نفازولین0/05%</t>
  </si>
  <si>
    <t>اسپری فنیل افرین 0/25</t>
  </si>
  <si>
    <t>اسپری فنیل افرین 0/5</t>
  </si>
  <si>
    <t>قرص بیوتین2000</t>
  </si>
  <si>
    <t>مجموع قرص</t>
  </si>
  <si>
    <t>قرص دارو</t>
  </si>
  <si>
    <t>قرص مکمل</t>
  </si>
  <si>
    <t>مجموع اسپری</t>
  </si>
  <si>
    <t>مجموع ویال</t>
  </si>
  <si>
    <t>مجموع شربت</t>
  </si>
  <si>
    <t>شربت مکمل</t>
  </si>
  <si>
    <t>شربت دارو</t>
  </si>
  <si>
    <t>مجموع کپسول</t>
  </si>
  <si>
    <t>کپسول مکمل</t>
  </si>
  <si>
    <t>مجموع پماد</t>
  </si>
  <si>
    <t>مجموع قطره</t>
  </si>
  <si>
    <t>قطره مکمل</t>
  </si>
  <si>
    <t>تعدادی</t>
  </si>
  <si>
    <t>ریالی</t>
  </si>
  <si>
    <t>کپسول دارو بدون بایو</t>
  </si>
  <si>
    <t>کپسول دارو با بایو</t>
  </si>
  <si>
    <t>13090212</t>
  </si>
  <si>
    <t>13090213</t>
  </si>
  <si>
    <t>13090211</t>
  </si>
  <si>
    <t>13020297</t>
  </si>
  <si>
    <t>13020284</t>
  </si>
  <si>
    <t>13020287</t>
  </si>
  <si>
    <t>13050100</t>
  </si>
  <si>
    <t>شربت اکسپکتورانت بدون جعبه(60میلی لیتر)</t>
  </si>
  <si>
    <t>13050340</t>
  </si>
  <si>
    <t>13050337</t>
  </si>
  <si>
    <t>شربت اندانسترون 4 میلی گرم بدون جعبه (60 میلی لیتر)</t>
  </si>
  <si>
    <t>شربت دکسترومتورفان بدون جعبه (60 میلی لیتر)</t>
  </si>
  <si>
    <t>13050339</t>
  </si>
  <si>
    <t>شربت برم هگزین بدون جعبه (60 میلی لیتر)</t>
  </si>
  <si>
    <t>13050102</t>
  </si>
  <si>
    <t>شربت دکسترومتورفان پی بدون جعبه (60 میلی لیتر)</t>
  </si>
  <si>
    <t>13050205</t>
  </si>
  <si>
    <t>شربت دیفن هیدرامین بدون جعبه (60 میلی لیتر)</t>
  </si>
  <si>
    <t>13060311</t>
  </si>
  <si>
    <t>شربت سرماخوردگی اطفال بدون جعبه (60 میلی لیتر)</t>
  </si>
  <si>
    <t>13050343</t>
  </si>
  <si>
    <t>شربت گایافنزین بدون جعبه (60 میلی لیتر)</t>
  </si>
  <si>
    <t>13050338</t>
  </si>
  <si>
    <t>شربت استامینوفن بدون جعبه (60 میلی لیتر)</t>
  </si>
  <si>
    <t>لناکو</t>
  </si>
  <si>
    <t>لینفلومیکس</t>
  </si>
  <si>
    <t>گلولينو</t>
  </si>
  <si>
    <t>گلولینو</t>
  </si>
  <si>
    <t>ایبوتاکفن</t>
  </si>
  <si>
    <t>سیلویتا</t>
  </si>
  <si>
    <t>قرص لوزارتان هیدروکلروتیازید 50/12/5</t>
  </si>
  <si>
    <t>پروانه گرفته</t>
  </si>
  <si>
    <t>قرص منیزیوم100 +ب6  10</t>
  </si>
  <si>
    <t>قرص ناپروکسن 500 DR</t>
  </si>
  <si>
    <t>قرص استامینوفن+فنیل افرین+دیفن هیدرامین</t>
  </si>
  <si>
    <t>قرص مولتی ویتامین مینرال</t>
  </si>
  <si>
    <t xml:space="preserve">ویال pvc ال آرژنین 2000 میلی گرم </t>
  </si>
  <si>
    <t xml:space="preserve">ویال pvc ال آرژنین 1000 میلی گرم </t>
  </si>
  <si>
    <t>ال کارنیتین+ال آرژنین pvc</t>
  </si>
  <si>
    <t>ويال محلول  ال کارنتین 3000 - 10 میلی لیتر pvc</t>
  </si>
  <si>
    <t>ويال محلول  ال کارنتین 2000 - 10 میلی لیتر pvc</t>
  </si>
  <si>
    <t>ويال محلول  ال کارنتین 1000 - 10 میلی لیتر pvc</t>
  </si>
  <si>
    <t>ویال ب کمپلکس+ ال آرژنین 10 pvc</t>
  </si>
  <si>
    <t xml:space="preserve"> ویال ب کمپلکس + ال کارنتین 10 pvc</t>
  </si>
  <si>
    <t>اسپری فلوتیکازون20</t>
  </si>
  <si>
    <t>اسپري مومتازون0/05% 20میل</t>
  </si>
  <si>
    <t>کپسول داکسی سایکلین100(مونوهیدرات)</t>
  </si>
  <si>
    <t>درصد از بودجه ریالی</t>
  </si>
  <si>
    <t>کل مکملها</t>
  </si>
  <si>
    <t>کپسول آووکادو+دانه سویا+زنجبیل+ویتامین D3</t>
  </si>
  <si>
    <t>شربت امگا3</t>
  </si>
  <si>
    <t>کلوبازام</t>
  </si>
  <si>
    <t>آلرزام</t>
  </si>
  <si>
    <t>ویوازینک</t>
  </si>
  <si>
    <t>سیترامیکس</t>
  </si>
  <si>
    <t>متورزام</t>
  </si>
  <si>
    <t>مومینیس</t>
  </si>
  <si>
    <t>سیلویتا انرژی درینک</t>
  </si>
  <si>
    <t>میکس ول</t>
  </si>
  <si>
    <t xml:space="preserve">سینوریز </t>
  </si>
  <si>
    <t xml:space="preserve">كپسول امپرازول 20 ميلي گرم </t>
  </si>
  <si>
    <t>محصولات مشخص شده با این رنگ در سال قبل جزو پایپ لاین بودند ولی امسال در فایل ارسالی از R&amp;D نبودند</t>
  </si>
  <si>
    <t>سافت ژل ویتامین E400</t>
  </si>
  <si>
    <t xml:space="preserve">محصولات كنوني بودجه  </t>
  </si>
  <si>
    <t>درصد از بودجه تعدادی</t>
  </si>
  <si>
    <t>قرص ترامادول هیدروکلراید 100</t>
  </si>
  <si>
    <t>اندانسترون odt</t>
  </si>
  <si>
    <t>انترامیل استاندارد</t>
  </si>
  <si>
    <t>انترامیل پر پروتئین</t>
  </si>
  <si>
    <t>التیام</t>
  </si>
  <si>
    <t>هجرت</t>
  </si>
  <si>
    <t>ممتاز</t>
  </si>
  <si>
    <t>البرز</t>
  </si>
  <si>
    <t>محیا</t>
  </si>
  <si>
    <t xml:space="preserve">فردوس </t>
  </si>
  <si>
    <t>هستي</t>
  </si>
  <si>
    <t>ثامن</t>
  </si>
  <si>
    <t xml:space="preserve">قاسم </t>
  </si>
  <si>
    <t>رازي</t>
  </si>
  <si>
    <t>طوبي</t>
  </si>
  <si>
    <t>بهستان</t>
  </si>
  <si>
    <t>دايا</t>
  </si>
  <si>
    <t>پخش</t>
  </si>
  <si>
    <t>بودجه خالص1403</t>
  </si>
  <si>
    <t>بودجه خالص</t>
  </si>
  <si>
    <t>سهم پخش از بودجه</t>
  </si>
  <si>
    <t xml:space="preserve">مکمل </t>
  </si>
  <si>
    <t>جوشان</t>
  </si>
  <si>
    <t>مجموع کل بودجه1402</t>
  </si>
  <si>
    <t>مجموع تعدادي بودجه محصولات كنوني1402</t>
  </si>
  <si>
    <t>درصد از بودجه تعدادی محصولات کنونی  1402</t>
  </si>
  <si>
    <t>درصد از بودجه محصولات کنونی 1403(تعدادی)</t>
  </si>
  <si>
    <t>درصد از بودجه محصولات کنونی1403(ریالی)</t>
  </si>
  <si>
    <t>درصد از کل بودجه1403(تعدادی)</t>
  </si>
  <si>
    <t>درصد از کل بودجه1403(ریالی)</t>
  </si>
  <si>
    <t>درصد از کل بودجه1402(تعدادی)</t>
  </si>
  <si>
    <t>درصد از کل بودجه1402(ریالی)</t>
  </si>
  <si>
    <t>مجموع کل بودجه1403</t>
  </si>
  <si>
    <t>درصد از بودجه ریالی محصولات کنونی  1402</t>
  </si>
  <si>
    <t>درصد از بودجه محصولات پایپ لاین1403 (تعدادی)</t>
  </si>
  <si>
    <t>درصد از بودجه محصولات پایپ لاین1403(ریالی)</t>
  </si>
  <si>
    <t>درصد از بودجه محصولات پایپ لاین1402 (تعدادی)</t>
  </si>
  <si>
    <t>درصد از بودجه محصولات پایپ لاین1402(ریالی)</t>
  </si>
  <si>
    <t>قطره مناقصه</t>
  </si>
  <si>
    <t>قطره غیر مناقصه</t>
  </si>
  <si>
    <t>محصولات مشخص شده با این رنگ محصولات جدید هستند</t>
  </si>
  <si>
    <t>کل</t>
  </si>
  <si>
    <t>مجموع محصولات کنونی</t>
  </si>
  <si>
    <t>درصد از بودجه تعدادی محصولات کنونی 1403</t>
  </si>
  <si>
    <t>درصد از بودجه ریالی محصولات کنونی 1403</t>
  </si>
  <si>
    <t>درصد از بودجه کل تعدادی1403</t>
  </si>
  <si>
    <t>درصد از بودجه کل ریالی 1403</t>
  </si>
  <si>
    <t>محصولات جدید در جاری</t>
  </si>
  <si>
    <t>محصولات جدید در پایپ لاین</t>
  </si>
  <si>
    <t>درصد از بودجه کل تعدادی 1403</t>
  </si>
  <si>
    <t>مجموع پایپ لاین</t>
  </si>
  <si>
    <t>درصد از کل قطره(تعدادی)</t>
  </si>
  <si>
    <t>درصد از کل قطره(ریالی)</t>
  </si>
  <si>
    <t>مجموع تعدادي بودجه محصولات جدید(1399_1400_1402-1401)</t>
  </si>
  <si>
    <t>مجموع ريالي بودجه محصولات جدید(1399_1400_1402-1401)</t>
  </si>
  <si>
    <r>
      <t xml:space="preserve">از بین محصولاتی که در سال 99 پروانه گرفتند </t>
    </r>
    <r>
      <rPr>
        <b/>
        <u/>
        <sz val="10"/>
        <color rgb="FFFF0000"/>
        <rFont val="B Nazanin"/>
      </rPr>
      <t>شربت پریتیفن(لیتو)-ریوارکسابان 15و20-قطره زنجبیل+ب6-قرص و شربت دسلوراتادین-اسپری سدیم کلراید</t>
    </r>
    <r>
      <rPr>
        <b/>
        <sz val="10"/>
        <color theme="1"/>
        <rFont val="B Nazanin"/>
      </rPr>
      <t xml:space="preserve"> به دلیل عدم تولید به صورت مستمر در چند سال،به عنوان محصولات جدید در لیست محاسبه شده است</t>
    </r>
  </si>
  <si>
    <t>پروانه گرفت</t>
  </si>
  <si>
    <t xml:space="preserve"> پروانه با نام برند گرفت13070304</t>
  </si>
  <si>
    <t>ملداکس</t>
  </si>
  <si>
    <t>بودجه  تعدادي با کاهش 20%
 1403</t>
  </si>
  <si>
    <t>مجموع تعدادي بودجه محصولات پايپ لاين آنکولوژی</t>
  </si>
  <si>
    <t xml:space="preserve">مجموع ریالی بودجه محصولات پايپ لاين آنکولوژی </t>
  </si>
  <si>
    <t>مجموع پایپ لاین آنکولوژی</t>
  </si>
  <si>
    <t>درصد ازکل بودجه  پایپ لاین آنکو 1403 (تعدادی)</t>
  </si>
  <si>
    <t>درصد ازکل بودجه  پایپ لاین آنکو 1403 (ریالی)</t>
  </si>
  <si>
    <t>درصد از بودجه پایپ لاین آنکو 1402 (تعدادی)</t>
  </si>
  <si>
    <t>درصد از بودجه پایپ لاین آنکو 1402(ریالی)</t>
  </si>
  <si>
    <t>بودجه ریالی با کاهش 20%
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</si>
</sst>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_-* #,##0.00\-;_-* &quot;-&quot;??_-;_-@_-"/>
    <numFmt numFmtId="165" formatCode="_-* #,##0_-;_-* #,##0\-;_-* &quot;-&quot;??_-;_-@_-"/>
    <numFmt numFmtId="166" formatCode="0.0%"/>
    <numFmt numFmtId="167" formatCode="0.000%"/>
    <numFmt numFmtId="168" formatCode="0.0000"/>
  </numFmts>
  <fonts count="3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9"/>
      <color theme="1"/>
      <name val="B Nazanin"/>
      <charset val="178"/>
    </font>
    <font>
      <b/>
      <sz val="8"/>
      <color theme="1"/>
      <name val="B Nazanin"/>
      <charset val="178"/>
    </font>
    <font>
      <sz val="9"/>
      <color theme="1"/>
      <name val="B Nazanin"/>
      <charset val="178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B Nazanin"/>
      <charset val="178"/>
    </font>
    <font>
      <sz val="10"/>
      <color theme="1"/>
      <name val="B Nazanin"/>
      <charset val="178"/>
    </font>
    <font>
      <b/>
      <sz val="8"/>
      <color theme="1"/>
      <name val="B Nazanin"/>
      <charset val="178"/>
    </font>
    <font>
      <sz val="8"/>
      <color theme="1"/>
      <name val="B Nazanin"/>
      <charset val="178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charset val="178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b/>
      <sz val="10"/>
      <color theme="1"/>
      <name val="Calibri"/>
      <family val="2"/>
      <charset val="178"/>
      <scheme val="minor"/>
    </font>
    <font>
      <sz val="8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sz val="11"/>
      <color theme="1"/>
      <name val="B Nazanin"/>
    </font>
    <font>
      <sz val="10"/>
      <color theme="1"/>
      <name val="B Nazanin"/>
    </font>
    <font>
      <b/>
      <sz val="10"/>
      <color theme="1"/>
      <name val="B Nazanin"/>
    </font>
    <font>
      <sz val="12"/>
      <color theme="1"/>
      <name val="B Nazanin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sz val="9"/>
      <color theme="1"/>
      <name val="B Nazanin"/>
    </font>
    <font>
      <b/>
      <sz val="9"/>
      <color theme="1"/>
      <name val="B Nazanin"/>
    </font>
    <font>
      <b/>
      <u/>
      <sz val="10"/>
      <color rgb="FFFF0000"/>
      <name val="B Nazanin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BA97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BE7D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CB8"/>
        <bgColor indexed="64"/>
      </patternFill>
    </fill>
    <fill>
      <patternFill patternType="solid">
        <fgColor rgb="FFD888B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BF6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BDEF"/>
        <bgColor indexed="64"/>
      </patternFill>
    </fill>
    <fill>
      <patternFill patternType="solid">
        <fgColor rgb="FF7AECF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19F4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AB9"/>
        <bgColor indexed="64"/>
      </patternFill>
    </fill>
    <fill>
      <patternFill patternType="solid">
        <fgColor rgb="FFCC99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25" fillId="0" borderId="0" applyFont="0" applyFill="0" applyBorder="0" applyAlignment="0" applyProtection="0"/>
    <xf numFmtId="0" fontId="1" fillId="0" borderId="0"/>
  </cellStyleXfs>
  <cellXfs count="41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9" fontId="6" fillId="0" borderId="0" xfId="2" applyFont="1" applyFill="1" applyAlignment="1"/>
    <xf numFmtId="0" fontId="6" fillId="0" borderId="0" xfId="0" applyFont="1"/>
    <xf numFmtId="0" fontId="5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 readingOrder="2"/>
    </xf>
    <xf numFmtId="0" fontId="5" fillId="4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/>
    <xf numFmtId="3" fontId="5" fillId="0" borderId="0" xfId="0" applyNumberFormat="1" applyFont="1"/>
    <xf numFmtId="0" fontId="4" fillId="0" borderId="0" xfId="0" applyFont="1" applyAlignment="1">
      <alignment horizontal="center" vertical="center"/>
    </xf>
    <xf numFmtId="9" fontId="6" fillId="0" borderId="2" xfId="2" applyFont="1" applyFill="1" applyBorder="1" applyAlignment="1"/>
    <xf numFmtId="3" fontId="5" fillId="0" borderId="3" xfId="0" applyNumberFormat="1" applyFont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 readingOrder="2"/>
    </xf>
    <xf numFmtId="1" fontId="5" fillId="8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10" borderId="2" xfId="0" applyNumberFormat="1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center" vertical="center" wrapText="1"/>
    </xf>
    <xf numFmtId="3" fontId="5" fillId="11" borderId="2" xfId="0" applyNumberFormat="1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3" fontId="5" fillId="12" borderId="2" xfId="0" applyNumberFormat="1" applyFont="1" applyFill="1" applyBorder="1" applyAlignment="1">
      <alignment horizontal="center" vertical="center"/>
    </xf>
    <xf numFmtId="0" fontId="6" fillId="12" borderId="0" xfId="0" applyFont="1" applyFill="1"/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horizontal="right"/>
    </xf>
    <xf numFmtId="3" fontId="2" fillId="10" borderId="1" xfId="0" applyNumberFormat="1" applyFont="1" applyFill="1" applyBorder="1" applyAlignment="1">
      <alignment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6" fillId="13" borderId="0" xfId="0" applyFont="1" applyFill="1"/>
    <xf numFmtId="3" fontId="14" fillId="11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3" fontId="6" fillId="0" borderId="0" xfId="0" applyNumberFormat="1" applyFont="1"/>
    <xf numFmtId="0" fontId="6" fillId="2" borderId="0" xfId="0" applyFont="1" applyFill="1"/>
    <xf numFmtId="3" fontId="5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3" fontId="6" fillId="14" borderId="2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3" fontId="7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3" fontId="3" fillId="2" borderId="2" xfId="0" applyNumberFormat="1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3" fontId="9" fillId="1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3" fontId="7" fillId="16" borderId="0" xfId="0" applyNumberFormat="1" applyFont="1" applyFill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3" fontId="5" fillId="2" borderId="0" xfId="0" applyNumberFormat="1" applyFont="1" applyFill="1"/>
    <xf numFmtId="3" fontId="5" fillId="17" borderId="2" xfId="0" applyNumberFormat="1" applyFont="1" applyFill="1" applyBorder="1" applyAlignment="1">
      <alignment horizontal="center" vertical="center"/>
    </xf>
    <xf numFmtId="9" fontId="17" fillId="5" borderId="2" xfId="2" applyFont="1" applyFill="1" applyBorder="1" applyAlignment="1">
      <alignment vertical="center"/>
    </xf>
    <xf numFmtId="0" fontId="17" fillId="5" borderId="2" xfId="0" applyFont="1" applyFill="1" applyBorder="1" applyAlignment="1">
      <alignment vertical="center"/>
    </xf>
    <xf numFmtId="9" fontId="17" fillId="5" borderId="2" xfId="2" applyFont="1" applyFill="1" applyBorder="1" applyAlignment="1">
      <alignment horizontal="center" vertical="center" wrapText="1"/>
    </xf>
    <xf numFmtId="9" fontId="17" fillId="0" borderId="2" xfId="2" applyFont="1" applyFill="1" applyBorder="1" applyAlignment="1"/>
    <xf numFmtId="165" fontId="17" fillId="0" borderId="2" xfId="1" applyNumberFormat="1" applyFont="1" applyFill="1" applyBorder="1" applyAlignment="1"/>
    <xf numFmtId="3" fontId="17" fillId="0" borderId="0" xfId="0" applyNumberFormat="1" applyFont="1" applyAlignment="1">
      <alignment horizontal="center" vertical="center"/>
    </xf>
    <xf numFmtId="0" fontId="17" fillId="0" borderId="0" xfId="0" applyFont="1"/>
    <xf numFmtId="9" fontId="17" fillId="0" borderId="0" xfId="2" applyFont="1" applyFill="1" applyAlignment="1"/>
    <xf numFmtId="0" fontId="9" fillId="10" borderId="2" xfId="0" applyFont="1" applyFill="1" applyBorder="1" applyAlignment="1">
      <alignment horizontal="center" vertical="center"/>
    </xf>
    <xf numFmtId="3" fontId="6" fillId="2" borderId="0" xfId="0" applyNumberFormat="1" applyFont="1" applyFill="1"/>
    <xf numFmtId="0" fontId="18" fillId="18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10" fontId="20" fillId="0" borderId="2" xfId="2" applyNumberFormat="1" applyFon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2" fillId="19" borderId="2" xfId="0" applyNumberFormat="1" applyFont="1" applyFill="1" applyBorder="1" applyAlignment="1">
      <alignment horizontal="center" vertical="center"/>
    </xf>
    <xf numFmtId="0" fontId="0" fillId="0" borderId="2" xfId="0" applyBorder="1"/>
    <xf numFmtId="3" fontId="2" fillId="19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21" fillId="2" borderId="2" xfId="0" applyFont="1" applyFill="1" applyBorder="1" applyAlignment="1">
      <alignment horizontal="center" vertical="center"/>
    </xf>
    <xf numFmtId="3" fontId="5" fillId="20" borderId="2" xfId="0" applyNumberFormat="1" applyFont="1" applyFill="1" applyBorder="1" applyAlignment="1">
      <alignment horizontal="center" vertical="center"/>
    </xf>
    <xf numFmtId="3" fontId="5" fillId="8" borderId="2" xfId="0" applyNumberFormat="1" applyFont="1" applyFill="1" applyBorder="1" applyAlignment="1">
      <alignment horizontal="center" vertical="center"/>
    </xf>
    <xf numFmtId="9" fontId="0" fillId="0" borderId="0" xfId="2" applyFont="1"/>
    <xf numFmtId="3" fontId="5" fillId="0" borderId="7" xfId="0" applyNumberFormat="1" applyFont="1" applyBorder="1" applyAlignment="1">
      <alignment horizontal="center" vertical="center"/>
    </xf>
    <xf numFmtId="0" fontId="22" fillId="0" borderId="2" xfId="0" applyFont="1" applyBorder="1"/>
    <xf numFmtId="0" fontId="0" fillId="17" borderId="2" xfId="0" applyFill="1" applyBorder="1" applyAlignment="1">
      <alignment horizontal="center" vertical="center"/>
    </xf>
    <xf numFmtId="3" fontId="4" fillId="17" borderId="2" xfId="0" applyNumberFormat="1" applyFont="1" applyFill="1" applyBorder="1" applyAlignment="1">
      <alignment horizontal="center" vertical="center"/>
    </xf>
    <xf numFmtId="10" fontId="20" fillId="17" borderId="2" xfId="2" applyNumberFormat="1" applyFont="1" applyFill="1" applyBorder="1" applyAlignment="1">
      <alignment horizontal="center" vertical="center"/>
    </xf>
    <xf numFmtId="10" fontId="22" fillId="0" borderId="2" xfId="2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9" fontId="0" fillId="2" borderId="0" xfId="2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9" fontId="22" fillId="0" borderId="2" xfId="2" applyFont="1" applyBorder="1" applyAlignment="1">
      <alignment horizontal="center" vertical="center"/>
    </xf>
    <xf numFmtId="3" fontId="7" fillId="10" borderId="2" xfId="0" applyNumberFormat="1" applyFont="1" applyFill="1" applyBorder="1" applyAlignment="1">
      <alignment horizontal="center" vertical="center"/>
    </xf>
    <xf numFmtId="3" fontId="7" fillId="10" borderId="2" xfId="0" applyNumberFormat="1" applyFont="1" applyFill="1" applyBorder="1" applyAlignment="1">
      <alignment horizontal="right"/>
    </xf>
    <xf numFmtId="10" fontId="20" fillId="17" borderId="7" xfId="2" applyNumberFormat="1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22" fillId="22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2" fillId="21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3" fontId="7" fillId="23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top" wrapText="1"/>
    </xf>
    <xf numFmtId="1" fontId="4" fillId="2" borderId="2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18" fillId="18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0" borderId="2" xfId="0" applyFont="1" applyFill="1" applyBorder="1" applyAlignment="1">
      <alignment horizontal="center" vertical="center"/>
    </xf>
    <xf numFmtId="3" fontId="2" fillId="20" borderId="2" xfId="0" applyNumberFormat="1" applyFont="1" applyFill="1" applyBorder="1" applyAlignment="1">
      <alignment horizontal="center" vertical="center"/>
    </xf>
    <xf numFmtId="167" fontId="22" fillId="0" borderId="2" xfId="2" applyNumberFormat="1" applyFont="1" applyBorder="1" applyAlignment="1">
      <alignment horizontal="center" vertical="center"/>
    </xf>
    <xf numFmtId="3" fontId="2" fillId="19" borderId="3" xfId="0" applyNumberFormat="1" applyFont="1" applyFill="1" applyBorder="1" applyAlignment="1">
      <alignment horizontal="center" vertical="center"/>
    </xf>
    <xf numFmtId="167" fontId="0" fillId="0" borderId="2" xfId="2" applyNumberFormat="1" applyFont="1" applyBorder="1"/>
    <xf numFmtId="166" fontId="0" fillId="0" borderId="2" xfId="2" applyNumberFormat="1" applyFont="1" applyBorder="1" applyAlignment="1">
      <alignment horizontal="center" vertical="center"/>
    </xf>
    <xf numFmtId="167" fontId="0" fillId="0" borderId="2" xfId="2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right"/>
    </xf>
    <xf numFmtId="3" fontId="0" fillId="0" borderId="0" xfId="0" applyNumberFormat="1"/>
    <xf numFmtId="3" fontId="5" fillId="21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3" fontId="9" fillId="10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3" fillId="0" borderId="2" xfId="0" applyFont="1" applyBorder="1"/>
    <xf numFmtId="0" fontId="22" fillId="17" borderId="2" xfId="0" applyFont="1" applyFill="1" applyBorder="1" applyAlignment="1">
      <alignment horizontal="center" vertical="center"/>
    </xf>
    <xf numFmtId="0" fontId="22" fillId="17" borderId="2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3" fontId="5" fillId="8" borderId="3" xfId="0" applyNumberFormat="1" applyFont="1" applyFill="1" applyBorder="1" applyAlignment="1">
      <alignment horizontal="center" vertical="center"/>
    </xf>
    <xf numFmtId="9" fontId="0" fillId="2" borderId="0" xfId="2" applyFont="1" applyFill="1" applyBorder="1"/>
    <xf numFmtId="1" fontId="4" fillId="2" borderId="0" xfId="0" applyNumberFormat="1" applyFont="1" applyFill="1" applyAlignment="1">
      <alignment horizontal="center" vertical="center"/>
    </xf>
    <xf numFmtId="166" fontId="0" fillId="0" borderId="0" xfId="2" applyNumberFormat="1" applyFont="1"/>
    <xf numFmtId="0" fontId="0" fillId="2" borderId="0" xfId="0" applyFill="1" applyAlignment="1">
      <alignment horizontal="center"/>
    </xf>
    <xf numFmtId="0" fontId="2" fillId="2" borderId="3" xfId="3" applyFont="1" applyFill="1" applyBorder="1" applyAlignment="1">
      <alignment horizontal="center" vertical="center"/>
    </xf>
    <xf numFmtId="0" fontId="24" fillId="0" borderId="2" xfId="0" applyFont="1" applyBorder="1"/>
    <xf numFmtId="0" fontId="24" fillId="0" borderId="3" xfId="0" applyFont="1" applyBorder="1" applyAlignment="1">
      <alignment horizontal="center" vertical="center"/>
    </xf>
    <xf numFmtId="0" fontId="24" fillId="24" borderId="2" xfId="0" applyFont="1" applyFill="1" applyBorder="1"/>
    <xf numFmtId="9" fontId="5" fillId="4" borderId="3" xfId="2" applyFont="1" applyFill="1" applyBorder="1" applyAlignment="1">
      <alignment horizontal="center" vertical="center"/>
    </xf>
    <xf numFmtId="166" fontId="5" fillId="4" borderId="3" xfId="2" applyNumberFormat="1" applyFont="1" applyFill="1" applyBorder="1" applyAlignment="1">
      <alignment horizontal="center" vertical="center"/>
    </xf>
    <xf numFmtId="0" fontId="0" fillId="4" borderId="0" xfId="0" applyFill="1"/>
    <xf numFmtId="10" fontId="5" fillId="4" borderId="3" xfId="2" applyNumberFormat="1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 wrapText="1"/>
    </xf>
    <xf numFmtId="0" fontId="24" fillId="25" borderId="2" xfId="0" applyFont="1" applyFill="1" applyBorder="1"/>
    <xf numFmtId="0" fontId="2" fillId="2" borderId="8" xfId="3" applyFont="1" applyFill="1" applyBorder="1" applyAlignment="1">
      <alignment horizontal="center" vertical="center" wrapText="1"/>
    </xf>
    <xf numFmtId="1" fontId="24" fillId="0" borderId="2" xfId="0" applyNumberFormat="1" applyFont="1" applyBorder="1"/>
    <xf numFmtId="1" fontId="24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0" fillId="0" borderId="0" xfId="0" applyNumberFormat="1"/>
    <xf numFmtId="168" fontId="5" fillId="4" borderId="3" xfId="2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17" borderId="2" xfId="0" applyFill="1" applyBorder="1"/>
    <xf numFmtId="9" fontId="5" fillId="17" borderId="2" xfId="2" applyFont="1" applyFill="1" applyBorder="1" applyAlignment="1">
      <alignment horizontal="center" vertical="center"/>
    </xf>
    <xf numFmtId="0" fontId="24" fillId="17" borderId="2" xfId="0" applyFont="1" applyFill="1" applyBorder="1"/>
    <xf numFmtId="0" fontId="2" fillId="4" borderId="2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0" xfId="3" applyFont="1" applyFill="1" applyAlignment="1">
      <alignment vertical="center" wrapText="1"/>
    </xf>
    <xf numFmtId="3" fontId="2" fillId="2" borderId="0" xfId="3" applyNumberFormat="1" applyFont="1" applyFill="1" applyAlignment="1">
      <alignment horizontal="center" vertical="center"/>
    </xf>
    <xf numFmtId="3" fontId="0" fillId="2" borderId="0" xfId="0" applyNumberFormat="1" applyFill="1"/>
    <xf numFmtId="0" fontId="3" fillId="0" borderId="4" xfId="0" applyFont="1" applyBorder="1" applyAlignment="1">
      <alignment horizontal="center" vertical="center" wrapText="1"/>
    </xf>
    <xf numFmtId="3" fontId="2" fillId="16" borderId="8" xfId="3" applyNumberFormat="1" applyFont="1" applyFill="1" applyBorder="1" applyAlignment="1">
      <alignment horizontal="center" vertical="center" wrapText="1"/>
    </xf>
    <xf numFmtId="9" fontId="5" fillId="16" borderId="2" xfId="2" applyFont="1" applyFill="1" applyBorder="1" applyAlignment="1">
      <alignment horizontal="center" vertical="center"/>
    </xf>
    <xf numFmtId="3" fontId="5" fillId="17" borderId="2" xfId="2" applyNumberFormat="1" applyFont="1" applyFill="1" applyBorder="1" applyAlignment="1">
      <alignment horizontal="center" vertical="center"/>
    </xf>
    <xf numFmtId="9" fontId="5" fillId="17" borderId="3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vertical="center"/>
    </xf>
    <xf numFmtId="0" fontId="2" fillId="2" borderId="10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vertical="center" wrapText="1"/>
    </xf>
    <xf numFmtId="3" fontId="2" fillId="2" borderId="0" xfId="3" applyNumberFormat="1" applyFont="1" applyFill="1" applyAlignment="1">
      <alignment vertical="center" wrapText="1"/>
    </xf>
    <xf numFmtId="0" fontId="2" fillId="26" borderId="8" xfId="3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/>
    </xf>
    <xf numFmtId="0" fontId="2" fillId="4" borderId="8" xfId="3" applyFont="1" applyFill="1" applyBorder="1" applyAlignment="1">
      <alignment horizontal="center" vertical="center" wrapText="1"/>
    </xf>
    <xf numFmtId="3" fontId="2" fillId="27" borderId="8" xfId="3" applyNumberFormat="1" applyFont="1" applyFill="1" applyBorder="1" applyAlignment="1">
      <alignment horizontal="center" vertical="center" wrapText="1"/>
    </xf>
    <xf numFmtId="9" fontId="5" fillId="27" borderId="3" xfId="2" applyFont="1" applyFill="1" applyBorder="1" applyAlignment="1">
      <alignment horizontal="center" vertical="center"/>
    </xf>
    <xf numFmtId="9" fontId="5" fillId="27" borderId="2" xfId="2" applyFont="1" applyFill="1" applyBorder="1" applyAlignment="1">
      <alignment horizontal="center" vertical="center"/>
    </xf>
    <xf numFmtId="0" fontId="2" fillId="28" borderId="8" xfId="3" applyFont="1" applyFill="1" applyBorder="1" applyAlignment="1">
      <alignment horizontal="center" vertical="center" wrapText="1"/>
    </xf>
    <xf numFmtId="3" fontId="5" fillId="28" borderId="2" xfId="0" applyNumberFormat="1" applyFont="1" applyFill="1" applyBorder="1" applyAlignment="1">
      <alignment horizontal="center" vertical="center"/>
    </xf>
    <xf numFmtId="3" fontId="5" fillId="28" borderId="3" xfId="0" applyNumberFormat="1" applyFont="1" applyFill="1" applyBorder="1" applyAlignment="1">
      <alignment horizontal="center" vertical="center"/>
    </xf>
    <xf numFmtId="1" fontId="5" fillId="28" borderId="3" xfId="0" applyNumberFormat="1" applyFont="1" applyFill="1" applyBorder="1" applyAlignment="1">
      <alignment horizontal="center" vertical="center"/>
    </xf>
    <xf numFmtId="3" fontId="5" fillId="26" borderId="2" xfId="0" applyNumberFormat="1" applyFont="1" applyFill="1" applyBorder="1" applyAlignment="1">
      <alignment horizontal="center" vertical="center"/>
    </xf>
    <xf numFmtId="3" fontId="5" fillId="29" borderId="2" xfId="0" applyNumberFormat="1" applyFont="1" applyFill="1" applyBorder="1" applyAlignment="1">
      <alignment horizontal="center" vertical="center"/>
    </xf>
    <xf numFmtId="3" fontId="5" fillId="29" borderId="3" xfId="0" applyNumberFormat="1" applyFont="1" applyFill="1" applyBorder="1" applyAlignment="1">
      <alignment horizontal="center" vertical="center"/>
    </xf>
    <xf numFmtId="1" fontId="5" fillId="29" borderId="3" xfId="0" applyNumberFormat="1" applyFont="1" applyFill="1" applyBorder="1" applyAlignment="1">
      <alignment horizontal="center" vertical="center"/>
    </xf>
    <xf numFmtId="0" fontId="2" fillId="30" borderId="3" xfId="3" applyFont="1" applyFill="1" applyBorder="1" applyAlignment="1">
      <alignment horizontal="center" vertical="center" wrapText="1"/>
    </xf>
    <xf numFmtId="9" fontId="5" fillId="30" borderId="3" xfId="2" applyFont="1" applyFill="1" applyBorder="1" applyAlignment="1">
      <alignment horizontal="center" vertical="center"/>
    </xf>
    <xf numFmtId="3" fontId="2" fillId="31" borderId="8" xfId="3" applyNumberFormat="1" applyFont="1" applyFill="1" applyBorder="1" applyAlignment="1">
      <alignment horizontal="center" vertical="center" wrapText="1"/>
    </xf>
    <xf numFmtId="3" fontId="5" fillId="31" borderId="2" xfId="2" applyNumberFormat="1" applyFont="1" applyFill="1" applyBorder="1" applyAlignment="1">
      <alignment horizontal="center" vertical="center"/>
    </xf>
    <xf numFmtId="3" fontId="5" fillId="31" borderId="3" xfId="2" applyNumberFormat="1" applyFont="1" applyFill="1" applyBorder="1" applyAlignment="1">
      <alignment horizontal="center" vertical="center"/>
    </xf>
    <xf numFmtId="0" fontId="2" fillId="29" borderId="8" xfId="3" applyFont="1" applyFill="1" applyBorder="1" applyAlignment="1">
      <alignment horizontal="center" vertical="center" wrapText="1"/>
    </xf>
    <xf numFmtId="3" fontId="2" fillId="32" borderId="3" xfId="3" applyNumberFormat="1" applyFont="1" applyFill="1" applyBorder="1" applyAlignment="1">
      <alignment horizontal="center" vertical="center" wrapText="1"/>
    </xf>
    <xf numFmtId="3" fontId="5" fillId="32" borderId="2" xfId="0" applyNumberFormat="1" applyFont="1" applyFill="1" applyBorder="1" applyAlignment="1">
      <alignment horizontal="center" vertical="center"/>
    </xf>
    <xf numFmtId="1" fontId="5" fillId="32" borderId="2" xfId="0" applyNumberFormat="1" applyFont="1" applyFill="1" applyBorder="1" applyAlignment="1">
      <alignment horizontal="center" vertical="center"/>
    </xf>
    <xf numFmtId="3" fontId="2" fillId="33" borderId="3" xfId="3" applyNumberFormat="1" applyFont="1" applyFill="1" applyBorder="1" applyAlignment="1">
      <alignment horizontal="center" vertical="center" wrapText="1"/>
    </xf>
    <xf numFmtId="3" fontId="5" fillId="33" borderId="3" xfId="0" applyNumberFormat="1" applyFont="1" applyFill="1" applyBorder="1" applyAlignment="1">
      <alignment horizontal="center" vertical="center"/>
    </xf>
    <xf numFmtId="0" fontId="18" fillId="34" borderId="2" xfId="0" applyFont="1" applyFill="1" applyBorder="1" applyAlignment="1">
      <alignment horizontal="center" vertical="center" wrapText="1"/>
    </xf>
    <xf numFmtId="9" fontId="5" fillId="35" borderId="3" xfId="2" applyFont="1" applyFill="1" applyBorder="1" applyAlignment="1">
      <alignment horizontal="center" vertical="center"/>
    </xf>
    <xf numFmtId="0" fontId="2" fillId="35" borderId="2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30" borderId="8" xfId="3" applyFont="1" applyFill="1" applyBorder="1" applyAlignment="1">
      <alignment horizontal="center" vertical="center" wrapText="1"/>
    </xf>
    <xf numFmtId="9" fontId="5" fillId="4" borderId="2" xfId="2" applyFont="1" applyFill="1" applyBorder="1" applyAlignment="1">
      <alignment horizontal="center" vertical="center"/>
    </xf>
    <xf numFmtId="9" fontId="5" fillId="30" borderId="2" xfId="2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3" fontId="0" fillId="17" borderId="2" xfId="0" applyNumberFormat="1" applyFill="1" applyBorder="1"/>
    <xf numFmtId="0" fontId="2" fillId="36" borderId="8" xfId="3" applyFont="1" applyFill="1" applyBorder="1" applyAlignment="1">
      <alignment horizontal="center" vertical="center" wrapText="1"/>
    </xf>
    <xf numFmtId="3" fontId="5" fillId="36" borderId="2" xfId="0" applyNumberFormat="1" applyFont="1" applyFill="1" applyBorder="1" applyAlignment="1">
      <alignment horizontal="center" vertical="center"/>
    </xf>
    <xf numFmtId="3" fontId="5" fillId="36" borderId="3" xfId="0" applyNumberFormat="1" applyFont="1" applyFill="1" applyBorder="1" applyAlignment="1">
      <alignment horizontal="center" vertical="center"/>
    </xf>
    <xf numFmtId="1" fontId="5" fillId="36" borderId="3" xfId="0" applyNumberFormat="1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 wrapText="1"/>
    </xf>
    <xf numFmtId="166" fontId="5" fillId="2" borderId="2" xfId="2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/>
    </xf>
    <xf numFmtId="3" fontId="2" fillId="37" borderId="2" xfId="0" applyNumberFormat="1" applyFont="1" applyFill="1" applyBorder="1" applyAlignment="1">
      <alignment horizontal="center" vertical="center" wrapText="1"/>
    </xf>
    <xf numFmtId="3" fontId="5" fillId="37" borderId="2" xfId="0" applyNumberFormat="1" applyFont="1" applyFill="1" applyBorder="1" applyAlignment="1">
      <alignment horizontal="center" vertical="center"/>
    </xf>
    <xf numFmtId="3" fontId="5" fillId="37" borderId="3" xfId="0" applyNumberFormat="1" applyFont="1" applyFill="1" applyBorder="1" applyAlignment="1">
      <alignment horizontal="center" vertical="center"/>
    </xf>
    <xf numFmtId="0" fontId="5" fillId="37" borderId="0" xfId="0" applyFont="1" applyFill="1" applyAlignment="1">
      <alignment horizontal="center" vertical="center"/>
    </xf>
    <xf numFmtId="0" fontId="5" fillId="32" borderId="0" xfId="0" applyFont="1" applyFill="1" applyAlignment="1">
      <alignment horizontal="center" vertical="center"/>
    </xf>
    <xf numFmtId="3" fontId="5" fillId="32" borderId="3" xfId="0" applyNumberFormat="1" applyFont="1" applyFill="1" applyBorder="1" applyAlignment="1">
      <alignment horizontal="center" vertical="center"/>
    </xf>
    <xf numFmtId="3" fontId="5" fillId="39" borderId="3" xfId="0" applyNumberFormat="1" applyFont="1" applyFill="1" applyBorder="1" applyAlignment="1">
      <alignment horizontal="center" vertical="center"/>
    </xf>
    <xf numFmtId="0" fontId="5" fillId="39" borderId="0" xfId="0" applyFont="1" applyFill="1" applyAlignment="1">
      <alignment horizontal="center" vertical="center"/>
    </xf>
    <xf numFmtId="3" fontId="7" fillId="39" borderId="2" xfId="0" applyNumberFormat="1" applyFont="1" applyFill="1" applyBorder="1" applyAlignment="1">
      <alignment horizontal="center" vertical="center" wrapText="1"/>
    </xf>
    <xf numFmtId="3" fontId="2" fillId="32" borderId="2" xfId="0" applyNumberFormat="1" applyFont="1" applyFill="1" applyBorder="1" applyAlignment="1">
      <alignment horizontal="center" vertical="center" wrapText="1"/>
    </xf>
    <xf numFmtId="9" fontId="6" fillId="0" borderId="3" xfId="2" applyFont="1" applyFill="1" applyBorder="1" applyAlignment="1"/>
    <xf numFmtId="9" fontId="6" fillId="2" borderId="0" xfId="2" applyFont="1" applyFill="1" applyAlignment="1"/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5" borderId="2" xfId="0" applyFont="1" applyFill="1" applyBorder="1" applyAlignment="1">
      <alignment horizontal="center" vertical="center"/>
    </xf>
    <xf numFmtId="0" fontId="5" fillId="41" borderId="2" xfId="0" applyFont="1" applyFill="1" applyBorder="1" applyAlignment="1">
      <alignment horizontal="center" vertical="center"/>
    </xf>
    <xf numFmtId="9" fontId="4" fillId="31" borderId="2" xfId="2" applyFont="1" applyFill="1" applyBorder="1" applyAlignment="1">
      <alignment horizontal="center" vertical="center" wrapText="1"/>
    </xf>
    <xf numFmtId="0" fontId="4" fillId="31" borderId="2" xfId="0" applyFont="1" applyFill="1" applyBorder="1" applyAlignment="1">
      <alignment vertical="center"/>
    </xf>
    <xf numFmtId="0" fontId="5" fillId="42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10" fontId="4" fillId="2" borderId="2" xfId="2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6" fontId="4" fillId="2" borderId="2" xfId="2" applyNumberFormat="1" applyFont="1" applyFill="1" applyBorder="1" applyAlignment="1">
      <alignment horizontal="center" vertical="center"/>
    </xf>
    <xf numFmtId="3" fontId="4" fillId="38" borderId="2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3" fontId="4" fillId="40" borderId="7" xfId="0" applyNumberFormat="1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0" fontId="5" fillId="43" borderId="2" xfId="0" applyFont="1" applyFill="1" applyBorder="1" applyAlignment="1">
      <alignment horizontal="center" vertical="center"/>
    </xf>
    <xf numFmtId="0" fontId="5" fillId="43" borderId="2" xfId="0" applyFont="1" applyFill="1" applyBorder="1" applyAlignment="1">
      <alignment horizontal="right"/>
    </xf>
    <xf numFmtId="3" fontId="27" fillId="0" borderId="4" xfId="0" applyNumberFormat="1" applyFont="1" applyBorder="1" applyAlignment="1">
      <alignment horizontal="center" vertical="center"/>
    </xf>
    <xf numFmtId="0" fontId="5" fillId="43" borderId="2" xfId="0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3" fontId="2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0" borderId="7" xfId="0" applyFont="1" applyFill="1" applyBorder="1" applyAlignment="1">
      <alignment horizontal="center" vertical="center"/>
    </xf>
    <xf numFmtId="3" fontId="27" fillId="2" borderId="0" xfId="0" applyNumberFormat="1" applyFont="1" applyFill="1" applyAlignment="1">
      <alignment horizontal="center" vertical="center"/>
    </xf>
    <xf numFmtId="9" fontId="4" fillId="2" borderId="2" xfId="2" applyFont="1" applyFill="1" applyBorder="1" applyAlignment="1">
      <alignment horizontal="center" vertical="center" wrapText="1"/>
    </xf>
    <xf numFmtId="10" fontId="4" fillId="2" borderId="2" xfId="2" applyNumberFormat="1" applyFont="1" applyFill="1" applyBorder="1" applyAlignment="1">
      <alignment horizontal="center" vertical="center" wrapText="1"/>
    </xf>
    <xf numFmtId="166" fontId="4" fillId="2" borderId="2" xfId="2" applyNumberFormat="1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/>
    </xf>
    <xf numFmtId="9" fontId="5" fillId="2" borderId="0" xfId="2" applyFont="1" applyFill="1" applyBorder="1" applyAlignment="1">
      <alignment horizontal="center" vertical="center"/>
    </xf>
    <xf numFmtId="10" fontId="5" fillId="2" borderId="2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2" borderId="1" xfId="3" applyFont="1" applyFill="1" applyBorder="1" applyAlignment="1">
      <alignment horizontal="center" vertical="center"/>
    </xf>
    <xf numFmtId="0" fontId="28" fillId="2" borderId="2" xfId="3" applyFont="1" applyFill="1" applyBorder="1" applyAlignment="1">
      <alignment horizontal="center" vertical="center"/>
    </xf>
    <xf numFmtId="3" fontId="27" fillId="2" borderId="3" xfId="0" applyNumberFormat="1" applyFont="1" applyFill="1" applyBorder="1" applyAlignment="1">
      <alignment horizontal="center" vertical="center"/>
    </xf>
    <xf numFmtId="3" fontId="27" fillId="44" borderId="2" xfId="0" applyNumberFormat="1" applyFont="1" applyFill="1" applyBorder="1" applyAlignment="1">
      <alignment horizontal="center" vertical="center"/>
    </xf>
    <xf numFmtId="3" fontId="27" fillId="17" borderId="2" xfId="0" applyNumberFormat="1" applyFont="1" applyFill="1" applyBorder="1" applyAlignment="1">
      <alignment horizontal="center" vertical="center"/>
    </xf>
    <xf numFmtId="3" fontId="27" fillId="0" borderId="0" xfId="0" applyNumberFormat="1" applyFont="1" applyAlignment="1">
      <alignment horizontal="center" vertical="center" readingOrder="2"/>
    </xf>
    <xf numFmtId="0" fontId="27" fillId="0" borderId="0" xfId="0" applyFont="1" applyAlignment="1">
      <alignment horizontal="right"/>
    </xf>
    <xf numFmtId="3" fontId="27" fillId="0" borderId="0" xfId="0" applyNumberFormat="1" applyFont="1" applyAlignment="1">
      <alignment horizontal="center" vertical="center"/>
    </xf>
    <xf numFmtId="3" fontId="27" fillId="37" borderId="2" xfId="0" applyNumberFormat="1" applyFont="1" applyFill="1" applyBorder="1" applyAlignment="1">
      <alignment horizontal="center" vertical="center"/>
    </xf>
    <xf numFmtId="3" fontId="27" fillId="10" borderId="1" xfId="0" applyNumberFormat="1" applyFont="1" applyFill="1" applyBorder="1" applyAlignment="1">
      <alignment horizontal="center" vertical="center"/>
    </xf>
    <xf numFmtId="0" fontId="22" fillId="0" borderId="0" xfId="0" applyFont="1"/>
    <xf numFmtId="0" fontId="28" fillId="0" borderId="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3" fontId="28" fillId="2" borderId="0" xfId="0" applyNumberFormat="1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0" borderId="2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0" xfId="0" applyFont="1" applyFill="1"/>
    <xf numFmtId="0" fontId="27" fillId="2" borderId="2" xfId="0" applyFont="1" applyFill="1" applyBorder="1" applyAlignment="1">
      <alignment horizontal="right"/>
    </xf>
    <xf numFmtId="0" fontId="28" fillId="2" borderId="2" xfId="3" applyFont="1" applyFill="1" applyBorder="1" applyAlignment="1">
      <alignment horizontal="center" vertical="center" wrapText="1"/>
    </xf>
    <xf numFmtId="3" fontId="26" fillId="0" borderId="2" xfId="0" applyNumberFormat="1" applyFont="1" applyBorder="1" applyAlignment="1">
      <alignment horizontal="center" vertical="center"/>
    </xf>
    <xf numFmtId="3" fontId="26" fillId="10" borderId="2" xfId="0" applyNumberFormat="1" applyFont="1" applyFill="1" applyBorder="1" applyAlignment="1">
      <alignment horizontal="center" vertical="center"/>
    </xf>
    <xf numFmtId="3" fontId="29" fillId="0" borderId="2" xfId="0" applyNumberFormat="1" applyFont="1" applyBorder="1" applyAlignment="1">
      <alignment horizontal="center" vertical="center"/>
    </xf>
    <xf numFmtId="3" fontId="29" fillId="1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22" borderId="2" xfId="0" applyFont="1" applyFill="1" applyBorder="1" applyAlignment="1">
      <alignment horizontal="center" vertical="center"/>
    </xf>
    <xf numFmtId="3" fontId="5" fillId="22" borderId="2" xfId="0" applyNumberFormat="1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3" fontId="32" fillId="2" borderId="2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center" vertical="center"/>
    </xf>
    <xf numFmtId="3" fontId="33" fillId="19" borderId="2" xfId="0" applyNumberFormat="1" applyFont="1" applyFill="1" applyBorder="1" applyAlignment="1">
      <alignment horizontal="center" vertical="center"/>
    </xf>
    <xf numFmtId="3" fontId="32" fillId="19" borderId="1" xfId="0" applyNumberFormat="1" applyFont="1" applyFill="1" applyBorder="1" applyAlignment="1">
      <alignment horizontal="center" vertical="center"/>
    </xf>
    <xf numFmtId="3" fontId="32" fillId="2" borderId="0" xfId="0" applyNumberFormat="1" applyFont="1" applyFill="1" applyAlignment="1">
      <alignment horizontal="center" vertical="center"/>
    </xf>
    <xf numFmtId="0" fontId="19" fillId="45" borderId="2" xfId="0" applyFont="1" applyFill="1" applyBorder="1" applyAlignment="1">
      <alignment horizontal="center" vertical="center"/>
    </xf>
    <xf numFmtId="3" fontId="32" fillId="45" borderId="2" xfId="0" applyNumberFormat="1" applyFont="1" applyFill="1" applyBorder="1" applyAlignment="1">
      <alignment horizontal="center" vertical="center"/>
    </xf>
    <xf numFmtId="3" fontId="32" fillId="19" borderId="2" xfId="0" applyNumberFormat="1" applyFont="1" applyFill="1" applyBorder="1" applyAlignment="1">
      <alignment horizontal="center" vertical="center"/>
    </xf>
    <xf numFmtId="3" fontId="27" fillId="2" borderId="2" xfId="0" applyNumberFormat="1" applyFont="1" applyFill="1" applyBorder="1" applyAlignment="1">
      <alignment horizontal="center" vertical="center"/>
    </xf>
    <xf numFmtId="3" fontId="33" fillId="19" borderId="1" xfId="0" applyNumberFormat="1" applyFon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 vertical="center" wrapText="1"/>
    </xf>
    <xf numFmtId="0" fontId="28" fillId="22" borderId="2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9" fontId="20" fillId="22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3" fontId="32" fillId="33" borderId="2" xfId="0" applyNumberFormat="1" applyFont="1" applyFill="1" applyBorder="1" applyAlignment="1">
      <alignment horizontal="center" vertical="center"/>
    </xf>
    <xf numFmtId="3" fontId="33" fillId="2" borderId="0" xfId="0" applyNumberFormat="1" applyFont="1" applyFill="1" applyAlignment="1">
      <alignment horizontal="center" vertical="center"/>
    </xf>
    <xf numFmtId="0" fontId="5" fillId="46" borderId="2" xfId="0" applyFont="1" applyFill="1" applyBorder="1" applyAlignment="1">
      <alignment horizontal="right"/>
    </xf>
    <xf numFmtId="0" fontId="5" fillId="46" borderId="2" xfId="0" applyFont="1" applyFill="1" applyBorder="1" applyAlignment="1">
      <alignment horizontal="center" vertical="center" wrapText="1"/>
    </xf>
    <xf numFmtId="0" fontId="22" fillId="33" borderId="2" xfId="0" applyFont="1" applyFill="1" applyBorder="1" applyAlignment="1">
      <alignment horizontal="center" vertical="center" wrapText="1"/>
    </xf>
    <xf numFmtId="0" fontId="18" fillId="48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20" fillId="4" borderId="2" xfId="2" applyFont="1" applyFill="1" applyBorder="1" applyAlignment="1">
      <alignment horizontal="center" vertical="center"/>
    </xf>
    <xf numFmtId="0" fontId="20" fillId="33" borderId="2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 wrapText="1"/>
    </xf>
    <xf numFmtId="0" fontId="7" fillId="22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horizontal="center" vertical="center"/>
    </xf>
    <xf numFmtId="0" fontId="7" fillId="47" borderId="2" xfId="0" applyFont="1" applyFill="1" applyBorder="1" applyAlignment="1">
      <alignment horizontal="center" vertical="center" wrapText="1"/>
    </xf>
    <xf numFmtId="0" fontId="5" fillId="33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5" fillId="43" borderId="5" xfId="0" applyFont="1" applyFill="1" applyBorder="1" applyAlignment="1">
      <alignment horizontal="center" vertical="center"/>
    </xf>
    <xf numFmtId="0" fontId="5" fillId="49" borderId="2" xfId="0" applyFont="1" applyFill="1" applyBorder="1" applyAlignment="1">
      <alignment horizontal="center" vertical="center"/>
    </xf>
    <xf numFmtId="0" fontId="5" fillId="49" borderId="2" xfId="0" applyFont="1" applyFill="1" applyBorder="1" applyAlignment="1">
      <alignment horizontal="right"/>
    </xf>
    <xf numFmtId="0" fontId="5" fillId="49" borderId="4" xfId="0" applyFont="1" applyFill="1" applyBorder="1" applyAlignment="1">
      <alignment horizontal="center" vertical="center"/>
    </xf>
    <xf numFmtId="0" fontId="5" fillId="50" borderId="2" xfId="0" applyFont="1" applyFill="1" applyBorder="1" applyAlignment="1">
      <alignment horizontal="center" vertical="center"/>
    </xf>
    <xf numFmtId="10" fontId="20" fillId="4" borderId="2" xfId="2" applyNumberFormat="1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3" fontId="2" fillId="9" borderId="2" xfId="3" applyNumberFormat="1" applyFont="1" applyFill="1" applyBorder="1" applyAlignment="1">
      <alignment horizontal="center" vertical="center"/>
    </xf>
    <xf numFmtId="3" fontId="16" fillId="9" borderId="2" xfId="3" applyNumberFormat="1" applyFont="1" applyFill="1" applyBorder="1" applyAlignment="1">
      <alignment horizontal="center" vertical="center"/>
    </xf>
    <xf numFmtId="3" fontId="14" fillId="9" borderId="2" xfId="3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2" fillId="24" borderId="1" xfId="0" applyFont="1" applyFill="1" applyBorder="1" applyAlignment="1">
      <alignment horizontal="center" vertical="center"/>
    </xf>
    <xf numFmtId="0" fontId="22" fillId="24" borderId="8" xfId="0" applyFont="1" applyFill="1" applyBorder="1" applyAlignment="1">
      <alignment horizontal="center" vertical="center"/>
    </xf>
    <xf numFmtId="0" fontId="22" fillId="2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6">
    <cellStyle name="Comma" xfId="1" builtinId="3"/>
    <cellStyle name="Comma 6" xfId="4" xr:uid="{00000000-0005-0000-0000-000001000000}"/>
    <cellStyle name="Normal" xfId="0" builtinId="0"/>
    <cellStyle name="Normal 2" xfId="3" xr:uid="{00000000-0005-0000-0000-000003000000}"/>
    <cellStyle name="Normal 2 2 2" xfId="5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CC9900"/>
      <color rgb="FF00FAB9"/>
      <color rgb="FFFF33CC"/>
      <color rgb="FFA19F4F"/>
      <color rgb="FFCCFF66"/>
      <color rgb="FFFFCCFF"/>
      <color rgb="FFCC99FF"/>
      <color rgb="FF9797FF"/>
      <color rgb="FF00A6A2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2.xml"/><Relationship Id="rId1" Type="http://schemas.microsoft.com/office/2011/relationships/chartStyle" Target="style32.xml"/><Relationship Id="rId4" Type="http://schemas.openxmlformats.org/officeDocument/2006/relationships/chartUserShapes" Target="../drawings/drawing11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3.xml"/><Relationship Id="rId1" Type="http://schemas.microsoft.com/office/2011/relationships/chartStyle" Target="style33.xml"/><Relationship Id="rId4" Type="http://schemas.openxmlformats.org/officeDocument/2006/relationships/chartUserShapes" Target="../drawings/drawing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 b="1"/>
              <a:t>ترکیب سبد </a:t>
            </a:r>
            <a:r>
              <a:rPr lang="fa-IR" sz="1200" b="1" u="sng"/>
              <a:t>جاری</a:t>
            </a:r>
            <a:r>
              <a:rPr lang="fa-IR" sz="1200" b="1"/>
              <a:t> از نظر شکل دارویی - ریال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اشکال!$C$1</c:f>
              <c:strCache>
                <c:ptCount val="1"/>
                <c:pt idx="0">
                  <c:v>مجموع ريالي بودجه محصولات كنوني</c:v>
                </c:pt>
              </c:strCache>
            </c:strRef>
          </c:tx>
          <c:invertIfNegative val="0"/>
          <c:cat>
            <c:strRef>
              <c:f>اشکال!$A$2:$A$8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اشکال!$C$2:$C$8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2-4ADC-A406-2836610D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0302160"/>
        <c:axId val="380302704"/>
      </c:barChart>
      <c:catAx>
        <c:axId val="380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2704"/>
        <c:crosses val="autoZero"/>
        <c:auto val="1"/>
        <c:lblAlgn val="ctr"/>
        <c:lblOffset val="100"/>
        <c:noMultiLvlLbl val="0"/>
      </c:catAx>
      <c:valAx>
        <c:axId val="38030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b="1"/>
                  <a:t>ریال</a:t>
                </a:r>
              </a:p>
            </c:rich>
          </c:tx>
          <c:layout>
            <c:manualLayout>
              <c:xMode val="edge"/>
              <c:yMode val="edge"/>
              <c:x val="4.4005770801828582E-2"/>
              <c:y val="0.27905030739082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2160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spPr>
    <a:solidFill>
      <a:sysClr val="window" lastClr="FFFFFF"/>
    </a:solidFill>
    <a:ln w="19050" cap="rnd" cmpd="sng" algn="ctr">
      <a:solidFill>
        <a:srgbClr val="B31166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ریالی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1C-49F1-8766-22CF1DBEED87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1C-49F1-8766-22CF1DBEE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جدید'!$D$16:$D$17</c:f>
              <c:numCache>
                <c:formatCode>#,##0</c:formatCode>
                <c:ptCount val="2"/>
                <c:pt idx="0">
                  <c:v>292665816898.7738</c:v>
                </c:pt>
                <c:pt idx="1">
                  <c:v>39777804000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C-49F1-8766-22CF1DBEED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7C-4FB7-9D73-A0B949C04E1F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7C-4FB7-9D73-A0B949C04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جدید'!$C$18:$C$19</c:f>
              <c:numCache>
                <c:formatCode>#,##0</c:formatCode>
                <c:ptCount val="2"/>
                <c:pt idx="0">
                  <c:v>57528062.014211014</c:v>
                </c:pt>
                <c:pt idx="1">
                  <c:v>2644200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C-4FB7-9D73-A0B949C04E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1F-4375-9FD9-7BE27DE9C803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1F-4375-9FD9-7BE27DE9C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جدید'!$D$18:$D$19</c:f>
              <c:numCache>
                <c:formatCode>#,##0</c:formatCode>
                <c:ptCount val="2"/>
                <c:pt idx="0">
                  <c:v>249683678685.32578</c:v>
                </c:pt>
                <c:pt idx="1">
                  <c:v>31378989600.000004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F-4375-9FD9-7BE27DE9C8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3546196069757"/>
          <c:y val="0.87184807781380258"/>
          <c:w val="0.71049413905229064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جدید'!$W$2:$W$66</c:f>
              <c:strCache>
                <c:ptCount val="65"/>
                <c:pt idx="0">
                  <c:v>جوشان مولتي ويتامين</c:v>
                </c:pt>
                <c:pt idx="1">
                  <c:v>نیتروگلیسیرین 2.6 </c:v>
                </c:pt>
                <c:pt idx="2">
                  <c:v>فاموتیدین 40</c:v>
                </c:pt>
                <c:pt idx="3">
                  <c:v>قرص اندانسترون</c:v>
                </c:pt>
                <c:pt idx="4">
                  <c:v>استامینوفن 500</c:v>
                </c:pt>
                <c:pt idx="5">
                  <c:v>نیتروگلیسیرین 6/4</c:v>
                </c:pt>
                <c:pt idx="6">
                  <c:v>پاراکفن</c:v>
                </c:pt>
                <c:pt idx="7">
                  <c:v>کلرپرومازین100 </c:v>
                </c:pt>
                <c:pt idx="8">
                  <c:v>کلرپرومازین25</c:v>
                </c:pt>
                <c:pt idx="9">
                  <c:v>بی پریدن2</c:v>
                </c:pt>
                <c:pt idx="10">
                  <c:v>بیسموت ساب سیترات</c:v>
                </c:pt>
                <c:pt idx="11">
                  <c:v>قرص دس لوراتادین</c:v>
                </c:pt>
                <c:pt idx="12">
                  <c:v>فاموتیدین 20 </c:v>
                </c:pt>
                <c:pt idx="13">
                  <c:v>آملوديپين5 / بيزوپرولول10</c:v>
                </c:pt>
                <c:pt idx="14">
                  <c:v>آملوديپين10/ بيزوپرولول5</c:v>
                </c:pt>
                <c:pt idx="15">
                  <c:v>آملوديپين10 / بيزوپرولول10</c:v>
                </c:pt>
                <c:pt idx="16">
                  <c:v>قرص جوشان ویتامین سی  550</c:v>
                </c:pt>
                <c:pt idx="17">
                  <c:v>قرص جوشان ویتامین سی 500 </c:v>
                </c:pt>
                <c:pt idx="18">
                  <c:v>ویتامین ای
</c:v>
                </c:pt>
                <c:pt idx="19">
                  <c:v>گایافکس (لیتو)</c:v>
                </c:pt>
                <c:pt idx="20">
                  <c:v>منیزیم +ویتامین ب6
</c:v>
                </c:pt>
                <c:pt idx="21">
                  <c:v>کتوتیفن (لیتو)</c:v>
                </c:pt>
                <c:pt idx="22">
                  <c:v>محلول اندانسترون</c:v>
                </c:pt>
                <c:pt idx="23">
                  <c:v>امپاگلیفلوزین+متفورمین 5/500 </c:v>
                </c:pt>
                <c:pt idx="24">
                  <c:v>امپاگلیفلوزین+متفورمین  12.5/500</c:v>
                </c:pt>
                <c:pt idx="25">
                  <c:v>اکسپکتورانت (موکورانت)</c:v>
                </c:pt>
                <c:pt idx="26">
                  <c:v>اکسپکتورانت سی (موکورانت سی)</c:v>
                </c:pt>
                <c:pt idx="27">
                  <c:v>دکسترومتورفان پی</c:v>
                </c:pt>
                <c:pt idx="28">
                  <c:v>امپاگلیفلوزین10  </c:v>
                </c:pt>
                <c:pt idx="29">
                  <c:v>نوریز(موکو)</c:v>
                </c:pt>
                <c:pt idx="30">
                  <c:v>نوریز موکو</c:v>
                </c:pt>
                <c:pt idx="31">
                  <c:v>آملوديپين5 / بيزوپرولول5</c:v>
                </c:pt>
                <c:pt idx="32">
                  <c:v>شربت نوریز کلد</c:v>
                </c:pt>
                <c:pt idx="33">
                  <c:v>امپاگلیفلوزین10/ لیناگلیپتین5
</c:v>
                </c:pt>
                <c:pt idx="34">
                  <c:v>امپاگلیفلوزین25/لیناگلیپتین5
</c:v>
                </c:pt>
                <c:pt idx="35">
                  <c:v>امپاگلیفلوزین 25 </c:v>
                </c:pt>
                <c:pt idx="36">
                  <c:v>ونلافاكسين75</c:v>
                </c:pt>
                <c:pt idx="37">
                  <c:v>نوریز کلد </c:v>
                </c:pt>
                <c:pt idx="38">
                  <c:v>کتوتیفن لیتو</c:v>
                </c:pt>
                <c:pt idx="39">
                  <c:v>پوریک سیدال750
</c:v>
                </c:pt>
                <c:pt idx="40">
                  <c:v>محلول دس لوراتادین</c:v>
                </c:pt>
                <c:pt idx="41">
                  <c:v>لیناگلیپتین2/5/متفورمین1000</c:v>
                </c:pt>
                <c:pt idx="42">
                  <c:v>لیناگلیپتین2/5/متفورمین500
</c:v>
                </c:pt>
                <c:pt idx="43">
                  <c:v>ملاتونین ب6</c:v>
                </c:pt>
                <c:pt idx="44">
                  <c:v>لیناگلیپتین5</c:v>
                </c:pt>
                <c:pt idx="45">
                  <c:v>قرص بیوتین 5</c:v>
                </c:pt>
                <c:pt idx="46">
                  <c:v>شربت ال-آرژنين 1000 ميلي گرم
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جدید'!$X$2:$X$66</c:f>
              <c:numCache>
                <c:formatCode>General</c:formatCode>
                <c:ptCount val="65"/>
                <c:pt idx="0">
                  <c:v>252000.00000000006</c:v>
                </c:pt>
                <c:pt idx="1">
                  <c:v>10387620.872637859</c:v>
                </c:pt>
                <c:pt idx="2">
                  <c:v>10044642.857142856</c:v>
                </c:pt>
                <c:pt idx="3">
                  <c:v>8310096.698110288</c:v>
                </c:pt>
                <c:pt idx="4">
                  <c:v>5098700.5091549428</c:v>
                </c:pt>
                <c:pt idx="5">
                  <c:v>4155048.3490551431</c:v>
                </c:pt>
                <c:pt idx="6">
                  <c:v>3113407.4283841457</c:v>
                </c:pt>
                <c:pt idx="7">
                  <c:v>2908533.8443386005</c:v>
                </c:pt>
                <c:pt idx="8">
                  <c:v>2493029.009433086</c:v>
                </c:pt>
                <c:pt idx="9">
                  <c:v>2208000</c:v>
                </c:pt>
                <c:pt idx="10">
                  <c:v>1529610.1527464828</c:v>
                </c:pt>
                <c:pt idx="11">
                  <c:v>1019740.1018309884</c:v>
                </c:pt>
                <c:pt idx="12">
                  <c:v>803571.42857142852</c:v>
                </c:pt>
                <c:pt idx="13">
                  <c:v>720000</c:v>
                </c:pt>
                <c:pt idx="14">
                  <c:v>720000</c:v>
                </c:pt>
                <c:pt idx="15">
                  <c:v>720000</c:v>
                </c:pt>
                <c:pt idx="16">
                  <c:v>720000</c:v>
                </c:pt>
                <c:pt idx="17">
                  <c:v>720000</c:v>
                </c:pt>
                <c:pt idx="18">
                  <c:v>604800.00000000012</c:v>
                </c:pt>
                <c:pt idx="19">
                  <c:v>305136.7580998097</c:v>
                </c:pt>
                <c:pt idx="20">
                  <c:v>302400.00000000006</c:v>
                </c:pt>
                <c:pt idx="21">
                  <c:v>301856.53960808966</c:v>
                </c:pt>
                <c:pt idx="22">
                  <c:v>249302.9009433086</c:v>
                </c:pt>
                <c:pt idx="23">
                  <c:v>241071.42857142855</c:v>
                </c:pt>
                <c:pt idx="24">
                  <c:v>241071.42857142855</c:v>
                </c:pt>
                <c:pt idx="25">
                  <c:v>217954.82721414979</c:v>
                </c:pt>
                <c:pt idx="26">
                  <c:v>217954.82721414979</c:v>
                </c:pt>
                <c:pt idx="27">
                  <c:v>161708.86050433374</c:v>
                </c:pt>
                <c:pt idx="28">
                  <c:v>152961.01527464829</c:v>
                </c:pt>
                <c:pt idx="29">
                  <c:v>152616.12867894897</c:v>
                </c:pt>
                <c:pt idx="30">
                  <c:v>152616.12867894897</c:v>
                </c:pt>
                <c:pt idx="31">
                  <c:v>135000</c:v>
                </c:pt>
                <c:pt idx="32">
                  <c:v>120000</c:v>
                </c:pt>
                <c:pt idx="33">
                  <c:v>82800</c:v>
                </c:pt>
                <c:pt idx="34">
                  <c:v>82800</c:v>
                </c:pt>
                <c:pt idx="35">
                  <c:v>76480.507637324146</c:v>
                </c:pt>
                <c:pt idx="36">
                  <c:v>74999.88</c:v>
                </c:pt>
                <c:pt idx="37">
                  <c:v>61027.351619961933</c:v>
                </c:pt>
                <c:pt idx="38">
                  <c:v>60000</c:v>
                </c:pt>
                <c:pt idx="39">
                  <c:v>50400</c:v>
                </c:pt>
                <c:pt idx="40">
                  <c:v>49860.580188661719</c:v>
                </c:pt>
                <c:pt idx="41">
                  <c:v>37800.000000000007</c:v>
                </c:pt>
                <c:pt idx="42">
                  <c:v>37800.000000000007</c:v>
                </c:pt>
                <c:pt idx="43">
                  <c:v>36000</c:v>
                </c:pt>
                <c:pt idx="44">
                  <c:v>17841.600000000002</c:v>
                </c:pt>
                <c:pt idx="45">
                  <c:v>15000</c:v>
                </c:pt>
                <c:pt idx="46">
                  <c:v>9000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4FAD-AAF3-AB712084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جدید'!$Y$2:$Y$66</c:f>
              <c:strCache>
                <c:ptCount val="65"/>
                <c:pt idx="0">
                  <c:v>گایافکس (لیتو)</c:v>
                </c:pt>
                <c:pt idx="1">
                  <c:v>کتوتیفن (لیتو)</c:v>
                </c:pt>
                <c:pt idx="2">
                  <c:v>فاموتیدین 40</c:v>
                </c:pt>
                <c:pt idx="3">
                  <c:v>اکسپکتورانت سی (موکورانت سی)</c:v>
                </c:pt>
                <c:pt idx="4">
                  <c:v>محلول اندانسترون</c:v>
                </c:pt>
                <c:pt idx="5">
                  <c:v>پاراکفن</c:v>
                </c:pt>
                <c:pt idx="6">
                  <c:v>قرص اندانسترون</c:v>
                </c:pt>
                <c:pt idx="7">
                  <c:v>قرص جوشان ویتامین سی  550</c:v>
                </c:pt>
                <c:pt idx="8">
                  <c:v>دکسترومتورفان پی</c:v>
                </c:pt>
                <c:pt idx="9">
                  <c:v>کلرپرومازین100 </c:v>
                </c:pt>
                <c:pt idx="10">
                  <c:v>شربت نوریز کلد</c:v>
                </c:pt>
                <c:pt idx="11">
                  <c:v>اکسپکتورانت (موکورانت)</c:v>
                </c:pt>
                <c:pt idx="12">
                  <c:v>کتوتیفن لیتو</c:v>
                </c:pt>
                <c:pt idx="13">
                  <c:v>نیتروگلیسیرین 2.6 </c:v>
                </c:pt>
                <c:pt idx="14">
                  <c:v>استامینوفن 500</c:v>
                </c:pt>
                <c:pt idx="15">
                  <c:v>نیتروگلیسیرین 6/4</c:v>
                </c:pt>
                <c:pt idx="16">
                  <c:v>ویتامین ای
</c:v>
                </c:pt>
                <c:pt idx="17">
                  <c:v>نوریز(موکو)</c:v>
                </c:pt>
                <c:pt idx="18">
                  <c:v>نوریز موکو</c:v>
                </c:pt>
                <c:pt idx="19">
                  <c:v>جوشان مولتي ويتامين</c:v>
                </c:pt>
                <c:pt idx="20">
                  <c:v>امپاگلیفلوزین+متفورمین  12.5/500</c:v>
                </c:pt>
                <c:pt idx="21">
                  <c:v>منیزیم +ویتامین ب6
</c:v>
                </c:pt>
                <c:pt idx="22">
                  <c:v>بیسموت ساب سیترات</c:v>
                </c:pt>
                <c:pt idx="23">
                  <c:v>امپاگلیفلوزین+متفورمین 5/500 </c:v>
                </c:pt>
                <c:pt idx="24">
                  <c:v>بی پریدن2</c:v>
                </c:pt>
                <c:pt idx="25">
                  <c:v>آملوديپين10 / بيزوپرولول10</c:v>
                </c:pt>
                <c:pt idx="26">
                  <c:v>محلول دس لوراتادین</c:v>
                </c:pt>
                <c:pt idx="27">
                  <c:v>شربت ال-آرژنين 1000 ميلي گرم
</c:v>
                </c:pt>
                <c:pt idx="28">
                  <c:v>آملوديپين10/ بيزوپرولول5</c:v>
                </c:pt>
                <c:pt idx="29">
                  <c:v>امپاگلیفلوزین25/لیناگلیپتین5
</c:v>
                </c:pt>
                <c:pt idx="30">
                  <c:v>کلرپرومازین25</c:v>
                </c:pt>
                <c:pt idx="31">
                  <c:v>آملوديپين5 / بيزوپرولول10</c:v>
                </c:pt>
                <c:pt idx="32">
                  <c:v>امپاگلیفلوزین10  </c:v>
                </c:pt>
                <c:pt idx="33">
                  <c:v>نوریز کلد </c:v>
                </c:pt>
                <c:pt idx="34">
                  <c:v>قرص جوشان ویتامین سی 500 </c:v>
                </c:pt>
                <c:pt idx="35">
                  <c:v>امپاگلیفلوزین 25 </c:v>
                </c:pt>
                <c:pt idx="36">
                  <c:v>امپاگلیفلوزین10/ لیناگلیپتین5
</c:v>
                </c:pt>
                <c:pt idx="37">
                  <c:v>فاموتیدین 20 </c:v>
                </c:pt>
                <c:pt idx="38">
                  <c:v>پوریک سیدال750
</c:v>
                </c:pt>
                <c:pt idx="39">
                  <c:v>قرص دس لوراتادین</c:v>
                </c:pt>
                <c:pt idx="40">
                  <c:v>ملاتونین ب6</c:v>
                </c:pt>
                <c:pt idx="41">
                  <c:v>آملوديپين5 / بيزوپرولول5</c:v>
                </c:pt>
                <c:pt idx="42">
                  <c:v>ونلافاكسين75</c:v>
                </c:pt>
                <c:pt idx="43">
                  <c:v>لیناگلیپتین2/5/متفورمین1000</c:v>
                </c:pt>
                <c:pt idx="44">
                  <c:v>لیناگلیپتین2/5/متفورمین500
</c:v>
                </c:pt>
                <c:pt idx="45">
                  <c:v>لیناگلیپتین5</c:v>
                </c:pt>
                <c:pt idx="46">
                  <c:v>قرص بیوتین 5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جدید'!$Z$2:$Z$66</c:f>
              <c:numCache>
                <c:formatCode>General</c:formatCode>
                <c:ptCount val="65"/>
                <c:pt idx="0">
                  <c:v>23508346117.525539</c:v>
                </c:pt>
                <c:pt idx="1">
                  <c:v>23255631524.486443</c:v>
                </c:pt>
                <c:pt idx="2">
                  <c:v>20270089285.714283</c:v>
                </c:pt>
                <c:pt idx="3">
                  <c:v>18134931398.353333</c:v>
                </c:pt>
                <c:pt idx="4">
                  <c:v>12484341370.538065</c:v>
                </c:pt>
                <c:pt idx="5">
                  <c:v>11582498315.074697</c:v>
                </c:pt>
                <c:pt idx="6">
                  <c:v>11567654603.769522</c:v>
                </c:pt>
                <c:pt idx="7">
                  <c:v>10178568000</c:v>
                </c:pt>
                <c:pt idx="8">
                  <c:v>9966602199.4636021</c:v>
                </c:pt>
                <c:pt idx="9">
                  <c:v>9816301724.6427765</c:v>
                </c:pt>
                <c:pt idx="10">
                  <c:v>9420480000</c:v>
                </c:pt>
                <c:pt idx="11">
                  <c:v>9067356721.7630596</c:v>
                </c:pt>
                <c:pt idx="12">
                  <c:v>9000000000</c:v>
                </c:pt>
                <c:pt idx="13">
                  <c:v>8888167799.6725826</c:v>
                </c:pt>
                <c:pt idx="14">
                  <c:v>7097391108.74368</c:v>
                </c:pt>
                <c:pt idx="15">
                  <c:v>6801398642.5683641</c:v>
                </c:pt>
                <c:pt idx="16">
                  <c:v>5652460800.000001</c:v>
                </c:pt>
                <c:pt idx="17">
                  <c:v>5291048565.1704817</c:v>
                </c:pt>
                <c:pt idx="18">
                  <c:v>5291048565.1704817</c:v>
                </c:pt>
                <c:pt idx="19">
                  <c:v>5254200000.000001</c:v>
                </c:pt>
                <c:pt idx="20">
                  <c:v>5116500000</c:v>
                </c:pt>
                <c:pt idx="21">
                  <c:v>4695364800.000001</c:v>
                </c:pt>
                <c:pt idx="22">
                  <c:v>4588830458.2394485</c:v>
                </c:pt>
                <c:pt idx="23">
                  <c:v>4057955357.1428566</c:v>
                </c:pt>
                <c:pt idx="24">
                  <c:v>3535008000</c:v>
                </c:pt>
                <c:pt idx="25">
                  <c:v>3528000000</c:v>
                </c:pt>
                <c:pt idx="26">
                  <c:v>3490240613.2063203</c:v>
                </c:pt>
                <c:pt idx="27">
                  <c:v>3348216000</c:v>
                </c:pt>
                <c:pt idx="28">
                  <c:v>3240000000</c:v>
                </c:pt>
                <c:pt idx="29">
                  <c:v>2815200000</c:v>
                </c:pt>
                <c:pt idx="30">
                  <c:v>2804657635.6122217</c:v>
                </c:pt>
                <c:pt idx="31">
                  <c:v>2664000000</c:v>
                </c:pt>
                <c:pt idx="32">
                  <c:v>2549860124.628387</c:v>
                </c:pt>
                <c:pt idx="33">
                  <c:v>2350834611.7525535</c:v>
                </c:pt>
                <c:pt idx="34">
                  <c:v>1821600000</c:v>
                </c:pt>
                <c:pt idx="35">
                  <c:v>1593853779.1618352</c:v>
                </c:pt>
                <c:pt idx="36">
                  <c:v>1581480000</c:v>
                </c:pt>
                <c:pt idx="37">
                  <c:v>1063124999.9999999</c:v>
                </c:pt>
                <c:pt idx="38">
                  <c:v>806400000</c:v>
                </c:pt>
                <c:pt idx="39">
                  <c:v>764805076.37324131</c:v>
                </c:pt>
                <c:pt idx="40">
                  <c:v>428580000</c:v>
                </c:pt>
                <c:pt idx="41">
                  <c:v>378000000</c:v>
                </c:pt>
                <c:pt idx="42">
                  <c:v>288904537.75200003</c:v>
                </c:pt>
                <c:pt idx="43">
                  <c:v>279304200.00000006</c:v>
                </c:pt>
                <c:pt idx="44">
                  <c:v>279304200.00000006</c:v>
                </c:pt>
                <c:pt idx="45">
                  <c:v>234492148.80000004</c:v>
                </c:pt>
                <c:pt idx="46">
                  <c:v>229635000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6-4B01-85B2-780C6F6D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با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B8B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A0-45DC-ACC4-B424F3A8F629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419-4A10-B2E9-A72CE5041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جدید'!$D$20:$D$21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0-45DC-ACC4-B424F3A8F6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543534517202"/>
          <c:y val="0.87184807781380258"/>
          <c:w val="0.50440514607805176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با</a:t>
            </a:r>
            <a:r>
              <a:rPr lang="fa-IR" sz="1200" baseline="0"/>
              <a:t> پایپ لاین</a:t>
            </a:r>
            <a:r>
              <a:rPr lang="fa-IR" sz="1200"/>
              <a:t>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24-4856-A5DD-85D1D9D37940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1C-4890-9629-69A89B6075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جدید'!$C$20:$C$21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4-4856-A5DD-85D1D9D379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جدید1402-با پایپ لاین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جدید'!$S$12:$S$180</c:f>
              <c:strCache>
                <c:ptCount val="169"/>
                <c:pt idx="0">
                  <c:v>نیتروگلیسیرین 2.6 </c:v>
                </c:pt>
                <c:pt idx="1">
                  <c:v>فاموتیدین 40</c:v>
                </c:pt>
                <c:pt idx="2">
                  <c:v>قرص اندانسترون</c:v>
                </c:pt>
                <c:pt idx="3">
                  <c:v>استامینوفن 500</c:v>
                </c:pt>
                <c:pt idx="4">
                  <c:v>نیتروگلیسیرین 6/4</c:v>
                </c:pt>
                <c:pt idx="5">
                  <c:v>پاراکفن</c:v>
                </c:pt>
                <c:pt idx="6">
                  <c:v>کلرپرومازین100 </c:v>
                </c:pt>
                <c:pt idx="7">
                  <c:v>کلرپرومازین25</c:v>
                </c:pt>
                <c:pt idx="8">
                  <c:v>بی پریدن2</c:v>
                </c:pt>
                <c:pt idx="9">
                  <c:v>قرص ناپروکسن 250</c:v>
                </c:pt>
                <c:pt idx="10">
                  <c:v>بیسموت ساب سیترات</c:v>
                </c:pt>
                <c:pt idx="11">
                  <c:v>قرص ویتامین د3 </c:v>
                </c:pt>
                <c:pt idx="12">
                  <c:v>کپسول  مولتی ویتامین مینرال</c:v>
                </c:pt>
                <c:pt idx="13">
                  <c:v>کپسول آهن+ب 6+ب12+فولیک اسید+کوپر+زینک</c:v>
                </c:pt>
                <c:pt idx="14">
                  <c:v>قرص منیزیوم +ب6</c:v>
                </c:pt>
                <c:pt idx="15">
                  <c:v>قرص لوزارتان 50+هیدروکلروتیازید12/5-30عددی</c:v>
                </c:pt>
                <c:pt idx="16">
                  <c:v>قرص بیوتین1000</c:v>
                </c:pt>
                <c:pt idx="17">
                  <c:v>قوطي قرص متوکاربامول500 + ایبوبروفن200(50عددي)</c:v>
                </c:pt>
                <c:pt idx="18">
                  <c:v>قرص متوپرولول 47.5-30عددي</c:v>
                </c:pt>
                <c:pt idx="19">
                  <c:v>قرص دس لوراتادین</c:v>
                </c:pt>
                <c:pt idx="20">
                  <c:v>فاموتیدین 20 </c:v>
                </c:pt>
                <c:pt idx="21">
                  <c:v>سافت ژل امگا3 </c:v>
                </c:pt>
                <c:pt idx="22">
                  <c:v>آملوديپين5 / بيزوپرولول10</c:v>
                </c:pt>
                <c:pt idx="23">
                  <c:v>آملوديپين10/ بيزوپرولول5</c:v>
                </c:pt>
                <c:pt idx="24">
                  <c:v>آملوديپين10 / بيزوپرولول10</c:v>
                </c:pt>
                <c:pt idx="25">
                  <c:v>قرص جوشان ویتامین سی  550</c:v>
                </c:pt>
                <c:pt idx="26">
                  <c:v>قرص جوشان ویتامین سی 500 </c:v>
                </c:pt>
                <c:pt idx="27">
                  <c:v>قرص کلوبازام 10</c:v>
                </c:pt>
                <c:pt idx="28">
                  <c:v>  4-ODT Ondansetrone </c:v>
                </c:pt>
                <c:pt idx="29">
                  <c:v>کپسول داکسی سایکلین(مونوهیدرات)</c:v>
                </c:pt>
                <c:pt idx="30">
                  <c:v>قرص متفورمین1000  میلی گرم + امپاگلیفلوزین 5 میلی گرم-30عددي</c:v>
                </c:pt>
                <c:pt idx="31">
                  <c:v>ویتامین ای
</c:v>
                </c:pt>
                <c:pt idx="32">
                  <c:v>كپسول اس امپرازول</c:v>
                </c:pt>
                <c:pt idx="33">
                  <c:v>قطره سوسپانسیون استامینوفن</c:v>
                </c:pt>
                <c:pt idx="34">
                  <c:v>قرص جوشان انرژی-20عددي</c:v>
                </c:pt>
                <c:pt idx="35">
                  <c:v>کپسول فلوکستین 10</c:v>
                </c:pt>
                <c:pt idx="36">
                  <c:v>کپسول فلوکستین 20</c:v>
                </c:pt>
                <c:pt idx="37">
                  <c:v>گایافکس (لیتو)</c:v>
                </c:pt>
                <c:pt idx="38">
                  <c:v>منیزیم +ویتامین ب6
</c:v>
                </c:pt>
                <c:pt idx="39">
                  <c:v>کتوتیفن (لیتو)</c:v>
                </c:pt>
                <c:pt idx="40">
                  <c:v>کپسول آووسوی پلاس-30عددي</c:v>
                </c:pt>
                <c:pt idx="41">
                  <c:v>جوشان مولتي ويتامين</c:v>
                </c:pt>
                <c:pt idx="42">
                  <c:v>محلول اندانسترون</c:v>
                </c:pt>
                <c:pt idx="43">
                  <c:v>امپاگلیفلوزین+متفورمین 5/500 </c:v>
                </c:pt>
                <c:pt idx="44">
                  <c:v>امپاگلیفلوزین+متفورمین  12.5/500</c:v>
                </c:pt>
                <c:pt idx="45">
                  <c:v>قرص متفورمین1000  میلی گرم + امپاگلیفلوزین 12/5 میلی گرم-30عددي</c:v>
                </c:pt>
                <c:pt idx="46">
                  <c:v>اکسپکتورانت (موکورانت)</c:v>
                </c:pt>
                <c:pt idx="47">
                  <c:v>اکسپکتورانت سی (موکورانت سی)</c:v>
                </c:pt>
                <c:pt idx="48">
                  <c:v>قرص دایمتیکون 40</c:v>
                </c:pt>
                <c:pt idx="49">
                  <c:v>قرص ناپروکسن 500</c:v>
                </c:pt>
                <c:pt idx="50">
                  <c:v>(300)AMINO ACID  / TABLET</c:v>
                </c:pt>
                <c:pt idx="51">
                  <c:v>دکسترومتورفان پی</c:v>
                </c:pt>
                <c:pt idx="52">
                  <c:v>امپاگلیفلوزین10  </c:v>
                </c:pt>
                <c:pt idx="53">
                  <c:v>نوریز(موکو)</c:v>
                </c:pt>
                <c:pt idx="54">
                  <c:v>نوریز موکو</c:v>
                </c:pt>
                <c:pt idx="55">
                  <c:v>قرص دایمتیکون 125</c:v>
                </c:pt>
                <c:pt idx="56">
                  <c:v>آملوديپين5 / بيزوپرولول5</c:v>
                </c:pt>
                <c:pt idx="57">
                  <c:v>پماد تريامسينولون ان ان</c:v>
                </c:pt>
                <c:pt idx="58">
                  <c:v>قرص كپسيتابين 500 ميلي گرمي-120عددی</c:v>
                </c:pt>
                <c:pt idx="59">
                  <c:v>شربت نوریز کلد</c:v>
                </c:pt>
                <c:pt idx="60">
                  <c:v>قرص جوشان استیل سیستئین600</c:v>
                </c:pt>
                <c:pt idx="61">
                  <c:v> Women Multivitamin Permix</c:v>
                </c:pt>
                <c:pt idx="62">
                  <c:v>امپاگلیفلوزین10/ لیناگلیپتین5
</c:v>
                </c:pt>
                <c:pt idx="63">
                  <c:v>امپاگلیفلوزین25/لیناگلیپتین5
</c:v>
                </c:pt>
                <c:pt idx="64">
                  <c:v>پماد هيدروكورتيزون</c:v>
                </c:pt>
                <c:pt idx="65">
                  <c:v>سافت ژل زینک پلاس</c:v>
                </c:pt>
                <c:pt idx="66">
                  <c:v>امپاگلیفلوزین 25 </c:v>
                </c:pt>
                <c:pt idx="67">
                  <c:v>ونلافاكسين75</c:v>
                </c:pt>
                <c:pt idx="68">
                  <c:v>قرص آسیکلوویر 400</c:v>
                </c:pt>
                <c:pt idx="69">
                  <c:v>قرص مولتی ویتامین</c:v>
                </c:pt>
                <c:pt idx="70">
                  <c:v>نوریز کلد </c:v>
                </c:pt>
                <c:pt idx="71">
                  <c:v>کتوتیفن لیتو</c:v>
                </c:pt>
                <c:pt idx="72">
                  <c:v>پوریک سیدال750
</c:v>
                </c:pt>
                <c:pt idx="73">
                  <c:v>محلول دس لوراتادین</c:v>
                </c:pt>
                <c:pt idx="74">
                  <c:v>کپسول سرماخوردگی بزرگسالان -30عددي</c:v>
                </c:pt>
                <c:pt idx="75">
                  <c:v>قرص آلپرازولام 1</c:v>
                </c:pt>
                <c:pt idx="76">
                  <c:v>(120)CLA 1000mg soft gel</c:v>
                </c:pt>
                <c:pt idx="77">
                  <c:v>لیناگلیپتین2/5/متفورمین1000</c:v>
                </c:pt>
                <c:pt idx="78">
                  <c:v>لیناگلیپتین2/5/متفورمین500
</c:v>
                </c:pt>
                <c:pt idx="79">
                  <c:v>شربت (سوسپانسیون) فکسوفنادین-5%-120میلی</c:v>
                </c:pt>
                <c:pt idx="80">
                  <c:v>ملاتونین ب6</c:v>
                </c:pt>
                <c:pt idx="81">
                  <c:v>قرص بیوتین پلاس</c:v>
                </c:pt>
                <c:pt idx="82">
                  <c:v>قرص آسیکلوویر 200</c:v>
                </c:pt>
                <c:pt idx="83">
                  <c:v>قرص پیرفنیدون 200</c:v>
                </c:pt>
                <c:pt idx="84">
                  <c:v>قرص روكش دار ابيراترون250-120عددی</c:v>
                </c:pt>
                <c:pt idx="85">
                  <c:v>کپسول نيلوتينيب  200 ميلي گرمي -28عددی</c:v>
                </c:pt>
                <c:pt idx="86">
                  <c:v>L-ARGININE 500HCL / Capsule(90)</c:v>
                </c:pt>
                <c:pt idx="87">
                  <c:v>(180)Fat Burner</c:v>
                </c:pt>
                <c:pt idx="88">
                  <c:v>اسپري مومتازون 20میل</c:v>
                </c:pt>
                <c:pt idx="89">
                  <c:v>اسپری بکلومتازون20-200puff-50ug</c:v>
                </c:pt>
                <c:pt idx="90">
                  <c:v>ویال نوروبیون فورت</c:v>
                </c:pt>
                <c:pt idx="91">
                  <c:v>قطره آهن ليپوزومال14ميلي گرم 30میل</c:v>
                </c:pt>
                <c:pt idx="92">
                  <c:v>اسپری فلوتیکازون</c:v>
                </c:pt>
                <c:pt idx="93">
                  <c:v>لیناگلیپتین5</c:v>
                </c:pt>
                <c:pt idx="94">
                  <c:v>کپسول لناليدومايد 10-21عددی</c:v>
                </c:pt>
                <c:pt idx="95">
                  <c:v>قرص بیوتین 5</c:v>
                </c:pt>
                <c:pt idx="96">
                  <c:v>قرص آگوملاتین 25</c:v>
                </c:pt>
                <c:pt idx="97">
                  <c:v>قرص روكش دار داساتينيب 50-60عددی</c:v>
                </c:pt>
                <c:pt idx="98">
                  <c:v>کپسول سانیتینیب 25 میلی گرمی-28عددی</c:v>
                </c:pt>
                <c:pt idx="99">
                  <c:v>Women 50+ Permix</c:v>
                </c:pt>
                <c:pt idx="100">
                  <c:v>ویال ال کارنتین 1000 میلی گرم-پایش-میکس ول</c:v>
                </c:pt>
                <c:pt idx="101">
                  <c:v>ویال ال کارنتین 2000 میلی گرم</c:v>
                </c:pt>
                <c:pt idx="102">
                  <c:v>ویال ال آرژنین 1000 میلی گرم</c:v>
                </c:pt>
                <c:pt idx="103">
                  <c:v>ویال ال آرژنین 2000 میلی گرم </c:v>
                </c:pt>
                <c:pt idx="104">
                  <c:v>قرص فلوکستین 10</c:v>
                </c:pt>
                <c:pt idx="105">
                  <c:v>قرص جوشان فسفات سدیم</c:v>
                </c:pt>
                <c:pt idx="106">
                  <c:v>قرص سورافنيب 200-60عددی</c:v>
                </c:pt>
                <c:pt idx="107">
                  <c:v>شربت ال-آرژنين 1000 ميلي گرم
</c:v>
                </c:pt>
                <c:pt idx="108">
                  <c:v>كپسول پالبوسيكليب125-21عددی</c:v>
                </c:pt>
                <c:pt idx="109">
                  <c:v>فرص( استامینوفن-فنیل افرین-دکسترومتورفان-کلرفنیرآمین)</c:v>
                </c:pt>
                <c:pt idx="110">
                  <c:v>قرص ارلوتينيب 100 ميلي گرمي (30 ع)</c:v>
                </c:pt>
                <c:pt idx="111">
                  <c:v>قرص اورليموس 5 -30عددی</c:v>
                </c:pt>
                <c:pt idx="112">
                  <c:v>کپسول لناليدومايد 25-21عددی</c:v>
                </c:pt>
                <c:pt idx="113">
                  <c:v>شربت امگا+ و.یتامین A,E,D,C,B3,B12,Folic acid</c:v>
                </c:pt>
                <c:pt idx="114">
                  <c:v>کپسول سانیتینیب 50 میلی گرمی-28عددی</c:v>
                </c:pt>
                <c:pt idx="115">
                  <c:v>کپسول روكش دار ايبروتينيب70-90عددی</c:v>
                </c:pt>
                <c:pt idx="116">
                  <c:v>قرص روكش دار داساتينيب 100-30عددی</c:v>
                </c:pt>
                <c:pt idx="117">
                  <c:v>90HMB cap</c:v>
                </c:pt>
                <c:pt idx="118">
                  <c:v>شربت هاني گارد (سرخارگل + ويتامين ث)-  145 ميلي ليتر</c:v>
                </c:pt>
                <c:pt idx="119">
                  <c:v>شربت مولتي ويتامين+ عسل+زينك - 145 ميلي ليتر</c:v>
                </c:pt>
                <c:pt idx="120">
                  <c:v>قرص ارلوتينيب 150 ميلي گرمي (30 ع)</c:v>
                </c:pt>
                <c:pt idx="121">
                  <c:v>سوسپانسیون ايبوپروفن -30</c:v>
                </c:pt>
                <c:pt idx="122">
                  <c:v>كپسول تموزولاميد 100-5عددي</c:v>
                </c:pt>
                <c:pt idx="123">
                  <c:v>قرص روكش دار رگورافنيب40</c:v>
                </c:pt>
                <c:pt idx="124">
                  <c:v>قرص فلوکستین 20</c:v>
                </c:pt>
                <c:pt idx="125">
                  <c:v>قرص سوماتریپتان+ناپروکسن</c:v>
                </c:pt>
                <c:pt idx="126">
                  <c:v>کپسول روكش دار ايبروتينيب140-90عددی</c:v>
                </c:pt>
                <c:pt idx="127">
                  <c:v>قرص روكش دار جفيتينيب250-30عددی</c:v>
                </c:pt>
                <c:pt idx="128">
                  <c:v>(60)Vitamin C 1000</c:v>
                </c:pt>
                <c:pt idx="129">
                  <c:v>شربت برگ پیچک+دانه گریپ فروت+ملاتونین+ویتامین ث+زینک</c:v>
                </c:pt>
                <c:pt idx="130">
                  <c:v>شربت گل ختمی + عسل+ویتامین ث+ویتامین د3</c:v>
                </c:pt>
                <c:pt idx="131">
                  <c:v>ویال شیشه ای ال آرژنین 1000 میلی گرم</c:v>
                </c:pt>
                <c:pt idx="132">
                  <c:v>ویال شیشه ای ال آرژنین 2000 میلی گرم </c:v>
                </c:pt>
                <c:pt idx="133">
                  <c:v>كپسول تموزولاميد 250-5عددي</c:v>
                </c:pt>
                <c:pt idx="134">
                  <c:v>preworkout225</c:v>
                </c:pt>
                <c:pt idx="135">
                  <c:v>كپسول تموزولاميد 20-5عددي</c:v>
                </c:pt>
                <c:pt idx="136">
                  <c:v>اسپری بودزوناید64 میکروگرم-120puff</c:v>
                </c:pt>
                <c:pt idx="137">
                  <c:v>WHEY PROTEIN 100%  / POWDER2000</c:v>
                </c:pt>
                <c:pt idx="138">
                  <c:v>GAINER / POWDER5400</c:v>
                </c:pt>
                <c:pt idx="139">
                  <c:v>500BCAA / پودر</c:v>
                </c:pt>
                <c:pt idx="140">
                  <c:v>CREATINE 5G /POWDER500</c:v>
                </c:pt>
                <c:pt idx="141">
                  <c:v>GLUTAMINE  / POWDER500</c:v>
                </c:pt>
                <c:pt idx="142">
                  <c:v>اسپری بودزوناید100  میکروگرم</c:v>
                </c:pt>
                <c:pt idx="143">
                  <c:v>شربت امگا+ ال آرژنین+ویتامین+مینرال</c:v>
                </c:pt>
                <c:pt idx="144">
                  <c:v>گین آپ کودکان</c:v>
                </c:pt>
                <c:pt idx="145">
                  <c:v>گین آپ بزرگسالان</c:v>
                </c:pt>
                <c:pt idx="146">
                  <c:v>L- Carnitine liquid 1000-473ml</c:v>
                </c:pt>
                <c:pt idx="147">
                  <c:v>AMINO ACID  / powder500</c:v>
                </c:pt>
                <c:pt idx="148">
                  <c:v>CASEIN / POWDER900</c:v>
                </c:pt>
                <c:pt idx="149">
                  <c:v> Entera meal high protein</c:v>
                </c:pt>
                <c:pt idx="150">
                  <c:v>Entera meal Standard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جدید'!$T$12:$T$180</c:f>
              <c:numCache>
                <c:formatCode>#,##0</c:formatCode>
                <c:ptCount val="169"/>
                <c:pt idx="0">
                  <c:v>10387620.872637859</c:v>
                </c:pt>
                <c:pt idx="1">
                  <c:v>10044642.857142856</c:v>
                </c:pt>
                <c:pt idx="2">
                  <c:v>8310096.698110288</c:v>
                </c:pt>
                <c:pt idx="3" formatCode="General">
                  <c:v>5098700.5091549428</c:v>
                </c:pt>
                <c:pt idx="4">
                  <c:v>4155048.3490551431</c:v>
                </c:pt>
                <c:pt idx="5">
                  <c:v>3113407.4283841457</c:v>
                </c:pt>
                <c:pt idx="6">
                  <c:v>2908533.8443386005</c:v>
                </c:pt>
                <c:pt idx="7">
                  <c:v>2493029.009433086</c:v>
                </c:pt>
                <c:pt idx="8">
                  <c:v>2208000</c:v>
                </c:pt>
                <c:pt idx="9">
                  <c:v>1608000</c:v>
                </c:pt>
                <c:pt idx="10">
                  <c:v>1529610.1527464828</c:v>
                </c:pt>
                <c:pt idx="11">
                  <c:v>1422000</c:v>
                </c:pt>
                <c:pt idx="12">
                  <c:v>1393200</c:v>
                </c:pt>
                <c:pt idx="13">
                  <c:v>1334750</c:v>
                </c:pt>
                <c:pt idx="14">
                  <c:v>1245000</c:v>
                </c:pt>
                <c:pt idx="15">
                  <c:v>1152000</c:v>
                </c:pt>
                <c:pt idx="16">
                  <c:v>1080000</c:v>
                </c:pt>
                <c:pt idx="17">
                  <c:v>1050000</c:v>
                </c:pt>
                <c:pt idx="18">
                  <c:v>1020000.0000000001</c:v>
                </c:pt>
                <c:pt idx="19">
                  <c:v>1019740.1018309884</c:v>
                </c:pt>
                <c:pt idx="20">
                  <c:v>803571.42857142852</c:v>
                </c:pt>
                <c:pt idx="21">
                  <c:v>750000</c:v>
                </c:pt>
                <c:pt idx="22">
                  <c:v>720000</c:v>
                </c:pt>
                <c:pt idx="23">
                  <c:v>720000</c:v>
                </c:pt>
                <c:pt idx="24">
                  <c:v>720000</c:v>
                </c:pt>
                <c:pt idx="25">
                  <c:v>720000</c:v>
                </c:pt>
                <c:pt idx="26">
                  <c:v>720000</c:v>
                </c:pt>
                <c:pt idx="27">
                  <c:v>720000</c:v>
                </c:pt>
                <c:pt idx="28">
                  <c:v>680000</c:v>
                </c:pt>
                <c:pt idx="29">
                  <c:v>612000</c:v>
                </c:pt>
                <c:pt idx="30">
                  <c:v>605556</c:v>
                </c:pt>
                <c:pt idx="31">
                  <c:v>604800.00000000012</c:v>
                </c:pt>
                <c:pt idx="32">
                  <c:v>504000</c:v>
                </c:pt>
                <c:pt idx="33">
                  <c:v>372000</c:v>
                </c:pt>
                <c:pt idx="34">
                  <c:v>309600</c:v>
                </c:pt>
                <c:pt idx="35">
                  <c:v>306000</c:v>
                </c:pt>
                <c:pt idx="36">
                  <c:v>306000</c:v>
                </c:pt>
                <c:pt idx="37">
                  <c:v>305136.7580998097</c:v>
                </c:pt>
                <c:pt idx="38">
                  <c:v>302400.00000000006</c:v>
                </c:pt>
                <c:pt idx="39">
                  <c:v>301856.53960808966</c:v>
                </c:pt>
                <c:pt idx="40">
                  <c:v>280800</c:v>
                </c:pt>
                <c:pt idx="41">
                  <c:v>252000.00000000006</c:v>
                </c:pt>
                <c:pt idx="42">
                  <c:v>249302.9009433086</c:v>
                </c:pt>
                <c:pt idx="43">
                  <c:v>241071.42857142855</c:v>
                </c:pt>
                <c:pt idx="44">
                  <c:v>241071.42857142855</c:v>
                </c:pt>
                <c:pt idx="45">
                  <c:v>235800</c:v>
                </c:pt>
                <c:pt idx="46">
                  <c:v>217954.82721414979</c:v>
                </c:pt>
                <c:pt idx="47">
                  <c:v>217954.82721414979</c:v>
                </c:pt>
                <c:pt idx="48">
                  <c:v>200000</c:v>
                </c:pt>
                <c:pt idx="49">
                  <c:v>200000</c:v>
                </c:pt>
                <c:pt idx="50" formatCode="General">
                  <c:v>193538.0314859997</c:v>
                </c:pt>
                <c:pt idx="51">
                  <c:v>161708.86050433374</c:v>
                </c:pt>
                <c:pt idx="52">
                  <c:v>152961.01527464829</c:v>
                </c:pt>
                <c:pt idx="53">
                  <c:v>152616.12867894897</c:v>
                </c:pt>
                <c:pt idx="54">
                  <c:v>152616.12867894897</c:v>
                </c:pt>
                <c:pt idx="55">
                  <c:v>150000</c:v>
                </c:pt>
                <c:pt idx="56">
                  <c:v>135000</c:v>
                </c:pt>
                <c:pt idx="57">
                  <c:v>126000</c:v>
                </c:pt>
                <c:pt idx="58" formatCode="General">
                  <c:v>121200</c:v>
                </c:pt>
                <c:pt idx="59">
                  <c:v>120000</c:v>
                </c:pt>
                <c:pt idx="60">
                  <c:v>100000</c:v>
                </c:pt>
                <c:pt idx="61">
                  <c:v>96390.000000000029</c:v>
                </c:pt>
                <c:pt idx="62">
                  <c:v>82800</c:v>
                </c:pt>
                <c:pt idx="63">
                  <c:v>82800</c:v>
                </c:pt>
                <c:pt idx="64">
                  <c:v>79200</c:v>
                </c:pt>
                <c:pt idx="65">
                  <c:v>76500</c:v>
                </c:pt>
                <c:pt idx="66">
                  <c:v>76480.507637324146</c:v>
                </c:pt>
                <c:pt idx="67">
                  <c:v>74999.88</c:v>
                </c:pt>
                <c:pt idx="68">
                  <c:v>61200.000000000007</c:v>
                </c:pt>
                <c:pt idx="69">
                  <c:v>61200.000000000007</c:v>
                </c:pt>
                <c:pt idx="70">
                  <c:v>61027.351619961933</c:v>
                </c:pt>
                <c:pt idx="71">
                  <c:v>60000</c:v>
                </c:pt>
                <c:pt idx="72">
                  <c:v>50400</c:v>
                </c:pt>
                <c:pt idx="73">
                  <c:v>49860.580188661719</c:v>
                </c:pt>
                <c:pt idx="74">
                  <c:v>45600</c:v>
                </c:pt>
                <c:pt idx="75">
                  <c:v>45000</c:v>
                </c:pt>
                <c:pt idx="76" formatCode="General">
                  <c:v>38707.606297199949</c:v>
                </c:pt>
                <c:pt idx="77">
                  <c:v>37800.000000000007</c:v>
                </c:pt>
                <c:pt idx="78">
                  <c:v>37800.000000000007</c:v>
                </c:pt>
                <c:pt idx="79">
                  <c:v>37200</c:v>
                </c:pt>
                <c:pt idx="80">
                  <c:v>36000</c:v>
                </c:pt>
                <c:pt idx="81">
                  <c:v>30600.000000000004</c:v>
                </c:pt>
                <c:pt idx="82">
                  <c:v>30600.000000000004</c:v>
                </c:pt>
                <c:pt idx="83">
                  <c:v>30600.000000000004</c:v>
                </c:pt>
                <c:pt idx="84" formatCode="General">
                  <c:v>30300</c:v>
                </c:pt>
                <c:pt idx="85">
                  <c:v>28280</c:v>
                </c:pt>
                <c:pt idx="86" formatCode="General">
                  <c:v>25805.07086479996</c:v>
                </c:pt>
                <c:pt idx="87" formatCode="General">
                  <c:v>25805.07086479996</c:v>
                </c:pt>
                <c:pt idx="88">
                  <c:v>25500.000000000004</c:v>
                </c:pt>
                <c:pt idx="89">
                  <c:v>25200</c:v>
                </c:pt>
                <c:pt idx="90">
                  <c:v>20400</c:v>
                </c:pt>
                <c:pt idx="91">
                  <c:v>20000</c:v>
                </c:pt>
                <c:pt idx="92">
                  <c:v>18360</c:v>
                </c:pt>
                <c:pt idx="93">
                  <c:v>17841.600000000002</c:v>
                </c:pt>
                <c:pt idx="94">
                  <c:v>15907.5</c:v>
                </c:pt>
                <c:pt idx="95">
                  <c:v>15000</c:v>
                </c:pt>
                <c:pt idx="96">
                  <c:v>15000</c:v>
                </c:pt>
                <c:pt idx="97" formatCode="General">
                  <c:v>13635</c:v>
                </c:pt>
                <c:pt idx="98">
                  <c:v>11312</c:v>
                </c:pt>
                <c:pt idx="99">
                  <c:v>10709.995716000001</c:v>
                </c:pt>
                <c:pt idx="100">
                  <c:v>10200</c:v>
                </c:pt>
                <c:pt idx="101">
                  <c:v>10200</c:v>
                </c:pt>
                <c:pt idx="102">
                  <c:v>10200</c:v>
                </c:pt>
                <c:pt idx="103">
                  <c:v>10200</c:v>
                </c:pt>
                <c:pt idx="104">
                  <c:v>10000</c:v>
                </c:pt>
                <c:pt idx="105">
                  <c:v>10000</c:v>
                </c:pt>
                <c:pt idx="106" formatCode="General">
                  <c:v>9090</c:v>
                </c:pt>
                <c:pt idx="107">
                  <c:v>9000</c:v>
                </c:pt>
                <c:pt idx="108" formatCode="General">
                  <c:v>8484</c:v>
                </c:pt>
                <c:pt idx="109">
                  <c:v>7650.0000000000009</c:v>
                </c:pt>
                <c:pt idx="110" formatCode="General">
                  <c:v>7575</c:v>
                </c:pt>
                <c:pt idx="111" formatCode="General">
                  <c:v>7575</c:v>
                </c:pt>
                <c:pt idx="112">
                  <c:v>7423.5</c:v>
                </c:pt>
                <c:pt idx="113">
                  <c:v>7200</c:v>
                </c:pt>
                <c:pt idx="114">
                  <c:v>7070</c:v>
                </c:pt>
                <c:pt idx="115">
                  <c:v>6817.5</c:v>
                </c:pt>
                <c:pt idx="116" formatCode="General">
                  <c:v>6817.5</c:v>
                </c:pt>
                <c:pt idx="117" formatCode="General">
                  <c:v>6451.26771619999</c:v>
                </c:pt>
                <c:pt idx="118">
                  <c:v>6180</c:v>
                </c:pt>
                <c:pt idx="119">
                  <c:v>6180</c:v>
                </c:pt>
                <c:pt idx="120" formatCode="General">
                  <c:v>6060</c:v>
                </c:pt>
                <c:pt idx="121">
                  <c:v>5100</c:v>
                </c:pt>
                <c:pt idx="122" formatCode="General">
                  <c:v>5050</c:v>
                </c:pt>
                <c:pt idx="123" formatCode="General">
                  <c:v>5050</c:v>
                </c:pt>
                <c:pt idx="124">
                  <c:v>5000</c:v>
                </c:pt>
                <c:pt idx="125">
                  <c:v>5000</c:v>
                </c:pt>
                <c:pt idx="126" formatCode="General">
                  <c:v>4545</c:v>
                </c:pt>
                <c:pt idx="127" formatCode="General">
                  <c:v>4545</c:v>
                </c:pt>
                <c:pt idx="128" formatCode="General">
                  <c:v>4300.8451441333273</c:v>
                </c:pt>
                <c:pt idx="129">
                  <c:v>4200</c:v>
                </c:pt>
                <c:pt idx="130">
                  <c:v>4200</c:v>
                </c:pt>
                <c:pt idx="131">
                  <c:v>4000</c:v>
                </c:pt>
                <c:pt idx="132">
                  <c:v>4000</c:v>
                </c:pt>
                <c:pt idx="133" formatCode="General">
                  <c:v>2020</c:v>
                </c:pt>
                <c:pt idx="134" formatCode="General">
                  <c:v>1704.375</c:v>
                </c:pt>
                <c:pt idx="135" formatCode="General">
                  <c:v>1515</c:v>
                </c:pt>
                <c:pt idx="136">
                  <c:v>1080</c:v>
                </c:pt>
                <c:pt idx="137" formatCode="General">
                  <c:v>1075.2112860333318</c:v>
                </c:pt>
                <c:pt idx="138" formatCode="General">
                  <c:v>1075.2112860333318</c:v>
                </c:pt>
                <c:pt idx="139" formatCode="General">
                  <c:v>1075.2112860333318</c:v>
                </c:pt>
                <c:pt idx="140" formatCode="General">
                  <c:v>1075.2112860333318</c:v>
                </c:pt>
                <c:pt idx="141" formatCode="General">
                  <c:v>1075.2112860333318</c:v>
                </c:pt>
                <c:pt idx="142">
                  <c:v>1020.0000000000001</c:v>
                </c:pt>
                <c:pt idx="143">
                  <c:v>1020.0000000000001</c:v>
                </c:pt>
                <c:pt idx="144">
                  <c:v>1020.0000000000001</c:v>
                </c:pt>
                <c:pt idx="145">
                  <c:v>1020.0000000000001</c:v>
                </c:pt>
                <c:pt idx="146" formatCode="General">
                  <c:v>537.60564301666591</c:v>
                </c:pt>
                <c:pt idx="147" formatCode="General">
                  <c:v>430.08451441333273</c:v>
                </c:pt>
                <c:pt idx="148" formatCode="General">
                  <c:v>215.04225720666636</c:v>
                </c:pt>
                <c:pt idx="149">
                  <c:v>204.00000000000003</c:v>
                </c:pt>
                <c:pt idx="150">
                  <c:v>204.00000000000003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9-4C00-91F7-2B5528E7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جدید1402-با بایو و بدنسازی 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جدید'!$U$12:$U$180</c:f>
              <c:strCache>
                <c:ptCount val="169"/>
                <c:pt idx="0">
                  <c:v>كپسول پالبوسيكليب125-21عددی</c:v>
                </c:pt>
                <c:pt idx="1">
                  <c:v>قرص روكش دار رگورافنيب40</c:v>
                </c:pt>
                <c:pt idx="2">
                  <c:v>کپسول روكش دار ايبروتينيب140-90عددی</c:v>
                </c:pt>
                <c:pt idx="3">
                  <c:v>کپسول روكش دار ايبروتينيب70-90عددی</c:v>
                </c:pt>
                <c:pt idx="4">
                  <c:v>گایافکس (لیتو)</c:v>
                </c:pt>
                <c:pt idx="5">
                  <c:v>کتوتیفن (لیتو)</c:v>
                </c:pt>
                <c:pt idx="6">
                  <c:v>سافت ژل امگا3 </c:v>
                </c:pt>
                <c:pt idx="7">
                  <c:v>فاموتیدین 40</c:v>
                </c:pt>
                <c:pt idx="8">
                  <c:v>قطره سوسپانسیون استامینوفن</c:v>
                </c:pt>
                <c:pt idx="9">
                  <c:v>قرص بیوتین1000</c:v>
                </c:pt>
                <c:pt idx="10">
                  <c:v>قرص ناپروکسن 250</c:v>
                </c:pt>
                <c:pt idx="11">
                  <c:v>قطره آهن ليپوزومال14ميلي گرم 30میل</c:v>
                </c:pt>
                <c:pt idx="12">
                  <c:v>اکسپکتورانت سی (موکورانت سی)</c:v>
                </c:pt>
                <c:pt idx="13">
                  <c:v>قرص ویتامین د3 </c:v>
                </c:pt>
                <c:pt idx="14">
                  <c:v>WHEY PROTEIN 100%  / POWDER2000</c:v>
                </c:pt>
                <c:pt idx="15">
                  <c:v>کپسول آهن+ب 6+ب12+فولیک اسید+کوپر+زینک</c:v>
                </c:pt>
                <c:pt idx="16">
                  <c:v>کپسول  مولتی ویتامین مینرال</c:v>
                </c:pt>
                <c:pt idx="17">
                  <c:v>قرص روكش دار داساتينيب 50-60عددی</c:v>
                </c:pt>
                <c:pt idx="18">
                  <c:v>کپسول نيلوتينيب  200 ميلي گرمي -28عددی</c:v>
                </c:pt>
                <c:pt idx="19">
                  <c:v>محلول اندانسترون</c:v>
                </c:pt>
                <c:pt idx="20">
                  <c:v>کپسول سانیتینیب 50 میلی گرمی-28عددی</c:v>
                </c:pt>
                <c:pt idx="21">
                  <c:v>پاراکفن</c:v>
                </c:pt>
                <c:pt idx="22">
                  <c:v>قرص اندانسترون</c:v>
                </c:pt>
                <c:pt idx="23">
                  <c:v>قرص متفورمین1000  میلی گرم + امپاگلیفلوزین 12/5 میلی گرم-30عددي</c:v>
                </c:pt>
                <c:pt idx="24">
                  <c:v>قرص روكش دار داساتينيب 100-30عددی</c:v>
                </c:pt>
                <c:pt idx="25">
                  <c:v>قرص جوشان ویتامین سی  550</c:v>
                </c:pt>
                <c:pt idx="26">
                  <c:v>دکسترومتورفان پی</c:v>
                </c:pt>
                <c:pt idx="27">
                  <c:v>کپسول سانیتینیب 25 میلی گرمی-28عددی</c:v>
                </c:pt>
                <c:pt idx="28">
                  <c:v>کلرپرومازین100 </c:v>
                </c:pt>
                <c:pt idx="29">
                  <c:v>preworkout225</c:v>
                </c:pt>
                <c:pt idx="30">
                  <c:v>شربت نوریز کلد</c:v>
                </c:pt>
                <c:pt idx="31">
                  <c:v>اکسپکتورانت (موکورانت)</c:v>
                </c:pt>
                <c:pt idx="32">
                  <c:v>کتوتیفن لیتو</c:v>
                </c:pt>
                <c:pt idx="33">
                  <c:v>نیتروگلیسیرین 2.6 </c:v>
                </c:pt>
                <c:pt idx="34">
                  <c:v>پماد تريامسينولون ان ان</c:v>
                </c:pt>
                <c:pt idx="35">
                  <c:v>GLUTAMINE  / POWDER500</c:v>
                </c:pt>
                <c:pt idx="36">
                  <c:v>اسپری بکلومتازون20-200puff-50ug</c:v>
                </c:pt>
                <c:pt idx="37">
                  <c:v>کپسول داکسی سایکلین(مونوهیدرات)</c:v>
                </c:pt>
                <c:pt idx="38">
                  <c:v>500BCAA / پودر</c:v>
                </c:pt>
                <c:pt idx="39">
                  <c:v>شربت امگا+ و.یتامین A,E,D,C,B3,B12,Folic acid</c:v>
                </c:pt>
                <c:pt idx="40">
                  <c:v>قرص ناپروکسن 500</c:v>
                </c:pt>
                <c:pt idx="41">
                  <c:v>استامینوفن 500</c:v>
                </c:pt>
                <c:pt idx="42">
                  <c:v>نیتروگلیسیرین 6/4</c:v>
                </c:pt>
                <c:pt idx="43">
                  <c:v>قرص کلوبازام 10</c:v>
                </c:pt>
                <c:pt idx="44">
                  <c:v>کپسول آووسوی پلاس-30عددي</c:v>
                </c:pt>
                <c:pt idx="45">
                  <c:v>قرص منیزیوم +ب6</c:v>
                </c:pt>
                <c:pt idx="46">
                  <c:v>قرص روكش دار ابيراترون250-120عددی</c:v>
                </c:pt>
                <c:pt idx="47">
                  <c:v>شربت (سوسپانسیون) فکسوفنادین-5%-120میلی</c:v>
                </c:pt>
                <c:pt idx="48">
                  <c:v>GAINER / POWDER5400</c:v>
                </c:pt>
                <c:pt idx="49">
                  <c:v>شربت مولتي ويتامين+ عسل+زينك - 145 ميلي ليتر</c:v>
                </c:pt>
                <c:pt idx="50">
                  <c:v>اسپری فلوتیکازون</c:v>
                </c:pt>
                <c:pt idx="51">
                  <c:v>قرص كپسيتابين 500 ميلي گرمي-120عددی</c:v>
                </c:pt>
                <c:pt idx="52">
                  <c:v>شربت هاني گارد (سرخارگل + ويتامين ث)-  145 ميلي ليتر</c:v>
                </c:pt>
                <c:pt idx="53">
                  <c:v>  4-ODT Ondansetrone </c:v>
                </c:pt>
                <c:pt idx="54">
                  <c:v>قرص جوشان انرژی-20عددي</c:v>
                </c:pt>
                <c:pt idx="55">
                  <c:v>ویتامین ای
</c:v>
                </c:pt>
                <c:pt idx="56">
                  <c:v>اسپري مومتازون 20میل</c:v>
                </c:pt>
                <c:pt idx="57">
                  <c:v>قرص لوزارتان 50+هیدروکلروتیازید12/5-30عددی</c:v>
                </c:pt>
                <c:pt idx="58">
                  <c:v>نوریز(موکو)</c:v>
                </c:pt>
                <c:pt idx="59">
                  <c:v>نوریز موکو</c:v>
                </c:pt>
                <c:pt idx="60">
                  <c:v>جوشان مولتي ويتامين</c:v>
                </c:pt>
                <c:pt idx="61">
                  <c:v>CREATINE 5G /POWDER500</c:v>
                </c:pt>
                <c:pt idx="62">
                  <c:v>امپاگلیفلوزین+متفورمین  12.5/500</c:v>
                </c:pt>
                <c:pt idx="63">
                  <c:v>قرص سورافنيب 200-60عددی</c:v>
                </c:pt>
                <c:pt idx="64">
                  <c:v>منیزیم +ویتامین ب6
</c:v>
                </c:pt>
                <c:pt idx="65">
                  <c:v>بیسموت ساب سیترات</c:v>
                </c:pt>
                <c:pt idx="66">
                  <c:v>امپاگلیفلوزین+متفورمین 5/500 </c:v>
                </c:pt>
                <c:pt idx="67">
                  <c:v>ویال شیشه ای ال آرژنین 2000 میلی گرم </c:v>
                </c:pt>
                <c:pt idx="68">
                  <c:v> Women Multivitamin Permix</c:v>
                </c:pt>
                <c:pt idx="69">
                  <c:v>AMINO ACID  / powder500</c:v>
                </c:pt>
                <c:pt idx="70">
                  <c:v>قرص ارلوتينيب 150 ميلي گرمي (30 ع)</c:v>
                </c:pt>
                <c:pt idx="71">
                  <c:v>کپسول لناليدومايد 10-21عددی</c:v>
                </c:pt>
                <c:pt idx="72">
                  <c:v>بی پریدن2</c:v>
                </c:pt>
                <c:pt idx="73">
                  <c:v>آملوديپين10 / بيزوپرولول10</c:v>
                </c:pt>
                <c:pt idx="74">
                  <c:v>محلول دس لوراتادین</c:v>
                </c:pt>
                <c:pt idx="75">
                  <c:v>قرص متوپرولول 47.5-30عددي</c:v>
                </c:pt>
                <c:pt idx="76">
                  <c:v>شربت ال-آرژنين 1000 ميلي گرم
</c:v>
                </c:pt>
                <c:pt idx="77">
                  <c:v>پماد هيدروكورتيزون</c:v>
                </c:pt>
                <c:pt idx="78">
                  <c:v>آملوديپين10/ بيزوپرولول5</c:v>
                </c:pt>
                <c:pt idx="79">
                  <c:v>(300)AMINO ACID  / TABLET</c:v>
                </c:pt>
                <c:pt idx="80">
                  <c:v>(120)CLA 1000mg soft gel</c:v>
                </c:pt>
                <c:pt idx="81">
                  <c:v>کپسول لناليدومايد 25-21عددی</c:v>
                </c:pt>
                <c:pt idx="82">
                  <c:v>قرص جوشان استیل سیستئین600</c:v>
                </c:pt>
                <c:pt idx="83">
                  <c:v>قرص اورليموس 5 -30عددی</c:v>
                </c:pt>
                <c:pt idx="84">
                  <c:v>امپاگلیفلوزین25/لیناگلیپتین5
</c:v>
                </c:pt>
                <c:pt idx="85">
                  <c:v>کلرپرومازین25</c:v>
                </c:pt>
                <c:pt idx="86">
                  <c:v>آملوديپين5 / بيزوپرولول10</c:v>
                </c:pt>
                <c:pt idx="87">
                  <c:v>امپاگلیفلوزین10  </c:v>
                </c:pt>
                <c:pt idx="88">
                  <c:v>نوریز کلد </c:v>
                </c:pt>
                <c:pt idx="89">
                  <c:v>قرص ارلوتينيب 100 ميلي گرمي (30 ع)</c:v>
                </c:pt>
                <c:pt idx="90">
                  <c:v>ویال شیشه ای ال آرژنین 1000 میلی گرم</c:v>
                </c:pt>
                <c:pt idx="91">
                  <c:v>كپسول تموزولاميد 100-5عددي</c:v>
                </c:pt>
                <c:pt idx="92">
                  <c:v>كپسول تموزولاميد 250-5عددي</c:v>
                </c:pt>
                <c:pt idx="93">
                  <c:v>كپسول اس امپرازول</c:v>
                </c:pt>
                <c:pt idx="94">
                  <c:v>قرص جوشان ویتامین سی 500 </c:v>
                </c:pt>
                <c:pt idx="95">
                  <c:v>(180)Fat Burner</c:v>
                </c:pt>
                <c:pt idx="96">
                  <c:v>امپاگلیفلوزین 25 </c:v>
                </c:pt>
                <c:pt idx="97">
                  <c:v>امپاگلیفلوزین10/ لیناگلیپتین5
</c:v>
                </c:pt>
                <c:pt idx="98">
                  <c:v>کپسول فلوکستین 20</c:v>
                </c:pt>
                <c:pt idx="99">
                  <c:v>قرص پیرفنیدون 200</c:v>
                </c:pt>
                <c:pt idx="100">
                  <c:v>شربت گل ختمی + عسل+ویتامین ث+ویتامین د3</c:v>
                </c:pt>
                <c:pt idx="101">
                  <c:v>قرص دایمتیکون 125</c:v>
                </c:pt>
                <c:pt idx="102">
                  <c:v>سوسپانسیون ايبوپروفن -30</c:v>
                </c:pt>
                <c:pt idx="103">
                  <c:v>کپسول فلوکستین 10</c:v>
                </c:pt>
                <c:pt idx="104">
                  <c:v>قرص متفورمین1000  میلی گرم + امپاگلیفلوزین 5 میلی گرم-30عددي</c:v>
                </c:pt>
                <c:pt idx="105">
                  <c:v>قرص آسیکلوویر 400</c:v>
                </c:pt>
                <c:pt idx="106">
                  <c:v>فاموتیدین 20 </c:v>
                </c:pt>
                <c:pt idx="107">
                  <c:v>ویال نوروبیون فورت</c:v>
                </c:pt>
                <c:pt idx="108">
                  <c:v>گین آپ کودکان</c:v>
                </c:pt>
                <c:pt idx="109">
                  <c:v>قرص روكش دار جفيتينيب250-30عددی</c:v>
                </c:pt>
                <c:pt idx="110">
                  <c:v>قرص بیوتین پلاس</c:v>
                </c:pt>
                <c:pt idx="111">
                  <c:v>شربت برگ پیچک+دانه گریپ فروت+ملاتونین+ویتامین ث+زینک</c:v>
                </c:pt>
                <c:pt idx="112">
                  <c:v>سافت ژل زینک پلاس</c:v>
                </c:pt>
                <c:pt idx="113">
                  <c:v>قرص دایمتیکون 40</c:v>
                </c:pt>
                <c:pt idx="114">
                  <c:v>پوریک سیدال750
</c:v>
                </c:pt>
                <c:pt idx="115">
                  <c:v>قرص دس لوراتادین</c:v>
                </c:pt>
                <c:pt idx="116">
                  <c:v>ویال ال کارنتین 2000 میلی گرم</c:v>
                </c:pt>
                <c:pt idx="117">
                  <c:v>CASEIN / POWDER900</c:v>
                </c:pt>
                <c:pt idx="118">
                  <c:v>قرص آگوملاتین 25</c:v>
                </c:pt>
                <c:pt idx="119">
                  <c:v>ویال ال کارنتین 1000 میلی گرم-پایش-میکس ول</c:v>
                </c:pt>
                <c:pt idx="120">
                  <c:v>قرص جوشان فسفات سدیم</c:v>
                </c:pt>
                <c:pt idx="121">
                  <c:v>گین آپ بزرگسالان</c:v>
                </c:pt>
                <c:pt idx="122">
                  <c:v>قرص مولتی ویتامین</c:v>
                </c:pt>
                <c:pt idx="123">
                  <c:v>ویال ال آرژنین 2000 میلی گرم </c:v>
                </c:pt>
                <c:pt idx="124">
                  <c:v>ملاتونین ب6</c:v>
                </c:pt>
                <c:pt idx="125">
                  <c:v>شربت امگا+ ال آرژنین+ویتامین+مینرال</c:v>
                </c:pt>
                <c:pt idx="126">
                  <c:v>آملوديپين5 / بيزوپرولول5</c:v>
                </c:pt>
                <c:pt idx="127">
                  <c:v>ویال ال آرژنین 1000 میلی گرم</c:v>
                </c:pt>
                <c:pt idx="128">
                  <c:v>قرص آسیکلوویر 200</c:v>
                </c:pt>
                <c:pt idx="129">
                  <c:v>Women 50+ Permix</c:v>
                </c:pt>
                <c:pt idx="130">
                  <c:v>L-ARGININE 500HCL / Capsule(90)</c:v>
                </c:pt>
                <c:pt idx="131">
                  <c:v>ونلافاكسين75</c:v>
                </c:pt>
                <c:pt idx="132">
                  <c:v>قرص سوماتریپتان+ناپروکسن</c:v>
                </c:pt>
                <c:pt idx="133">
                  <c:v>کپسول سرماخوردگی بزرگسالان -30عددي</c:v>
                </c:pt>
                <c:pt idx="134">
                  <c:v>لیناگلیپتین2/5/متفورمین1000</c:v>
                </c:pt>
                <c:pt idx="135">
                  <c:v>لیناگلیپتین2/5/متفورمین500
</c:v>
                </c:pt>
                <c:pt idx="136">
                  <c:v>لیناگلیپتین5</c:v>
                </c:pt>
                <c:pt idx="137">
                  <c:v> Entera meal high protein</c:v>
                </c:pt>
                <c:pt idx="138">
                  <c:v>Entera meal Standard</c:v>
                </c:pt>
                <c:pt idx="139">
                  <c:v>قرص بیوتین 5</c:v>
                </c:pt>
                <c:pt idx="140">
                  <c:v>قرص آلپرازولام 1</c:v>
                </c:pt>
                <c:pt idx="141">
                  <c:v>L- Carnitine liquid 1000-473ml</c:v>
                </c:pt>
                <c:pt idx="142">
                  <c:v>كپسول تموزولاميد 20-5عددي</c:v>
                </c:pt>
                <c:pt idx="143">
                  <c:v>اسپری بودزوناید100  میکروگرم</c:v>
                </c:pt>
                <c:pt idx="144">
                  <c:v>90HMB cap</c:v>
                </c:pt>
                <c:pt idx="145">
                  <c:v>قوطي قرص متوکاربامول500 + ایبوبروفن200(50عددي)</c:v>
                </c:pt>
                <c:pt idx="146">
                  <c:v>فرص( استامینوفن-فنیل افرین-دکسترومتورفان-کلرفنیرآمین)</c:v>
                </c:pt>
                <c:pt idx="147">
                  <c:v>قرص فلوکستین 10</c:v>
                </c:pt>
                <c:pt idx="148">
                  <c:v>(60)Vitamin C 1000</c:v>
                </c:pt>
                <c:pt idx="149">
                  <c:v>قرص فلوکستین 20</c:v>
                </c:pt>
                <c:pt idx="150">
                  <c:v>اسپری بودزوناید64 میکروگرم-120puff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جدید'!$V$12:$V$180</c:f>
              <c:numCache>
                <c:formatCode>General</c:formatCode>
                <c:ptCount val="169"/>
                <c:pt idx="0">
                  <c:v>93324000000</c:v>
                </c:pt>
                <c:pt idx="1">
                  <c:v>30805000000</c:v>
                </c:pt>
                <c:pt idx="2">
                  <c:v>29542500000</c:v>
                </c:pt>
                <c:pt idx="3" formatCode="#,##0">
                  <c:v>27270000000</c:v>
                </c:pt>
                <c:pt idx="4" formatCode="#,##0">
                  <c:v>23508346117.525539</c:v>
                </c:pt>
                <c:pt idx="5" formatCode="#,##0">
                  <c:v>23255631524.486443</c:v>
                </c:pt>
                <c:pt idx="6" formatCode="#,##0">
                  <c:v>22734912500</c:v>
                </c:pt>
                <c:pt idx="7" formatCode="#,##0">
                  <c:v>20270089285.714283</c:v>
                </c:pt>
                <c:pt idx="8" formatCode="#,##0">
                  <c:v>20061588000</c:v>
                </c:pt>
                <c:pt idx="9" formatCode="#,##0">
                  <c:v>19800000000</c:v>
                </c:pt>
                <c:pt idx="10" formatCode="#,##0">
                  <c:v>19661032080</c:v>
                </c:pt>
                <c:pt idx="11" formatCode="#,##0">
                  <c:v>19600000000</c:v>
                </c:pt>
                <c:pt idx="12" formatCode="#,##0">
                  <c:v>18134931398.353333</c:v>
                </c:pt>
                <c:pt idx="13" formatCode="#,##0">
                  <c:v>16617729000</c:v>
                </c:pt>
                <c:pt idx="14">
                  <c:v>16496813006.395508</c:v>
                </c:pt>
                <c:pt idx="15" formatCode="#,##0">
                  <c:v>14652440583.333332</c:v>
                </c:pt>
                <c:pt idx="16" formatCode="#,##0">
                  <c:v>14447901959.999998</c:v>
                </c:pt>
                <c:pt idx="17">
                  <c:v>13266855000</c:v>
                </c:pt>
                <c:pt idx="18" formatCode="#,##0">
                  <c:v>12499760000</c:v>
                </c:pt>
                <c:pt idx="19" formatCode="#,##0">
                  <c:v>12484341370.538065</c:v>
                </c:pt>
                <c:pt idx="20" formatCode="#,##0">
                  <c:v>12295649100</c:v>
                </c:pt>
                <c:pt idx="21" formatCode="#,##0">
                  <c:v>11582498315.074697</c:v>
                </c:pt>
                <c:pt idx="22" formatCode="#,##0">
                  <c:v>11567654603.769522</c:v>
                </c:pt>
                <c:pt idx="23" formatCode="#,##0">
                  <c:v>10973220240</c:v>
                </c:pt>
                <c:pt idx="24">
                  <c:v>10567125000</c:v>
                </c:pt>
                <c:pt idx="25" formatCode="#,##0">
                  <c:v>10178568000</c:v>
                </c:pt>
                <c:pt idx="26" formatCode="#,##0">
                  <c:v>9966602199.4636021</c:v>
                </c:pt>
                <c:pt idx="27" formatCode="#,##0">
                  <c:v>9835784000</c:v>
                </c:pt>
                <c:pt idx="28" formatCode="#,##0">
                  <c:v>9816301724.6427765</c:v>
                </c:pt>
                <c:pt idx="29">
                  <c:v>9739286201.25</c:v>
                </c:pt>
                <c:pt idx="30" formatCode="#,##0">
                  <c:v>9420480000</c:v>
                </c:pt>
                <c:pt idx="31" formatCode="#,##0">
                  <c:v>9067356721.7630596</c:v>
                </c:pt>
                <c:pt idx="32" formatCode="#,##0">
                  <c:v>9000000000</c:v>
                </c:pt>
                <c:pt idx="33" formatCode="#,##0">
                  <c:v>8888167799.6725826</c:v>
                </c:pt>
                <c:pt idx="34" formatCode="#,##0">
                  <c:v>8578584000</c:v>
                </c:pt>
                <c:pt idx="35">
                  <c:v>8488510322.6649275</c:v>
                </c:pt>
                <c:pt idx="36" formatCode="#,##0">
                  <c:v>8212478400</c:v>
                </c:pt>
                <c:pt idx="37" formatCode="#,##0">
                  <c:v>7658955600</c:v>
                </c:pt>
                <c:pt idx="38">
                  <c:v>7343235043.5998058</c:v>
                </c:pt>
                <c:pt idx="39" formatCode="#,##0">
                  <c:v>7166275200</c:v>
                </c:pt>
                <c:pt idx="40" formatCode="#,##0">
                  <c:v>7126000000</c:v>
                </c:pt>
                <c:pt idx="41" formatCode="#,##0">
                  <c:v>7097391108.74368</c:v>
                </c:pt>
                <c:pt idx="42" formatCode="#,##0">
                  <c:v>6801398642.5683641</c:v>
                </c:pt>
                <c:pt idx="43" formatCode="#,##0">
                  <c:v>6760800000</c:v>
                </c:pt>
                <c:pt idx="44">
                  <c:v>6678856080</c:v>
                </c:pt>
                <c:pt idx="45" formatCode="#,##0">
                  <c:v>6455511750</c:v>
                </c:pt>
                <c:pt idx="46">
                  <c:v>6453900000</c:v>
                </c:pt>
                <c:pt idx="47" formatCode="#,##0">
                  <c:v>6371690400</c:v>
                </c:pt>
                <c:pt idx="48">
                  <c:v>6144064798.8222637</c:v>
                </c:pt>
                <c:pt idx="49" formatCode="#,##0">
                  <c:v>6056400000</c:v>
                </c:pt>
                <c:pt idx="50" formatCode="#,##0">
                  <c:v>6006235320</c:v>
                </c:pt>
                <c:pt idx="51">
                  <c:v>5911408800</c:v>
                </c:pt>
                <c:pt idx="52" formatCode="#,##0">
                  <c:v>5747400000</c:v>
                </c:pt>
                <c:pt idx="53" formatCode="#,##0">
                  <c:v>5698182400</c:v>
                </c:pt>
                <c:pt idx="54" formatCode="#,##0">
                  <c:v>5664519000</c:v>
                </c:pt>
                <c:pt idx="55" formatCode="#,##0">
                  <c:v>5652460800.000001</c:v>
                </c:pt>
                <c:pt idx="56" formatCode="#,##0">
                  <c:v>5378434500.000001</c:v>
                </c:pt>
                <c:pt idx="57" formatCode="#,##0">
                  <c:v>5338444800</c:v>
                </c:pt>
                <c:pt idx="58" formatCode="#,##0">
                  <c:v>5291048565.1704817</c:v>
                </c:pt>
                <c:pt idx="59" formatCode="#,##0">
                  <c:v>5291048565.1704817</c:v>
                </c:pt>
                <c:pt idx="60" formatCode="#,##0">
                  <c:v>5254200000.000001</c:v>
                </c:pt>
                <c:pt idx="61">
                  <c:v>5187422437.3562574</c:v>
                </c:pt>
                <c:pt idx="62" formatCode="#,##0">
                  <c:v>5116500000</c:v>
                </c:pt>
                <c:pt idx="63">
                  <c:v>4935870000</c:v>
                </c:pt>
                <c:pt idx="64" formatCode="#,##0">
                  <c:v>4695364800.000001</c:v>
                </c:pt>
                <c:pt idx="65" formatCode="#,##0">
                  <c:v>4588830458.2394485</c:v>
                </c:pt>
                <c:pt idx="66" formatCode="#,##0">
                  <c:v>4057955357.1428566</c:v>
                </c:pt>
                <c:pt idx="67" formatCode="#,##0">
                  <c:v>4000000000</c:v>
                </c:pt>
                <c:pt idx="68" formatCode="#,##0">
                  <c:v>3668237118.000001</c:v>
                </c:pt>
                <c:pt idx="69">
                  <c:v>3637933087.5887938</c:v>
                </c:pt>
                <c:pt idx="70">
                  <c:v>3575400000</c:v>
                </c:pt>
                <c:pt idx="71" formatCode="#,##0">
                  <c:v>3571233750</c:v>
                </c:pt>
                <c:pt idx="72" formatCode="#,##0">
                  <c:v>3535008000</c:v>
                </c:pt>
                <c:pt idx="73" formatCode="#,##0">
                  <c:v>3528000000</c:v>
                </c:pt>
                <c:pt idx="74" formatCode="#,##0">
                  <c:v>3490240613.2063203</c:v>
                </c:pt>
                <c:pt idx="75" formatCode="#,##0">
                  <c:v>3366000000.0000005</c:v>
                </c:pt>
                <c:pt idx="76" formatCode="#,##0">
                  <c:v>3348216000</c:v>
                </c:pt>
                <c:pt idx="77" formatCode="#,##0">
                  <c:v>3265850016.0000005</c:v>
                </c:pt>
                <c:pt idx="78" formatCode="#,##0">
                  <c:v>3240000000</c:v>
                </c:pt>
                <c:pt idx="79">
                  <c:v>3225449351.8433118</c:v>
                </c:pt>
                <c:pt idx="80">
                  <c:v>3072056914.2284532</c:v>
                </c:pt>
                <c:pt idx="81" formatCode="#,##0">
                  <c:v>3036211500</c:v>
                </c:pt>
                <c:pt idx="82" formatCode="#,##0">
                  <c:v>2850000000</c:v>
                </c:pt>
                <c:pt idx="83">
                  <c:v>2838352500</c:v>
                </c:pt>
                <c:pt idx="84" formatCode="#,##0">
                  <c:v>2815200000</c:v>
                </c:pt>
                <c:pt idx="85" formatCode="#,##0">
                  <c:v>2804657635.6122217</c:v>
                </c:pt>
                <c:pt idx="86" formatCode="#,##0">
                  <c:v>2664000000</c:v>
                </c:pt>
                <c:pt idx="87" formatCode="#,##0">
                  <c:v>2549860124.628387</c:v>
                </c:pt>
                <c:pt idx="88" formatCode="#,##0">
                  <c:v>2350834611.7525535</c:v>
                </c:pt>
                <c:pt idx="89">
                  <c:v>2325525000</c:v>
                </c:pt>
                <c:pt idx="90" formatCode="#,##0">
                  <c:v>2000000000</c:v>
                </c:pt>
                <c:pt idx="91">
                  <c:v>1954350000</c:v>
                </c:pt>
                <c:pt idx="92">
                  <c:v>1914960000</c:v>
                </c:pt>
                <c:pt idx="93" formatCode="#,##0">
                  <c:v>1827000000</c:v>
                </c:pt>
                <c:pt idx="94" formatCode="#,##0">
                  <c:v>1821600000</c:v>
                </c:pt>
                <c:pt idx="95">
                  <c:v>1658897474.1777852</c:v>
                </c:pt>
                <c:pt idx="96" formatCode="#,##0">
                  <c:v>1593853779.1618352</c:v>
                </c:pt>
                <c:pt idx="97" formatCode="#,##0">
                  <c:v>1581480000</c:v>
                </c:pt>
                <c:pt idx="98" formatCode="#,##0">
                  <c:v>1557543060</c:v>
                </c:pt>
                <c:pt idx="99" formatCode="#,##0">
                  <c:v>1531791120.0000002</c:v>
                </c:pt>
                <c:pt idx="100" formatCode="#,##0">
                  <c:v>1343748000</c:v>
                </c:pt>
                <c:pt idx="101" formatCode="#,##0">
                  <c:v>1305000000</c:v>
                </c:pt>
                <c:pt idx="102" formatCode="#,##0">
                  <c:v>1214820000</c:v>
                </c:pt>
                <c:pt idx="103" formatCode="#,##0">
                  <c:v>1168102980</c:v>
                </c:pt>
                <c:pt idx="104" formatCode="#,##0">
                  <c:v>1167511968</c:v>
                </c:pt>
                <c:pt idx="105" formatCode="#,##0">
                  <c:v>1122238680.0000002</c:v>
                </c:pt>
                <c:pt idx="106" formatCode="#,##0">
                  <c:v>1063124999.9999999</c:v>
                </c:pt>
                <c:pt idx="107" formatCode="#,##0">
                  <c:v>1057770600</c:v>
                </c:pt>
                <c:pt idx="108" formatCode="#,##0">
                  <c:v>1050600000.0000001</c:v>
                </c:pt>
                <c:pt idx="109">
                  <c:v>1022625000</c:v>
                </c:pt>
                <c:pt idx="110" formatCode="#,##0">
                  <c:v>951994560.00000012</c:v>
                </c:pt>
                <c:pt idx="111" formatCode="#,##0">
                  <c:v>937498800</c:v>
                </c:pt>
                <c:pt idx="112" formatCode="#,##0">
                  <c:v>917235000</c:v>
                </c:pt>
                <c:pt idx="113" formatCode="#,##0">
                  <c:v>880000000</c:v>
                </c:pt>
                <c:pt idx="114" formatCode="#,##0">
                  <c:v>806400000</c:v>
                </c:pt>
                <c:pt idx="115" formatCode="#,##0">
                  <c:v>764805076.37324131</c:v>
                </c:pt>
                <c:pt idx="116" formatCode="#,##0">
                  <c:v>740440440</c:v>
                </c:pt>
                <c:pt idx="117">
                  <c:v>706567355.09554458</c:v>
                </c:pt>
                <c:pt idx="118" formatCode="#,##0">
                  <c:v>573000000</c:v>
                </c:pt>
                <c:pt idx="119" formatCode="#,##0">
                  <c:v>529258620</c:v>
                </c:pt>
                <c:pt idx="120" formatCode="#,##0">
                  <c:v>528000000</c:v>
                </c:pt>
                <c:pt idx="121" formatCode="#,##0">
                  <c:v>521047620.00000006</c:v>
                </c:pt>
                <c:pt idx="122" formatCode="#,##0">
                  <c:v>510000000.00000012</c:v>
                </c:pt>
                <c:pt idx="123" formatCode="#,##0">
                  <c:v>455655420</c:v>
                </c:pt>
                <c:pt idx="124" formatCode="#,##0">
                  <c:v>428580000</c:v>
                </c:pt>
                <c:pt idx="125" formatCode="#,##0">
                  <c:v>397504200.00000006</c:v>
                </c:pt>
                <c:pt idx="126" formatCode="#,##0">
                  <c:v>378000000</c:v>
                </c:pt>
                <c:pt idx="127" formatCode="#,##0">
                  <c:v>358014900</c:v>
                </c:pt>
                <c:pt idx="128" formatCode="#,##0">
                  <c:v>356476740.00000006</c:v>
                </c:pt>
                <c:pt idx="129" formatCode="#,##0">
                  <c:v>339651449.13936603</c:v>
                </c:pt>
                <c:pt idx="130">
                  <c:v>307264706.18629801</c:v>
                </c:pt>
                <c:pt idx="131" formatCode="#,##0">
                  <c:v>288904537.75200003</c:v>
                </c:pt>
                <c:pt idx="132" formatCode="#,##0">
                  <c:v>285000000</c:v>
                </c:pt>
                <c:pt idx="133" formatCode="#,##0">
                  <c:v>283221600</c:v>
                </c:pt>
                <c:pt idx="134" formatCode="#,##0">
                  <c:v>279304200.00000006</c:v>
                </c:pt>
                <c:pt idx="135" formatCode="#,##0">
                  <c:v>279304200.00000006</c:v>
                </c:pt>
                <c:pt idx="136" formatCode="#,##0">
                  <c:v>234492148.80000004</c:v>
                </c:pt>
                <c:pt idx="137" formatCode="#,##0">
                  <c:v>232336620.00000003</c:v>
                </c:pt>
                <c:pt idx="138" formatCode="#,##0">
                  <c:v>232336620.00000003</c:v>
                </c:pt>
                <c:pt idx="139" formatCode="#,##0">
                  <c:v>229635000</c:v>
                </c:pt>
                <c:pt idx="140" formatCode="#,##0">
                  <c:v>215100000</c:v>
                </c:pt>
                <c:pt idx="141">
                  <c:v>173569745.0874317</c:v>
                </c:pt>
                <c:pt idx="142">
                  <c:v>125745000</c:v>
                </c:pt>
                <c:pt idx="143" formatCode="#,##0">
                  <c:v>112200000.00000001</c:v>
                </c:pt>
                <c:pt idx="144">
                  <c:v>102390865.47315373</c:v>
                </c:pt>
                <c:pt idx="145" formatCode="#,##0">
                  <c:v>85374000.000000015</c:v>
                </c:pt>
                <c:pt idx="146" formatCode="#,##0">
                  <c:v>81702000.000000015</c:v>
                </c:pt>
                <c:pt idx="147" formatCode="#,##0">
                  <c:v>62600000</c:v>
                </c:pt>
                <c:pt idx="148">
                  <c:v>44605928.689369194</c:v>
                </c:pt>
                <c:pt idx="149" formatCode="#,##0">
                  <c:v>42750000</c:v>
                </c:pt>
                <c:pt idx="150" formatCode="#,##0">
                  <c:v>22696200</c:v>
                </c:pt>
                <c:pt idx="151" formatCode="#,##0">
                  <c:v>0</c:v>
                </c:pt>
                <c:pt idx="152" formatCode="#,##0">
                  <c:v>0</c:v>
                </c:pt>
                <c:pt idx="153" formatCode="#,##0">
                  <c:v>0</c:v>
                </c:pt>
                <c:pt idx="154" formatCode="#,##0">
                  <c:v>0</c:v>
                </c:pt>
                <c:pt idx="155" formatCode="#,##0">
                  <c:v>0</c:v>
                </c:pt>
                <c:pt idx="156" formatCode="#,##0">
                  <c:v>0</c:v>
                </c:pt>
                <c:pt idx="157" formatCode="#,##0">
                  <c:v>0</c:v>
                </c:pt>
                <c:pt idx="158" formatCode="#,##0">
                  <c:v>0</c:v>
                </c:pt>
                <c:pt idx="159" formatCode="#,##0">
                  <c:v>0</c:v>
                </c:pt>
                <c:pt idx="160" formatCode="#,##0">
                  <c:v>0</c:v>
                </c:pt>
                <c:pt idx="161" formatCode="#,##0">
                  <c:v>0</c:v>
                </c:pt>
                <c:pt idx="162" formatCode="#,##0">
                  <c:v>0</c:v>
                </c:pt>
                <c:pt idx="163" formatCode="#,##0">
                  <c:v>0</c:v>
                </c:pt>
                <c:pt idx="164" formatCode="#,##0">
                  <c:v>0</c:v>
                </c:pt>
                <c:pt idx="165" formatCode="#,##0">
                  <c:v>0</c:v>
                </c:pt>
                <c:pt idx="166" formatCode="#,##0">
                  <c:v>0</c:v>
                </c:pt>
                <c:pt idx="167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BC8-8768-729D0B70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4472C4">
            <a:lumMod val="20000"/>
            <a:lumOff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جدید'!$D$14,'محصولات جدید'!$F$15)</c:f>
              <c:numCache>
                <c:formatCode>0.0%</c:formatCode>
                <c:ptCount val="2"/>
                <c:pt idx="0">
                  <c:v>5.5194924287156763E-2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28E-A6D3-8B2AB847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 b="1"/>
              <a:t>ترکیب سبد </a:t>
            </a:r>
            <a:r>
              <a:rPr lang="fa-IR" sz="1400" b="1" u="sng"/>
              <a:t>جاری</a:t>
            </a:r>
            <a:r>
              <a:rPr lang="fa-IR" sz="1200" b="1"/>
              <a:t> مکمل و دارو از کل بودجه- ریالی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اشکال!$C$13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7-4A03-BF38-F251DC7A90E7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B7-4A03-BF38-F251DC7A90E7}"/>
              </c:ext>
            </c:extLst>
          </c:dPt>
          <c:dLbls>
            <c:dLbl>
              <c:idx val="0"/>
              <c:layout>
                <c:manualLayout>
                  <c:x val="-8.935602907404902E-2"/>
                  <c:y val="5.763685273133623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28E5C1-C0E4-4BE3-AD39-0D8C67F214E4}" type="CATEGORYNAME">
                      <a:rPr lang="fa-IR"/>
                      <a:pPr>
                        <a:defRPr/>
                      </a:pPr>
                      <a:t>[CATEGORY NAME]</a:t>
                    </a:fld>
                    <a:r>
                      <a:rPr lang="fa-IR" baseline="0"/>
                      <a:t>؛ </a:t>
                    </a:r>
                    <a:fld id="{C3D3AEDD-FDEB-49D2-B3E1-324B6B0076EE}" type="VALUE">
                      <a:rPr lang="fa-IR" baseline="0"/>
                      <a:pPr>
                        <a:defRPr/>
                      </a:pPr>
                      <a:t>[VALUE]</a:t>
                    </a:fld>
                    <a:endParaRPr lang="fa-IR" baseline="0"/>
                  </a:p>
                  <a:p>
                    <a:pPr>
                      <a:defRPr/>
                    </a:pPr>
                    <a:r>
                      <a:rPr lang="fa-IR" baseline="0"/>
                      <a:t>76%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72538665102393"/>
                      <c:h val="0.147839888756335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B7-4A03-BF38-F251DC7A90E7}"/>
                </c:ext>
              </c:extLst>
            </c:dLbl>
            <c:dLbl>
              <c:idx val="1"/>
              <c:layout>
                <c:manualLayout>
                  <c:x val="-0.15067897942285099"/>
                  <c:y val="0.1133524770382947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4655F8-61F3-4951-B066-8F6938A3A44D}" type="CATEGORYNAME">
                      <a:rPr lang="fa-IR"/>
                      <a:pPr>
                        <a:defRPr/>
                      </a:pPr>
                      <a:t>[CATEGORY NAME]</a:t>
                    </a:fld>
                    <a:r>
                      <a:rPr lang="fa-IR" baseline="0"/>
                      <a:t>؛ 17/31%</a:t>
                    </a:r>
                  </a:p>
                  <a:p>
                    <a:pPr>
                      <a:defRPr/>
                    </a:pPr>
                    <a:r>
                      <a:rPr lang="fa-IR" baseline="0"/>
                      <a:t>2،172،845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659922031044655"/>
                      <c:h val="0.109415320268778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8B7-4A03-BF38-F251DC7A90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(اشکال!$A$17,اشکال!$A$19)</c:f>
              <c:strCache>
                <c:ptCount val="2"/>
                <c:pt idx="0">
                  <c:v>دارو</c:v>
                </c:pt>
                <c:pt idx="1">
                  <c:v>کل مکمل </c:v>
                </c:pt>
              </c:strCache>
            </c:strRef>
          </c:cat>
          <c:val>
            <c:numRef>
              <c:f>(اشکال!$C$17,اشکال!$C$19)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7-4A03-BF38-F251DC7A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526560"/>
        <c:axId val="1338527392"/>
      </c:barChart>
      <c:catAx>
        <c:axId val="13385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27392"/>
        <c:crosses val="autoZero"/>
        <c:auto val="1"/>
        <c:lblAlgn val="ctr"/>
        <c:lblOffset val="100"/>
        <c:noMultiLvlLbl val="0"/>
      </c:catAx>
      <c:valAx>
        <c:axId val="13385273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265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831134564643801E-2"/>
                <c:y val="0.1207601731222744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جدید'!$E$14,'محصولات جدید'!$G$15)</c:f>
              <c:numCache>
                <c:formatCode>0.0%</c:formatCode>
                <c:ptCount val="2"/>
                <c:pt idx="0">
                  <c:v>4.3464023457833505E-2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4-44E7-8132-5A65CCDD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جدید'!$D$14:$D$15</c:f>
              <c:numCache>
                <c:formatCode>0%</c:formatCode>
                <c:ptCount val="2"/>
                <c:pt idx="0" formatCode="0.0%">
                  <c:v>5.5194924287156763E-2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2-4092-8F4B-4E398F63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66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جدید'!$E$14:$E$15</c:f>
              <c:numCache>
                <c:formatCode>0%</c:formatCode>
                <c:ptCount val="2"/>
                <c:pt idx="0" formatCode="0.0%">
                  <c:v>4.3464023457833505E-2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919-9C81-8D5B6763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تعدادی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0F-470A-BB55-6259ED906703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0F-470A-BB55-6259ED906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جدید'!$C$16:$C$17</c:f>
              <c:numCache>
                <c:formatCode>#,##0</c:formatCode>
                <c:ptCount val="2"/>
                <c:pt idx="0">
                  <c:v>63817622.534211017</c:v>
                </c:pt>
                <c:pt idx="1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F-470A-BB55-6259ED9067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ریالی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A1-4F1C-A4F8-33CDDD78D56D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A1-4F1C-A4F8-33CDDD78D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جدید'!$D$16:$D$17</c:f>
              <c:numCache>
                <c:formatCode>#,##0</c:formatCode>
                <c:ptCount val="2"/>
                <c:pt idx="0">
                  <c:v>292665816898.7738</c:v>
                </c:pt>
                <c:pt idx="1">
                  <c:v>39777804000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1-4F1C-A4F8-33CDDD78D5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3D-4AD8-BB38-23268BE34A5A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3D-4AD8-BB38-23268BE34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جدید'!$C$18:$C$19</c:f>
              <c:numCache>
                <c:formatCode>#,##0</c:formatCode>
                <c:ptCount val="2"/>
                <c:pt idx="0">
                  <c:v>57528062.014211014</c:v>
                </c:pt>
                <c:pt idx="1">
                  <c:v>2644200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3D-4AD8-BB38-23268BE34A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B6-45C7-8EDF-E8BE5FBC54E8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B6-45C7-8EDF-E8BE5FBC54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جدید'!$D$18:$D$19</c:f>
              <c:numCache>
                <c:formatCode>#,##0</c:formatCode>
                <c:ptCount val="2"/>
                <c:pt idx="0">
                  <c:v>249683678685.32578</c:v>
                </c:pt>
                <c:pt idx="1">
                  <c:v>31378989600.000004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B6-45C7-8EDF-E8BE5FBC54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3546196069757"/>
          <c:y val="0.87184807781380258"/>
          <c:w val="0.71049413905229064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جدید'!$W$2:$W$66</c:f>
              <c:strCache>
                <c:ptCount val="65"/>
                <c:pt idx="0">
                  <c:v>جوشان مولتي ويتامين</c:v>
                </c:pt>
                <c:pt idx="1">
                  <c:v>نیتروگلیسیرین 2.6 </c:v>
                </c:pt>
                <c:pt idx="2">
                  <c:v>فاموتیدین 40</c:v>
                </c:pt>
                <c:pt idx="3">
                  <c:v>قرص اندانسترون</c:v>
                </c:pt>
                <c:pt idx="4">
                  <c:v>استامینوفن 500</c:v>
                </c:pt>
                <c:pt idx="5">
                  <c:v>نیتروگلیسیرین 6/4</c:v>
                </c:pt>
                <c:pt idx="6">
                  <c:v>پاراکفن</c:v>
                </c:pt>
                <c:pt idx="7">
                  <c:v>کلرپرومازین100 </c:v>
                </c:pt>
                <c:pt idx="8">
                  <c:v>کلرپرومازین25</c:v>
                </c:pt>
                <c:pt idx="9">
                  <c:v>بی پریدن2</c:v>
                </c:pt>
                <c:pt idx="10">
                  <c:v>بیسموت ساب سیترات</c:v>
                </c:pt>
                <c:pt idx="11">
                  <c:v>قرص دس لوراتادین</c:v>
                </c:pt>
                <c:pt idx="12">
                  <c:v>فاموتیدین 20 </c:v>
                </c:pt>
                <c:pt idx="13">
                  <c:v>آملوديپين5 / بيزوپرولول10</c:v>
                </c:pt>
                <c:pt idx="14">
                  <c:v>آملوديپين10/ بيزوپرولول5</c:v>
                </c:pt>
                <c:pt idx="15">
                  <c:v>آملوديپين10 / بيزوپرولول10</c:v>
                </c:pt>
                <c:pt idx="16">
                  <c:v>قرص جوشان ویتامین سی  550</c:v>
                </c:pt>
                <c:pt idx="17">
                  <c:v>قرص جوشان ویتامین سی 500 </c:v>
                </c:pt>
                <c:pt idx="18">
                  <c:v>ویتامین ای
</c:v>
                </c:pt>
                <c:pt idx="19">
                  <c:v>گایافکس (لیتو)</c:v>
                </c:pt>
                <c:pt idx="20">
                  <c:v>منیزیم +ویتامین ب6
</c:v>
                </c:pt>
                <c:pt idx="21">
                  <c:v>کتوتیفن (لیتو)</c:v>
                </c:pt>
                <c:pt idx="22">
                  <c:v>محلول اندانسترون</c:v>
                </c:pt>
                <c:pt idx="23">
                  <c:v>امپاگلیفلوزین+متفورمین 5/500 </c:v>
                </c:pt>
                <c:pt idx="24">
                  <c:v>امپاگلیفلوزین+متفورمین  12.5/500</c:v>
                </c:pt>
                <c:pt idx="25">
                  <c:v>اکسپکتورانت (موکورانت)</c:v>
                </c:pt>
                <c:pt idx="26">
                  <c:v>اکسپکتورانت سی (موکورانت سی)</c:v>
                </c:pt>
                <c:pt idx="27">
                  <c:v>دکسترومتورفان پی</c:v>
                </c:pt>
                <c:pt idx="28">
                  <c:v>امپاگلیفلوزین10  </c:v>
                </c:pt>
                <c:pt idx="29">
                  <c:v>نوریز(موکو)</c:v>
                </c:pt>
                <c:pt idx="30">
                  <c:v>نوریز موکو</c:v>
                </c:pt>
                <c:pt idx="31">
                  <c:v>آملوديپين5 / بيزوپرولول5</c:v>
                </c:pt>
                <c:pt idx="32">
                  <c:v>شربت نوریز کلد</c:v>
                </c:pt>
                <c:pt idx="33">
                  <c:v>امپاگلیفلوزین10/ لیناگلیپتین5
</c:v>
                </c:pt>
                <c:pt idx="34">
                  <c:v>امپاگلیفلوزین25/لیناگلیپتین5
</c:v>
                </c:pt>
                <c:pt idx="35">
                  <c:v>امپاگلیفلوزین 25 </c:v>
                </c:pt>
                <c:pt idx="36">
                  <c:v>ونلافاكسين75</c:v>
                </c:pt>
                <c:pt idx="37">
                  <c:v>نوریز کلد </c:v>
                </c:pt>
                <c:pt idx="38">
                  <c:v>کتوتیفن لیتو</c:v>
                </c:pt>
                <c:pt idx="39">
                  <c:v>پوریک سیدال750
</c:v>
                </c:pt>
                <c:pt idx="40">
                  <c:v>محلول دس لوراتادین</c:v>
                </c:pt>
                <c:pt idx="41">
                  <c:v>لیناگلیپتین2/5/متفورمین1000</c:v>
                </c:pt>
                <c:pt idx="42">
                  <c:v>لیناگلیپتین2/5/متفورمین500
</c:v>
                </c:pt>
                <c:pt idx="43">
                  <c:v>ملاتونین ب6</c:v>
                </c:pt>
                <c:pt idx="44">
                  <c:v>لیناگلیپتین5</c:v>
                </c:pt>
                <c:pt idx="45">
                  <c:v>قرص بیوتین 5</c:v>
                </c:pt>
                <c:pt idx="46">
                  <c:v>شربت ال-آرژنين 1000 ميلي گرم
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جدید'!$X$2:$X$66</c:f>
              <c:numCache>
                <c:formatCode>General</c:formatCode>
                <c:ptCount val="65"/>
                <c:pt idx="0">
                  <c:v>252000.00000000006</c:v>
                </c:pt>
                <c:pt idx="1">
                  <c:v>10387620.872637859</c:v>
                </c:pt>
                <c:pt idx="2">
                  <c:v>10044642.857142856</c:v>
                </c:pt>
                <c:pt idx="3">
                  <c:v>8310096.698110288</c:v>
                </c:pt>
                <c:pt idx="4">
                  <c:v>5098700.5091549428</c:v>
                </c:pt>
                <c:pt idx="5">
                  <c:v>4155048.3490551431</c:v>
                </c:pt>
                <c:pt idx="6">
                  <c:v>3113407.4283841457</c:v>
                </c:pt>
                <c:pt idx="7">
                  <c:v>2908533.8443386005</c:v>
                </c:pt>
                <c:pt idx="8">
                  <c:v>2493029.009433086</c:v>
                </c:pt>
                <c:pt idx="9">
                  <c:v>2208000</c:v>
                </c:pt>
                <c:pt idx="10">
                  <c:v>1529610.1527464828</c:v>
                </c:pt>
                <c:pt idx="11">
                  <c:v>1019740.1018309884</c:v>
                </c:pt>
                <c:pt idx="12">
                  <c:v>803571.42857142852</c:v>
                </c:pt>
                <c:pt idx="13">
                  <c:v>720000</c:v>
                </c:pt>
                <c:pt idx="14">
                  <c:v>720000</c:v>
                </c:pt>
                <c:pt idx="15">
                  <c:v>720000</c:v>
                </c:pt>
                <c:pt idx="16">
                  <c:v>720000</c:v>
                </c:pt>
                <c:pt idx="17">
                  <c:v>720000</c:v>
                </c:pt>
                <c:pt idx="18">
                  <c:v>604800.00000000012</c:v>
                </c:pt>
                <c:pt idx="19">
                  <c:v>305136.7580998097</c:v>
                </c:pt>
                <c:pt idx="20">
                  <c:v>302400.00000000006</c:v>
                </c:pt>
                <c:pt idx="21">
                  <c:v>301856.53960808966</c:v>
                </c:pt>
                <c:pt idx="22">
                  <c:v>249302.9009433086</c:v>
                </c:pt>
                <c:pt idx="23">
                  <c:v>241071.42857142855</c:v>
                </c:pt>
                <c:pt idx="24">
                  <c:v>241071.42857142855</c:v>
                </c:pt>
                <c:pt idx="25">
                  <c:v>217954.82721414979</c:v>
                </c:pt>
                <c:pt idx="26">
                  <c:v>217954.82721414979</c:v>
                </c:pt>
                <c:pt idx="27">
                  <c:v>161708.86050433374</c:v>
                </c:pt>
                <c:pt idx="28">
                  <c:v>152961.01527464829</c:v>
                </c:pt>
                <c:pt idx="29">
                  <c:v>152616.12867894897</c:v>
                </c:pt>
                <c:pt idx="30">
                  <c:v>152616.12867894897</c:v>
                </c:pt>
                <c:pt idx="31">
                  <c:v>135000</c:v>
                </c:pt>
                <c:pt idx="32">
                  <c:v>120000</c:v>
                </c:pt>
                <c:pt idx="33">
                  <c:v>82800</c:v>
                </c:pt>
                <c:pt idx="34">
                  <c:v>82800</c:v>
                </c:pt>
                <c:pt idx="35">
                  <c:v>76480.507637324146</c:v>
                </c:pt>
                <c:pt idx="36">
                  <c:v>74999.88</c:v>
                </c:pt>
                <c:pt idx="37">
                  <c:v>61027.351619961933</c:v>
                </c:pt>
                <c:pt idx="38">
                  <c:v>60000</c:v>
                </c:pt>
                <c:pt idx="39">
                  <c:v>50400</c:v>
                </c:pt>
                <c:pt idx="40">
                  <c:v>49860.580188661719</c:v>
                </c:pt>
                <c:pt idx="41">
                  <c:v>37800.000000000007</c:v>
                </c:pt>
                <c:pt idx="42">
                  <c:v>37800.000000000007</c:v>
                </c:pt>
                <c:pt idx="43">
                  <c:v>36000</c:v>
                </c:pt>
                <c:pt idx="44">
                  <c:v>17841.600000000002</c:v>
                </c:pt>
                <c:pt idx="45">
                  <c:v>15000</c:v>
                </c:pt>
                <c:pt idx="46">
                  <c:v>9000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7-4F6F-BDD2-70D482A8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جدید'!$Y$2:$Y$66</c:f>
              <c:strCache>
                <c:ptCount val="65"/>
                <c:pt idx="0">
                  <c:v>گایافکس (لیتو)</c:v>
                </c:pt>
                <c:pt idx="1">
                  <c:v>کتوتیفن (لیتو)</c:v>
                </c:pt>
                <c:pt idx="2">
                  <c:v>فاموتیدین 40</c:v>
                </c:pt>
                <c:pt idx="3">
                  <c:v>اکسپکتورانت سی (موکورانت سی)</c:v>
                </c:pt>
                <c:pt idx="4">
                  <c:v>محلول اندانسترون</c:v>
                </c:pt>
                <c:pt idx="5">
                  <c:v>پاراکفن</c:v>
                </c:pt>
                <c:pt idx="6">
                  <c:v>قرص اندانسترون</c:v>
                </c:pt>
                <c:pt idx="7">
                  <c:v>قرص جوشان ویتامین سی  550</c:v>
                </c:pt>
                <c:pt idx="8">
                  <c:v>دکسترومتورفان پی</c:v>
                </c:pt>
                <c:pt idx="9">
                  <c:v>کلرپرومازین100 </c:v>
                </c:pt>
                <c:pt idx="10">
                  <c:v>شربت نوریز کلد</c:v>
                </c:pt>
                <c:pt idx="11">
                  <c:v>اکسپکتورانت (موکورانت)</c:v>
                </c:pt>
                <c:pt idx="12">
                  <c:v>کتوتیفن لیتو</c:v>
                </c:pt>
                <c:pt idx="13">
                  <c:v>نیتروگلیسیرین 2.6 </c:v>
                </c:pt>
                <c:pt idx="14">
                  <c:v>استامینوفن 500</c:v>
                </c:pt>
                <c:pt idx="15">
                  <c:v>نیتروگلیسیرین 6/4</c:v>
                </c:pt>
                <c:pt idx="16">
                  <c:v>ویتامین ای
</c:v>
                </c:pt>
                <c:pt idx="17">
                  <c:v>نوریز(موکو)</c:v>
                </c:pt>
                <c:pt idx="18">
                  <c:v>نوریز موکو</c:v>
                </c:pt>
                <c:pt idx="19">
                  <c:v>جوشان مولتي ويتامين</c:v>
                </c:pt>
                <c:pt idx="20">
                  <c:v>امپاگلیفلوزین+متفورمین  12.5/500</c:v>
                </c:pt>
                <c:pt idx="21">
                  <c:v>منیزیم +ویتامین ب6
</c:v>
                </c:pt>
                <c:pt idx="22">
                  <c:v>بیسموت ساب سیترات</c:v>
                </c:pt>
                <c:pt idx="23">
                  <c:v>امپاگلیفلوزین+متفورمین 5/500 </c:v>
                </c:pt>
                <c:pt idx="24">
                  <c:v>بی پریدن2</c:v>
                </c:pt>
                <c:pt idx="25">
                  <c:v>آملوديپين10 / بيزوپرولول10</c:v>
                </c:pt>
                <c:pt idx="26">
                  <c:v>محلول دس لوراتادین</c:v>
                </c:pt>
                <c:pt idx="27">
                  <c:v>شربت ال-آرژنين 1000 ميلي گرم
</c:v>
                </c:pt>
                <c:pt idx="28">
                  <c:v>آملوديپين10/ بيزوپرولول5</c:v>
                </c:pt>
                <c:pt idx="29">
                  <c:v>امپاگلیفلوزین25/لیناگلیپتین5
</c:v>
                </c:pt>
                <c:pt idx="30">
                  <c:v>کلرپرومازین25</c:v>
                </c:pt>
                <c:pt idx="31">
                  <c:v>آملوديپين5 / بيزوپرولول10</c:v>
                </c:pt>
                <c:pt idx="32">
                  <c:v>امپاگلیفلوزین10  </c:v>
                </c:pt>
                <c:pt idx="33">
                  <c:v>نوریز کلد </c:v>
                </c:pt>
                <c:pt idx="34">
                  <c:v>قرص جوشان ویتامین سی 500 </c:v>
                </c:pt>
                <c:pt idx="35">
                  <c:v>امپاگلیفلوزین 25 </c:v>
                </c:pt>
                <c:pt idx="36">
                  <c:v>امپاگلیفلوزین10/ لیناگلیپتین5
</c:v>
                </c:pt>
                <c:pt idx="37">
                  <c:v>فاموتیدین 20 </c:v>
                </c:pt>
                <c:pt idx="38">
                  <c:v>پوریک سیدال750
</c:v>
                </c:pt>
                <c:pt idx="39">
                  <c:v>قرص دس لوراتادین</c:v>
                </c:pt>
                <c:pt idx="40">
                  <c:v>ملاتونین ب6</c:v>
                </c:pt>
                <c:pt idx="41">
                  <c:v>آملوديپين5 / بيزوپرولول5</c:v>
                </c:pt>
                <c:pt idx="42">
                  <c:v>ونلافاكسين75</c:v>
                </c:pt>
                <c:pt idx="43">
                  <c:v>لیناگلیپتین2/5/متفورمین1000</c:v>
                </c:pt>
                <c:pt idx="44">
                  <c:v>لیناگلیپتین2/5/متفورمین500
</c:v>
                </c:pt>
                <c:pt idx="45">
                  <c:v>لیناگلیپتین5</c:v>
                </c:pt>
                <c:pt idx="46">
                  <c:v>قرص بیوتین 5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جدید'!$Z$2:$Z$66</c:f>
              <c:numCache>
                <c:formatCode>General</c:formatCode>
                <c:ptCount val="65"/>
                <c:pt idx="0">
                  <c:v>23508346117.525539</c:v>
                </c:pt>
                <c:pt idx="1">
                  <c:v>23255631524.486443</c:v>
                </c:pt>
                <c:pt idx="2">
                  <c:v>20270089285.714283</c:v>
                </c:pt>
                <c:pt idx="3">
                  <c:v>18134931398.353333</c:v>
                </c:pt>
                <c:pt idx="4">
                  <c:v>12484341370.538065</c:v>
                </c:pt>
                <c:pt idx="5">
                  <c:v>11582498315.074697</c:v>
                </c:pt>
                <c:pt idx="6">
                  <c:v>11567654603.769522</c:v>
                </c:pt>
                <c:pt idx="7">
                  <c:v>10178568000</c:v>
                </c:pt>
                <c:pt idx="8">
                  <c:v>9966602199.4636021</c:v>
                </c:pt>
                <c:pt idx="9">
                  <c:v>9816301724.6427765</c:v>
                </c:pt>
                <c:pt idx="10">
                  <c:v>9420480000</c:v>
                </c:pt>
                <c:pt idx="11">
                  <c:v>9067356721.7630596</c:v>
                </c:pt>
                <c:pt idx="12">
                  <c:v>9000000000</c:v>
                </c:pt>
                <c:pt idx="13">
                  <c:v>8888167799.6725826</c:v>
                </c:pt>
                <c:pt idx="14">
                  <c:v>7097391108.74368</c:v>
                </c:pt>
                <c:pt idx="15">
                  <c:v>6801398642.5683641</c:v>
                </c:pt>
                <c:pt idx="16">
                  <c:v>5652460800.000001</c:v>
                </c:pt>
                <c:pt idx="17">
                  <c:v>5291048565.1704817</c:v>
                </c:pt>
                <c:pt idx="18">
                  <c:v>5291048565.1704817</c:v>
                </c:pt>
                <c:pt idx="19">
                  <c:v>5254200000.000001</c:v>
                </c:pt>
                <c:pt idx="20">
                  <c:v>5116500000</c:v>
                </c:pt>
                <c:pt idx="21">
                  <c:v>4695364800.000001</c:v>
                </c:pt>
                <c:pt idx="22">
                  <c:v>4588830458.2394485</c:v>
                </c:pt>
                <c:pt idx="23">
                  <c:v>4057955357.1428566</c:v>
                </c:pt>
                <c:pt idx="24">
                  <c:v>3535008000</c:v>
                </c:pt>
                <c:pt idx="25">
                  <c:v>3528000000</c:v>
                </c:pt>
                <c:pt idx="26">
                  <c:v>3490240613.2063203</c:v>
                </c:pt>
                <c:pt idx="27">
                  <c:v>3348216000</c:v>
                </c:pt>
                <c:pt idx="28">
                  <c:v>3240000000</c:v>
                </c:pt>
                <c:pt idx="29">
                  <c:v>2815200000</c:v>
                </c:pt>
                <c:pt idx="30">
                  <c:v>2804657635.6122217</c:v>
                </c:pt>
                <c:pt idx="31">
                  <c:v>2664000000</c:v>
                </c:pt>
                <c:pt idx="32">
                  <c:v>2549860124.628387</c:v>
                </c:pt>
                <c:pt idx="33">
                  <c:v>2350834611.7525535</c:v>
                </c:pt>
                <c:pt idx="34">
                  <c:v>1821600000</c:v>
                </c:pt>
                <c:pt idx="35">
                  <c:v>1593853779.1618352</c:v>
                </c:pt>
                <c:pt idx="36">
                  <c:v>1581480000</c:v>
                </c:pt>
                <c:pt idx="37">
                  <c:v>1063124999.9999999</c:v>
                </c:pt>
                <c:pt idx="38">
                  <c:v>806400000</c:v>
                </c:pt>
                <c:pt idx="39">
                  <c:v>764805076.37324131</c:v>
                </c:pt>
                <c:pt idx="40">
                  <c:v>428580000</c:v>
                </c:pt>
                <c:pt idx="41">
                  <c:v>378000000</c:v>
                </c:pt>
                <c:pt idx="42">
                  <c:v>288904537.75200003</c:v>
                </c:pt>
                <c:pt idx="43">
                  <c:v>279304200.00000006</c:v>
                </c:pt>
                <c:pt idx="44">
                  <c:v>279304200.00000006</c:v>
                </c:pt>
                <c:pt idx="45">
                  <c:v>234492148.80000004</c:v>
                </c:pt>
                <c:pt idx="46">
                  <c:v>229635000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B-4514-A88E-08F2609F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با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B8B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97-44D9-853E-1D66B5781D9C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97-44D9-853E-1D66B5781D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جدید'!$D$20:$D$21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7-44D9-853E-1D66B5781D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543534517202"/>
          <c:y val="0.87184807781380258"/>
          <c:w val="0.50440514607805176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solidFill>
                  <a:schemeClr val="dk1"/>
                </a:solidFill>
                <a:latin typeface="+mn-lt"/>
                <a:ea typeface="+mn-ea"/>
                <a:cs typeface="+mn-cs"/>
              </a:rPr>
              <a:t>مقایسه بودجه 1402 وفروش 1401-تعدادی</a:t>
            </a:r>
            <a:endParaRPr lang="fa-IR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3238738918174858"/>
          <c:y val="0.19085924446350533"/>
          <c:w val="0.84287961475304629"/>
          <c:h val="0.59690419583978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اشکال!$AC$2</c:f>
              <c:strCache>
                <c:ptCount val="1"/>
                <c:pt idx="0">
                  <c:v>مجموع تعدادي بودجه 1402محصولات كنوني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1.0272215323751109E-2"/>
                  <c:y val="-3.3240997229916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EE-4ECA-A2EF-A4E6F13697B0}"/>
                </c:ext>
              </c:extLst>
            </c:dLbl>
            <c:dLbl>
              <c:idx val="3"/>
              <c:layout>
                <c:manualLayout>
                  <c:x val="-6.1633291942506654E-3"/>
                  <c:y val="-4.0627885503231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EE-4ECA-A2EF-A4E6F13697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اشکال!$AC$3:$AC$9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6E6-92CB-B4613312B1FF}"/>
            </c:ext>
          </c:extLst>
        </c:ser>
        <c:ser>
          <c:idx val="1"/>
          <c:order val="1"/>
          <c:tx>
            <c:strRef>
              <c:f>اشکال!$AE$2</c:f>
              <c:strCache>
                <c:ptCount val="1"/>
                <c:pt idx="0">
                  <c:v>فروش تعدادی 1401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اشکال!$AE$3:$AE$9</c:f>
              <c:numCache>
                <c:formatCode>#,##0</c:formatCode>
                <c:ptCount val="7"/>
                <c:pt idx="0">
                  <c:v>1462890</c:v>
                </c:pt>
                <c:pt idx="1">
                  <c:v>26382156</c:v>
                </c:pt>
                <c:pt idx="2">
                  <c:v>653772187</c:v>
                </c:pt>
                <c:pt idx="3">
                  <c:v>14779073</c:v>
                </c:pt>
                <c:pt idx="4">
                  <c:v>15496118</c:v>
                </c:pt>
                <c:pt idx="5">
                  <c:v>0</c:v>
                </c:pt>
                <c:pt idx="6">
                  <c:v>204014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46E6-92CB-B461331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8314319"/>
        <c:axId val="1218310991"/>
      </c:barChart>
      <c:catAx>
        <c:axId val="12183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991"/>
        <c:crosses val="autoZero"/>
        <c:auto val="1"/>
        <c:lblAlgn val="ctr"/>
        <c:lblOffset val="100"/>
        <c:noMultiLvlLbl val="0"/>
      </c:catAx>
      <c:valAx>
        <c:axId val="121831099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431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869312172836122E-2"/>
                <c:y val="0.1834722737220174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با</a:t>
            </a:r>
            <a:r>
              <a:rPr lang="fa-IR" sz="1200" baseline="0"/>
              <a:t> پایپ لاین</a:t>
            </a:r>
            <a:r>
              <a:rPr lang="fa-IR" sz="1200"/>
              <a:t>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4F-4BB4-B279-937BEB22C379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4F-4BB4-B279-937BEB22C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جدید'!$C$20:$C$21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F-4BB4-B279-937BEB22C3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جدید1402-با پایپ لاین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جدید'!$S$12:$S$180</c:f>
              <c:strCache>
                <c:ptCount val="169"/>
                <c:pt idx="0">
                  <c:v>نیتروگلیسیرین 2.6 </c:v>
                </c:pt>
                <c:pt idx="1">
                  <c:v>فاموتیدین 40</c:v>
                </c:pt>
                <c:pt idx="2">
                  <c:v>قرص اندانسترون</c:v>
                </c:pt>
                <c:pt idx="3">
                  <c:v>استامینوفن 500</c:v>
                </c:pt>
                <c:pt idx="4">
                  <c:v>نیتروگلیسیرین 6/4</c:v>
                </c:pt>
                <c:pt idx="5">
                  <c:v>پاراکفن</c:v>
                </c:pt>
                <c:pt idx="6">
                  <c:v>کلرپرومازین100 </c:v>
                </c:pt>
                <c:pt idx="7">
                  <c:v>کلرپرومازین25</c:v>
                </c:pt>
                <c:pt idx="8">
                  <c:v>بی پریدن2</c:v>
                </c:pt>
                <c:pt idx="9">
                  <c:v>قرص ناپروکسن 250</c:v>
                </c:pt>
                <c:pt idx="10">
                  <c:v>بیسموت ساب سیترات</c:v>
                </c:pt>
                <c:pt idx="11">
                  <c:v>قرص ویتامین د3 </c:v>
                </c:pt>
                <c:pt idx="12">
                  <c:v>کپسول  مولتی ویتامین مینرال</c:v>
                </c:pt>
                <c:pt idx="13">
                  <c:v>کپسول آهن+ب 6+ب12+فولیک اسید+کوپر+زینک</c:v>
                </c:pt>
                <c:pt idx="14">
                  <c:v>قرص منیزیوم +ب6</c:v>
                </c:pt>
                <c:pt idx="15">
                  <c:v>قرص لوزارتان 50+هیدروکلروتیازید12/5-30عددی</c:v>
                </c:pt>
                <c:pt idx="16">
                  <c:v>قرص بیوتین1000</c:v>
                </c:pt>
                <c:pt idx="17">
                  <c:v>قوطي قرص متوکاربامول500 + ایبوبروفن200(50عددي)</c:v>
                </c:pt>
                <c:pt idx="18">
                  <c:v>قرص متوپرولول 47.5-30عددي</c:v>
                </c:pt>
                <c:pt idx="19">
                  <c:v>قرص دس لوراتادین</c:v>
                </c:pt>
                <c:pt idx="20">
                  <c:v>فاموتیدین 20 </c:v>
                </c:pt>
                <c:pt idx="21">
                  <c:v>سافت ژل امگا3 </c:v>
                </c:pt>
                <c:pt idx="22">
                  <c:v>آملوديپين5 / بيزوپرولول10</c:v>
                </c:pt>
                <c:pt idx="23">
                  <c:v>آملوديپين10/ بيزوپرولول5</c:v>
                </c:pt>
                <c:pt idx="24">
                  <c:v>آملوديپين10 / بيزوپرولول10</c:v>
                </c:pt>
                <c:pt idx="25">
                  <c:v>قرص جوشان ویتامین سی  550</c:v>
                </c:pt>
                <c:pt idx="26">
                  <c:v>قرص جوشان ویتامین سی 500 </c:v>
                </c:pt>
                <c:pt idx="27">
                  <c:v>قرص کلوبازام 10</c:v>
                </c:pt>
                <c:pt idx="28">
                  <c:v>  4-ODT Ondansetrone </c:v>
                </c:pt>
                <c:pt idx="29">
                  <c:v>کپسول داکسی سایکلین(مونوهیدرات)</c:v>
                </c:pt>
                <c:pt idx="30">
                  <c:v>قرص متفورمین1000  میلی گرم + امپاگلیفلوزین 5 میلی گرم-30عددي</c:v>
                </c:pt>
                <c:pt idx="31">
                  <c:v>ویتامین ای
</c:v>
                </c:pt>
                <c:pt idx="32">
                  <c:v>كپسول اس امپرازول</c:v>
                </c:pt>
                <c:pt idx="33">
                  <c:v>قطره سوسپانسیون استامینوفن</c:v>
                </c:pt>
                <c:pt idx="34">
                  <c:v>قرص جوشان انرژی-20عددي</c:v>
                </c:pt>
                <c:pt idx="35">
                  <c:v>کپسول فلوکستین 10</c:v>
                </c:pt>
                <c:pt idx="36">
                  <c:v>کپسول فلوکستین 20</c:v>
                </c:pt>
                <c:pt idx="37">
                  <c:v>گایافکس (لیتو)</c:v>
                </c:pt>
                <c:pt idx="38">
                  <c:v>منیزیم +ویتامین ب6
</c:v>
                </c:pt>
                <c:pt idx="39">
                  <c:v>کتوتیفن (لیتو)</c:v>
                </c:pt>
                <c:pt idx="40">
                  <c:v>کپسول آووسوی پلاس-30عددي</c:v>
                </c:pt>
                <c:pt idx="41">
                  <c:v>جوشان مولتي ويتامين</c:v>
                </c:pt>
                <c:pt idx="42">
                  <c:v>محلول اندانسترون</c:v>
                </c:pt>
                <c:pt idx="43">
                  <c:v>امپاگلیفلوزین+متفورمین 5/500 </c:v>
                </c:pt>
                <c:pt idx="44">
                  <c:v>امپاگلیفلوزین+متفورمین  12.5/500</c:v>
                </c:pt>
                <c:pt idx="45">
                  <c:v>قرص متفورمین1000  میلی گرم + امپاگلیفلوزین 12/5 میلی گرم-30عددي</c:v>
                </c:pt>
                <c:pt idx="46">
                  <c:v>اکسپکتورانت (موکورانت)</c:v>
                </c:pt>
                <c:pt idx="47">
                  <c:v>اکسپکتورانت سی (موکورانت سی)</c:v>
                </c:pt>
                <c:pt idx="48">
                  <c:v>قرص دایمتیکون 40</c:v>
                </c:pt>
                <c:pt idx="49">
                  <c:v>قرص ناپروکسن 500</c:v>
                </c:pt>
                <c:pt idx="50">
                  <c:v>(300)AMINO ACID  / TABLET</c:v>
                </c:pt>
                <c:pt idx="51">
                  <c:v>دکسترومتورفان پی</c:v>
                </c:pt>
                <c:pt idx="52">
                  <c:v>امپاگلیفلوزین10  </c:v>
                </c:pt>
                <c:pt idx="53">
                  <c:v>نوریز(موکو)</c:v>
                </c:pt>
                <c:pt idx="54">
                  <c:v>نوریز موکو</c:v>
                </c:pt>
                <c:pt idx="55">
                  <c:v>قرص دایمتیکون 125</c:v>
                </c:pt>
                <c:pt idx="56">
                  <c:v>آملوديپين5 / بيزوپرولول5</c:v>
                </c:pt>
                <c:pt idx="57">
                  <c:v>پماد تريامسينولون ان ان</c:v>
                </c:pt>
                <c:pt idx="58">
                  <c:v>قرص كپسيتابين 500 ميلي گرمي-120عددی</c:v>
                </c:pt>
                <c:pt idx="59">
                  <c:v>شربت نوریز کلد</c:v>
                </c:pt>
                <c:pt idx="60">
                  <c:v>قرص جوشان استیل سیستئین600</c:v>
                </c:pt>
                <c:pt idx="61">
                  <c:v> Women Multivitamin Permix</c:v>
                </c:pt>
                <c:pt idx="62">
                  <c:v>امپاگلیفلوزین10/ لیناگلیپتین5
</c:v>
                </c:pt>
                <c:pt idx="63">
                  <c:v>امپاگلیفلوزین25/لیناگلیپتین5
</c:v>
                </c:pt>
                <c:pt idx="64">
                  <c:v>پماد هيدروكورتيزون</c:v>
                </c:pt>
                <c:pt idx="65">
                  <c:v>سافت ژل زینک پلاس</c:v>
                </c:pt>
                <c:pt idx="66">
                  <c:v>امپاگلیفلوزین 25 </c:v>
                </c:pt>
                <c:pt idx="67">
                  <c:v>ونلافاكسين75</c:v>
                </c:pt>
                <c:pt idx="68">
                  <c:v>قرص آسیکلوویر 400</c:v>
                </c:pt>
                <c:pt idx="69">
                  <c:v>قرص مولتی ویتامین</c:v>
                </c:pt>
                <c:pt idx="70">
                  <c:v>نوریز کلد </c:v>
                </c:pt>
                <c:pt idx="71">
                  <c:v>کتوتیفن لیتو</c:v>
                </c:pt>
                <c:pt idx="72">
                  <c:v>پوریک سیدال750
</c:v>
                </c:pt>
                <c:pt idx="73">
                  <c:v>محلول دس لوراتادین</c:v>
                </c:pt>
                <c:pt idx="74">
                  <c:v>کپسول سرماخوردگی بزرگسالان -30عددي</c:v>
                </c:pt>
                <c:pt idx="75">
                  <c:v>قرص آلپرازولام 1</c:v>
                </c:pt>
                <c:pt idx="76">
                  <c:v>(120)CLA 1000mg soft gel</c:v>
                </c:pt>
                <c:pt idx="77">
                  <c:v>لیناگلیپتین2/5/متفورمین1000</c:v>
                </c:pt>
                <c:pt idx="78">
                  <c:v>لیناگلیپتین2/5/متفورمین500
</c:v>
                </c:pt>
                <c:pt idx="79">
                  <c:v>شربت (سوسپانسیون) فکسوفنادین-5%-120میلی</c:v>
                </c:pt>
                <c:pt idx="80">
                  <c:v>ملاتونین ب6</c:v>
                </c:pt>
                <c:pt idx="81">
                  <c:v>قرص بیوتین پلاس</c:v>
                </c:pt>
                <c:pt idx="82">
                  <c:v>قرص آسیکلوویر 200</c:v>
                </c:pt>
                <c:pt idx="83">
                  <c:v>قرص پیرفنیدون 200</c:v>
                </c:pt>
                <c:pt idx="84">
                  <c:v>قرص روكش دار ابيراترون250-120عددی</c:v>
                </c:pt>
                <c:pt idx="85">
                  <c:v>کپسول نيلوتينيب  200 ميلي گرمي -28عددی</c:v>
                </c:pt>
                <c:pt idx="86">
                  <c:v>L-ARGININE 500HCL / Capsule(90)</c:v>
                </c:pt>
                <c:pt idx="87">
                  <c:v>(180)Fat Burner</c:v>
                </c:pt>
                <c:pt idx="88">
                  <c:v>اسپري مومتازون 20میل</c:v>
                </c:pt>
                <c:pt idx="89">
                  <c:v>اسپری بکلومتازون20-200puff-50ug</c:v>
                </c:pt>
                <c:pt idx="90">
                  <c:v>ویال نوروبیون فورت</c:v>
                </c:pt>
                <c:pt idx="91">
                  <c:v>قطره آهن ليپوزومال14ميلي گرم 30میل</c:v>
                </c:pt>
                <c:pt idx="92">
                  <c:v>اسپری فلوتیکازون</c:v>
                </c:pt>
                <c:pt idx="93">
                  <c:v>لیناگلیپتین5</c:v>
                </c:pt>
                <c:pt idx="94">
                  <c:v>کپسول لناليدومايد 10-21عددی</c:v>
                </c:pt>
                <c:pt idx="95">
                  <c:v>قرص بیوتین 5</c:v>
                </c:pt>
                <c:pt idx="96">
                  <c:v>قرص آگوملاتین 25</c:v>
                </c:pt>
                <c:pt idx="97">
                  <c:v>قرص روكش دار داساتينيب 50-60عددی</c:v>
                </c:pt>
                <c:pt idx="98">
                  <c:v>کپسول سانیتینیب 25 میلی گرمی-28عددی</c:v>
                </c:pt>
                <c:pt idx="99">
                  <c:v>Women 50+ Permix</c:v>
                </c:pt>
                <c:pt idx="100">
                  <c:v>ویال ال کارنتین 1000 میلی گرم-پایش-میکس ول</c:v>
                </c:pt>
                <c:pt idx="101">
                  <c:v>ویال ال کارنتین 2000 میلی گرم</c:v>
                </c:pt>
                <c:pt idx="102">
                  <c:v>ویال ال آرژنین 1000 میلی گرم</c:v>
                </c:pt>
                <c:pt idx="103">
                  <c:v>ویال ال آرژنین 2000 میلی گرم </c:v>
                </c:pt>
                <c:pt idx="104">
                  <c:v>قرص فلوکستین 10</c:v>
                </c:pt>
                <c:pt idx="105">
                  <c:v>قرص جوشان فسفات سدیم</c:v>
                </c:pt>
                <c:pt idx="106">
                  <c:v>قرص سورافنيب 200-60عددی</c:v>
                </c:pt>
                <c:pt idx="107">
                  <c:v>شربت ال-آرژنين 1000 ميلي گرم
</c:v>
                </c:pt>
                <c:pt idx="108">
                  <c:v>كپسول پالبوسيكليب125-21عددی</c:v>
                </c:pt>
                <c:pt idx="109">
                  <c:v>فرص( استامینوفن-فنیل افرین-دکسترومتورفان-کلرفنیرآمین)</c:v>
                </c:pt>
                <c:pt idx="110">
                  <c:v>قرص ارلوتينيب 100 ميلي گرمي (30 ع)</c:v>
                </c:pt>
                <c:pt idx="111">
                  <c:v>قرص اورليموس 5 -30عددی</c:v>
                </c:pt>
                <c:pt idx="112">
                  <c:v>کپسول لناليدومايد 25-21عددی</c:v>
                </c:pt>
                <c:pt idx="113">
                  <c:v>شربت امگا+ و.یتامین A,E,D,C,B3,B12,Folic acid</c:v>
                </c:pt>
                <c:pt idx="114">
                  <c:v>کپسول سانیتینیب 50 میلی گرمی-28عددی</c:v>
                </c:pt>
                <c:pt idx="115">
                  <c:v>کپسول روكش دار ايبروتينيب70-90عددی</c:v>
                </c:pt>
                <c:pt idx="116">
                  <c:v>قرص روكش دار داساتينيب 100-30عددی</c:v>
                </c:pt>
                <c:pt idx="117">
                  <c:v>90HMB cap</c:v>
                </c:pt>
                <c:pt idx="118">
                  <c:v>شربت هاني گارد (سرخارگل + ويتامين ث)-  145 ميلي ليتر</c:v>
                </c:pt>
                <c:pt idx="119">
                  <c:v>شربت مولتي ويتامين+ عسل+زينك - 145 ميلي ليتر</c:v>
                </c:pt>
                <c:pt idx="120">
                  <c:v>قرص ارلوتينيب 150 ميلي گرمي (30 ع)</c:v>
                </c:pt>
                <c:pt idx="121">
                  <c:v>سوسپانسیون ايبوپروفن -30</c:v>
                </c:pt>
                <c:pt idx="122">
                  <c:v>كپسول تموزولاميد 100-5عددي</c:v>
                </c:pt>
                <c:pt idx="123">
                  <c:v>قرص روكش دار رگورافنيب40</c:v>
                </c:pt>
                <c:pt idx="124">
                  <c:v>قرص فلوکستین 20</c:v>
                </c:pt>
                <c:pt idx="125">
                  <c:v>قرص سوماتریپتان+ناپروکسن</c:v>
                </c:pt>
                <c:pt idx="126">
                  <c:v>کپسول روكش دار ايبروتينيب140-90عددی</c:v>
                </c:pt>
                <c:pt idx="127">
                  <c:v>قرص روكش دار جفيتينيب250-30عددی</c:v>
                </c:pt>
                <c:pt idx="128">
                  <c:v>(60)Vitamin C 1000</c:v>
                </c:pt>
                <c:pt idx="129">
                  <c:v>شربت برگ پیچک+دانه گریپ فروت+ملاتونین+ویتامین ث+زینک</c:v>
                </c:pt>
                <c:pt idx="130">
                  <c:v>شربت گل ختمی + عسل+ویتامین ث+ویتامین د3</c:v>
                </c:pt>
                <c:pt idx="131">
                  <c:v>ویال شیشه ای ال آرژنین 1000 میلی گرم</c:v>
                </c:pt>
                <c:pt idx="132">
                  <c:v>ویال شیشه ای ال آرژنین 2000 میلی گرم </c:v>
                </c:pt>
                <c:pt idx="133">
                  <c:v>كپسول تموزولاميد 250-5عددي</c:v>
                </c:pt>
                <c:pt idx="134">
                  <c:v>preworkout225</c:v>
                </c:pt>
                <c:pt idx="135">
                  <c:v>كپسول تموزولاميد 20-5عددي</c:v>
                </c:pt>
                <c:pt idx="136">
                  <c:v>اسپری بودزوناید64 میکروگرم-120puff</c:v>
                </c:pt>
                <c:pt idx="137">
                  <c:v>WHEY PROTEIN 100%  / POWDER2000</c:v>
                </c:pt>
                <c:pt idx="138">
                  <c:v>GAINER / POWDER5400</c:v>
                </c:pt>
                <c:pt idx="139">
                  <c:v>500BCAA / پودر</c:v>
                </c:pt>
                <c:pt idx="140">
                  <c:v>CREATINE 5G /POWDER500</c:v>
                </c:pt>
                <c:pt idx="141">
                  <c:v>GLUTAMINE  / POWDER500</c:v>
                </c:pt>
                <c:pt idx="142">
                  <c:v>اسپری بودزوناید100  میکروگرم</c:v>
                </c:pt>
                <c:pt idx="143">
                  <c:v>شربت امگا+ ال آرژنین+ویتامین+مینرال</c:v>
                </c:pt>
                <c:pt idx="144">
                  <c:v>گین آپ کودکان</c:v>
                </c:pt>
                <c:pt idx="145">
                  <c:v>گین آپ بزرگسالان</c:v>
                </c:pt>
                <c:pt idx="146">
                  <c:v>L- Carnitine liquid 1000-473ml</c:v>
                </c:pt>
                <c:pt idx="147">
                  <c:v>AMINO ACID  / powder500</c:v>
                </c:pt>
                <c:pt idx="148">
                  <c:v>CASEIN / POWDER900</c:v>
                </c:pt>
                <c:pt idx="149">
                  <c:v> Entera meal high protein</c:v>
                </c:pt>
                <c:pt idx="150">
                  <c:v>Entera meal Standard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جدید'!$T$12:$T$180</c:f>
              <c:numCache>
                <c:formatCode>#,##0</c:formatCode>
                <c:ptCount val="169"/>
                <c:pt idx="0">
                  <c:v>10387620.872637859</c:v>
                </c:pt>
                <c:pt idx="1">
                  <c:v>10044642.857142856</c:v>
                </c:pt>
                <c:pt idx="2">
                  <c:v>8310096.698110288</c:v>
                </c:pt>
                <c:pt idx="3" formatCode="General">
                  <c:v>5098700.5091549428</c:v>
                </c:pt>
                <c:pt idx="4">
                  <c:v>4155048.3490551431</c:v>
                </c:pt>
                <c:pt idx="5">
                  <c:v>3113407.4283841457</c:v>
                </c:pt>
                <c:pt idx="6">
                  <c:v>2908533.8443386005</c:v>
                </c:pt>
                <c:pt idx="7">
                  <c:v>2493029.009433086</c:v>
                </c:pt>
                <c:pt idx="8">
                  <c:v>2208000</c:v>
                </c:pt>
                <c:pt idx="9">
                  <c:v>1608000</c:v>
                </c:pt>
                <c:pt idx="10">
                  <c:v>1529610.1527464828</c:v>
                </c:pt>
                <c:pt idx="11">
                  <c:v>1422000</c:v>
                </c:pt>
                <c:pt idx="12">
                  <c:v>1393200</c:v>
                </c:pt>
                <c:pt idx="13">
                  <c:v>1334750</c:v>
                </c:pt>
                <c:pt idx="14">
                  <c:v>1245000</c:v>
                </c:pt>
                <c:pt idx="15">
                  <c:v>1152000</c:v>
                </c:pt>
                <c:pt idx="16">
                  <c:v>1080000</c:v>
                </c:pt>
                <c:pt idx="17">
                  <c:v>1050000</c:v>
                </c:pt>
                <c:pt idx="18">
                  <c:v>1020000.0000000001</c:v>
                </c:pt>
                <c:pt idx="19">
                  <c:v>1019740.1018309884</c:v>
                </c:pt>
                <c:pt idx="20">
                  <c:v>803571.42857142852</c:v>
                </c:pt>
                <c:pt idx="21">
                  <c:v>750000</c:v>
                </c:pt>
                <c:pt idx="22">
                  <c:v>720000</c:v>
                </c:pt>
                <c:pt idx="23">
                  <c:v>720000</c:v>
                </c:pt>
                <c:pt idx="24">
                  <c:v>720000</c:v>
                </c:pt>
                <c:pt idx="25">
                  <c:v>720000</c:v>
                </c:pt>
                <c:pt idx="26">
                  <c:v>720000</c:v>
                </c:pt>
                <c:pt idx="27">
                  <c:v>720000</c:v>
                </c:pt>
                <c:pt idx="28">
                  <c:v>680000</c:v>
                </c:pt>
                <c:pt idx="29">
                  <c:v>612000</c:v>
                </c:pt>
                <c:pt idx="30">
                  <c:v>605556</c:v>
                </c:pt>
                <c:pt idx="31">
                  <c:v>604800.00000000012</c:v>
                </c:pt>
                <c:pt idx="32">
                  <c:v>504000</c:v>
                </c:pt>
                <c:pt idx="33">
                  <c:v>372000</c:v>
                </c:pt>
                <c:pt idx="34">
                  <c:v>309600</c:v>
                </c:pt>
                <c:pt idx="35">
                  <c:v>306000</c:v>
                </c:pt>
                <c:pt idx="36">
                  <c:v>306000</c:v>
                </c:pt>
                <c:pt idx="37">
                  <c:v>305136.7580998097</c:v>
                </c:pt>
                <c:pt idx="38">
                  <c:v>302400.00000000006</c:v>
                </c:pt>
                <c:pt idx="39">
                  <c:v>301856.53960808966</c:v>
                </c:pt>
                <c:pt idx="40">
                  <c:v>280800</c:v>
                </c:pt>
                <c:pt idx="41">
                  <c:v>252000.00000000006</c:v>
                </c:pt>
                <c:pt idx="42">
                  <c:v>249302.9009433086</c:v>
                </c:pt>
                <c:pt idx="43">
                  <c:v>241071.42857142855</c:v>
                </c:pt>
                <c:pt idx="44">
                  <c:v>241071.42857142855</c:v>
                </c:pt>
                <c:pt idx="45">
                  <c:v>235800</c:v>
                </c:pt>
                <c:pt idx="46">
                  <c:v>217954.82721414979</c:v>
                </c:pt>
                <c:pt idx="47">
                  <c:v>217954.82721414979</c:v>
                </c:pt>
                <c:pt idx="48">
                  <c:v>200000</c:v>
                </c:pt>
                <c:pt idx="49">
                  <c:v>200000</c:v>
                </c:pt>
                <c:pt idx="50" formatCode="General">
                  <c:v>193538.0314859997</c:v>
                </c:pt>
                <c:pt idx="51">
                  <c:v>161708.86050433374</c:v>
                </c:pt>
                <c:pt idx="52">
                  <c:v>152961.01527464829</c:v>
                </c:pt>
                <c:pt idx="53">
                  <c:v>152616.12867894897</c:v>
                </c:pt>
                <c:pt idx="54">
                  <c:v>152616.12867894897</c:v>
                </c:pt>
                <c:pt idx="55">
                  <c:v>150000</c:v>
                </c:pt>
                <c:pt idx="56">
                  <c:v>135000</c:v>
                </c:pt>
                <c:pt idx="57">
                  <c:v>126000</c:v>
                </c:pt>
                <c:pt idx="58" formatCode="General">
                  <c:v>121200</c:v>
                </c:pt>
                <c:pt idx="59">
                  <c:v>120000</c:v>
                </c:pt>
                <c:pt idx="60">
                  <c:v>100000</c:v>
                </c:pt>
                <c:pt idx="61">
                  <c:v>96390.000000000029</c:v>
                </c:pt>
                <c:pt idx="62">
                  <c:v>82800</c:v>
                </c:pt>
                <c:pt idx="63">
                  <c:v>82800</c:v>
                </c:pt>
                <c:pt idx="64">
                  <c:v>79200</c:v>
                </c:pt>
                <c:pt idx="65">
                  <c:v>76500</c:v>
                </c:pt>
                <c:pt idx="66">
                  <c:v>76480.507637324146</c:v>
                </c:pt>
                <c:pt idx="67">
                  <c:v>74999.88</c:v>
                </c:pt>
                <c:pt idx="68">
                  <c:v>61200.000000000007</c:v>
                </c:pt>
                <c:pt idx="69">
                  <c:v>61200.000000000007</c:v>
                </c:pt>
                <c:pt idx="70">
                  <c:v>61027.351619961933</c:v>
                </c:pt>
                <c:pt idx="71">
                  <c:v>60000</c:v>
                </c:pt>
                <c:pt idx="72">
                  <c:v>50400</c:v>
                </c:pt>
                <c:pt idx="73">
                  <c:v>49860.580188661719</c:v>
                </c:pt>
                <c:pt idx="74">
                  <c:v>45600</c:v>
                </c:pt>
                <c:pt idx="75">
                  <c:v>45000</c:v>
                </c:pt>
                <c:pt idx="76" formatCode="General">
                  <c:v>38707.606297199949</c:v>
                </c:pt>
                <c:pt idx="77">
                  <c:v>37800.000000000007</c:v>
                </c:pt>
                <c:pt idx="78">
                  <c:v>37800.000000000007</c:v>
                </c:pt>
                <c:pt idx="79">
                  <c:v>37200</c:v>
                </c:pt>
                <c:pt idx="80">
                  <c:v>36000</c:v>
                </c:pt>
                <c:pt idx="81">
                  <c:v>30600.000000000004</c:v>
                </c:pt>
                <c:pt idx="82">
                  <c:v>30600.000000000004</c:v>
                </c:pt>
                <c:pt idx="83">
                  <c:v>30600.000000000004</c:v>
                </c:pt>
                <c:pt idx="84" formatCode="General">
                  <c:v>30300</c:v>
                </c:pt>
                <c:pt idx="85">
                  <c:v>28280</c:v>
                </c:pt>
                <c:pt idx="86" formatCode="General">
                  <c:v>25805.07086479996</c:v>
                </c:pt>
                <c:pt idx="87" formatCode="General">
                  <c:v>25805.07086479996</c:v>
                </c:pt>
                <c:pt idx="88">
                  <c:v>25500.000000000004</c:v>
                </c:pt>
                <c:pt idx="89">
                  <c:v>25200</c:v>
                </c:pt>
                <c:pt idx="90">
                  <c:v>20400</c:v>
                </c:pt>
                <c:pt idx="91">
                  <c:v>20000</c:v>
                </c:pt>
                <c:pt idx="92">
                  <c:v>18360</c:v>
                </c:pt>
                <c:pt idx="93">
                  <c:v>17841.600000000002</c:v>
                </c:pt>
                <c:pt idx="94">
                  <c:v>15907.5</c:v>
                </c:pt>
                <c:pt idx="95">
                  <c:v>15000</c:v>
                </c:pt>
                <c:pt idx="96">
                  <c:v>15000</c:v>
                </c:pt>
                <c:pt idx="97" formatCode="General">
                  <c:v>13635</c:v>
                </c:pt>
                <c:pt idx="98">
                  <c:v>11312</c:v>
                </c:pt>
                <c:pt idx="99">
                  <c:v>10709.995716000001</c:v>
                </c:pt>
                <c:pt idx="100">
                  <c:v>10200</c:v>
                </c:pt>
                <c:pt idx="101">
                  <c:v>10200</c:v>
                </c:pt>
                <c:pt idx="102">
                  <c:v>10200</c:v>
                </c:pt>
                <c:pt idx="103">
                  <c:v>10200</c:v>
                </c:pt>
                <c:pt idx="104">
                  <c:v>10000</c:v>
                </c:pt>
                <c:pt idx="105">
                  <c:v>10000</c:v>
                </c:pt>
                <c:pt idx="106" formatCode="General">
                  <c:v>9090</c:v>
                </c:pt>
                <c:pt idx="107">
                  <c:v>9000</c:v>
                </c:pt>
                <c:pt idx="108" formatCode="General">
                  <c:v>8484</c:v>
                </c:pt>
                <c:pt idx="109">
                  <c:v>7650.0000000000009</c:v>
                </c:pt>
                <c:pt idx="110" formatCode="General">
                  <c:v>7575</c:v>
                </c:pt>
                <c:pt idx="111" formatCode="General">
                  <c:v>7575</c:v>
                </c:pt>
                <c:pt idx="112">
                  <c:v>7423.5</c:v>
                </c:pt>
                <c:pt idx="113">
                  <c:v>7200</c:v>
                </c:pt>
                <c:pt idx="114">
                  <c:v>7070</c:v>
                </c:pt>
                <c:pt idx="115">
                  <c:v>6817.5</c:v>
                </c:pt>
                <c:pt idx="116" formatCode="General">
                  <c:v>6817.5</c:v>
                </c:pt>
                <c:pt idx="117" formatCode="General">
                  <c:v>6451.26771619999</c:v>
                </c:pt>
                <c:pt idx="118">
                  <c:v>6180</c:v>
                </c:pt>
                <c:pt idx="119">
                  <c:v>6180</c:v>
                </c:pt>
                <c:pt idx="120" formatCode="General">
                  <c:v>6060</c:v>
                </c:pt>
                <c:pt idx="121">
                  <c:v>5100</c:v>
                </c:pt>
                <c:pt idx="122" formatCode="General">
                  <c:v>5050</c:v>
                </c:pt>
                <c:pt idx="123" formatCode="General">
                  <c:v>5050</c:v>
                </c:pt>
                <c:pt idx="124">
                  <c:v>5000</c:v>
                </c:pt>
                <c:pt idx="125">
                  <c:v>5000</c:v>
                </c:pt>
                <c:pt idx="126" formatCode="General">
                  <c:v>4545</c:v>
                </c:pt>
                <c:pt idx="127" formatCode="General">
                  <c:v>4545</c:v>
                </c:pt>
                <c:pt idx="128" formatCode="General">
                  <c:v>4300.8451441333273</c:v>
                </c:pt>
                <c:pt idx="129">
                  <c:v>4200</c:v>
                </c:pt>
                <c:pt idx="130">
                  <c:v>4200</c:v>
                </c:pt>
                <c:pt idx="131">
                  <c:v>4000</c:v>
                </c:pt>
                <c:pt idx="132">
                  <c:v>4000</c:v>
                </c:pt>
                <c:pt idx="133" formatCode="General">
                  <c:v>2020</c:v>
                </c:pt>
                <c:pt idx="134" formatCode="General">
                  <c:v>1704.375</c:v>
                </c:pt>
                <c:pt idx="135" formatCode="General">
                  <c:v>1515</c:v>
                </c:pt>
                <c:pt idx="136">
                  <c:v>1080</c:v>
                </c:pt>
                <c:pt idx="137" formatCode="General">
                  <c:v>1075.2112860333318</c:v>
                </c:pt>
                <c:pt idx="138" formatCode="General">
                  <c:v>1075.2112860333318</c:v>
                </c:pt>
                <c:pt idx="139" formatCode="General">
                  <c:v>1075.2112860333318</c:v>
                </c:pt>
                <c:pt idx="140" formatCode="General">
                  <c:v>1075.2112860333318</c:v>
                </c:pt>
                <c:pt idx="141" formatCode="General">
                  <c:v>1075.2112860333318</c:v>
                </c:pt>
                <c:pt idx="142">
                  <c:v>1020.0000000000001</c:v>
                </c:pt>
                <c:pt idx="143">
                  <c:v>1020.0000000000001</c:v>
                </c:pt>
                <c:pt idx="144">
                  <c:v>1020.0000000000001</c:v>
                </c:pt>
                <c:pt idx="145">
                  <c:v>1020.0000000000001</c:v>
                </c:pt>
                <c:pt idx="146" formatCode="General">
                  <c:v>537.60564301666591</c:v>
                </c:pt>
                <c:pt idx="147" formatCode="General">
                  <c:v>430.08451441333273</c:v>
                </c:pt>
                <c:pt idx="148" formatCode="General">
                  <c:v>215.04225720666636</c:v>
                </c:pt>
                <c:pt idx="149">
                  <c:v>204.00000000000003</c:v>
                </c:pt>
                <c:pt idx="150">
                  <c:v>204.00000000000003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4F8-9FCF-E32744C2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جدید1402-با بایو و بدنسازی 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جدید'!$U$12:$U$180</c:f>
              <c:strCache>
                <c:ptCount val="169"/>
                <c:pt idx="0">
                  <c:v>كپسول پالبوسيكليب125-21عددی</c:v>
                </c:pt>
                <c:pt idx="1">
                  <c:v>قرص روكش دار رگورافنيب40</c:v>
                </c:pt>
                <c:pt idx="2">
                  <c:v>کپسول روكش دار ايبروتينيب140-90عددی</c:v>
                </c:pt>
                <c:pt idx="3">
                  <c:v>کپسول روكش دار ايبروتينيب70-90عددی</c:v>
                </c:pt>
                <c:pt idx="4">
                  <c:v>گایافکس (لیتو)</c:v>
                </c:pt>
                <c:pt idx="5">
                  <c:v>کتوتیفن (لیتو)</c:v>
                </c:pt>
                <c:pt idx="6">
                  <c:v>سافت ژل امگا3 </c:v>
                </c:pt>
                <c:pt idx="7">
                  <c:v>فاموتیدین 40</c:v>
                </c:pt>
                <c:pt idx="8">
                  <c:v>قطره سوسپانسیون استامینوفن</c:v>
                </c:pt>
                <c:pt idx="9">
                  <c:v>قرص بیوتین1000</c:v>
                </c:pt>
                <c:pt idx="10">
                  <c:v>قرص ناپروکسن 250</c:v>
                </c:pt>
                <c:pt idx="11">
                  <c:v>قطره آهن ليپوزومال14ميلي گرم 30میل</c:v>
                </c:pt>
                <c:pt idx="12">
                  <c:v>اکسپکتورانت سی (موکورانت سی)</c:v>
                </c:pt>
                <c:pt idx="13">
                  <c:v>قرص ویتامین د3 </c:v>
                </c:pt>
                <c:pt idx="14">
                  <c:v>WHEY PROTEIN 100%  / POWDER2000</c:v>
                </c:pt>
                <c:pt idx="15">
                  <c:v>کپسول آهن+ب 6+ب12+فولیک اسید+کوپر+زینک</c:v>
                </c:pt>
                <c:pt idx="16">
                  <c:v>کپسول  مولتی ویتامین مینرال</c:v>
                </c:pt>
                <c:pt idx="17">
                  <c:v>قرص روكش دار داساتينيب 50-60عددی</c:v>
                </c:pt>
                <c:pt idx="18">
                  <c:v>کپسول نيلوتينيب  200 ميلي گرمي -28عددی</c:v>
                </c:pt>
                <c:pt idx="19">
                  <c:v>محلول اندانسترون</c:v>
                </c:pt>
                <c:pt idx="20">
                  <c:v>کپسول سانیتینیب 50 میلی گرمی-28عددی</c:v>
                </c:pt>
                <c:pt idx="21">
                  <c:v>پاراکفن</c:v>
                </c:pt>
                <c:pt idx="22">
                  <c:v>قرص اندانسترون</c:v>
                </c:pt>
                <c:pt idx="23">
                  <c:v>قرص متفورمین1000  میلی گرم + امپاگلیفلوزین 12/5 میلی گرم-30عددي</c:v>
                </c:pt>
                <c:pt idx="24">
                  <c:v>قرص روكش دار داساتينيب 100-30عددی</c:v>
                </c:pt>
                <c:pt idx="25">
                  <c:v>قرص جوشان ویتامین سی  550</c:v>
                </c:pt>
                <c:pt idx="26">
                  <c:v>دکسترومتورفان پی</c:v>
                </c:pt>
                <c:pt idx="27">
                  <c:v>کپسول سانیتینیب 25 میلی گرمی-28عددی</c:v>
                </c:pt>
                <c:pt idx="28">
                  <c:v>کلرپرومازین100 </c:v>
                </c:pt>
                <c:pt idx="29">
                  <c:v>preworkout225</c:v>
                </c:pt>
                <c:pt idx="30">
                  <c:v>شربت نوریز کلد</c:v>
                </c:pt>
                <c:pt idx="31">
                  <c:v>اکسپکتورانت (موکورانت)</c:v>
                </c:pt>
                <c:pt idx="32">
                  <c:v>کتوتیفن لیتو</c:v>
                </c:pt>
                <c:pt idx="33">
                  <c:v>نیتروگلیسیرین 2.6 </c:v>
                </c:pt>
                <c:pt idx="34">
                  <c:v>پماد تريامسينولون ان ان</c:v>
                </c:pt>
                <c:pt idx="35">
                  <c:v>GLUTAMINE  / POWDER500</c:v>
                </c:pt>
                <c:pt idx="36">
                  <c:v>اسپری بکلومتازون20-200puff-50ug</c:v>
                </c:pt>
                <c:pt idx="37">
                  <c:v>کپسول داکسی سایکلین(مونوهیدرات)</c:v>
                </c:pt>
                <c:pt idx="38">
                  <c:v>500BCAA / پودر</c:v>
                </c:pt>
                <c:pt idx="39">
                  <c:v>شربت امگا+ و.یتامین A,E,D,C,B3,B12,Folic acid</c:v>
                </c:pt>
                <c:pt idx="40">
                  <c:v>قرص ناپروکسن 500</c:v>
                </c:pt>
                <c:pt idx="41">
                  <c:v>استامینوفن 500</c:v>
                </c:pt>
                <c:pt idx="42">
                  <c:v>نیتروگلیسیرین 6/4</c:v>
                </c:pt>
                <c:pt idx="43">
                  <c:v>قرص کلوبازام 10</c:v>
                </c:pt>
                <c:pt idx="44">
                  <c:v>کپسول آووسوی پلاس-30عددي</c:v>
                </c:pt>
                <c:pt idx="45">
                  <c:v>قرص منیزیوم +ب6</c:v>
                </c:pt>
                <c:pt idx="46">
                  <c:v>قرص روكش دار ابيراترون250-120عددی</c:v>
                </c:pt>
                <c:pt idx="47">
                  <c:v>شربت (سوسپانسیون) فکسوفنادین-5%-120میلی</c:v>
                </c:pt>
                <c:pt idx="48">
                  <c:v>GAINER / POWDER5400</c:v>
                </c:pt>
                <c:pt idx="49">
                  <c:v>شربت مولتي ويتامين+ عسل+زينك - 145 ميلي ليتر</c:v>
                </c:pt>
                <c:pt idx="50">
                  <c:v>اسپری فلوتیکازون</c:v>
                </c:pt>
                <c:pt idx="51">
                  <c:v>قرص كپسيتابين 500 ميلي گرمي-120عددی</c:v>
                </c:pt>
                <c:pt idx="52">
                  <c:v>شربت هاني گارد (سرخارگل + ويتامين ث)-  145 ميلي ليتر</c:v>
                </c:pt>
                <c:pt idx="53">
                  <c:v>  4-ODT Ondansetrone </c:v>
                </c:pt>
                <c:pt idx="54">
                  <c:v>قرص جوشان انرژی-20عددي</c:v>
                </c:pt>
                <c:pt idx="55">
                  <c:v>ویتامین ای
</c:v>
                </c:pt>
                <c:pt idx="56">
                  <c:v>اسپري مومتازون 20میل</c:v>
                </c:pt>
                <c:pt idx="57">
                  <c:v>قرص لوزارتان 50+هیدروکلروتیازید12/5-30عددی</c:v>
                </c:pt>
                <c:pt idx="58">
                  <c:v>نوریز(موکو)</c:v>
                </c:pt>
                <c:pt idx="59">
                  <c:v>نوریز موکو</c:v>
                </c:pt>
                <c:pt idx="60">
                  <c:v>جوشان مولتي ويتامين</c:v>
                </c:pt>
                <c:pt idx="61">
                  <c:v>CREATINE 5G /POWDER500</c:v>
                </c:pt>
                <c:pt idx="62">
                  <c:v>امپاگلیفلوزین+متفورمین  12.5/500</c:v>
                </c:pt>
                <c:pt idx="63">
                  <c:v>قرص سورافنيب 200-60عددی</c:v>
                </c:pt>
                <c:pt idx="64">
                  <c:v>منیزیم +ویتامین ب6
</c:v>
                </c:pt>
                <c:pt idx="65">
                  <c:v>بیسموت ساب سیترات</c:v>
                </c:pt>
                <c:pt idx="66">
                  <c:v>امپاگلیفلوزین+متفورمین 5/500 </c:v>
                </c:pt>
                <c:pt idx="67">
                  <c:v>ویال شیشه ای ال آرژنین 2000 میلی گرم </c:v>
                </c:pt>
                <c:pt idx="68">
                  <c:v> Women Multivitamin Permix</c:v>
                </c:pt>
                <c:pt idx="69">
                  <c:v>AMINO ACID  / powder500</c:v>
                </c:pt>
                <c:pt idx="70">
                  <c:v>قرص ارلوتينيب 150 ميلي گرمي (30 ع)</c:v>
                </c:pt>
                <c:pt idx="71">
                  <c:v>کپسول لناليدومايد 10-21عددی</c:v>
                </c:pt>
                <c:pt idx="72">
                  <c:v>بی پریدن2</c:v>
                </c:pt>
                <c:pt idx="73">
                  <c:v>آملوديپين10 / بيزوپرولول10</c:v>
                </c:pt>
                <c:pt idx="74">
                  <c:v>محلول دس لوراتادین</c:v>
                </c:pt>
                <c:pt idx="75">
                  <c:v>قرص متوپرولول 47.5-30عددي</c:v>
                </c:pt>
                <c:pt idx="76">
                  <c:v>شربت ال-آرژنين 1000 ميلي گرم
</c:v>
                </c:pt>
                <c:pt idx="77">
                  <c:v>پماد هيدروكورتيزون</c:v>
                </c:pt>
                <c:pt idx="78">
                  <c:v>آملوديپين10/ بيزوپرولول5</c:v>
                </c:pt>
                <c:pt idx="79">
                  <c:v>(300)AMINO ACID  / TABLET</c:v>
                </c:pt>
                <c:pt idx="80">
                  <c:v>(120)CLA 1000mg soft gel</c:v>
                </c:pt>
                <c:pt idx="81">
                  <c:v>کپسول لناليدومايد 25-21عددی</c:v>
                </c:pt>
                <c:pt idx="82">
                  <c:v>قرص جوشان استیل سیستئین600</c:v>
                </c:pt>
                <c:pt idx="83">
                  <c:v>قرص اورليموس 5 -30عددی</c:v>
                </c:pt>
                <c:pt idx="84">
                  <c:v>امپاگلیفلوزین25/لیناگلیپتین5
</c:v>
                </c:pt>
                <c:pt idx="85">
                  <c:v>کلرپرومازین25</c:v>
                </c:pt>
                <c:pt idx="86">
                  <c:v>آملوديپين5 / بيزوپرولول10</c:v>
                </c:pt>
                <c:pt idx="87">
                  <c:v>امپاگلیفلوزین10  </c:v>
                </c:pt>
                <c:pt idx="88">
                  <c:v>نوریز کلد </c:v>
                </c:pt>
                <c:pt idx="89">
                  <c:v>قرص ارلوتينيب 100 ميلي گرمي (30 ع)</c:v>
                </c:pt>
                <c:pt idx="90">
                  <c:v>ویال شیشه ای ال آرژنین 1000 میلی گرم</c:v>
                </c:pt>
                <c:pt idx="91">
                  <c:v>كپسول تموزولاميد 100-5عددي</c:v>
                </c:pt>
                <c:pt idx="92">
                  <c:v>كپسول تموزولاميد 250-5عددي</c:v>
                </c:pt>
                <c:pt idx="93">
                  <c:v>كپسول اس امپرازول</c:v>
                </c:pt>
                <c:pt idx="94">
                  <c:v>قرص جوشان ویتامین سی 500 </c:v>
                </c:pt>
                <c:pt idx="95">
                  <c:v>(180)Fat Burner</c:v>
                </c:pt>
                <c:pt idx="96">
                  <c:v>امپاگلیفلوزین 25 </c:v>
                </c:pt>
                <c:pt idx="97">
                  <c:v>امپاگلیفلوزین10/ لیناگلیپتین5
</c:v>
                </c:pt>
                <c:pt idx="98">
                  <c:v>کپسول فلوکستین 20</c:v>
                </c:pt>
                <c:pt idx="99">
                  <c:v>قرص پیرفنیدون 200</c:v>
                </c:pt>
                <c:pt idx="100">
                  <c:v>شربت گل ختمی + عسل+ویتامین ث+ویتامین د3</c:v>
                </c:pt>
                <c:pt idx="101">
                  <c:v>قرص دایمتیکون 125</c:v>
                </c:pt>
                <c:pt idx="102">
                  <c:v>سوسپانسیون ايبوپروفن -30</c:v>
                </c:pt>
                <c:pt idx="103">
                  <c:v>کپسول فلوکستین 10</c:v>
                </c:pt>
                <c:pt idx="104">
                  <c:v>قرص متفورمین1000  میلی گرم + امپاگلیفلوزین 5 میلی گرم-30عددي</c:v>
                </c:pt>
                <c:pt idx="105">
                  <c:v>قرص آسیکلوویر 400</c:v>
                </c:pt>
                <c:pt idx="106">
                  <c:v>فاموتیدین 20 </c:v>
                </c:pt>
                <c:pt idx="107">
                  <c:v>ویال نوروبیون فورت</c:v>
                </c:pt>
                <c:pt idx="108">
                  <c:v>گین آپ کودکان</c:v>
                </c:pt>
                <c:pt idx="109">
                  <c:v>قرص روكش دار جفيتينيب250-30عددی</c:v>
                </c:pt>
                <c:pt idx="110">
                  <c:v>قرص بیوتین پلاس</c:v>
                </c:pt>
                <c:pt idx="111">
                  <c:v>شربت برگ پیچک+دانه گریپ فروت+ملاتونین+ویتامین ث+زینک</c:v>
                </c:pt>
                <c:pt idx="112">
                  <c:v>سافت ژل زینک پلاس</c:v>
                </c:pt>
                <c:pt idx="113">
                  <c:v>قرص دایمتیکون 40</c:v>
                </c:pt>
                <c:pt idx="114">
                  <c:v>پوریک سیدال750
</c:v>
                </c:pt>
                <c:pt idx="115">
                  <c:v>قرص دس لوراتادین</c:v>
                </c:pt>
                <c:pt idx="116">
                  <c:v>ویال ال کارنتین 2000 میلی گرم</c:v>
                </c:pt>
                <c:pt idx="117">
                  <c:v>CASEIN / POWDER900</c:v>
                </c:pt>
                <c:pt idx="118">
                  <c:v>قرص آگوملاتین 25</c:v>
                </c:pt>
                <c:pt idx="119">
                  <c:v>ویال ال کارنتین 1000 میلی گرم-پایش-میکس ول</c:v>
                </c:pt>
                <c:pt idx="120">
                  <c:v>قرص جوشان فسفات سدیم</c:v>
                </c:pt>
                <c:pt idx="121">
                  <c:v>گین آپ بزرگسالان</c:v>
                </c:pt>
                <c:pt idx="122">
                  <c:v>قرص مولتی ویتامین</c:v>
                </c:pt>
                <c:pt idx="123">
                  <c:v>ویال ال آرژنین 2000 میلی گرم </c:v>
                </c:pt>
                <c:pt idx="124">
                  <c:v>ملاتونین ب6</c:v>
                </c:pt>
                <c:pt idx="125">
                  <c:v>شربت امگا+ ال آرژنین+ویتامین+مینرال</c:v>
                </c:pt>
                <c:pt idx="126">
                  <c:v>آملوديپين5 / بيزوپرولول5</c:v>
                </c:pt>
                <c:pt idx="127">
                  <c:v>ویال ال آرژنین 1000 میلی گرم</c:v>
                </c:pt>
                <c:pt idx="128">
                  <c:v>قرص آسیکلوویر 200</c:v>
                </c:pt>
                <c:pt idx="129">
                  <c:v>Women 50+ Permix</c:v>
                </c:pt>
                <c:pt idx="130">
                  <c:v>L-ARGININE 500HCL / Capsule(90)</c:v>
                </c:pt>
                <c:pt idx="131">
                  <c:v>ونلافاكسين75</c:v>
                </c:pt>
                <c:pt idx="132">
                  <c:v>قرص سوماتریپتان+ناپروکسن</c:v>
                </c:pt>
                <c:pt idx="133">
                  <c:v>کپسول سرماخوردگی بزرگسالان -30عددي</c:v>
                </c:pt>
                <c:pt idx="134">
                  <c:v>لیناگلیپتین2/5/متفورمین1000</c:v>
                </c:pt>
                <c:pt idx="135">
                  <c:v>لیناگلیپتین2/5/متفورمین500
</c:v>
                </c:pt>
                <c:pt idx="136">
                  <c:v>لیناگلیپتین5</c:v>
                </c:pt>
                <c:pt idx="137">
                  <c:v> Entera meal high protein</c:v>
                </c:pt>
                <c:pt idx="138">
                  <c:v>Entera meal Standard</c:v>
                </c:pt>
                <c:pt idx="139">
                  <c:v>قرص بیوتین 5</c:v>
                </c:pt>
                <c:pt idx="140">
                  <c:v>قرص آلپرازولام 1</c:v>
                </c:pt>
                <c:pt idx="141">
                  <c:v>L- Carnitine liquid 1000-473ml</c:v>
                </c:pt>
                <c:pt idx="142">
                  <c:v>كپسول تموزولاميد 20-5عددي</c:v>
                </c:pt>
                <c:pt idx="143">
                  <c:v>اسپری بودزوناید100  میکروگرم</c:v>
                </c:pt>
                <c:pt idx="144">
                  <c:v>90HMB cap</c:v>
                </c:pt>
                <c:pt idx="145">
                  <c:v>قوطي قرص متوکاربامول500 + ایبوبروفن200(50عددي)</c:v>
                </c:pt>
                <c:pt idx="146">
                  <c:v>فرص( استامینوفن-فنیل افرین-دکسترومتورفان-کلرفنیرآمین)</c:v>
                </c:pt>
                <c:pt idx="147">
                  <c:v>قرص فلوکستین 10</c:v>
                </c:pt>
                <c:pt idx="148">
                  <c:v>(60)Vitamin C 1000</c:v>
                </c:pt>
                <c:pt idx="149">
                  <c:v>قرص فلوکستین 20</c:v>
                </c:pt>
                <c:pt idx="150">
                  <c:v>اسپری بودزوناید64 میکروگرم-120puff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جدید'!$V$12:$V$180</c:f>
              <c:numCache>
                <c:formatCode>General</c:formatCode>
                <c:ptCount val="169"/>
                <c:pt idx="0">
                  <c:v>93324000000</c:v>
                </c:pt>
                <c:pt idx="1">
                  <c:v>30805000000</c:v>
                </c:pt>
                <c:pt idx="2">
                  <c:v>29542500000</c:v>
                </c:pt>
                <c:pt idx="3" formatCode="#,##0">
                  <c:v>27270000000</c:v>
                </c:pt>
                <c:pt idx="4" formatCode="#,##0">
                  <c:v>23508346117.525539</c:v>
                </c:pt>
                <c:pt idx="5" formatCode="#,##0">
                  <c:v>23255631524.486443</c:v>
                </c:pt>
                <c:pt idx="6" formatCode="#,##0">
                  <c:v>22734912500</c:v>
                </c:pt>
                <c:pt idx="7" formatCode="#,##0">
                  <c:v>20270089285.714283</c:v>
                </c:pt>
                <c:pt idx="8" formatCode="#,##0">
                  <c:v>20061588000</c:v>
                </c:pt>
                <c:pt idx="9" formatCode="#,##0">
                  <c:v>19800000000</c:v>
                </c:pt>
                <c:pt idx="10" formatCode="#,##0">
                  <c:v>19661032080</c:v>
                </c:pt>
                <c:pt idx="11" formatCode="#,##0">
                  <c:v>19600000000</c:v>
                </c:pt>
                <c:pt idx="12" formatCode="#,##0">
                  <c:v>18134931398.353333</c:v>
                </c:pt>
                <c:pt idx="13" formatCode="#,##0">
                  <c:v>16617729000</c:v>
                </c:pt>
                <c:pt idx="14">
                  <c:v>16496813006.395508</c:v>
                </c:pt>
                <c:pt idx="15" formatCode="#,##0">
                  <c:v>14652440583.333332</c:v>
                </c:pt>
                <c:pt idx="16" formatCode="#,##0">
                  <c:v>14447901959.999998</c:v>
                </c:pt>
                <c:pt idx="17">
                  <c:v>13266855000</c:v>
                </c:pt>
                <c:pt idx="18" formatCode="#,##0">
                  <c:v>12499760000</c:v>
                </c:pt>
                <c:pt idx="19" formatCode="#,##0">
                  <c:v>12484341370.538065</c:v>
                </c:pt>
                <c:pt idx="20" formatCode="#,##0">
                  <c:v>12295649100</c:v>
                </c:pt>
                <c:pt idx="21" formatCode="#,##0">
                  <c:v>11582498315.074697</c:v>
                </c:pt>
                <c:pt idx="22" formatCode="#,##0">
                  <c:v>11567654603.769522</c:v>
                </c:pt>
                <c:pt idx="23" formatCode="#,##0">
                  <c:v>10973220240</c:v>
                </c:pt>
                <c:pt idx="24">
                  <c:v>10567125000</c:v>
                </c:pt>
                <c:pt idx="25" formatCode="#,##0">
                  <c:v>10178568000</c:v>
                </c:pt>
                <c:pt idx="26" formatCode="#,##0">
                  <c:v>9966602199.4636021</c:v>
                </c:pt>
                <c:pt idx="27" formatCode="#,##0">
                  <c:v>9835784000</c:v>
                </c:pt>
                <c:pt idx="28" formatCode="#,##0">
                  <c:v>9816301724.6427765</c:v>
                </c:pt>
                <c:pt idx="29">
                  <c:v>9739286201.25</c:v>
                </c:pt>
                <c:pt idx="30" formatCode="#,##0">
                  <c:v>9420480000</c:v>
                </c:pt>
                <c:pt idx="31" formatCode="#,##0">
                  <c:v>9067356721.7630596</c:v>
                </c:pt>
                <c:pt idx="32" formatCode="#,##0">
                  <c:v>9000000000</c:v>
                </c:pt>
                <c:pt idx="33" formatCode="#,##0">
                  <c:v>8888167799.6725826</c:v>
                </c:pt>
                <c:pt idx="34" formatCode="#,##0">
                  <c:v>8578584000</c:v>
                </c:pt>
                <c:pt idx="35">
                  <c:v>8488510322.6649275</c:v>
                </c:pt>
                <c:pt idx="36" formatCode="#,##0">
                  <c:v>8212478400</c:v>
                </c:pt>
                <c:pt idx="37" formatCode="#,##0">
                  <c:v>7658955600</c:v>
                </c:pt>
                <c:pt idx="38">
                  <c:v>7343235043.5998058</c:v>
                </c:pt>
                <c:pt idx="39" formatCode="#,##0">
                  <c:v>7166275200</c:v>
                </c:pt>
                <c:pt idx="40" formatCode="#,##0">
                  <c:v>7126000000</c:v>
                </c:pt>
                <c:pt idx="41" formatCode="#,##0">
                  <c:v>7097391108.74368</c:v>
                </c:pt>
                <c:pt idx="42" formatCode="#,##0">
                  <c:v>6801398642.5683641</c:v>
                </c:pt>
                <c:pt idx="43" formatCode="#,##0">
                  <c:v>6760800000</c:v>
                </c:pt>
                <c:pt idx="44">
                  <c:v>6678856080</c:v>
                </c:pt>
                <c:pt idx="45" formatCode="#,##0">
                  <c:v>6455511750</c:v>
                </c:pt>
                <c:pt idx="46">
                  <c:v>6453900000</c:v>
                </c:pt>
                <c:pt idx="47" formatCode="#,##0">
                  <c:v>6371690400</c:v>
                </c:pt>
                <c:pt idx="48">
                  <c:v>6144064798.8222637</c:v>
                </c:pt>
                <c:pt idx="49" formatCode="#,##0">
                  <c:v>6056400000</c:v>
                </c:pt>
                <c:pt idx="50" formatCode="#,##0">
                  <c:v>6006235320</c:v>
                </c:pt>
                <c:pt idx="51">
                  <c:v>5911408800</c:v>
                </c:pt>
                <c:pt idx="52" formatCode="#,##0">
                  <c:v>5747400000</c:v>
                </c:pt>
                <c:pt idx="53" formatCode="#,##0">
                  <c:v>5698182400</c:v>
                </c:pt>
                <c:pt idx="54" formatCode="#,##0">
                  <c:v>5664519000</c:v>
                </c:pt>
                <c:pt idx="55" formatCode="#,##0">
                  <c:v>5652460800.000001</c:v>
                </c:pt>
                <c:pt idx="56" formatCode="#,##0">
                  <c:v>5378434500.000001</c:v>
                </c:pt>
                <c:pt idx="57" formatCode="#,##0">
                  <c:v>5338444800</c:v>
                </c:pt>
                <c:pt idx="58" formatCode="#,##0">
                  <c:v>5291048565.1704817</c:v>
                </c:pt>
                <c:pt idx="59" formatCode="#,##0">
                  <c:v>5291048565.1704817</c:v>
                </c:pt>
                <c:pt idx="60" formatCode="#,##0">
                  <c:v>5254200000.000001</c:v>
                </c:pt>
                <c:pt idx="61">
                  <c:v>5187422437.3562574</c:v>
                </c:pt>
                <c:pt idx="62" formatCode="#,##0">
                  <c:v>5116500000</c:v>
                </c:pt>
                <c:pt idx="63">
                  <c:v>4935870000</c:v>
                </c:pt>
                <c:pt idx="64" formatCode="#,##0">
                  <c:v>4695364800.000001</c:v>
                </c:pt>
                <c:pt idx="65" formatCode="#,##0">
                  <c:v>4588830458.2394485</c:v>
                </c:pt>
                <c:pt idx="66" formatCode="#,##0">
                  <c:v>4057955357.1428566</c:v>
                </c:pt>
                <c:pt idx="67" formatCode="#,##0">
                  <c:v>4000000000</c:v>
                </c:pt>
                <c:pt idx="68" formatCode="#,##0">
                  <c:v>3668237118.000001</c:v>
                </c:pt>
                <c:pt idx="69">
                  <c:v>3637933087.5887938</c:v>
                </c:pt>
                <c:pt idx="70">
                  <c:v>3575400000</c:v>
                </c:pt>
                <c:pt idx="71" formatCode="#,##0">
                  <c:v>3571233750</c:v>
                </c:pt>
                <c:pt idx="72" formatCode="#,##0">
                  <c:v>3535008000</c:v>
                </c:pt>
                <c:pt idx="73" formatCode="#,##0">
                  <c:v>3528000000</c:v>
                </c:pt>
                <c:pt idx="74" formatCode="#,##0">
                  <c:v>3490240613.2063203</c:v>
                </c:pt>
                <c:pt idx="75" formatCode="#,##0">
                  <c:v>3366000000.0000005</c:v>
                </c:pt>
                <c:pt idx="76" formatCode="#,##0">
                  <c:v>3348216000</c:v>
                </c:pt>
                <c:pt idx="77" formatCode="#,##0">
                  <c:v>3265850016.0000005</c:v>
                </c:pt>
                <c:pt idx="78" formatCode="#,##0">
                  <c:v>3240000000</c:v>
                </c:pt>
                <c:pt idx="79">
                  <c:v>3225449351.8433118</c:v>
                </c:pt>
                <c:pt idx="80">
                  <c:v>3072056914.2284532</c:v>
                </c:pt>
                <c:pt idx="81" formatCode="#,##0">
                  <c:v>3036211500</c:v>
                </c:pt>
                <c:pt idx="82" formatCode="#,##0">
                  <c:v>2850000000</c:v>
                </c:pt>
                <c:pt idx="83">
                  <c:v>2838352500</c:v>
                </c:pt>
                <c:pt idx="84" formatCode="#,##0">
                  <c:v>2815200000</c:v>
                </c:pt>
                <c:pt idx="85" formatCode="#,##0">
                  <c:v>2804657635.6122217</c:v>
                </c:pt>
                <c:pt idx="86" formatCode="#,##0">
                  <c:v>2664000000</c:v>
                </c:pt>
                <c:pt idx="87" formatCode="#,##0">
                  <c:v>2549860124.628387</c:v>
                </c:pt>
                <c:pt idx="88" formatCode="#,##0">
                  <c:v>2350834611.7525535</c:v>
                </c:pt>
                <c:pt idx="89">
                  <c:v>2325525000</c:v>
                </c:pt>
                <c:pt idx="90" formatCode="#,##0">
                  <c:v>2000000000</c:v>
                </c:pt>
                <c:pt idx="91">
                  <c:v>1954350000</c:v>
                </c:pt>
                <c:pt idx="92">
                  <c:v>1914960000</c:v>
                </c:pt>
                <c:pt idx="93" formatCode="#,##0">
                  <c:v>1827000000</c:v>
                </c:pt>
                <c:pt idx="94" formatCode="#,##0">
                  <c:v>1821600000</c:v>
                </c:pt>
                <c:pt idx="95">
                  <c:v>1658897474.1777852</c:v>
                </c:pt>
                <c:pt idx="96" formatCode="#,##0">
                  <c:v>1593853779.1618352</c:v>
                </c:pt>
                <c:pt idx="97" formatCode="#,##0">
                  <c:v>1581480000</c:v>
                </c:pt>
                <c:pt idx="98" formatCode="#,##0">
                  <c:v>1557543060</c:v>
                </c:pt>
                <c:pt idx="99" formatCode="#,##0">
                  <c:v>1531791120.0000002</c:v>
                </c:pt>
                <c:pt idx="100" formatCode="#,##0">
                  <c:v>1343748000</c:v>
                </c:pt>
                <c:pt idx="101" formatCode="#,##0">
                  <c:v>1305000000</c:v>
                </c:pt>
                <c:pt idx="102" formatCode="#,##0">
                  <c:v>1214820000</c:v>
                </c:pt>
                <c:pt idx="103" formatCode="#,##0">
                  <c:v>1168102980</c:v>
                </c:pt>
                <c:pt idx="104" formatCode="#,##0">
                  <c:v>1167511968</c:v>
                </c:pt>
                <c:pt idx="105" formatCode="#,##0">
                  <c:v>1122238680.0000002</c:v>
                </c:pt>
                <c:pt idx="106" formatCode="#,##0">
                  <c:v>1063124999.9999999</c:v>
                </c:pt>
                <c:pt idx="107" formatCode="#,##0">
                  <c:v>1057770600</c:v>
                </c:pt>
                <c:pt idx="108" formatCode="#,##0">
                  <c:v>1050600000.0000001</c:v>
                </c:pt>
                <c:pt idx="109">
                  <c:v>1022625000</c:v>
                </c:pt>
                <c:pt idx="110" formatCode="#,##0">
                  <c:v>951994560.00000012</c:v>
                </c:pt>
                <c:pt idx="111" formatCode="#,##0">
                  <c:v>937498800</c:v>
                </c:pt>
                <c:pt idx="112" formatCode="#,##0">
                  <c:v>917235000</c:v>
                </c:pt>
                <c:pt idx="113" formatCode="#,##0">
                  <c:v>880000000</c:v>
                </c:pt>
                <c:pt idx="114" formatCode="#,##0">
                  <c:v>806400000</c:v>
                </c:pt>
                <c:pt idx="115" formatCode="#,##0">
                  <c:v>764805076.37324131</c:v>
                </c:pt>
                <c:pt idx="116" formatCode="#,##0">
                  <c:v>740440440</c:v>
                </c:pt>
                <c:pt idx="117">
                  <c:v>706567355.09554458</c:v>
                </c:pt>
                <c:pt idx="118" formatCode="#,##0">
                  <c:v>573000000</c:v>
                </c:pt>
                <c:pt idx="119" formatCode="#,##0">
                  <c:v>529258620</c:v>
                </c:pt>
                <c:pt idx="120" formatCode="#,##0">
                  <c:v>528000000</c:v>
                </c:pt>
                <c:pt idx="121" formatCode="#,##0">
                  <c:v>521047620.00000006</c:v>
                </c:pt>
                <c:pt idx="122" formatCode="#,##0">
                  <c:v>510000000.00000012</c:v>
                </c:pt>
                <c:pt idx="123" formatCode="#,##0">
                  <c:v>455655420</c:v>
                </c:pt>
                <c:pt idx="124" formatCode="#,##0">
                  <c:v>428580000</c:v>
                </c:pt>
                <c:pt idx="125" formatCode="#,##0">
                  <c:v>397504200.00000006</c:v>
                </c:pt>
                <c:pt idx="126" formatCode="#,##0">
                  <c:v>378000000</c:v>
                </c:pt>
                <c:pt idx="127" formatCode="#,##0">
                  <c:v>358014900</c:v>
                </c:pt>
                <c:pt idx="128" formatCode="#,##0">
                  <c:v>356476740.00000006</c:v>
                </c:pt>
                <c:pt idx="129" formatCode="#,##0">
                  <c:v>339651449.13936603</c:v>
                </c:pt>
                <c:pt idx="130">
                  <c:v>307264706.18629801</c:v>
                </c:pt>
                <c:pt idx="131" formatCode="#,##0">
                  <c:v>288904537.75200003</c:v>
                </c:pt>
                <c:pt idx="132" formatCode="#,##0">
                  <c:v>285000000</c:v>
                </c:pt>
                <c:pt idx="133" formatCode="#,##0">
                  <c:v>283221600</c:v>
                </c:pt>
                <c:pt idx="134" formatCode="#,##0">
                  <c:v>279304200.00000006</c:v>
                </c:pt>
                <c:pt idx="135" formatCode="#,##0">
                  <c:v>279304200.00000006</c:v>
                </c:pt>
                <c:pt idx="136" formatCode="#,##0">
                  <c:v>234492148.80000004</c:v>
                </c:pt>
                <c:pt idx="137" formatCode="#,##0">
                  <c:v>232336620.00000003</c:v>
                </c:pt>
                <c:pt idx="138" formatCode="#,##0">
                  <c:v>232336620.00000003</c:v>
                </c:pt>
                <c:pt idx="139" formatCode="#,##0">
                  <c:v>229635000</c:v>
                </c:pt>
                <c:pt idx="140" formatCode="#,##0">
                  <c:v>215100000</c:v>
                </c:pt>
                <c:pt idx="141">
                  <c:v>173569745.0874317</c:v>
                </c:pt>
                <c:pt idx="142">
                  <c:v>125745000</c:v>
                </c:pt>
                <c:pt idx="143" formatCode="#,##0">
                  <c:v>112200000.00000001</c:v>
                </c:pt>
                <c:pt idx="144">
                  <c:v>102390865.47315373</c:v>
                </c:pt>
                <c:pt idx="145" formatCode="#,##0">
                  <c:v>85374000.000000015</c:v>
                </c:pt>
                <c:pt idx="146" formatCode="#,##0">
                  <c:v>81702000.000000015</c:v>
                </c:pt>
                <c:pt idx="147" formatCode="#,##0">
                  <c:v>62600000</c:v>
                </c:pt>
                <c:pt idx="148">
                  <c:v>44605928.689369194</c:v>
                </c:pt>
                <c:pt idx="149" formatCode="#,##0">
                  <c:v>42750000</c:v>
                </c:pt>
                <c:pt idx="150" formatCode="#,##0">
                  <c:v>22696200</c:v>
                </c:pt>
                <c:pt idx="151" formatCode="#,##0">
                  <c:v>0</c:v>
                </c:pt>
                <c:pt idx="152" formatCode="#,##0">
                  <c:v>0</c:v>
                </c:pt>
                <c:pt idx="153" formatCode="#,##0">
                  <c:v>0</c:v>
                </c:pt>
                <c:pt idx="154" formatCode="#,##0">
                  <c:v>0</c:v>
                </c:pt>
                <c:pt idx="155" formatCode="#,##0">
                  <c:v>0</c:v>
                </c:pt>
                <c:pt idx="156" formatCode="#,##0">
                  <c:v>0</c:v>
                </c:pt>
                <c:pt idx="157" formatCode="#,##0">
                  <c:v>0</c:v>
                </c:pt>
                <c:pt idx="158" formatCode="#,##0">
                  <c:v>0</c:v>
                </c:pt>
                <c:pt idx="159" formatCode="#,##0">
                  <c:v>0</c:v>
                </c:pt>
                <c:pt idx="160" formatCode="#,##0">
                  <c:v>0</c:v>
                </c:pt>
                <c:pt idx="161" formatCode="#,##0">
                  <c:v>0</c:v>
                </c:pt>
                <c:pt idx="162" formatCode="#,##0">
                  <c:v>0</c:v>
                </c:pt>
                <c:pt idx="163" formatCode="#,##0">
                  <c:v>0</c:v>
                </c:pt>
                <c:pt idx="164" formatCode="#,##0">
                  <c:v>0</c:v>
                </c:pt>
                <c:pt idx="165" formatCode="#,##0">
                  <c:v>0</c:v>
                </c:pt>
                <c:pt idx="166" formatCode="#,##0">
                  <c:v>0</c:v>
                </c:pt>
                <c:pt idx="167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4DA2-863D-AAE329BDF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4472C4">
            <a:lumMod val="20000"/>
            <a:lumOff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جدید'!$D$14,'محصولات جدید'!$F$15)</c:f>
              <c:numCache>
                <c:formatCode>0.0%</c:formatCode>
                <c:ptCount val="2"/>
                <c:pt idx="0">
                  <c:v>5.5194924287156763E-2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75E-9ADB-FAA97B6D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جدید'!$E$14,'محصولات جدید'!$G$15)</c:f>
              <c:numCache>
                <c:formatCode>0.0%</c:formatCode>
                <c:ptCount val="2"/>
                <c:pt idx="0">
                  <c:v>4.3464023457833505E-2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D-4813-9E34-58CA37CC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مقایسه بودجه 1402 و فروش 1401-ریالی</a:t>
            </a:r>
            <a:endParaRPr lang="fa-IR" sz="14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0349359475760896"/>
          <c:y val="0.16839184980106167"/>
          <c:w val="0.87222384453598933"/>
          <c:h val="0.62102936746937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اشکال!$AD$2</c:f>
              <c:strCache>
                <c:ptCount val="1"/>
                <c:pt idx="0">
                  <c:v>مجموع ريالي بودجه1402 محصولات كنوني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اشکال!$AD$3:$AD$9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C-415D-9AD3-D942B30AE49C}"/>
            </c:ext>
          </c:extLst>
        </c:ser>
        <c:ser>
          <c:idx val="1"/>
          <c:order val="1"/>
          <c:tx>
            <c:strRef>
              <c:f>اشکال!$AF$2</c:f>
              <c:strCache>
                <c:ptCount val="1"/>
                <c:pt idx="0">
                  <c:v>فروش ریالی 1401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اشکال!$AF$3:$AF$9</c:f>
              <c:numCache>
                <c:formatCode>#,##0</c:formatCode>
                <c:ptCount val="7"/>
                <c:pt idx="0">
                  <c:v>288106946997</c:v>
                </c:pt>
                <c:pt idx="1">
                  <c:v>2314692715137</c:v>
                </c:pt>
                <c:pt idx="2">
                  <c:v>2607339539220.2856</c:v>
                </c:pt>
                <c:pt idx="3">
                  <c:v>890153684530</c:v>
                </c:pt>
                <c:pt idx="4">
                  <c:v>111762426579.71428</c:v>
                </c:pt>
                <c:pt idx="5">
                  <c:v>0</c:v>
                </c:pt>
                <c:pt idx="6">
                  <c:v>9491671936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C-415D-9AD3-D942B30A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9863151"/>
        <c:axId val="1549876047"/>
      </c:barChart>
      <c:catAx>
        <c:axId val="15498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76047"/>
        <c:crosses val="autoZero"/>
        <c:auto val="1"/>
        <c:lblAlgn val="ctr"/>
        <c:lblOffset val="100"/>
        <c:noMultiLvlLbl val="0"/>
      </c:catAx>
      <c:valAx>
        <c:axId val="154987604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631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درصد بودجه تعدادی 1402 به فروش 1401</a:t>
            </a:r>
            <a:endParaRPr lang="fa-IR" sz="14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2.6711189990524888E-2"/>
          <c:y val="0.19566063937298697"/>
          <c:w val="0.95102948501737106"/>
          <c:h val="0.59544455834987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اشکال!$AG$2</c:f>
              <c:strCache>
                <c:ptCount val="1"/>
                <c:pt idx="0">
                  <c:v>درصد بودجه تعدادی 1402 به فروش 1401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اشکال!$AG$3:$AG$9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785-82E8-B2F847ADD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18314319"/>
        <c:axId val="1218310991"/>
      </c:barChart>
      <c:catAx>
        <c:axId val="12183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991"/>
        <c:crosses val="autoZero"/>
        <c:auto val="1"/>
        <c:lblAlgn val="ctr"/>
        <c:lblOffset val="100"/>
        <c:noMultiLvlLbl val="0"/>
      </c:catAx>
      <c:valAx>
        <c:axId val="1218310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831431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28693829820274358"/>
          <c:y val="0.92742382271468149"/>
          <c:w val="0.37715271334160844"/>
          <c:h val="6.23273060396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درصد بودجه ریالی 1402 به فروش 1401</a:t>
            </a:r>
            <a:endParaRPr lang="fa-IR" sz="14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3.1163054988945702E-2"/>
          <c:y val="0.1845803069630147"/>
          <c:w val="0.93989982252131887"/>
          <c:h val="0.59175111421321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اشکال!$AH$2</c:f>
              <c:strCache>
                <c:ptCount val="1"/>
                <c:pt idx="0">
                  <c:v>درصد بودجه ریالی 1402 به فروش 1402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اشکال!$AH$3:$AH$9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3EE-82DC-90C00AA4FA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18314319"/>
        <c:axId val="1218310991"/>
      </c:barChart>
      <c:catAx>
        <c:axId val="12183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991"/>
        <c:crosses val="autoZero"/>
        <c:auto val="1"/>
        <c:lblAlgn val="ctr"/>
        <c:lblOffset val="100"/>
        <c:noMultiLvlLbl val="0"/>
      </c:catAx>
      <c:valAx>
        <c:axId val="1218310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831431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32513529988919415"/>
          <c:y val="0.92003693444136658"/>
          <c:w val="0.36753668494501945"/>
          <c:h val="6.23273060396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جدید'!$D$14:$D$15</c:f>
              <c:numCache>
                <c:formatCode>0%</c:formatCode>
                <c:ptCount val="2"/>
                <c:pt idx="0" formatCode="0.0%">
                  <c:v>5.5194924287156763E-2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4C64-8568-440B7FD4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66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جدید'!$E$14:$E$15</c:f>
              <c:numCache>
                <c:formatCode>0%</c:formatCode>
                <c:ptCount val="2"/>
                <c:pt idx="0" formatCode="0.0%">
                  <c:v>4.3464023457833505E-2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B-4628-94B6-BDA5AC63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تعدادی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E0-4E85-AD52-91E42E30B469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E0-4E85-AD52-91E42E30B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جدید'!$C$16:$C$17</c:f>
              <c:numCache>
                <c:formatCode>#,##0</c:formatCode>
                <c:ptCount val="2"/>
                <c:pt idx="0">
                  <c:v>63817622.534211017</c:v>
                </c:pt>
                <c:pt idx="1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0-4E85-AD52-91E42E30B4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161924</xdr:rowOff>
    </xdr:from>
    <xdr:to>
      <xdr:col>6</xdr:col>
      <xdr:colOff>704850</xdr:colOff>
      <xdr:row>38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371474</xdr:colOff>
      <xdr:row>38</xdr:row>
      <xdr:rowOff>171448</xdr:rowOff>
    </xdr:from>
    <xdr:to>
      <xdr:col>6</xdr:col>
      <xdr:colOff>752475</xdr:colOff>
      <xdr:row>56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10</xdr:row>
      <xdr:rowOff>180975</xdr:rowOff>
    </xdr:from>
    <xdr:to>
      <xdr:col>31</xdr:col>
      <xdr:colOff>1028699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485775</xdr:colOff>
      <xdr:row>28</xdr:row>
      <xdr:rowOff>171449</xdr:rowOff>
    </xdr:from>
    <xdr:to>
      <xdr:col>32</xdr:col>
      <xdr:colOff>19050</xdr:colOff>
      <xdr:row>46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152400</xdr:colOff>
      <xdr:row>10</xdr:row>
      <xdr:rowOff>171450</xdr:rowOff>
    </xdr:from>
    <xdr:to>
      <xdr:col>37</xdr:col>
      <xdr:colOff>609599</xdr:colOff>
      <xdr:row>28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133350</xdr:colOff>
      <xdr:row>28</xdr:row>
      <xdr:rowOff>171450</xdr:rowOff>
    </xdr:from>
    <xdr:to>
      <xdr:col>37</xdr:col>
      <xdr:colOff>590549</xdr:colOff>
      <xdr:row>46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0.30614</cdr:y>
    </cdr:from>
    <cdr:to>
      <cdr:x>0.44283</cdr:x>
      <cdr:y>0.45716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16" y="740657"/>
          <a:ext cx="643283" cy="365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0.63423</cdr:x>
      <cdr:y>0.36269</cdr:y>
    </cdr:from>
    <cdr:to>
      <cdr:x>0.87049</cdr:x>
      <cdr:y>0.56083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55365" y="877481"/>
          <a:ext cx="951910" cy="479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بدون پایپ</a:t>
          </a:r>
          <a:r>
            <a:rPr lang="fa-IR" sz="800" b="1" baseline="0"/>
            <a:t> لاین</a:t>
          </a:r>
          <a:r>
            <a:rPr lang="fa-IR" sz="800" b="1"/>
            <a:t>2%</a:t>
          </a:r>
          <a:endParaRPr lang="en-US" sz="8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0.27702</cdr:x>
      <cdr:y>0.46072</cdr:y>
    </cdr:from>
    <cdr:to>
      <cdr:x>0.43669</cdr:x>
      <cdr:y>0.61174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24064" y="1053198"/>
          <a:ext cx="647885" cy="34523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6/3%</a:t>
          </a:r>
          <a:endParaRPr lang="en-US" sz="800"/>
        </a:p>
      </cdr:txBody>
    </cdr:sp>
  </cdr:relSizeAnchor>
  <cdr:relSizeAnchor xmlns:cdr="http://schemas.openxmlformats.org/drawingml/2006/chartDrawing">
    <cdr:from>
      <cdr:x>0.63449</cdr:x>
      <cdr:y>0.31075</cdr:y>
    </cdr:from>
    <cdr:to>
      <cdr:x>0.86462</cdr:x>
      <cdr:y>0.51165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74552" y="710382"/>
          <a:ext cx="933787" cy="459257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با</a:t>
          </a:r>
          <a:r>
            <a:rPr lang="fa-IR" sz="800" b="1" baseline="0"/>
            <a:t> پایپ لاین </a:t>
          </a:r>
          <a:r>
            <a:rPr lang="fa-IR" sz="800" b="1"/>
            <a:t>5/5%</a:t>
          </a:r>
          <a:endParaRPr lang="en-US" sz="8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0.36345</cdr:y>
    </cdr:from>
    <cdr:to>
      <cdr:x>0.44283</cdr:x>
      <cdr:y>0.51447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04" y="851623"/>
          <a:ext cx="643282" cy="353862"/>
        </a:xfrm>
        <a:prstGeom xmlns:a="http://schemas.openxmlformats.org/drawingml/2006/main" prst="ellipse">
          <a:avLst/>
        </a:prstGeom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0.64369</cdr:x>
      <cdr:y>0.30769</cdr:y>
    </cdr:from>
    <cdr:to>
      <cdr:x>0.87995</cdr:x>
      <cdr:y>0.50583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93459" y="720957"/>
          <a:ext cx="951910" cy="46427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با پایپ لاین 7/4%</a:t>
          </a:r>
          <a:endParaRPr lang="en-US" sz="8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0.78318</cdr:x>
      <cdr:y>0.57925</cdr:y>
    </cdr:from>
    <cdr:to>
      <cdr:x>0.87385</cdr:x>
      <cdr:y>0.72138</cdr:y>
    </cdr:to>
    <cdr:sp macro="" textlink="">
      <cdr:nvSpPr>
        <cdr:cNvPr id="2" name="Rounded Rectangular Callout 1"/>
        <cdr:cNvSpPr/>
      </cdr:nvSpPr>
      <cdr:spPr>
        <a:xfrm xmlns:a="http://schemas.openxmlformats.org/drawingml/2006/main">
          <a:off x="5676900" y="1914527"/>
          <a:ext cx="657226" cy="469773"/>
        </a:xfrm>
        <a:prstGeom xmlns:a="http://schemas.openxmlformats.org/drawingml/2006/main" prst="wedgeRoundRectCallou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fa-IR" sz="1000"/>
            <a:t>49/27% مناقصه</a:t>
          </a:r>
          <a:endParaRPr lang="en-US" sz="1000"/>
        </a:p>
      </cdr:txBody>
    </cdr:sp>
  </cdr:relSizeAnchor>
  <cdr:relSizeAnchor xmlns:cdr="http://schemas.openxmlformats.org/drawingml/2006/chartDrawing">
    <cdr:from>
      <cdr:x>0.66491</cdr:x>
      <cdr:y>0.57925</cdr:y>
    </cdr:from>
    <cdr:to>
      <cdr:x>0.77661</cdr:x>
      <cdr:y>0.72046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4819651" y="1914525"/>
          <a:ext cx="809628" cy="466728"/>
        </a:xfrm>
        <a:prstGeom xmlns:a="http://schemas.openxmlformats.org/drawingml/2006/main" prst="wedgeRoundRectCallou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fa-IR" sz="900"/>
            <a:t>50/73%غیر مناقصه</a:t>
          </a:r>
          <a:endParaRPr 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0</xdr:row>
      <xdr:rowOff>66676</xdr:rowOff>
    </xdr:from>
    <xdr:to>
      <xdr:col>10</xdr:col>
      <xdr:colOff>28574</xdr:colOff>
      <xdr:row>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76200</xdr:rowOff>
    </xdr:from>
    <xdr:to>
      <xdr:col>3</xdr:col>
      <xdr:colOff>495301</xdr:colOff>
      <xdr:row>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</xdr:row>
      <xdr:rowOff>142875</xdr:rowOff>
    </xdr:from>
    <xdr:to>
      <xdr:col>3</xdr:col>
      <xdr:colOff>495300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533399</xdr:colOff>
      <xdr:row>17</xdr:row>
      <xdr:rowOff>161925</xdr:rowOff>
    </xdr:from>
    <xdr:to>
      <xdr:col>10</xdr:col>
      <xdr:colOff>0</xdr:colOff>
      <xdr:row>31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31</xdr:row>
      <xdr:rowOff>104774</xdr:rowOff>
    </xdr:from>
    <xdr:to>
      <xdr:col>3</xdr:col>
      <xdr:colOff>476250</xdr:colOff>
      <xdr:row>44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523876</xdr:colOff>
      <xdr:row>31</xdr:row>
      <xdr:rowOff>104774</xdr:rowOff>
    </xdr:from>
    <xdr:to>
      <xdr:col>10</xdr:col>
      <xdr:colOff>9525</xdr:colOff>
      <xdr:row>44</xdr:row>
      <xdr:rowOff>104774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114300</xdr:colOff>
      <xdr:row>0</xdr:row>
      <xdr:rowOff>57150</xdr:rowOff>
    </xdr:from>
    <xdr:to>
      <xdr:col>17</xdr:col>
      <xdr:colOff>57150</xdr:colOff>
      <xdr:row>9</xdr:row>
      <xdr:rowOff>400050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95249</xdr:colOff>
      <xdr:row>9</xdr:row>
      <xdr:rowOff>457199</xdr:rowOff>
    </xdr:from>
    <xdr:to>
      <xdr:col>17</xdr:col>
      <xdr:colOff>38099</xdr:colOff>
      <xdr:row>18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514350</xdr:colOff>
      <xdr:row>44</xdr:row>
      <xdr:rowOff>142876</xdr:rowOff>
    </xdr:from>
    <xdr:to>
      <xdr:col>10</xdr:col>
      <xdr:colOff>19050</xdr:colOff>
      <xdr:row>58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44</xdr:row>
      <xdr:rowOff>152400</xdr:rowOff>
    </xdr:from>
    <xdr:to>
      <xdr:col>3</xdr:col>
      <xdr:colOff>466725</xdr:colOff>
      <xdr:row>58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114300</xdr:colOff>
      <xdr:row>18</xdr:row>
      <xdr:rowOff>47625</xdr:rowOff>
    </xdr:from>
    <xdr:to>
      <xdr:col>17</xdr:col>
      <xdr:colOff>28575</xdr:colOff>
      <xdr:row>33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123824</xdr:colOff>
      <xdr:row>33</xdr:row>
      <xdr:rowOff>152400</xdr:rowOff>
    </xdr:from>
    <xdr:to>
      <xdr:col>17</xdr:col>
      <xdr:colOff>28574</xdr:colOff>
      <xdr:row>49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523875</xdr:colOff>
      <xdr:row>9</xdr:row>
      <xdr:rowOff>190499</xdr:rowOff>
    </xdr:from>
    <xdr:to>
      <xdr:col>10</xdr:col>
      <xdr:colOff>19050</xdr:colOff>
      <xdr:row>17</xdr:row>
      <xdr:rowOff>114299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9</xdr:row>
      <xdr:rowOff>209550</xdr:rowOff>
    </xdr:from>
    <xdr:to>
      <xdr:col>3</xdr:col>
      <xdr:colOff>485776</xdr:colOff>
      <xdr:row>17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0.28642</cdr:x>
      <cdr:y>0.30842</cdr:y>
    </cdr:from>
    <cdr:to>
      <cdr:x>0.44609</cdr:x>
      <cdr:y>0.45944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62177" y="740308"/>
          <a:ext cx="647885" cy="36249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5/5%</a:t>
          </a:r>
          <a:endParaRPr lang="en-US" sz="800"/>
        </a:p>
      </cdr:txBody>
    </cdr:sp>
  </cdr:relSizeAnchor>
  <cdr:relSizeAnchor xmlns:cdr="http://schemas.openxmlformats.org/drawingml/2006/chartDrawing">
    <cdr:from>
      <cdr:x>0.64153</cdr:x>
      <cdr:y>0.44645</cdr:y>
    </cdr:from>
    <cdr:to>
      <cdr:x>0.87166</cdr:x>
      <cdr:y>0.64735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603108" y="1071617"/>
          <a:ext cx="933787" cy="4822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بدون پایپ لاین 5%</a:t>
          </a:r>
          <a:endParaRPr lang="en-US" sz="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0.30614</cdr:y>
    </cdr:from>
    <cdr:to>
      <cdr:x>0.44283</cdr:x>
      <cdr:y>0.45716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16" y="740657"/>
          <a:ext cx="643283" cy="365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0.63423</cdr:x>
      <cdr:y>0.36269</cdr:y>
    </cdr:from>
    <cdr:to>
      <cdr:x>0.87049</cdr:x>
      <cdr:y>0.56083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55365" y="877481"/>
          <a:ext cx="951910" cy="479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بدون پایپ</a:t>
          </a:r>
          <a:r>
            <a:rPr lang="fa-IR" sz="800" b="1" baseline="0"/>
            <a:t> لاین</a:t>
          </a:r>
          <a:r>
            <a:rPr lang="fa-IR" sz="800" b="1"/>
            <a:t>2%</a:t>
          </a:r>
          <a:endParaRPr lang="en-US" sz="8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0.27702</cdr:x>
      <cdr:y>0.46072</cdr:y>
    </cdr:from>
    <cdr:to>
      <cdr:x>0.43669</cdr:x>
      <cdr:y>0.61174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24064" y="1053198"/>
          <a:ext cx="647885" cy="34523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6/3%</a:t>
          </a:r>
          <a:endParaRPr lang="en-US" sz="800"/>
        </a:p>
      </cdr:txBody>
    </cdr:sp>
  </cdr:relSizeAnchor>
  <cdr:relSizeAnchor xmlns:cdr="http://schemas.openxmlformats.org/drawingml/2006/chartDrawing">
    <cdr:from>
      <cdr:x>0.63449</cdr:x>
      <cdr:y>0.31075</cdr:y>
    </cdr:from>
    <cdr:to>
      <cdr:x>0.86462</cdr:x>
      <cdr:y>0.51165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74552" y="710382"/>
          <a:ext cx="933787" cy="459257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با</a:t>
          </a:r>
          <a:r>
            <a:rPr lang="fa-IR" sz="800" b="1" baseline="0"/>
            <a:t> پایپ لاین </a:t>
          </a:r>
          <a:r>
            <a:rPr lang="fa-IR" sz="800" b="1"/>
            <a:t>5/5%</a:t>
          </a:r>
          <a:endParaRPr lang="en-US" sz="8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0.36345</cdr:y>
    </cdr:from>
    <cdr:to>
      <cdr:x>0.44283</cdr:x>
      <cdr:y>0.51447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04" y="851623"/>
          <a:ext cx="643282" cy="353862"/>
        </a:xfrm>
        <a:prstGeom xmlns:a="http://schemas.openxmlformats.org/drawingml/2006/main" prst="ellipse">
          <a:avLst/>
        </a:prstGeom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0.64369</cdr:x>
      <cdr:y>0.30769</cdr:y>
    </cdr:from>
    <cdr:to>
      <cdr:x>0.87995</cdr:x>
      <cdr:y>0.50583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93459" y="720957"/>
          <a:ext cx="951910" cy="46427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با پایپ لاین 7/4%</a:t>
          </a:r>
          <a:endParaRPr lang="en-US" sz="8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47626</xdr:rowOff>
    </xdr:from>
    <xdr:to>
      <xdr:col>13</xdr:col>
      <xdr:colOff>219074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38100</xdr:rowOff>
    </xdr:from>
    <xdr:to>
      <xdr:col>6</xdr:col>
      <xdr:colOff>390526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47625</xdr:rowOff>
    </xdr:from>
    <xdr:to>
      <xdr:col>6</xdr:col>
      <xdr:colOff>390525</xdr:colOff>
      <xdr:row>40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428624</xdr:colOff>
      <xdr:row>27</xdr:row>
      <xdr:rowOff>85725</xdr:rowOff>
    </xdr:from>
    <xdr:to>
      <xdr:col>13</xdr:col>
      <xdr:colOff>190500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41</xdr:row>
      <xdr:rowOff>28574</xdr:rowOff>
    </xdr:from>
    <xdr:to>
      <xdr:col>6</xdr:col>
      <xdr:colOff>371475</xdr:colOff>
      <xdr:row>54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419101</xdr:colOff>
      <xdr:row>41</xdr:row>
      <xdr:rowOff>28574</xdr:rowOff>
    </xdr:from>
    <xdr:to>
      <xdr:col>13</xdr:col>
      <xdr:colOff>200025</xdr:colOff>
      <xdr:row>54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266700</xdr:colOff>
      <xdr:row>0</xdr:row>
      <xdr:rowOff>28575</xdr:rowOff>
    </xdr:from>
    <xdr:to>
      <xdr:col>23</xdr:col>
      <xdr:colOff>38100</xdr:colOff>
      <xdr:row>14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276224</xdr:colOff>
      <xdr:row>14</xdr:row>
      <xdr:rowOff>85724</xdr:rowOff>
    </xdr:from>
    <xdr:to>
      <xdr:col>23</xdr:col>
      <xdr:colOff>47624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409575</xdr:colOff>
      <xdr:row>54</xdr:row>
      <xdr:rowOff>66676</xdr:rowOff>
    </xdr:from>
    <xdr:to>
      <xdr:col>13</xdr:col>
      <xdr:colOff>209550</xdr:colOff>
      <xdr:row>67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54</xdr:row>
      <xdr:rowOff>76200</xdr:rowOff>
    </xdr:from>
    <xdr:to>
      <xdr:col>6</xdr:col>
      <xdr:colOff>361950</xdr:colOff>
      <xdr:row>67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295275</xdr:colOff>
      <xdr:row>27</xdr:row>
      <xdr:rowOff>161925</xdr:rowOff>
    </xdr:from>
    <xdr:to>
      <xdr:col>23</xdr:col>
      <xdr:colOff>1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285750</xdr:colOff>
      <xdr:row>43</xdr:row>
      <xdr:rowOff>133350</xdr:rowOff>
    </xdr:from>
    <xdr:to>
      <xdr:col>23</xdr:col>
      <xdr:colOff>9525</xdr:colOff>
      <xdr:row>60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438150</xdr:colOff>
      <xdr:row>13</xdr:row>
      <xdr:rowOff>28574</xdr:rowOff>
    </xdr:from>
    <xdr:to>
      <xdr:col>13</xdr:col>
      <xdr:colOff>228600</xdr:colOff>
      <xdr:row>27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13</xdr:row>
      <xdr:rowOff>38100</xdr:rowOff>
    </xdr:from>
    <xdr:to>
      <xdr:col>6</xdr:col>
      <xdr:colOff>400051</xdr:colOff>
      <xdr:row>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0.28642</cdr:x>
      <cdr:y>0.30842</cdr:y>
    </cdr:from>
    <cdr:to>
      <cdr:x>0.44609</cdr:x>
      <cdr:y>0.45944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62177" y="740308"/>
          <a:ext cx="647885" cy="36249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5/5%</a:t>
          </a:r>
          <a:endParaRPr lang="en-US" sz="800"/>
        </a:p>
      </cdr:txBody>
    </cdr:sp>
  </cdr:relSizeAnchor>
  <cdr:relSizeAnchor xmlns:cdr="http://schemas.openxmlformats.org/drawingml/2006/chartDrawing">
    <cdr:from>
      <cdr:x>0.64153</cdr:x>
      <cdr:y>0.44645</cdr:y>
    </cdr:from>
    <cdr:to>
      <cdr:x>0.87166</cdr:x>
      <cdr:y>0.64735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603108" y="1071617"/>
          <a:ext cx="933787" cy="4822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بدون پایپ لاین 5%</a:t>
          </a:r>
          <a:endParaRPr lang="en-US" sz="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27"/>
  <sheetViews>
    <sheetView rightToLeft="1" tabSelected="1" zoomScale="91" zoomScaleNormal="91" workbookViewId="0">
      <pane xSplit="12" ySplit="1" topLeftCell="M2" activePane="bottomRight" state="frozen"/>
      <selection pane="topRight" activeCell="M1" sqref="M1"/>
      <selection pane="bottomLeft" activeCell="A3" sqref="A3"/>
      <selection pane="bottomRight" activeCell="L14" sqref="L14"/>
    </sheetView>
  </sheetViews>
  <sheetFormatPr defaultRowHeight="18"/>
  <cols>
    <col min="1" max="1" width="20.28515625" style="11" customWidth="1"/>
    <col min="2" max="2" width="22.5703125" style="11" customWidth="1"/>
    <col min="3" max="3" width="37.42578125" style="49" customWidth="1"/>
    <col min="4" max="4" width="9.5703125" style="11" customWidth="1"/>
    <col min="5" max="5" width="7.5703125" style="11" customWidth="1"/>
    <col min="6" max="6" width="7.42578125" style="11" customWidth="1"/>
    <col min="7" max="7" width="13.7109375" style="11" customWidth="1"/>
    <col min="8" max="8" width="18.140625" style="11" customWidth="1"/>
    <col min="9" max="9" width="11.42578125" style="265" customWidth="1"/>
    <col min="10" max="10" width="12.28515625" style="268" customWidth="1"/>
    <col min="11" max="11" width="20.5703125" style="264" customWidth="1"/>
    <col min="12" max="12" width="21" style="264" customWidth="1"/>
    <col min="13" max="13" width="10" style="4" customWidth="1"/>
    <col min="14" max="14" width="11.42578125" style="5" customWidth="1"/>
    <col min="15" max="15" width="18.85546875" style="281" customWidth="1"/>
    <col min="16" max="16" width="16.7109375" style="281" customWidth="1"/>
    <col min="17" max="17" width="13.28515625" style="327" customWidth="1"/>
    <col min="18" max="18" width="15.85546875" style="327" bestFit="1" customWidth="1"/>
    <col min="19" max="19" width="12.85546875" style="327" customWidth="1"/>
    <col min="20" max="20" width="17.42578125" style="327" bestFit="1" customWidth="1"/>
    <col min="21" max="21" width="10" style="327" bestFit="1" customWidth="1"/>
    <col min="22" max="22" width="17.42578125" style="327" bestFit="1" customWidth="1"/>
    <col min="23" max="23" width="9.85546875" style="327" bestFit="1" customWidth="1"/>
    <col min="24" max="24" width="15.85546875" style="327" bestFit="1" customWidth="1"/>
    <col min="25" max="25" width="10.85546875" style="327" bestFit="1" customWidth="1"/>
    <col min="26" max="26" width="17.42578125" style="327" bestFit="1" customWidth="1"/>
    <col min="27" max="27" width="10.85546875" style="327" bestFit="1" customWidth="1"/>
    <col min="28" max="28" width="15.85546875" style="327" bestFit="1" customWidth="1"/>
    <col min="29" max="29" width="10.85546875" style="327" bestFit="1" customWidth="1"/>
    <col min="30" max="30" width="17.42578125" style="327" bestFit="1" customWidth="1"/>
    <col min="31" max="31" width="10.85546875" style="327" bestFit="1" customWidth="1"/>
    <col min="32" max="32" width="17.42578125" style="327" bestFit="1" customWidth="1"/>
    <col min="33" max="33" width="10.85546875" style="327" bestFit="1" customWidth="1"/>
    <col min="34" max="34" width="17.42578125" style="327" bestFit="1" customWidth="1"/>
    <col min="35" max="35" width="10.85546875" style="327" bestFit="1" customWidth="1"/>
    <col min="36" max="36" width="17.42578125" style="327" bestFit="1" customWidth="1"/>
    <col min="37" max="37" width="10.85546875" style="327" bestFit="1" customWidth="1"/>
    <col min="38" max="38" width="17.42578125" style="327" bestFit="1" customWidth="1"/>
    <col min="39" max="39" width="10.85546875" style="327" bestFit="1" customWidth="1"/>
    <col min="40" max="40" width="17.42578125" style="327" bestFit="1" customWidth="1"/>
    <col min="41" max="41" width="10.85546875" bestFit="1" customWidth="1"/>
  </cols>
  <sheetData>
    <row r="1" spans="1:40" ht="62.25" customHeight="1">
      <c r="A1" s="65" t="s">
        <v>1</v>
      </c>
      <c r="B1" s="56" t="s">
        <v>2</v>
      </c>
      <c r="C1" s="56" t="s">
        <v>3</v>
      </c>
      <c r="D1" s="56" t="s">
        <v>0</v>
      </c>
      <c r="E1" s="56" t="s">
        <v>4</v>
      </c>
      <c r="F1" s="80" t="s">
        <v>5</v>
      </c>
      <c r="G1" s="72" t="s">
        <v>346</v>
      </c>
      <c r="H1" s="72" t="s">
        <v>6</v>
      </c>
      <c r="I1" s="270" t="s">
        <v>972</v>
      </c>
      <c r="J1" s="269" t="s">
        <v>974</v>
      </c>
      <c r="K1" s="261" t="s">
        <v>1130</v>
      </c>
      <c r="L1" s="261" t="s">
        <v>1138</v>
      </c>
      <c r="M1" s="277" t="s">
        <v>28</v>
      </c>
      <c r="N1" s="278" t="s">
        <v>309</v>
      </c>
      <c r="O1" s="281" t="s">
        <v>340</v>
      </c>
      <c r="P1" s="281" t="s">
        <v>341</v>
      </c>
      <c r="Q1" s="348" t="s">
        <v>306</v>
      </c>
      <c r="R1" s="348" t="s">
        <v>471</v>
      </c>
      <c r="S1" s="348" t="s">
        <v>307</v>
      </c>
      <c r="T1" s="348" t="s">
        <v>308</v>
      </c>
      <c r="U1" s="329" t="s">
        <v>7</v>
      </c>
      <c r="V1" s="329" t="s">
        <v>8</v>
      </c>
      <c r="W1" s="329" t="s">
        <v>9</v>
      </c>
      <c r="X1" s="329" t="s">
        <v>10</v>
      </c>
      <c r="Y1" s="328" t="s">
        <v>11</v>
      </c>
      <c r="Z1" s="328" t="s">
        <v>12</v>
      </c>
      <c r="AA1" s="328" t="s">
        <v>13</v>
      </c>
      <c r="AB1" s="328" t="s">
        <v>14</v>
      </c>
      <c r="AC1" s="328" t="s">
        <v>15</v>
      </c>
      <c r="AD1" s="328" t="s">
        <v>16</v>
      </c>
      <c r="AE1" s="329" t="s">
        <v>17</v>
      </c>
      <c r="AF1" s="329" t="s">
        <v>18</v>
      </c>
      <c r="AG1" s="328" t="s">
        <v>19</v>
      </c>
      <c r="AH1" s="328" t="s">
        <v>20</v>
      </c>
      <c r="AI1" s="328" t="s">
        <v>22</v>
      </c>
      <c r="AJ1" s="328" t="s">
        <v>23</v>
      </c>
      <c r="AK1" s="328" t="s">
        <v>24</v>
      </c>
      <c r="AL1" s="328" t="s">
        <v>25</v>
      </c>
      <c r="AM1" s="328" t="s">
        <v>26</v>
      </c>
      <c r="AN1" s="328" t="s">
        <v>27</v>
      </c>
    </row>
    <row r="2" spans="1:40">
      <c r="A2" s="1" t="s">
        <v>33</v>
      </c>
      <c r="B2" s="19">
        <v>13090199</v>
      </c>
      <c r="C2" s="260" t="s">
        <v>34</v>
      </c>
      <c r="D2" s="2" t="s">
        <v>32</v>
      </c>
      <c r="E2" s="2">
        <v>12</v>
      </c>
      <c r="F2" s="2">
        <v>1</v>
      </c>
      <c r="G2" s="3">
        <v>365000</v>
      </c>
      <c r="H2" s="17">
        <f>G2/F2</f>
        <v>365000</v>
      </c>
      <c r="I2" s="266">
        <f t="shared" ref="I2:I11" si="0">J2/E2</f>
        <v>16800</v>
      </c>
      <c r="J2" s="267">
        <v>201600</v>
      </c>
      <c r="K2" s="262">
        <v>201600</v>
      </c>
      <c r="L2" s="262">
        <f>K2*H2</f>
        <v>73584000000</v>
      </c>
      <c r="M2" s="16">
        <v>0</v>
      </c>
      <c r="N2" s="17">
        <f>M2*K2</f>
        <v>0</v>
      </c>
      <c r="O2" s="282">
        <f>N2+K2</f>
        <v>201600</v>
      </c>
      <c r="P2" s="282">
        <f>O2*H2</f>
        <v>73584000000</v>
      </c>
      <c r="Q2" s="330">
        <v>8064</v>
      </c>
      <c r="R2" s="330">
        <v>2943360000</v>
      </c>
      <c r="S2" s="330">
        <v>16128</v>
      </c>
      <c r="T2" s="330">
        <v>5886720000</v>
      </c>
      <c r="U2" s="330">
        <v>18144</v>
      </c>
      <c r="V2" s="330">
        <v>6622560000</v>
      </c>
      <c r="W2" s="330">
        <v>14112.000000000002</v>
      </c>
      <c r="X2" s="330">
        <v>5150880000.000001</v>
      </c>
      <c r="Y2" s="330">
        <v>18144</v>
      </c>
      <c r="Z2" s="330">
        <v>6622560000</v>
      </c>
      <c r="AA2" s="330">
        <v>14112.000000000002</v>
      </c>
      <c r="AB2" s="330">
        <v>5150880000.000001</v>
      </c>
      <c r="AC2" s="330">
        <v>20160</v>
      </c>
      <c r="AD2" s="330">
        <v>7358400000</v>
      </c>
      <c r="AE2" s="330">
        <v>20160</v>
      </c>
      <c r="AF2" s="330">
        <v>7358400000</v>
      </c>
      <c r="AG2" s="330">
        <v>18144</v>
      </c>
      <c r="AH2" s="330">
        <v>6622560000</v>
      </c>
      <c r="AI2" s="330">
        <v>20361.600000000002</v>
      </c>
      <c r="AJ2" s="330">
        <v>7431984000.000001</v>
      </c>
      <c r="AK2" s="330">
        <v>20160</v>
      </c>
      <c r="AL2" s="330">
        <v>7358400000</v>
      </c>
      <c r="AM2" s="330">
        <v>13910.400000000001</v>
      </c>
      <c r="AN2" s="330">
        <v>5077296000.000001</v>
      </c>
    </row>
    <row r="3" spans="1:40">
      <c r="A3" s="1" t="s">
        <v>33</v>
      </c>
      <c r="B3" s="19">
        <v>13090205</v>
      </c>
      <c r="C3" s="260" t="s">
        <v>35</v>
      </c>
      <c r="D3" s="2" t="s">
        <v>32</v>
      </c>
      <c r="E3" s="2">
        <v>12</v>
      </c>
      <c r="F3" s="2">
        <v>1</v>
      </c>
      <c r="G3" s="3">
        <v>223000</v>
      </c>
      <c r="H3" s="17">
        <f t="shared" ref="H3:H69" si="1">G3/F3</f>
        <v>223000</v>
      </c>
      <c r="I3" s="266">
        <f t="shared" si="0"/>
        <v>72000</v>
      </c>
      <c r="J3" s="267">
        <v>864000</v>
      </c>
      <c r="K3" s="262">
        <v>864000</v>
      </c>
      <c r="L3" s="262">
        <f>K3*H3</f>
        <v>192672000000</v>
      </c>
      <c r="M3" s="16">
        <v>0</v>
      </c>
      <c r="N3" s="17">
        <f>M3*K3</f>
        <v>0</v>
      </c>
      <c r="O3" s="282">
        <f>N3+K3</f>
        <v>864000</v>
      </c>
      <c r="P3" s="282">
        <f>O3*H3</f>
        <v>192672000000</v>
      </c>
      <c r="Q3" s="330">
        <v>34560</v>
      </c>
      <c r="R3" s="330">
        <v>7706880000</v>
      </c>
      <c r="S3" s="330">
        <v>69120</v>
      </c>
      <c r="T3" s="330">
        <v>15413760000</v>
      </c>
      <c r="U3" s="330">
        <v>77760</v>
      </c>
      <c r="V3" s="330">
        <v>17340480000</v>
      </c>
      <c r="W3" s="330">
        <v>60480.000000000007</v>
      </c>
      <c r="X3" s="330">
        <v>13487040000.000002</v>
      </c>
      <c r="Y3" s="330">
        <v>77760</v>
      </c>
      <c r="Z3" s="330">
        <v>17340480000</v>
      </c>
      <c r="AA3" s="330">
        <v>60480.000000000007</v>
      </c>
      <c r="AB3" s="330">
        <v>13487040000.000002</v>
      </c>
      <c r="AC3" s="330">
        <v>86400</v>
      </c>
      <c r="AD3" s="330">
        <v>19267200000</v>
      </c>
      <c r="AE3" s="330">
        <v>86400</v>
      </c>
      <c r="AF3" s="330">
        <v>19267200000</v>
      </c>
      <c r="AG3" s="330">
        <v>77760</v>
      </c>
      <c r="AH3" s="330">
        <v>17340480000</v>
      </c>
      <c r="AI3" s="330">
        <v>87264</v>
      </c>
      <c r="AJ3" s="330">
        <v>19459872000</v>
      </c>
      <c r="AK3" s="330">
        <v>86400</v>
      </c>
      <c r="AL3" s="330">
        <v>19267200000</v>
      </c>
      <c r="AM3" s="330">
        <v>59616.000000000007</v>
      </c>
      <c r="AN3" s="330">
        <v>13294368000.000002</v>
      </c>
    </row>
    <row r="4" spans="1:40">
      <c r="A4" s="1" t="s">
        <v>33</v>
      </c>
      <c r="B4" s="19">
        <v>13090198</v>
      </c>
      <c r="C4" s="260" t="s">
        <v>36</v>
      </c>
      <c r="D4" s="2" t="s">
        <v>32</v>
      </c>
      <c r="E4" s="2">
        <v>12</v>
      </c>
      <c r="F4" s="2">
        <v>1</v>
      </c>
      <c r="G4" s="3">
        <v>345000</v>
      </c>
      <c r="H4" s="17">
        <f t="shared" si="1"/>
        <v>345000</v>
      </c>
      <c r="I4" s="266">
        <f t="shared" si="0"/>
        <v>36000</v>
      </c>
      <c r="J4" s="267">
        <v>432000</v>
      </c>
      <c r="K4" s="262">
        <v>432000</v>
      </c>
      <c r="L4" s="262">
        <f>K4*H4</f>
        <v>149040000000</v>
      </c>
      <c r="M4" s="16">
        <v>0.1</v>
      </c>
      <c r="N4" s="17">
        <f>M4*K4</f>
        <v>43200</v>
      </c>
      <c r="O4" s="282">
        <f>N4+K4</f>
        <v>475200</v>
      </c>
      <c r="P4" s="282">
        <f>O4*H4</f>
        <v>163944000000</v>
      </c>
      <c r="Q4" s="330">
        <v>17280</v>
      </c>
      <c r="R4" s="330">
        <v>5961600000</v>
      </c>
      <c r="S4" s="330">
        <v>34560</v>
      </c>
      <c r="T4" s="330">
        <v>11923200000</v>
      </c>
      <c r="U4" s="330">
        <v>38880</v>
      </c>
      <c r="V4" s="330">
        <v>13413600000</v>
      </c>
      <c r="W4" s="330">
        <v>30240.000000000004</v>
      </c>
      <c r="X4" s="330">
        <v>10432800000.000002</v>
      </c>
      <c r="Y4" s="330">
        <v>38880</v>
      </c>
      <c r="Z4" s="330">
        <v>13413600000</v>
      </c>
      <c r="AA4" s="330">
        <v>30240.000000000004</v>
      </c>
      <c r="AB4" s="330">
        <v>10432800000.000002</v>
      </c>
      <c r="AC4" s="330">
        <v>43200</v>
      </c>
      <c r="AD4" s="330">
        <v>14904000000</v>
      </c>
      <c r="AE4" s="330">
        <v>43200</v>
      </c>
      <c r="AF4" s="330">
        <v>14904000000</v>
      </c>
      <c r="AG4" s="330">
        <v>38880</v>
      </c>
      <c r="AH4" s="330">
        <v>13413600000</v>
      </c>
      <c r="AI4" s="330">
        <v>43632</v>
      </c>
      <c r="AJ4" s="330">
        <v>15053040000</v>
      </c>
      <c r="AK4" s="330">
        <v>43200</v>
      </c>
      <c r="AL4" s="330">
        <v>14904000000</v>
      </c>
      <c r="AM4" s="330">
        <v>29808.000000000004</v>
      </c>
      <c r="AN4" s="330">
        <v>10283760000.000002</v>
      </c>
    </row>
    <row r="5" spans="1:40">
      <c r="A5" s="1" t="s">
        <v>511</v>
      </c>
      <c r="B5" s="19">
        <v>13090204</v>
      </c>
      <c r="C5" s="260" t="s">
        <v>31</v>
      </c>
      <c r="D5" s="2" t="s">
        <v>973</v>
      </c>
      <c r="E5" s="2">
        <v>12</v>
      </c>
      <c r="F5" s="2">
        <v>1</v>
      </c>
      <c r="G5" s="3">
        <v>298260</v>
      </c>
      <c r="H5" s="17">
        <f t="shared" si="1"/>
        <v>298260</v>
      </c>
      <c r="I5" s="266">
        <f t="shared" si="0"/>
        <v>2160</v>
      </c>
      <c r="J5" s="267">
        <v>25920</v>
      </c>
      <c r="K5" s="262">
        <v>25920</v>
      </c>
      <c r="L5" s="262">
        <f>K5*H5</f>
        <v>7730899200</v>
      </c>
      <c r="M5" s="16">
        <v>0.3</v>
      </c>
      <c r="N5" s="17">
        <f>M5*K5</f>
        <v>7776</v>
      </c>
      <c r="O5" s="282">
        <f>N5+K5</f>
        <v>33696</v>
      </c>
      <c r="P5" s="282">
        <f>O5*H5</f>
        <v>10050168960</v>
      </c>
      <c r="Q5" s="330">
        <v>1036.8</v>
      </c>
      <c r="R5" s="330">
        <v>309235968</v>
      </c>
      <c r="S5" s="330">
        <v>2073.6</v>
      </c>
      <c r="T5" s="330">
        <v>618471936</v>
      </c>
      <c r="U5" s="330">
        <v>2332.7999999999997</v>
      </c>
      <c r="V5" s="330">
        <v>695780927.99999988</v>
      </c>
      <c r="W5" s="330">
        <v>1814.4</v>
      </c>
      <c r="X5" s="330">
        <v>541162944</v>
      </c>
      <c r="Y5" s="330">
        <v>2332.7999999999997</v>
      </c>
      <c r="Z5" s="330">
        <v>695780927.99999988</v>
      </c>
      <c r="AA5" s="330">
        <v>1814.4</v>
      </c>
      <c r="AB5" s="330">
        <v>541162944</v>
      </c>
      <c r="AC5" s="330">
        <v>2592</v>
      </c>
      <c r="AD5" s="330">
        <v>773089920</v>
      </c>
      <c r="AE5" s="330">
        <v>2592</v>
      </c>
      <c r="AF5" s="330">
        <v>773089920</v>
      </c>
      <c r="AG5" s="330">
        <v>2332.7999999999997</v>
      </c>
      <c r="AH5" s="330">
        <v>695780927.99999988</v>
      </c>
      <c r="AI5" s="330">
        <v>2617.92</v>
      </c>
      <c r="AJ5" s="330">
        <v>780820819.20000005</v>
      </c>
      <c r="AK5" s="330">
        <v>2592</v>
      </c>
      <c r="AL5" s="330">
        <v>773089920</v>
      </c>
      <c r="AM5" s="330">
        <v>1788.4800000000002</v>
      </c>
      <c r="AN5" s="330">
        <v>533432044.80000007</v>
      </c>
    </row>
    <row r="6" spans="1:40">
      <c r="A6" s="1" t="s">
        <v>33</v>
      </c>
      <c r="B6" s="19">
        <v>13090208</v>
      </c>
      <c r="C6" s="379" t="s">
        <v>731</v>
      </c>
      <c r="D6" s="2" t="s">
        <v>225</v>
      </c>
      <c r="E6" s="2">
        <v>12</v>
      </c>
      <c r="F6" s="2">
        <v>1</v>
      </c>
      <c r="G6" s="3">
        <v>220000</v>
      </c>
      <c r="H6" s="17">
        <f t="shared" si="1"/>
        <v>220000</v>
      </c>
      <c r="I6" s="266">
        <f t="shared" si="0"/>
        <v>72000</v>
      </c>
      <c r="J6" s="267">
        <v>864000</v>
      </c>
      <c r="K6" s="262">
        <v>864000</v>
      </c>
      <c r="L6" s="262">
        <f>K6*H6</f>
        <v>190080000000</v>
      </c>
      <c r="M6" s="16">
        <v>0</v>
      </c>
      <c r="N6" s="17">
        <f>M6*K6</f>
        <v>0</v>
      </c>
      <c r="O6" s="282">
        <f>N6+K6</f>
        <v>864000</v>
      </c>
      <c r="P6" s="282">
        <f>O6*H6</f>
        <v>190080000000</v>
      </c>
      <c r="Q6" s="330">
        <v>34560</v>
      </c>
      <c r="R6" s="330">
        <v>7603200000</v>
      </c>
      <c r="S6" s="330">
        <v>69120</v>
      </c>
      <c r="T6" s="330">
        <v>15206400000</v>
      </c>
      <c r="U6" s="330">
        <v>77760</v>
      </c>
      <c r="V6" s="330">
        <v>17107200000</v>
      </c>
      <c r="W6" s="330">
        <v>60480.000000000007</v>
      </c>
      <c r="X6" s="330">
        <v>13305600000.000002</v>
      </c>
      <c r="Y6" s="330">
        <v>77760</v>
      </c>
      <c r="Z6" s="330">
        <v>17107200000</v>
      </c>
      <c r="AA6" s="330">
        <v>60480.000000000007</v>
      </c>
      <c r="AB6" s="330">
        <v>13305600000.000002</v>
      </c>
      <c r="AC6" s="330">
        <v>86400</v>
      </c>
      <c r="AD6" s="330">
        <v>19008000000</v>
      </c>
      <c r="AE6" s="330">
        <v>86400</v>
      </c>
      <c r="AF6" s="330">
        <v>19008000000</v>
      </c>
      <c r="AG6" s="330">
        <v>77760</v>
      </c>
      <c r="AH6" s="330">
        <v>17107200000</v>
      </c>
      <c r="AI6" s="330">
        <v>87264</v>
      </c>
      <c r="AJ6" s="330">
        <v>19198080000</v>
      </c>
      <c r="AK6" s="330">
        <v>86400</v>
      </c>
      <c r="AL6" s="330">
        <v>19008000000</v>
      </c>
      <c r="AM6" s="330">
        <v>59616.000000000007</v>
      </c>
      <c r="AN6" s="330">
        <v>13115520000.000002</v>
      </c>
    </row>
    <row r="7" spans="1:40">
      <c r="A7" s="1" t="s">
        <v>33</v>
      </c>
      <c r="B7" s="19">
        <v>13050322</v>
      </c>
      <c r="C7" s="260" t="s">
        <v>735</v>
      </c>
      <c r="D7" s="2" t="s">
        <v>734</v>
      </c>
      <c r="E7" s="2">
        <v>12</v>
      </c>
      <c r="F7" s="2">
        <v>1</v>
      </c>
      <c r="G7" s="3">
        <v>120000</v>
      </c>
      <c r="H7" s="17">
        <f t="shared" si="1"/>
        <v>120000</v>
      </c>
      <c r="I7" s="266">
        <f t="shared" si="0"/>
        <v>3600</v>
      </c>
      <c r="J7" s="267">
        <v>43200</v>
      </c>
      <c r="K7" s="262">
        <v>43200</v>
      </c>
      <c r="L7" s="262">
        <f>K7*H7</f>
        <v>5184000000</v>
      </c>
      <c r="M7" s="16">
        <v>0.1</v>
      </c>
      <c r="N7" s="17">
        <f>M7*K7</f>
        <v>4320</v>
      </c>
      <c r="O7" s="282">
        <f>N7+K7</f>
        <v>47520</v>
      </c>
      <c r="P7" s="282">
        <f>O7*H7</f>
        <v>5702400000</v>
      </c>
      <c r="Q7" s="330">
        <v>1728</v>
      </c>
      <c r="R7" s="330">
        <v>207360000</v>
      </c>
      <c r="S7" s="330">
        <v>3456</v>
      </c>
      <c r="T7" s="330">
        <v>414720000</v>
      </c>
      <c r="U7" s="330">
        <v>3024.0000000000005</v>
      </c>
      <c r="V7" s="330">
        <v>362880000.00000006</v>
      </c>
      <c r="W7" s="330">
        <v>3024.0000000000005</v>
      </c>
      <c r="X7" s="330">
        <v>362880000.00000006</v>
      </c>
      <c r="Y7" s="330">
        <v>3888</v>
      </c>
      <c r="Z7" s="330">
        <v>466560000</v>
      </c>
      <c r="AA7" s="330">
        <v>3456</v>
      </c>
      <c r="AB7" s="330">
        <v>414720000</v>
      </c>
      <c r="AC7" s="330">
        <v>4320</v>
      </c>
      <c r="AD7" s="330">
        <v>518400000</v>
      </c>
      <c r="AE7" s="330">
        <v>4752</v>
      </c>
      <c r="AF7" s="330">
        <v>570240000</v>
      </c>
      <c r="AG7" s="330">
        <v>4320</v>
      </c>
      <c r="AH7" s="330">
        <v>518400000</v>
      </c>
      <c r="AI7" s="330">
        <v>4752</v>
      </c>
      <c r="AJ7" s="330">
        <v>570240000</v>
      </c>
      <c r="AK7" s="330">
        <v>4320</v>
      </c>
      <c r="AL7" s="330">
        <v>518400000</v>
      </c>
      <c r="AM7" s="330">
        <v>2160</v>
      </c>
      <c r="AN7" s="330">
        <v>259200000</v>
      </c>
    </row>
    <row r="8" spans="1:40">
      <c r="A8" s="1" t="s">
        <v>33</v>
      </c>
      <c r="B8" s="19">
        <v>13050321</v>
      </c>
      <c r="C8" s="260" t="s">
        <v>736</v>
      </c>
      <c r="D8" s="2" t="s">
        <v>52</v>
      </c>
      <c r="E8" s="2">
        <v>12</v>
      </c>
      <c r="F8" s="2">
        <v>1</v>
      </c>
      <c r="G8" s="3">
        <v>200000</v>
      </c>
      <c r="H8" s="17">
        <f t="shared" si="1"/>
        <v>200000</v>
      </c>
      <c r="I8" s="266">
        <f t="shared" si="0"/>
        <v>3600</v>
      </c>
      <c r="J8" s="267">
        <v>43200</v>
      </c>
      <c r="K8" s="262">
        <v>43200</v>
      </c>
      <c r="L8" s="262">
        <f>K8*H8</f>
        <v>8640000000</v>
      </c>
      <c r="M8" s="16">
        <v>0.1</v>
      </c>
      <c r="N8" s="17">
        <f>M8*K8</f>
        <v>4320</v>
      </c>
      <c r="O8" s="282">
        <f>N8+K8</f>
        <v>47520</v>
      </c>
      <c r="P8" s="282">
        <f>O8*H8</f>
        <v>9504000000</v>
      </c>
      <c r="Q8" s="330">
        <v>1728</v>
      </c>
      <c r="R8" s="330">
        <v>345600000</v>
      </c>
      <c r="S8" s="330">
        <v>3456</v>
      </c>
      <c r="T8" s="330">
        <v>691200000</v>
      </c>
      <c r="U8" s="330">
        <v>3024.0000000000005</v>
      </c>
      <c r="V8" s="330">
        <v>604800000.00000012</v>
      </c>
      <c r="W8" s="330">
        <v>3024.0000000000005</v>
      </c>
      <c r="X8" s="330">
        <v>604800000.00000012</v>
      </c>
      <c r="Y8" s="330">
        <v>3888</v>
      </c>
      <c r="Z8" s="330">
        <v>777600000</v>
      </c>
      <c r="AA8" s="330">
        <v>3456</v>
      </c>
      <c r="AB8" s="330">
        <v>691200000</v>
      </c>
      <c r="AC8" s="330">
        <v>4320</v>
      </c>
      <c r="AD8" s="330">
        <v>864000000</v>
      </c>
      <c r="AE8" s="330">
        <v>4752</v>
      </c>
      <c r="AF8" s="330">
        <v>950400000</v>
      </c>
      <c r="AG8" s="330">
        <v>4320</v>
      </c>
      <c r="AH8" s="330">
        <v>864000000</v>
      </c>
      <c r="AI8" s="330">
        <v>4752</v>
      </c>
      <c r="AJ8" s="330">
        <v>950400000</v>
      </c>
      <c r="AK8" s="330">
        <v>4320</v>
      </c>
      <c r="AL8" s="330">
        <v>864000000</v>
      </c>
      <c r="AM8" s="330">
        <v>2160</v>
      </c>
      <c r="AN8" s="330">
        <v>432000000</v>
      </c>
    </row>
    <row r="9" spans="1:40">
      <c r="A9" s="1" t="s">
        <v>33</v>
      </c>
      <c r="B9" s="19">
        <v>13020324</v>
      </c>
      <c r="C9" s="260" t="s">
        <v>737</v>
      </c>
      <c r="D9" s="2" t="s">
        <v>57</v>
      </c>
      <c r="E9" s="2">
        <v>12</v>
      </c>
      <c r="F9" s="2">
        <v>1</v>
      </c>
      <c r="G9" s="3">
        <v>180000</v>
      </c>
      <c r="H9" s="17">
        <f t="shared" si="1"/>
        <v>180000</v>
      </c>
      <c r="I9" s="266">
        <f t="shared" si="0"/>
        <v>3600</v>
      </c>
      <c r="J9" s="267">
        <v>43200</v>
      </c>
      <c r="K9" s="262">
        <v>43200</v>
      </c>
      <c r="L9" s="262">
        <f>K9*H9</f>
        <v>7776000000</v>
      </c>
      <c r="M9" s="16">
        <v>0.1</v>
      </c>
      <c r="N9" s="17">
        <f>M9*K9</f>
        <v>4320</v>
      </c>
      <c r="O9" s="282">
        <f>N9+K9</f>
        <v>47520</v>
      </c>
      <c r="P9" s="282">
        <f>O9*H9</f>
        <v>8553600000</v>
      </c>
      <c r="Q9" s="330">
        <v>2160</v>
      </c>
      <c r="R9" s="330">
        <v>388800000</v>
      </c>
      <c r="S9" s="330">
        <v>3888</v>
      </c>
      <c r="T9" s="330">
        <v>699840000</v>
      </c>
      <c r="U9" s="330">
        <v>3888</v>
      </c>
      <c r="V9" s="330">
        <v>699840000</v>
      </c>
      <c r="W9" s="330">
        <v>2592</v>
      </c>
      <c r="X9" s="330">
        <v>466560000</v>
      </c>
      <c r="Y9" s="330">
        <v>3024.0000000000005</v>
      </c>
      <c r="Z9" s="330">
        <v>544320000.00000012</v>
      </c>
      <c r="AA9" s="330">
        <v>3456</v>
      </c>
      <c r="AB9" s="330">
        <v>622080000</v>
      </c>
      <c r="AC9" s="330">
        <v>5184</v>
      </c>
      <c r="AD9" s="330">
        <v>933120000</v>
      </c>
      <c r="AE9" s="330">
        <v>4320</v>
      </c>
      <c r="AF9" s="330">
        <v>777600000</v>
      </c>
      <c r="AG9" s="330">
        <v>4320</v>
      </c>
      <c r="AH9" s="330">
        <v>777600000</v>
      </c>
      <c r="AI9" s="330">
        <v>4320</v>
      </c>
      <c r="AJ9" s="330">
        <v>777600000</v>
      </c>
      <c r="AK9" s="330">
        <v>3456</v>
      </c>
      <c r="AL9" s="330">
        <v>622080000</v>
      </c>
      <c r="AM9" s="330">
        <v>2592</v>
      </c>
      <c r="AN9" s="330">
        <v>466560000</v>
      </c>
    </row>
    <row r="10" spans="1:40">
      <c r="A10" s="1" t="s">
        <v>33</v>
      </c>
      <c r="B10" s="19">
        <v>13050320</v>
      </c>
      <c r="C10" s="260" t="s">
        <v>45</v>
      </c>
      <c r="D10" s="2" t="s">
        <v>365</v>
      </c>
      <c r="E10" s="2">
        <v>12</v>
      </c>
      <c r="F10" s="2">
        <v>1</v>
      </c>
      <c r="G10" s="3">
        <v>227273</v>
      </c>
      <c r="H10" s="17">
        <f t="shared" si="1"/>
        <v>227273</v>
      </c>
      <c r="I10" s="266">
        <f t="shared" si="0"/>
        <v>3600</v>
      </c>
      <c r="J10" s="267">
        <v>43200</v>
      </c>
      <c r="K10" s="262">
        <v>43200</v>
      </c>
      <c r="L10" s="262">
        <f>K10*H10</f>
        <v>9818193600</v>
      </c>
      <c r="M10" s="16">
        <v>0.1</v>
      </c>
      <c r="N10" s="17">
        <f>M10*K10</f>
        <v>4320</v>
      </c>
      <c r="O10" s="282">
        <f>N10+K10</f>
        <v>47520</v>
      </c>
      <c r="P10" s="282">
        <f>O10*H10</f>
        <v>10800012960</v>
      </c>
      <c r="Q10" s="330">
        <v>1728</v>
      </c>
      <c r="R10" s="330">
        <v>392727744</v>
      </c>
      <c r="S10" s="330">
        <v>3456</v>
      </c>
      <c r="T10" s="330">
        <v>785455488</v>
      </c>
      <c r="U10" s="330">
        <v>3888</v>
      </c>
      <c r="V10" s="330">
        <v>883637424</v>
      </c>
      <c r="W10" s="330">
        <v>3024.0000000000005</v>
      </c>
      <c r="X10" s="330">
        <v>687273552.00000012</v>
      </c>
      <c r="Y10" s="330">
        <v>3888</v>
      </c>
      <c r="Z10" s="330">
        <v>883637424</v>
      </c>
      <c r="AA10" s="330">
        <v>3024.0000000000005</v>
      </c>
      <c r="AB10" s="330">
        <v>687273552.00000012</v>
      </c>
      <c r="AC10" s="330">
        <v>4320</v>
      </c>
      <c r="AD10" s="330">
        <v>981819360</v>
      </c>
      <c r="AE10" s="330">
        <v>4320</v>
      </c>
      <c r="AF10" s="330">
        <v>981819360</v>
      </c>
      <c r="AG10" s="330">
        <v>3888</v>
      </c>
      <c r="AH10" s="330">
        <v>883637424</v>
      </c>
      <c r="AI10" s="330">
        <v>4363.2000000000007</v>
      </c>
      <c r="AJ10" s="330">
        <v>991637553.60000014</v>
      </c>
      <c r="AK10" s="330">
        <v>4320</v>
      </c>
      <c r="AL10" s="330">
        <v>981819360</v>
      </c>
      <c r="AM10" s="330">
        <v>2980.8</v>
      </c>
      <c r="AN10" s="330">
        <v>677455358.4000001</v>
      </c>
    </row>
    <row r="11" spans="1:40">
      <c r="A11" s="1" t="s">
        <v>33</v>
      </c>
      <c r="B11" s="19">
        <v>13050323</v>
      </c>
      <c r="C11" s="260" t="s">
        <v>732</v>
      </c>
      <c r="D11" s="2" t="s">
        <v>738</v>
      </c>
      <c r="E11" s="2">
        <v>12</v>
      </c>
      <c r="F11" s="2">
        <v>1</v>
      </c>
      <c r="G11" s="3">
        <v>160000</v>
      </c>
      <c r="H11" s="17">
        <f t="shared" si="1"/>
        <v>160000</v>
      </c>
      <c r="I11" s="266">
        <f t="shared" si="0"/>
        <v>7200</v>
      </c>
      <c r="J11" s="267">
        <v>86400</v>
      </c>
      <c r="K11" s="262">
        <v>86400</v>
      </c>
      <c r="L11" s="262">
        <f>K11*H11</f>
        <v>13824000000</v>
      </c>
      <c r="M11" s="16">
        <v>0.1</v>
      </c>
      <c r="N11" s="17">
        <f>M11*K11</f>
        <v>8640</v>
      </c>
      <c r="O11" s="282">
        <f>N11+K11</f>
        <v>95040</v>
      </c>
      <c r="P11" s="282">
        <f>O11*H11</f>
        <v>15206400000</v>
      </c>
      <c r="Q11" s="330">
        <v>3456</v>
      </c>
      <c r="R11" s="330">
        <v>552960000</v>
      </c>
      <c r="S11" s="330">
        <v>6912</v>
      </c>
      <c r="T11" s="330">
        <v>1105920000</v>
      </c>
      <c r="U11" s="330">
        <v>6048.0000000000009</v>
      </c>
      <c r="V11" s="330">
        <v>967680000.00000012</v>
      </c>
      <c r="W11" s="330">
        <v>6048.0000000000009</v>
      </c>
      <c r="X11" s="330">
        <v>967680000.00000012</v>
      </c>
      <c r="Y11" s="330">
        <v>7776</v>
      </c>
      <c r="Z11" s="330">
        <v>1244160000</v>
      </c>
      <c r="AA11" s="330">
        <v>6912</v>
      </c>
      <c r="AB11" s="330">
        <v>1105920000</v>
      </c>
      <c r="AC11" s="330">
        <v>8640</v>
      </c>
      <c r="AD11" s="330">
        <v>1382400000</v>
      </c>
      <c r="AE11" s="330">
        <v>9504</v>
      </c>
      <c r="AF11" s="330">
        <v>1520640000</v>
      </c>
      <c r="AG11" s="330">
        <v>8640</v>
      </c>
      <c r="AH11" s="330">
        <v>1382400000</v>
      </c>
      <c r="AI11" s="330">
        <v>9504</v>
      </c>
      <c r="AJ11" s="330">
        <v>1520640000</v>
      </c>
      <c r="AK11" s="330">
        <v>8640</v>
      </c>
      <c r="AL11" s="330">
        <v>1382400000</v>
      </c>
      <c r="AM11" s="330">
        <v>4320</v>
      </c>
      <c r="AN11" s="330">
        <v>691200000</v>
      </c>
    </row>
    <row r="12" spans="1:40">
      <c r="A12" s="1" t="s">
        <v>33</v>
      </c>
      <c r="B12" s="19">
        <v>13050318</v>
      </c>
      <c r="C12" s="260" t="s">
        <v>733</v>
      </c>
      <c r="D12" s="2" t="s">
        <v>76</v>
      </c>
      <c r="E12" s="2">
        <v>12</v>
      </c>
      <c r="F12" s="2">
        <v>1</v>
      </c>
      <c r="G12" s="3">
        <v>126000</v>
      </c>
      <c r="H12" s="17">
        <f t="shared" si="1"/>
        <v>126000</v>
      </c>
      <c r="I12" s="266">
        <f>(K12/F12)/E12</f>
        <v>3600</v>
      </c>
      <c r="J12" s="267">
        <v>43200</v>
      </c>
      <c r="K12" s="262">
        <v>43200</v>
      </c>
      <c r="L12" s="262">
        <f>K12*H12</f>
        <v>5443200000</v>
      </c>
      <c r="M12" s="16">
        <v>0.1</v>
      </c>
      <c r="N12" s="17">
        <f>M12*K12</f>
        <v>4320</v>
      </c>
      <c r="O12" s="282">
        <f>N12+K12</f>
        <v>47520</v>
      </c>
      <c r="P12" s="282">
        <f>O12*H12</f>
        <v>5987520000</v>
      </c>
      <c r="Q12" s="330">
        <v>1728</v>
      </c>
      <c r="R12" s="330">
        <v>217728000</v>
      </c>
      <c r="S12" s="330">
        <v>3456</v>
      </c>
      <c r="T12" s="330">
        <v>435456000</v>
      </c>
      <c r="U12" s="330">
        <v>3888</v>
      </c>
      <c r="V12" s="330">
        <v>489888000</v>
      </c>
      <c r="W12" s="330">
        <v>3024.0000000000005</v>
      </c>
      <c r="X12" s="330">
        <v>381024000.00000006</v>
      </c>
      <c r="Y12" s="330">
        <v>3888</v>
      </c>
      <c r="Z12" s="330">
        <v>489888000</v>
      </c>
      <c r="AA12" s="330">
        <v>3024.0000000000005</v>
      </c>
      <c r="AB12" s="330">
        <v>381024000.00000006</v>
      </c>
      <c r="AC12" s="330">
        <v>4320</v>
      </c>
      <c r="AD12" s="330">
        <v>544320000</v>
      </c>
      <c r="AE12" s="330">
        <v>4320</v>
      </c>
      <c r="AF12" s="330">
        <v>544320000</v>
      </c>
      <c r="AG12" s="330">
        <v>3888</v>
      </c>
      <c r="AH12" s="330">
        <v>489888000</v>
      </c>
      <c r="AI12" s="330">
        <v>4752</v>
      </c>
      <c r="AJ12" s="330">
        <v>598752000</v>
      </c>
      <c r="AK12" s="330">
        <v>4320</v>
      </c>
      <c r="AL12" s="330">
        <v>544320000</v>
      </c>
      <c r="AM12" s="330">
        <v>2592</v>
      </c>
      <c r="AN12" s="330">
        <v>326592000</v>
      </c>
    </row>
    <row r="13" spans="1:40">
      <c r="A13" s="1" t="s">
        <v>33</v>
      </c>
      <c r="B13" s="19">
        <v>13060305</v>
      </c>
      <c r="C13" s="260" t="s">
        <v>84</v>
      </c>
      <c r="D13" s="2" t="s">
        <v>79</v>
      </c>
      <c r="E13" s="2">
        <v>12</v>
      </c>
      <c r="F13" s="2">
        <v>1</v>
      </c>
      <c r="G13" s="3">
        <v>195000</v>
      </c>
      <c r="H13" s="17">
        <f t="shared" si="1"/>
        <v>195000</v>
      </c>
      <c r="I13" s="266">
        <f>(K13/F13)/E13</f>
        <v>3600</v>
      </c>
      <c r="J13" s="267">
        <v>43200</v>
      </c>
      <c r="K13" s="262">
        <v>43200</v>
      </c>
      <c r="L13" s="262">
        <f>K13*H13</f>
        <v>8424000000</v>
      </c>
      <c r="M13" s="16">
        <v>0.1</v>
      </c>
      <c r="N13" s="17">
        <f>M13*K13</f>
        <v>4320</v>
      </c>
      <c r="O13" s="282">
        <f>N13+K13</f>
        <v>47520</v>
      </c>
      <c r="P13" s="282">
        <f>O13*H13</f>
        <v>9266400000</v>
      </c>
      <c r="Q13" s="330">
        <v>1728</v>
      </c>
      <c r="R13" s="330">
        <v>336960000</v>
      </c>
      <c r="S13" s="330">
        <v>3456</v>
      </c>
      <c r="T13" s="330">
        <v>673920000</v>
      </c>
      <c r="U13" s="330">
        <v>3024.0000000000005</v>
      </c>
      <c r="V13" s="330">
        <v>589680000.00000012</v>
      </c>
      <c r="W13" s="330">
        <v>3024.0000000000005</v>
      </c>
      <c r="X13" s="330">
        <v>589680000.00000012</v>
      </c>
      <c r="Y13" s="330">
        <v>3888</v>
      </c>
      <c r="Z13" s="330">
        <v>758160000</v>
      </c>
      <c r="AA13" s="330">
        <v>3456</v>
      </c>
      <c r="AB13" s="330">
        <v>673920000</v>
      </c>
      <c r="AC13" s="330">
        <v>4320</v>
      </c>
      <c r="AD13" s="330">
        <v>842400000</v>
      </c>
      <c r="AE13" s="330">
        <v>4752</v>
      </c>
      <c r="AF13" s="330">
        <v>926640000</v>
      </c>
      <c r="AG13" s="330">
        <v>4320</v>
      </c>
      <c r="AH13" s="330">
        <v>842400000</v>
      </c>
      <c r="AI13" s="330">
        <v>4752</v>
      </c>
      <c r="AJ13" s="330">
        <v>926640000</v>
      </c>
      <c r="AK13" s="330">
        <v>4320</v>
      </c>
      <c r="AL13" s="330">
        <v>842400000</v>
      </c>
      <c r="AM13" s="330">
        <v>2160</v>
      </c>
      <c r="AN13" s="330">
        <v>421200000</v>
      </c>
    </row>
    <row r="14" spans="1:40">
      <c r="A14" s="1" t="s">
        <v>33</v>
      </c>
      <c r="B14" s="19">
        <v>13050325</v>
      </c>
      <c r="C14" s="260" t="s">
        <v>739</v>
      </c>
      <c r="D14" s="2" t="s">
        <v>42</v>
      </c>
      <c r="E14" s="2">
        <v>12</v>
      </c>
      <c r="F14" s="2">
        <v>1</v>
      </c>
      <c r="G14" s="3">
        <v>140000</v>
      </c>
      <c r="H14" s="17">
        <f t="shared" si="1"/>
        <v>140000</v>
      </c>
      <c r="I14" s="266">
        <f>(K14/F14)/E14</f>
        <v>3600</v>
      </c>
      <c r="J14" s="267">
        <v>43200</v>
      </c>
      <c r="K14" s="262">
        <v>43200</v>
      </c>
      <c r="L14" s="262">
        <f>K14*H14</f>
        <v>6048000000</v>
      </c>
      <c r="M14" s="16">
        <v>0.1</v>
      </c>
      <c r="N14" s="17">
        <f>M14*K14</f>
        <v>4320</v>
      </c>
      <c r="O14" s="282">
        <f>N14+K14</f>
        <v>47520</v>
      </c>
      <c r="P14" s="282">
        <f>O14*H14</f>
        <v>6652800000</v>
      </c>
      <c r="Q14" s="330">
        <v>2160</v>
      </c>
      <c r="R14" s="330">
        <v>302400000</v>
      </c>
      <c r="S14" s="330">
        <v>3888</v>
      </c>
      <c r="T14" s="330">
        <v>544320000</v>
      </c>
      <c r="U14" s="330">
        <v>3888</v>
      </c>
      <c r="V14" s="330">
        <v>544320000</v>
      </c>
      <c r="W14" s="330">
        <v>2592</v>
      </c>
      <c r="X14" s="330">
        <v>362880000</v>
      </c>
      <c r="Y14" s="330">
        <v>3024.0000000000005</v>
      </c>
      <c r="Z14" s="330">
        <v>423360000.00000006</v>
      </c>
      <c r="AA14" s="330">
        <v>3456</v>
      </c>
      <c r="AB14" s="330">
        <v>483840000</v>
      </c>
      <c r="AC14" s="330">
        <v>5184</v>
      </c>
      <c r="AD14" s="330">
        <v>725760000</v>
      </c>
      <c r="AE14" s="330">
        <v>4320</v>
      </c>
      <c r="AF14" s="330">
        <v>604800000</v>
      </c>
      <c r="AG14" s="330">
        <v>4320</v>
      </c>
      <c r="AH14" s="330">
        <v>604800000</v>
      </c>
      <c r="AI14" s="330">
        <v>4320</v>
      </c>
      <c r="AJ14" s="330">
        <v>604800000</v>
      </c>
      <c r="AK14" s="330">
        <v>3456</v>
      </c>
      <c r="AL14" s="330">
        <v>483840000</v>
      </c>
      <c r="AM14" s="330">
        <v>2592</v>
      </c>
      <c r="AN14" s="330">
        <v>362880000</v>
      </c>
    </row>
    <row r="15" spans="1:40">
      <c r="A15" s="1" t="s">
        <v>33</v>
      </c>
      <c r="B15" s="19">
        <v>13050319</v>
      </c>
      <c r="C15" s="260" t="s">
        <v>740</v>
      </c>
      <c r="D15" s="2" t="s">
        <v>741</v>
      </c>
      <c r="E15" s="2">
        <v>12</v>
      </c>
      <c r="F15" s="2">
        <v>1</v>
      </c>
      <c r="G15" s="3">
        <v>185000</v>
      </c>
      <c r="H15" s="17">
        <f t="shared" si="1"/>
        <v>185000</v>
      </c>
      <c r="I15" s="266">
        <f>(K15/F15)/E15</f>
        <v>3600</v>
      </c>
      <c r="J15" s="267">
        <v>43200</v>
      </c>
      <c r="K15" s="262">
        <v>43200</v>
      </c>
      <c r="L15" s="262">
        <f>K15*H15</f>
        <v>7992000000</v>
      </c>
      <c r="M15" s="16">
        <v>0.1</v>
      </c>
      <c r="N15" s="17">
        <f>M15*K15</f>
        <v>4320</v>
      </c>
      <c r="O15" s="282">
        <f>N15+K15</f>
        <v>47520</v>
      </c>
      <c r="P15" s="282">
        <f>O15*H15</f>
        <v>8791200000</v>
      </c>
      <c r="Q15" s="330">
        <v>1728</v>
      </c>
      <c r="R15" s="330">
        <v>319680000</v>
      </c>
      <c r="S15" s="330">
        <v>3456</v>
      </c>
      <c r="T15" s="330">
        <v>639360000</v>
      </c>
      <c r="U15" s="330">
        <v>3888</v>
      </c>
      <c r="V15" s="330">
        <v>719280000</v>
      </c>
      <c r="W15" s="330">
        <v>3024.0000000000005</v>
      </c>
      <c r="X15" s="330">
        <v>559440000.00000012</v>
      </c>
      <c r="Y15" s="330">
        <v>3888</v>
      </c>
      <c r="Z15" s="330">
        <v>719280000</v>
      </c>
      <c r="AA15" s="330">
        <v>3024.0000000000005</v>
      </c>
      <c r="AB15" s="330">
        <v>559440000.00000012</v>
      </c>
      <c r="AC15" s="330">
        <v>4320</v>
      </c>
      <c r="AD15" s="330">
        <v>799200000</v>
      </c>
      <c r="AE15" s="330">
        <v>4320</v>
      </c>
      <c r="AF15" s="330">
        <v>799200000</v>
      </c>
      <c r="AG15" s="330">
        <v>3888</v>
      </c>
      <c r="AH15" s="330">
        <v>719280000</v>
      </c>
      <c r="AI15" s="330">
        <v>4752</v>
      </c>
      <c r="AJ15" s="330">
        <v>879120000</v>
      </c>
      <c r="AK15" s="330">
        <v>4320</v>
      </c>
      <c r="AL15" s="330">
        <v>799200000</v>
      </c>
      <c r="AM15" s="330">
        <v>2592</v>
      </c>
      <c r="AN15" s="330">
        <v>479520000</v>
      </c>
    </row>
    <row r="16" spans="1:40">
      <c r="A16" s="1" t="s">
        <v>33</v>
      </c>
      <c r="B16" s="19">
        <v>13050326</v>
      </c>
      <c r="C16" s="379" t="s">
        <v>742</v>
      </c>
      <c r="D16" s="2" t="s">
        <v>89</v>
      </c>
      <c r="E16" s="2">
        <v>12</v>
      </c>
      <c r="F16" s="2">
        <v>1</v>
      </c>
      <c r="G16" s="3">
        <v>190000</v>
      </c>
      <c r="H16" s="17">
        <f t="shared" si="1"/>
        <v>190000</v>
      </c>
      <c r="I16" s="266">
        <f>(K16/F16)/E16</f>
        <v>3600</v>
      </c>
      <c r="J16" s="267">
        <v>43200</v>
      </c>
      <c r="K16" s="262">
        <v>43200</v>
      </c>
      <c r="L16" s="262">
        <f>K16*H16</f>
        <v>8208000000</v>
      </c>
      <c r="M16" s="16">
        <v>0.1</v>
      </c>
      <c r="N16" s="17">
        <f>M16*K16</f>
        <v>4320</v>
      </c>
      <c r="O16" s="282">
        <f>N16+K16</f>
        <v>47520</v>
      </c>
      <c r="P16" s="282">
        <f>O16*H16</f>
        <v>9028800000</v>
      </c>
      <c r="Q16" s="330">
        <v>1728</v>
      </c>
      <c r="R16" s="330">
        <v>328320000</v>
      </c>
      <c r="S16" s="330">
        <v>3456</v>
      </c>
      <c r="T16" s="330">
        <v>656640000</v>
      </c>
      <c r="U16" s="330">
        <v>3024.0000000000005</v>
      </c>
      <c r="V16" s="330">
        <v>574560000.00000012</v>
      </c>
      <c r="W16" s="330">
        <v>3024.0000000000005</v>
      </c>
      <c r="X16" s="330">
        <v>574560000.00000012</v>
      </c>
      <c r="Y16" s="330">
        <v>3888</v>
      </c>
      <c r="Z16" s="330">
        <v>738720000</v>
      </c>
      <c r="AA16" s="330">
        <v>3456</v>
      </c>
      <c r="AB16" s="330">
        <v>656640000</v>
      </c>
      <c r="AC16" s="330">
        <v>4320</v>
      </c>
      <c r="AD16" s="330">
        <v>820800000</v>
      </c>
      <c r="AE16" s="330">
        <v>4752</v>
      </c>
      <c r="AF16" s="330">
        <v>902880000</v>
      </c>
      <c r="AG16" s="330">
        <v>4320</v>
      </c>
      <c r="AH16" s="330">
        <v>820800000</v>
      </c>
      <c r="AI16" s="330">
        <v>4752</v>
      </c>
      <c r="AJ16" s="330">
        <v>902880000</v>
      </c>
      <c r="AK16" s="330">
        <v>4320</v>
      </c>
      <c r="AL16" s="330">
        <v>820800000</v>
      </c>
      <c r="AM16" s="330">
        <v>2160</v>
      </c>
      <c r="AN16" s="330">
        <v>410400000</v>
      </c>
    </row>
    <row r="17" spans="1:40">
      <c r="A17" s="1" t="s">
        <v>33</v>
      </c>
      <c r="B17" s="19">
        <v>13050330</v>
      </c>
      <c r="C17" s="379" t="s">
        <v>971</v>
      </c>
      <c r="D17" s="2" t="s">
        <v>743</v>
      </c>
      <c r="E17" s="2">
        <v>12</v>
      </c>
      <c r="F17" s="2">
        <v>1</v>
      </c>
      <c r="G17" s="3">
        <v>190000</v>
      </c>
      <c r="H17" s="17">
        <f t="shared" si="1"/>
        <v>190000</v>
      </c>
      <c r="I17" s="266">
        <f>(K17/F17)/E17</f>
        <v>3600</v>
      </c>
      <c r="J17" s="267">
        <v>43200</v>
      </c>
      <c r="K17" s="262">
        <v>43200</v>
      </c>
      <c r="L17" s="262">
        <f>K17*H17</f>
        <v>8208000000</v>
      </c>
      <c r="M17" s="16">
        <v>0.1</v>
      </c>
      <c r="N17" s="17">
        <f>M17*K17</f>
        <v>4320</v>
      </c>
      <c r="O17" s="282">
        <f>N17+K17</f>
        <v>47520</v>
      </c>
      <c r="P17" s="282">
        <f>O17*H17</f>
        <v>9028800000</v>
      </c>
      <c r="Q17" s="330">
        <v>1728</v>
      </c>
      <c r="R17" s="330">
        <v>328320000</v>
      </c>
      <c r="S17" s="330">
        <v>3456</v>
      </c>
      <c r="T17" s="330">
        <v>656640000</v>
      </c>
      <c r="U17" s="330">
        <v>3024.0000000000005</v>
      </c>
      <c r="V17" s="330">
        <v>574560000.00000012</v>
      </c>
      <c r="W17" s="330">
        <v>3024.0000000000005</v>
      </c>
      <c r="X17" s="330">
        <v>574560000.00000012</v>
      </c>
      <c r="Y17" s="330">
        <v>3888</v>
      </c>
      <c r="Z17" s="330">
        <v>738720000</v>
      </c>
      <c r="AA17" s="330">
        <v>3456</v>
      </c>
      <c r="AB17" s="330">
        <v>656640000</v>
      </c>
      <c r="AC17" s="330">
        <v>4320</v>
      </c>
      <c r="AD17" s="330">
        <v>820800000</v>
      </c>
      <c r="AE17" s="330">
        <v>4752</v>
      </c>
      <c r="AF17" s="330">
        <v>902880000</v>
      </c>
      <c r="AG17" s="330">
        <v>4320</v>
      </c>
      <c r="AH17" s="330">
        <v>820800000</v>
      </c>
      <c r="AI17" s="330">
        <v>4752</v>
      </c>
      <c r="AJ17" s="330">
        <v>902880000</v>
      </c>
      <c r="AK17" s="330">
        <v>4320</v>
      </c>
      <c r="AL17" s="330">
        <v>820800000</v>
      </c>
      <c r="AM17" s="330">
        <v>2160</v>
      </c>
      <c r="AN17" s="330">
        <v>410400000</v>
      </c>
    </row>
    <row r="18" spans="1:40">
      <c r="A18" s="1" t="s">
        <v>33</v>
      </c>
      <c r="B18" s="19">
        <v>13050331</v>
      </c>
      <c r="C18" s="379" t="s">
        <v>746</v>
      </c>
      <c r="D18" s="2" t="s">
        <v>745</v>
      </c>
      <c r="E18" s="2">
        <v>12</v>
      </c>
      <c r="F18" s="2">
        <v>1</v>
      </c>
      <c r="G18" s="3">
        <v>195000</v>
      </c>
      <c r="H18" s="17">
        <f t="shared" si="1"/>
        <v>195000</v>
      </c>
      <c r="I18" s="266">
        <f>(K18/F18)/E18</f>
        <v>3600</v>
      </c>
      <c r="J18" s="267">
        <v>43200</v>
      </c>
      <c r="K18" s="262">
        <v>43200</v>
      </c>
      <c r="L18" s="262">
        <f>K18*H18</f>
        <v>8424000000</v>
      </c>
      <c r="M18" s="16">
        <v>0.1</v>
      </c>
      <c r="N18" s="17">
        <f>M18*K18</f>
        <v>4320</v>
      </c>
      <c r="O18" s="282">
        <f>N18+K18</f>
        <v>47520</v>
      </c>
      <c r="P18" s="282">
        <f>O18*H18</f>
        <v>9266400000</v>
      </c>
      <c r="Q18" s="330">
        <v>1728</v>
      </c>
      <c r="R18" s="330">
        <v>336960000</v>
      </c>
      <c r="S18" s="330">
        <v>3456</v>
      </c>
      <c r="T18" s="330">
        <v>673920000</v>
      </c>
      <c r="U18" s="330">
        <v>3024.0000000000005</v>
      </c>
      <c r="V18" s="330">
        <v>589680000.00000012</v>
      </c>
      <c r="W18" s="330">
        <v>3024.0000000000005</v>
      </c>
      <c r="X18" s="330">
        <v>589680000.00000012</v>
      </c>
      <c r="Y18" s="330">
        <v>3888</v>
      </c>
      <c r="Z18" s="330">
        <v>758160000</v>
      </c>
      <c r="AA18" s="330">
        <v>3456</v>
      </c>
      <c r="AB18" s="330">
        <v>673920000</v>
      </c>
      <c r="AC18" s="330">
        <v>4320</v>
      </c>
      <c r="AD18" s="330">
        <v>842400000</v>
      </c>
      <c r="AE18" s="330">
        <v>4752</v>
      </c>
      <c r="AF18" s="330">
        <v>926640000</v>
      </c>
      <c r="AG18" s="330">
        <v>4320</v>
      </c>
      <c r="AH18" s="330">
        <v>842400000</v>
      </c>
      <c r="AI18" s="330">
        <v>4752</v>
      </c>
      <c r="AJ18" s="330">
        <v>926640000</v>
      </c>
      <c r="AK18" s="330">
        <v>4320</v>
      </c>
      <c r="AL18" s="330">
        <v>842400000</v>
      </c>
      <c r="AM18" s="330">
        <v>2160</v>
      </c>
      <c r="AN18" s="330">
        <v>421200000</v>
      </c>
    </row>
    <row r="19" spans="1:40">
      <c r="A19" s="1" t="s">
        <v>33</v>
      </c>
      <c r="B19" s="19">
        <v>13050328</v>
      </c>
      <c r="C19" s="379" t="s">
        <v>364</v>
      </c>
      <c r="D19" s="2" t="s">
        <v>363</v>
      </c>
      <c r="E19" s="2">
        <v>12</v>
      </c>
      <c r="F19" s="2">
        <v>1</v>
      </c>
      <c r="G19" s="3">
        <v>180000</v>
      </c>
      <c r="H19" s="17">
        <f t="shared" si="1"/>
        <v>180000</v>
      </c>
      <c r="I19" s="266">
        <f>(K19/F19)/E19</f>
        <v>7200</v>
      </c>
      <c r="J19" s="267">
        <v>86400</v>
      </c>
      <c r="K19" s="262">
        <v>86400</v>
      </c>
      <c r="L19" s="262">
        <f>K19*H19</f>
        <v>15552000000</v>
      </c>
      <c r="M19" s="16">
        <v>0.1</v>
      </c>
      <c r="N19" s="17">
        <f>M19*K19</f>
        <v>8640</v>
      </c>
      <c r="O19" s="282">
        <f>N19+K19</f>
        <v>95040</v>
      </c>
      <c r="P19" s="282">
        <f>O19*H19</f>
        <v>17107200000</v>
      </c>
      <c r="Q19" s="330">
        <v>3456</v>
      </c>
      <c r="R19" s="330">
        <v>622080000</v>
      </c>
      <c r="S19" s="330">
        <v>6912</v>
      </c>
      <c r="T19" s="330">
        <v>1244160000</v>
      </c>
      <c r="U19" s="330">
        <v>6048.0000000000009</v>
      </c>
      <c r="V19" s="330">
        <v>1088640000.0000002</v>
      </c>
      <c r="W19" s="330">
        <v>6048.0000000000009</v>
      </c>
      <c r="X19" s="330">
        <v>1088640000.0000002</v>
      </c>
      <c r="Y19" s="330">
        <v>7776</v>
      </c>
      <c r="Z19" s="330">
        <v>1399680000</v>
      </c>
      <c r="AA19" s="330">
        <v>6912</v>
      </c>
      <c r="AB19" s="330">
        <v>1244160000</v>
      </c>
      <c r="AC19" s="330">
        <v>8640</v>
      </c>
      <c r="AD19" s="330">
        <v>1555200000</v>
      </c>
      <c r="AE19" s="330">
        <v>9504</v>
      </c>
      <c r="AF19" s="330">
        <v>1710720000</v>
      </c>
      <c r="AG19" s="330">
        <v>8640</v>
      </c>
      <c r="AH19" s="330">
        <v>1555200000</v>
      </c>
      <c r="AI19" s="330">
        <v>9504</v>
      </c>
      <c r="AJ19" s="330">
        <v>1710720000</v>
      </c>
      <c r="AK19" s="330">
        <v>8640</v>
      </c>
      <c r="AL19" s="330">
        <v>1555200000</v>
      </c>
      <c r="AM19" s="330">
        <v>4320</v>
      </c>
      <c r="AN19" s="330">
        <v>777600000</v>
      </c>
    </row>
    <row r="20" spans="1:40">
      <c r="A20" s="1" t="s">
        <v>33</v>
      </c>
      <c r="B20" s="19">
        <v>13050329</v>
      </c>
      <c r="C20" s="379" t="s">
        <v>747</v>
      </c>
      <c r="D20" s="2" t="s">
        <v>233</v>
      </c>
      <c r="E20" s="2">
        <v>12</v>
      </c>
      <c r="F20" s="2">
        <v>1</v>
      </c>
      <c r="G20" s="3">
        <v>160000</v>
      </c>
      <c r="H20" s="17">
        <f t="shared" si="1"/>
        <v>160000</v>
      </c>
      <c r="I20" s="266">
        <f>(K20/F20)/E20</f>
        <v>3600</v>
      </c>
      <c r="J20" s="267">
        <v>43200</v>
      </c>
      <c r="K20" s="262">
        <v>43200</v>
      </c>
      <c r="L20" s="262">
        <f>K20*H20</f>
        <v>6912000000</v>
      </c>
      <c r="M20" s="16">
        <v>0.1</v>
      </c>
      <c r="N20" s="17">
        <f>M20*K20</f>
        <v>4320</v>
      </c>
      <c r="O20" s="282">
        <f>N20+K20</f>
        <v>47520</v>
      </c>
      <c r="P20" s="282">
        <f>O20*H20</f>
        <v>7603200000</v>
      </c>
      <c r="Q20" s="330">
        <v>1728</v>
      </c>
      <c r="R20" s="330">
        <v>276480000</v>
      </c>
      <c r="S20" s="330">
        <v>3456</v>
      </c>
      <c r="T20" s="330">
        <v>552960000</v>
      </c>
      <c r="U20" s="330">
        <v>3024.0000000000005</v>
      </c>
      <c r="V20" s="330">
        <v>483840000.00000006</v>
      </c>
      <c r="W20" s="330">
        <v>3024.0000000000005</v>
      </c>
      <c r="X20" s="330">
        <v>483840000.00000006</v>
      </c>
      <c r="Y20" s="330">
        <v>3888</v>
      </c>
      <c r="Z20" s="330">
        <v>622080000</v>
      </c>
      <c r="AA20" s="330">
        <v>3456</v>
      </c>
      <c r="AB20" s="330">
        <v>552960000</v>
      </c>
      <c r="AC20" s="330">
        <v>4320</v>
      </c>
      <c r="AD20" s="330">
        <v>691200000</v>
      </c>
      <c r="AE20" s="330">
        <v>4752</v>
      </c>
      <c r="AF20" s="330">
        <v>760320000</v>
      </c>
      <c r="AG20" s="330">
        <v>4320</v>
      </c>
      <c r="AH20" s="330">
        <v>691200000</v>
      </c>
      <c r="AI20" s="330">
        <v>4752</v>
      </c>
      <c r="AJ20" s="330">
        <v>760320000</v>
      </c>
      <c r="AK20" s="330">
        <v>4320</v>
      </c>
      <c r="AL20" s="330">
        <v>691200000</v>
      </c>
      <c r="AM20" s="330">
        <v>2160</v>
      </c>
      <c r="AN20" s="330">
        <v>345600000</v>
      </c>
    </row>
    <row r="21" spans="1:40">
      <c r="A21" s="1" t="s">
        <v>33</v>
      </c>
      <c r="B21" s="19">
        <v>13050333</v>
      </c>
      <c r="C21" s="260" t="s">
        <v>749</v>
      </c>
      <c r="D21" s="2" t="s">
        <v>563</v>
      </c>
      <c r="E21" s="2">
        <v>12</v>
      </c>
      <c r="F21" s="2">
        <v>1</v>
      </c>
      <c r="G21" s="3">
        <v>135000</v>
      </c>
      <c r="H21" s="17">
        <f t="shared" si="1"/>
        <v>135000</v>
      </c>
      <c r="I21" s="266">
        <f>(K21/F21)/E21</f>
        <v>18000</v>
      </c>
      <c r="J21" s="267">
        <v>216000</v>
      </c>
      <c r="K21" s="262">
        <v>216000</v>
      </c>
      <c r="L21" s="262">
        <f>K21*H21</f>
        <v>29160000000</v>
      </c>
      <c r="M21" s="16">
        <v>0.3</v>
      </c>
      <c r="N21" s="17">
        <f>M21*K21</f>
        <v>64800</v>
      </c>
      <c r="O21" s="282">
        <f>N21+K21</f>
        <v>280800</v>
      </c>
      <c r="P21" s="282">
        <f>O21*H21</f>
        <v>37908000000</v>
      </c>
      <c r="Q21" s="330">
        <v>8640</v>
      </c>
      <c r="R21" s="330">
        <v>1166400000</v>
      </c>
      <c r="S21" s="330">
        <v>17280</v>
      </c>
      <c r="T21" s="330">
        <v>2332800000</v>
      </c>
      <c r="U21" s="330">
        <v>19440</v>
      </c>
      <c r="V21" s="330">
        <v>2624400000</v>
      </c>
      <c r="W21" s="330">
        <v>15120.000000000002</v>
      </c>
      <c r="X21" s="330">
        <v>2041200000.0000002</v>
      </c>
      <c r="Y21" s="330">
        <v>19440</v>
      </c>
      <c r="Z21" s="330">
        <v>2624400000</v>
      </c>
      <c r="AA21" s="330">
        <v>15120.000000000002</v>
      </c>
      <c r="AB21" s="330">
        <v>2041200000.0000002</v>
      </c>
      <c r="AC21" s="330">
        <v>21600</v>
      </c>
      <c r="AD21" s="330">
        <v>2916000000</v>
      </c>
      <c r="AE21" s="330">
        <v>21600</v>
      </c>
      <c r="AF21" s="330">
        <v>2916000000</v>
      </c>
      <c r="AG21" s="330">
        <v>19440</v>
      </c>
      <c r="AH21" s="330">
        <v>2624400000</v>
      </c>
      <c r="AI21" s="330">
        <v>21816</v>
      </c>
      <c r="AJ21" s="330">
        <v>2945160000</v>
      </c>
      <c r="AK21" s="330">
        <v>21600</v>
      </c>
      <c r="AL21" s="330">
        <v>2916000000</v>
      </c>
      <c r="AM21" s="330">
        <v>14904.000000000002</v>
      </c>
      <c r="AN21" s="330">
        <v>2012040000.0000002</v>
      </c>
    </row>
    <row r="22" spans="1:40">
      <c r="A22" s="1" t="s">
        <v>33</v>
      </c>
      <c r="B22" s="19">
        <v>13050332</v>
      </c>
      <c r="C22" s="260" t="s">
        <v>748</v>
      </c>
      <c r="D22" s="2" t="s">
        <v>642</v>
      </c>
      <c r="E22" s="2">
        <v>12</v>
      </c>
      <c r="F22" s="2">
        <v>1</v>
      </c>
      <c r="G22" s="3">
        <v>160000</v>
      </c>
      <c r="H22" s="17">
        <f t="shared" si="1"/>
        <v>160000</v>
      </c>
      <c r="I22" s="266">
        <f>(K22/F22)/E22</f>
        <v>18000</v>
      </c>
      <c r="J22" s="267">
        <v>216000</v>
      </c>
      <c r="K22" s="262">
        <v>216000</v>
      </c>
      <c r="L22" s="262">
        <f>K22*H22</f>
        <v>34560000000</v>
      </c>
      <c r="M22" s="16">
        <v>0.3</v>
      </c>
      <c r="N22" s="17">
        <f>M22*K22</f>
        <v>64800</v>
      </c>
      <c r="O22" s="282">
        <f>N22+K22</f>
        <v>280800</v>
      </c>
      <c r="P22" s="282">
        <f>O22*H22</f>
        <v>44928000000</v>
      </c>
      <c r="Q22" s="330">
        <v>8640</v>
      </c>
      <c r="R22" s="330">
        <v>1382400000</v>
      </c>
      <c r="S22" s="330">
        <v>17280</v>
      </c>
      <c r="T22" s="330">
        <v>2764800000</v>
      </c>
      <c r="U22" s="330">
        <v>19440</v>
      </c>
      <c r="V22" s="330">
        <v>3110400000</v>
      </c>
      <c r="W22" s="330">
        <v>15120.000000000002</v>
      </c>
      <c r="X22" s="330">
        <v>2419200000.0000005</v>
      </c>
      <c r="Y22" s="330">
        <v>19440</v>
      </c>
      <c r="Z22" s="330">
        <v>3110400000</v>
      </c>
      <c r="AA22" s="330">
        <v>15120.000000000002</v>
      </c>
      <c r="AB22" s="330">
        <v>2419200000.0000005</v>
      </c>
      <c r="AC22" s="330">
        <v>21600</v>
      </c>
      <c r="AD22" s="330">
        <v>3456000000</v>
      </c>
      <c r="AE22" s="330">
        <v>21600</v>
      </c>
      <c r="AF22" s="330">
        <v>3456000000</v>
      </c>
      <c r="AG22" s="330">
        <v>19440</v>
      </c>
      <c r="AH22" s="330">
        <v>3110400000</v>
      </c>
      <c r="AI22" s="330">
        <v>21816</v>
      </c>
      <c r="AJ22" s="330">
        <v>3490560000</v>
      </c>
      <c r="AK22" s="330">
        <v>21600</v>
      </c>
      <c r="AL22" s="330">
        <v>3456000000</v>
      </c>
      <c r="AM22" s="330">
        <v>14904.000000000002</v>
      </c>
      <c r="AN22" s="330">
        <v>2384640000.0000005</v>
      </c>
    </row>
    <row r="23" spans="1:40">
      <c r="A23" s="1" t="s">
        <v>33</v>
      </c>
      <c r="B23" s="19">
        <v>13050223</v>
      </c>
      <c r="C23" s="260" t="s">
        <v>750</v>
      </c>
      <c r="D23" s="2" t="s">
        <v>626</v>
      </c>
      <c r="E23" s="2">
        <v>12</v>
      </c>
      <c r="F23" s="2">
        <v>1</v>
      </c>
      <c r="G23" s="3">
        <v>150000</v>
      </c>
      <c r="H23" s="17">
        <f t="shared" si="1"/>
        <v>150000</v>
      </c>
      <c r="I23" s="266">
        <f>(K23/F23)/E23</f>
        <v>18000</v>
      </c>
      <c r="J23" s="267">
        <v>216000</v>
      </c>
      <c r="K23" s="262">
        <v>216000</v>
      </c>
      <c r="L23" s="262">
        <f>K23*H23</f>
        <v>32400000000</v>
      </c>
      <c r="M23" s="16">
        <v>0.3</v>
      </c>
      <c r="N23" s="17">
        <f>M23*K23</f>
        <v>64800</v>
      </c>
      <c r="O23" s="282">
        <f>N23+K23</f>
        <v>280800</v>
      </c>
      <c r="P23" s="282">
        <f>O23*H23</f>
        <v>42120000000</v>
      </c>
      <c r="Q23" s="330">
        <v>8640</v>
      </c>
      <c r="R23" s="330">
        <v>1296000000</v>
      </c>
      <c r="S23" s="330">
        <v>17280</v>
      </c>
      <c r="T23" s="330">
        <v>2592000000</v>
      </c>
      <c r="U23" s="330">
        <v>19440</v>
      </c>
      <c r="V23" s="330">
        <v>2916000000</v>
      </c>
      <c r="W23" s="330">
        <v>15120.000000000002</v>
      </c>
      <c r="X23" s="330">
        <v>2268000000.0000005</v>
      </c>
      <c r="Y23" s="330">
        <v>19440</v>
      </c>
      <c r="Z23" s="330">
        <v>2916000000</v>
      </c>
      <c r="AA23" s="330">
        <v>15120.000000000002</v>
      </c>
      <c r="AB23" s="330">
        <v>2268000000.0000005</v>
      </c>
      <c r="AC23" s="330">
        <v>21600</v>
      </c>
      <c r="AD23" s="330">
        <v>3240000000</v>
      </c>
      <c r="AE23" s="330">
        <v>21600</v>
      </c>
      <c r="AF23" s="330">
        <v>3240000000</v>
      </c>
      <c r="AG23" s="330">
        <v>19440</v>
      </c>
      <c r="AH23" s="330">
        <v>2916000000</v>
      </c>
      <c r="AI23" s="330">
        <v>21816</v>
      </c>
      <c r="AJ23" s="330">
        <v>3272400000</v>
      </c>
      <c r="AK23" s="330">
        <v>21600</v>
      </c>
      <c r="AL23" s="330">
        <v>3240000000</v>
      </c>
      <c r="AM23" s="330">
        <v>14904.000000000002</v>
      </c>
      <c r="AN23" s="330">
        <v>2235600000.0000005</v>
      </c>
    </row>
    <row r="24" spans="1:40">
      <c r="A24" s="1" t="s">
        <v>33</v>
      </c>
      <c r="B24" s="19">
        <v>13060308</v>
      </c>
      <c r="C24" s="260" t="s">
        <v>751</v>
      </c>
      <c r="D24" s="2" t="s">
        <v>42</v>
      </c>
      <c r="E24" s="2">
        <v>12</v>
      </c>
      <c r="F24" s="2">
        <v>1</v>
      </c>
      <c r="G24" s="3">
        <v>142000</v>
      </c>
      <c r="H24" s="17">
        <f t="shared" si="1"/>
        <v>142000</v>
      </c>
      <c r="I24" s="266">
        <f>(K24/F24)/E24</f>
        <v>90000</v>
      </c>
      <c r="J24" s="267">
        <v>1080000</v>
      </c>
      <c r="K24" s="262">
        <v>1080000</v>
      </c>
      <c r="L24" s="262">
        <f>K24*H24</f>
        <v>153360000000</v>
      </c>
      <c r="M24" s="16">
        <v>0.1</v>
      </c>
      <c r="N24" s="17">
        <f>M24*K24</f>
        <v>108000</v>
      </c>
      <c r="O24" s="282">
        <f>N24+K24</f>
        <v>1188000</v>
      </c>
      <c r="P24" s="282">
        <f>O24*H24</f>
        <v>168696000000</v>
      </c>
      <c r="Q24" s="330">
        <v>54000</v>
      </c>
      <c r="R24" s="330">
        <v>7668000000</v>
      </c>
      <c r="S24" s="330">
        <v>97200</v>
      </c>
      <c r="T24" s="330">
        <v>13802400000</v>
      </c>
      <c r="U24" s="330">
        <v>97200</v>
      </c>
      <c r="V24" s="330">
        <v>13802400000</v>
      </c>
      <c r="W24" s="330">
        <v>64800</v>
      </c>
      <c r="X24" s="330">
        <v>9201600000</v>
      </c>
      <c r="Y24" s="330">
        <v>75600</v>
      </c>
      <c r="Z24" s="330">
        <v>10735200000</v>
      </c>
      <c r="AA24" s="330">
        <v>86400</v>
      </c>
      <c r="AB24" s="330">
        <v>12268800000</v>
      </c>
      <c r="AC24" s="330">
        <v>129600</v>
      </c>
      <c r="AD24" s="330">
        <v>18403200000</v>
      </c>
      <c r="AE24" s="330">
        <v>108000</v>
      </c>
      <c r="AF24" s="330">
        <v>15336000000</v>
      </c>
      <c r="AG24" s="330">
        <v>108000</v>
      </c>
      <c r="AH24" s="330">
        <v>15336000000</v>
      </c>
      <c r="AI24" s="330">
        <v>108000</v>
      </c>
      <c r="AJ24" s="330">
        <v>15336000000</v>
      </c>
      <c r="AK24" s="330">
        <v>86400</v>
      </c>
      <c r="AL24" s="330">
        <v>12268800000</v>
      </c>
      <c r="AM24" s="330">
        <v>64800</v>
      </c>
      <c r="AN24" s="330">
        <v>9201600000</v>
      </c>
    </row>
    <row r="25" spans="1:40">
      <c r="A25" s="1" t="s">
        <v>33</v>
      </c>
      <c r="B25" s="19" t="s">
        <v>1028</v>
      </c>
      <c r="C25" s="260" t="s">
        <v>1029</v>
      </c>
      <c r="D25" s="2" t="s">
        <v>44</v>
      </c>
      <c r="E25" s="2">
        <v>12</v>
      </c>
      <c r="F25" s="2">
        <v>1</v>
      </c>
      <c r="G25" s="3">
        <v>165000</v>
      </c>
      <c r="H25" s="17">
        <f t="shared" si="1"/>
        <v>165000</v>
      </c>
      <c r="I25" s="266">
        <f>(K25/F25)/E25</f>
        <v>108000</v>
      </c>
      <c r="J25" s="267">
        <v>1296000</v>
      </c>
      <c r="K25" s="262">
        <v>1296000</v>
      </c>
      <c r="L25" s="262">
        <f>K25*H25</f>
        <v>213840000000</v>
      </c>
      <c r="M25" s="16">
        <v>0.3</v>
      </c>
      <c r="N25" s="17">
        <f>M25*K25</f>
        <v>388800</v>
      </c>
      <c r="O25" s="282">
        <f>N25+K25</f>
        <v>1684800</v>
      </c>
      <c r="P25" s="282">
        <f>O25*H25</f>
        <v>277992000000</v>
      </c>
      <c r="Q25" s="330">
        <v>51840</v>
      </c>
      <c r="R25" s="330">
        <v>8553600000</v>
      </c>
      <c r="S25" s="330">
        <v>103680</v>
      </c>
      <c r="T25" s="330">
        <v>17107200000</v>
      </c>
      <c r="U25" s="330">
        <v>116640</v>
      </c>
      <c r="V25" s="330">
        <v>19245600000</v>
      </c>
      <c r="W25" s="330">
        <v>90720.000000000015</v>
      </c>
      <c r="X25" s="330">
        <v>14968800000.000002</v>
      </c>
      <c r="Y25" s="330">
        <v>116640</v>
      </c>
      <c r="Z25" s="330">
        <v>19245600000</v>
      </c>
      <c r="AA25" s="330">
        <v>90720.000000000015</v>
      </c>
      <c r="AB25" s="330">
        <v>14968800000.000002</v>
      </c>
      <c r="AC25" s="330">
        <v>129600</v>
      </c>
      <c r="AD25" s="330">
        <v>21384000000</v>
      </c>
      <c r="AE25" s="330">
        <v>129600</v>
      </c>
      <c r="AF25" s="330">
        <v>21384000000</v>
      </c>
      <c r="AG25" s="330">
        <v>116640</v>
      </c>
      <c r="AH25" s="330">
        <v>19245600000</v>
      </c>
      <c r="AI25" s="330">
        <v>130896.00000000001</v>
      </c>
      <c r="AJ25" s="330">
        <v>21597840000.000004</v>
      </c>
      <c r="AK25" s="330">
        <v>129600</v>
      </c>
      <c r="AL25" s="330">
        <v>21384000000</v>
      </c>
      <c r="AM25" s="330">
        <v>89424.000000000015</v>
      </c>
      <c r="AN25" s="330">
        <v>14754960000.000002</v>
      </c>
    </row>
    <row r="26" spans="1:40">
      <c r="A26" s="1" t="s">
        <v>33</v>
      </c>
      <c r="B26" s="19" t="s">
        <v>1012</v>
      </c>
      <c r="C26" s="260" t="s">
        <v>1013</v>
      </c>
      <c r="D26" s="2" t="s">
        <v>47</v>
      </c>
      <c r="E26" s="2">
        <v>12</v>
      </c>
      <c r="F26" s="2">
        <v>1</v>
      </c>
      <c r="G26" s="3">
        <v>166000</v>
      </c>
      <c r="H26" s="17">
        <f t="shared" si="1"/>
        <v>166000</v>
      </c>
      <c r="I26" s="266">
        <f>(K26/F26)/E26</f>
        <v>108000</v>
      </c>
      <c r="J26" s="267">
        <v>1296000</v>
      </c>
      <c r="K26" s="262">
        <v>1296000</v>
      </c>
      <c r="L26" s="262">
        <f>K26*H26</f>
        <v>215136000000</v>
      </c>
      <c r="M26" s="16">
        <v>0.2</v>
      </c>
      <c r="N26" s="17">
        <f>M26*K26</f>
        <v>259200</v>
      </c>
      <c r="O26" s="282">
        <f>N26+K26</f>
        <v>1555200</v>
      </c>
      <c r="P26" s="282">
        <f>O26*H26</f>
        <v>258163200000</v>
      </c>
      <c r="Q26" s="330">
        <v>51840</v>
      </c>
      <c r="R26" s="330">
        <v>8605440000</v>
      </c>
      <c r="S26" s="330">
        <v>103680</v>
      </c>
      <c r="T26" s="330">
        <v>17210880000</v>
      </c>
      <c r="U26" s="330">
        <v>90720.000000000015</v>
      </c>
      <c r="V26" s="330">
        <v>15059520000.000002</v>
      </c>
      <c r="W26" s="330">
        <v>90720.000000000015</v>
      </c>
      <c r="X26" s="330">
        <v>15059520000.000002</v>
      </c>
      <c r="Y26" s="330">
        <v>116640</v>
      </c>
      <c r="Z26" s="330">
        <v>19362240000</v>
      </c>
      <c r="AA26" s="330">
        <v>103680</v>
      </c>
      <c r="AB26" s="330">
        <v>17210880000</v>
      </c>
      <c r="AC26" s="330">
        <v>129600</v>
      </c>
      <c r="AD26" s="330">
        <v>21513600000</v>
      </c>
      <c r="AE26" s="330">
        <v>142560</v>
      </c>
      <c r="AF26" s="330">
        <v>23664960000</v>
      </c>
      <c r="AG26" s="330">
        <v>129600</v>
      </c>
      <c r="AH26" s="330">
        <v>21513600000</v>
      </c>
      <c r="AI26" s="330">
        <v>142560</v>
      </c>
      <c r="AJ26" s="330">
        <v>23664960000</v>
      </c>
      <c r="AK26" s="330">
        <v>129600</v>
      </c>
      <c r="AL26" s="330">
        <v>21513600000</v>
      </c>
      <c r="AM26" s="330">
        <v>64800</v>
      </c>
      <c r="AN26" s="330">
        <v>10756800000</v>
      </c>
    </row>
    <row r="27" spans="1:40">
      <c r="A27" s="1" t="s">
        <v>33</v>
      </c>
      <c r="B27" s="19">
        <v>13050101</v>
      </c>
      <c r="C27" s="260" t="s">
        <v>50</v>
      </c>
      <c r="D27" s="2" t="s">
        <v>49</v>
      </c>
      <c r="E27" s="2">
        <v>12</v>
      </c>
      <c r="F27" s="2">
        <v>1</v>
      </c>
      <c r="G27" s="3">
        <v>171000</v>
      </c>
      <c r="H27" s="17">
        <f t="shared" si="1"/>
        <v>171000</v>
      </c>
      <c r="I27" s="266">
        <f>(K27/F27)/E27</f>
        <v>90000</v>
      </c>
      <c r="J27" s="267">
        <v>1080000</v>
      </c>
      <c r="K27" s="262">
        <v>1080000</v>
      </c>
      <c r="L27" s="262">
        <f>K27*H27</f>
        <v>184680000000</v>
      </c>
      <c r="M27" s="16">
        <v>0.1</v>
      </c>
      <c r="N27" s="17">
        <f>M27*K27</f>
        <v>108000</v>
      </c>
      <c r="O27" s="282">
        <f>N27+K27</f>
        <v>1188000</v>
      </c>
      <c r="P27" s="282">
        <f>O27*H27</f>
        <v>203148000000</v>
      </c>
      <c r="Q27" s="330">
        <v>43200</v>
      </c>
      <c r="R27" s="330">
        <v>7387200000</v>
      </c>
      <c r="S27" s="330">
        <v>86400</v>
      </c>
      <c r="T27" s="330">
        <v>14774400000</v>
      </c>
      <c r="U27" s="330">
        <v>75600</v>
      </c>
      <c r="V27" s="330">
        <v>12927600000</v>
      </c>
      <c r="W27" s="330">
        <v>75600</v>
      </c>
      <c r="X27" s="330">
        <v>12927600000</v>
      </c>
      <c r="Y27" s="330">
        <v>97200</v>
      </c>
      <c r="Z27" s="330">
        <v>16621200000</v>
      </c>
      <c r="AA27" s="330">
        <v>86400</v>
      </c>
      <c r="AB27" s="330">
        <v>14774400000</v>
      </c>
      <c r="AC27" s="330">
        <v>108000</v>
      </c>
      <c r="AD27" s="330">
        <v>18468000000</v>
      </c>
      <c r="AE27" s="330">
        <v>118800</v>
      </c>
      <c r="AF27" s="330">
        <v>20314800000</v>
      </c>
      <c r="AG27" s="330">
        <v>108000</v>
      </c>
      <c r="AH27" s="330">
        <v>18468000000</v>
      </c>
      <c r="AI27" s="330">
        <v>118800</v>
      </c>
      <c r="AJ27" s="330">
        <v>20314800000</v>
      </c>
      <c r="AK27" s="330">
        <v>108000</v>
      </c>
      <c r="AL27" s="330">
        <v>18468000000</v>
      </c>
      <c r="AM27" s="330">
        <v>54000</v>
      </c>
      <c r="AN27" s="330">
        <v>9234000000</v>
      </c>
    </row>
    <row r="28" spans="1:40">
      <c r="A28" s="1" t="s">
        <v>33</v>
      </c>
      <c r="B28" s="19" t="s">
        <v>1014</v>
      </c>
      <c r="C28" s="260" t="s">
        <v>1016</v>
      </c>
      <c r="D28" s="2" t="s">
        <v>51</v>
      </c>
      <c r="E28" s="2">
        <v>12</v>
      </c>
      <c r="F28" s="2">
        <v>1</v>
      </c>
      <c r="G28" s="3">
        <v>154000</v>
      </c>
      <c r="H28" s="17">
        <f t="shared" si="1"/>
        <v>154000</v>
      </c>
      <c r="I28" s="266">
        <f>(K28/F28)/E28</f>
        <v>60000</v>
      </c>
      <c r="J28" s="267">
        <v>720000</v>
      </c>
      <c r="K28" s="262">
        <v>720000</v>
      </c>
      <c r="L28" s="262">
        <f>K28*H28</f>
        <v>110880000000</v>
      </c>
      <c r="M28" s="16">
        <v>0.4</v>
      </c>
      <c r="N28" s="17">
        <f>M28*K28</f>
        <v>288000</v>
      </c>
      <c r="O28" s="282">
        <f>N28+K28</f>
        <v>1008000</v>
      </c>
      <c r="P28" s="282">
        <f>O28*H28</f>
        <v>155232000000</v>
      </c>
      <c r="Q28" s="330">
        <v>28800</v>
      </c>
      <c r="R28" s="330">
        <v>4435200000</v>
      </c>
      <c r="S28" s="330">
        <v>57600</v>
      </c>
      <c r="T28" s="330">
        <v>8870400000</v>
      </c>
      <c r="U28" s="330">
        <v>64800</v>
      </c>
      <c r="V28" s="330">
        <v>9979200000</v>
      </c>
      <c r="W28" s="330">
        <v>50400.000000000007</v>
      </c>
      <c r="X28" s="330">
        <v>7761600000.000001</v>
      </c>
      <c r="Y28" s="330">
        <v>64800</v>
      </c>
      <c r="Z28" s="330">
        <v>9979200000</v>
      </c>
      <c r="AA28" s="330">
        <v>50400.000000000007</v>
      </c>
      <c r="AB28" s="330">
        <v>7761600000.000001</v>
      </c>
      <c r="AC28" s="330">
        <v>72000</v>
      </c>
      <c r="AD28" s="330">
        <v>11088000000</v>
      </c>
      <c r="AE28" s="330">
        <v>72000</v>
      </c>
      <c r="AF28" s="330">
        <v>11088000000</v>
      </c>
      <c r="AG28" s="330">
        <v>64800</v>
      </c>
      <c r="AH28" s="330">
        <v>9979200000</v>
      </c>
      <c r="AI28" s="330">
        <v>72720</v>
      </c>
      <c r="AJ28" s="330">
        <v>11198880000</v>
      </c>
      <c r="AK28" s="330">
        <v>72000</v>
      </c>
      <c r="AL28" s="330">
        <v>11088000000</v>
      </c>
      <c r="AM28" s="330">
        <v>49680.000000000007</v>
      </c>
      <c r="AN28" s="330">
        <v>7650720000.000001</v>
      </c>
    </row>
    <row r="29" spans="1:40">
      <c r="A29" s="1" t="s">
        <v>33</v>
      </c>
      <c r="B29" s="19" t="s">
        <v>1015</v>
      </c>
      <c r="C29" s="260" t="s">
        <v>1017</v>
      </c>
      <c r="D29" s="2" t="s">
        <v>54</v>
      </c>
      <c r="E29" s="2">
        <v>12</v>
      </c>
      <c r="F29" s="2">
        <v>1</v>
      </c>
      <c r="G29" s="3">
        <v>120000</v>
      </c>
      <c r="H29" s="17">
        <f t="shared" si="1"/>
        <v>120000</v>
      </c>
      <c r="I29" s="266">
        <f>(K29/F29)/E29</f>
        <v>60000</v>
      </c>
      <c r="J29" s="267">
        <v>720000</v>
      </c>
      <c r="K29" s="262">
        <v>720000</v>
      </c>
      <c r="L29" s="262">
        <f>K29*H29</f>
        <v>86400000000</v>
      </c>
      <c r="M29" s="16">
        <v>0.2</v>
      </c>
      <c r="N29" s="17">
        <f>M29*K29</f>
        <v>144000</v>
      </c>
      <c r="O29" s="282">
        <f>N29+K29</f>
        <v>864000</v>
      </c>
      <c r="P29" s="282">
        <f>O29*H29</f>
        <v>103680000000</v>
      </c>
      <c r="Q29" s="330">
        <v>28800</v>
      </c>
      <c r="R29" s="330">
        <v>3456000000</v>
      </c>
      <c r="S29" s="330">
        <v>57600</v>
      </c>
      <c r="T29" s="330">
        <v>6912000000</v>
      </c>
      <c r="U29" s="330">
        <v>50400.000000000007</v>
      </c>
      <c r="V29" s="330">
        <v>6048000000.000001</v>
      </c>
      <c r="W29" s="330">
        <v>50400.000000000007</v>
      </c>
      <c r="X29" s="330">
        <v>6048000000.000001</v>
      </c>
      <c r="Y29" s="330">
        <v>64800</v>
      </c>
      <c r="Z29" s="330">
        <v>7776000000</v>
      </c>
      <c r="AA29" s="330">
        <v>57600</v>
      </c>
      <c r="AB29" s="330">
        <v>6912000000</v>
      </c>
      <c r="AC29" s="330">
        <v>72000</v>
      </c>
      <c r="AD29" s="330">
        <v>8640000000</v>
      </c>
      <c r="AE29" s="330">
        <v>79200</v>
      </c>
      <c r="AF29" s="330">
        <v>9504000000</v>
      </c>
      <c r="AG29" s="330">
        <v>72000</v>
      </c>
      <c r="AH29" s="330">
        <v>8640000000</v>
      </c>
      <c r="AI29" s="330">
        <v>79200</v>
      </c>
      <c r="AJ29" s="330">
        <v>9504000000</v>
      </c>
      <c r="AK29" s="330">
        <v>72000</v>
      </c>
      <c r="AL29" s="330">
        <v>8640000000</v>
      </c>
      <c r="AM29" s="330">
        <v>36000</v>
      </c>
      <c r="AN29" s="330">
        <v>4320000000</v>
      </c>
    </row>
    <row r="30" spans="1:40">
      <c r="A30" s="1" t="s">
        <v>33</v>
      </c>
      <c r="B30" s="19" t="s">
        <v>1018</v>
      </c>
      <c r="C30" s="260" t="s">
        <v>1019</v>
      </c>
      <c r="D30" s="2" t="s">
        <v>52</v>
      </c>
      <c r="E30" s="2">
        <v>12</v>
      </c>
      <c r="F30" s="2">
        <v>1</v>
      </c>
      <c r="G30" s="3">
        <v>131000</v>
      </c>
      <c r="H30" s="17">
        <f t="shared" si="1"/>
        <v>131000</v>
      </c>
      <c r="I30" s="266">
        <f>(K30/F30)/E30</f>
        <v>90000</v>
      </c>
      <c r="J30" s="267">
        <v>1080000</v>
      </c>
      <c r="K30" s="262">
        <v>1080000</v>
      </c>
      <c r="L30" s="262">
        <f>K30*H30</f>
        <v>141480000000</v>
      </c>
      <c r="M30" s="16">
        <v>0.2</v>
      </c>
      <c r="N30" s="17">
        <f>M30*K30</f>
        <v>216000</v>
      </c>
      <c r="O30" s="282">
        <f>N30+K30</f>
        <v>1296000</v>
      </c>
      <c r="P30" s="282">
        <f>O30*H30</f>
        <v>169776000000</v>
      </c>
      <c r="Q30" s="330">
        <v>43200</v>
      </c>
      <c r="R30" s="330">
        <v>5659200000</v>
      </c>
      <c r="S30" s="330">
        <v>86400</v>
      </c>
      <c r="T30" s="330">
        <v>11318400000</v>
      </c>
      <c r="U30" s="330">
        <v>75600</v>
      </c>
      <c r="V30" s="330">
        <v>9903600000</v>
      </c>
      <c r="W30" s="330">
        <v>75600</v>
      </c>
      <c r="X30" s="330">
        <v>9903600000</v>
      </c>
      <c r="Y30" s="330">
        <v>97200</v>
      </c>
      <c r="Z30" s="330">
        <v>12733200000</v>
      </c>
      <c r="AA30" s="330">
        <v>86400</v>
      </c>
      <c r="AB30" s="330">
        <v>11318400000</v>
      </c>
      <c r="AC30" s="330">
        <v>108000</v>
      </c>
      <c r="AD30" s="330">
        <v>14148000000</v>
      </c>
      <c r="AE30" s="330">
        <v>118800</v>
      </c>
      <c r="AF30" s="330">
        <v>15562800000</v>
      </c>
      <c r="AG30" s="330">
        <v>108000</v>
      </c>
      <c r="AH30" s="330">
        <v>14148000000</v>
      </c>
      <c r="AI30" s="330">
        <v>118800</v>
      </c>
      <c r="AJ30" s="330">
        <v>15562800000</v>
      </c>
      <c r="AK30" s="330">
        <v>108000</v>
      </c>
      <c r="AL30" s="330">
        <v>14148000000</v>
      </c>
      <c r="AM30" s="330">
        <v>54000</v>
      </c>
      <c r="AN30" s="330">
        <v>7074000000</v>
      </c>
    </row>
    <row r="31" spans="1:40">
      <c r="A31" s="1" t="s">
        <v>33</v>
      </c>
      <c r="B31" s="19">
        <v>13050327</v>
      </c>
      <c r="C31" s="260" t="s">
        <v>756</v>
      </c>
      <c r="D31" s="2" t="s">
        <v>57</v>
      </c>
      <c r="E31" s="2">
        <v>12</v>
      </c>
      <c r="F31" s="2">
        <v>1</v>
      </c>
      <c r="G31" s="3">
        <v>140000</v>
      </c>
      <c r="H31" s="17">
        <f t="shared" si="1"/>
        <v>140000</v>
      </c>
      <c r="I31" s="266">
        <f>(K31/F31)/E31</f>
        <v>60000</v>
      </c>
      <c r="J31" s="267">
        <v>720000</v>
      </c>
      <c r="K31" s="262">
        <v>720000</v>
      </c>
      <c r="L31" s="262">
        <f>K31*H31</f>
        <v>100800000000</v>
      </c>
      <c r="M31" s="16">
        <v>0.3</v>
      </c>
      <c r="N31" s="17">
        <f>M31*K31</f>
        <v>216000</v>
      </c>
      <c r="O31" s="282">
        <f>N31+K31</f>
        <v>936000</v>
      </c>
      <c r="P31" s="282">
        <f>O31*H31</f>
        <v>131040000000</v>
      </c>
      <c r="Q31" s="330">
        <v>36000</v>
      </c>
      <c r="R31" s="330">
        <v>5040000000</v>
      </c>
      <c r="S31" s="330">
        <v>64800</v>
      </c>
      <c r="T31" s="330">
        <v>9072000000</v>
      </c>
      <c r="U31" s="330">
        <v>64800</v>
      </c>
      <c r="V31" s="330">
        <v>9072000000</v>
      </c>
      <c r="W31" s="330">
        <v>43200</v>
      </c>
      <c r="X31" s="330">
        <v>6048000000</v>
      </c>
      <c r="Y31" s="330">
        <v>50400.000000000007</v>
      </c>
      <c r="Z31" s="330">
        <v>7056000000.000001</v>
      </c>
      <c r="AA31" s="330">
        <v>57600</v>
      </c>
      <c r="AB31" s="330">
        <v>8064000000</v>
      </c>
      <c r="AC31" s="330">
        <v>86400</v>
      </c>
      <c r="AD31" s="330">
        <v>12096000000</v>
      </c>
      <c r="AE31" s="330">
        <v>72000</v>
      </c>
      <c r="AF31" s="330">
        <v>10080000000</v>
      </c>
      <c r="AG31" s="330">
        <v>72000</v>
      </c>
      <c r="AH31" s="330">
        <v>10080000000</v>
      </c>
      <c r="AI31" s="330">
        <v>72000</v>
      </c>
      <c r="AJ31" s="330">
        <v>10080000000</v>
      </c>
      <c r="AK31" s="330">
        <v>57600</v>
      </c>
      <c r="AL31" s="330">
        <v>8064000000</v>
      </c>
      <c r="AM31" s="330">
        <v>43200</v>
      </c>
      <c r="AN31" s="330">
        <v>6048000000</v>
      </c>
    </row>
    <row r="32" spans="1:40">
      <c r="A32" s="1" t="s">
        <v>33</v>
      </c>
      <c r="B32" s="19">
        <v>13050202</v>
      </c>
      <c r="C32" s="260" t="s">
        <v>61</v>
      </c>
      <c r="D32" s="2" t="s">
        <v>60</v>
      </c>
      <c r="E32" s="2">
        <v>12</v>
      </c>
      <c r="F32" s="2">
        <v>1</v>
      </c>
      <c r="G32" s="3">
        <v>185000</v>
      </c>
      <c r="H32" s="17">
        <f t="shared" si="1"/>
        <v>185000</v>
      </c>
      <c r="I32" s="266">
        <f>(K32/F32)/E32</f>
        <v>30000</v>
      </c>
      <c r="J32" s="267">
        <v>360000</v>
      </c>
      <c r="K32" s="262">
        <v>360000</v>
      </c>
      <c r="L32" s="262">
        <f>K32*H32</f>
        <v>66600000000</v>
      </c>
      <c r="M32" s="16">
        <v>0.1</v>
      </c>
      <c r="N32" s="17">
        <f>M32*K32</f>
        <v>36000</v>
      </c>
      <c r="O32" s="282">
        <f>N32+K32</f>
        <v>396000</v>
      </c>
      <c r="P32" s="282">
        <f>O32*H32</f>
        <v>73260000000</v>
      </c>
      <c r="Q32" s="330">
        <v>14400</v>
      </c>
      <c r="R32" s="330">
        <v>2664000000</v>
      </c>
      <c r="S32" s="330">
        <v>28800</v>
      </c>
      <c r="T32" s="330">
        <v>5328000000</v>
      </c>
      <c r="U32" s="330">
        <v>32400</v>
      </c>
      <c r="V32" s="330">
        <v>5994000000</v>
      </c>
      <c r="W32" s="330">
        <v>25200.000000000004</v>
      </c>
      <c r="X32" s="330">
        <v>4662000000.000001</v>
      </c>
      <c r="Y32" s="330">
        <v>32400</v>
      </c>
      <c r="Z32" s="330">
        <v>5994000000</v>
      </c>
      <c r="AA32" s="330">
        <v>25200.000000000004</v>
      </c>
      <c r="AB32" s="330">
        <v>4662000000.000001</v>
      </c>
      <c r="AC32" s="330">
        <v>36000</v>
      </c>
      <c r="AD32" s="330">
        <v>6660000000</v>
      </c>
      <c r="AE32" s="330">
        <v>36000</v>
      </c>
      <c r="AF32" s="330">
        <v>6660000000</v>
      </c>
      <c r="AG32" s="330">
        <v>32400</v>
      </c>
      <c r="AH32" s="330">
        <v>5994000000</v>
      </c>
      <c r="AI32" s="330">
        <v>36360</v>
      </c>
      <c r="AJ32" s="330">
        <v>6726600000</v>
      </c>
      <c r="AK32" s="330">
        <v>36000</v>
      </c>
      <c r="AL32" s="330">
        <v>6660000000</v>
      </c>
      <c r="AM32" s="330">
        <v>24840.000000000004</v>
      </c>
      <c r="AN32" s="330">
        <v>4595400000.000001</v>
      </c>
    </row>
    <row r="33" spans="1:40">
      <c r="A33" s="1" t="s">
        <v>33</v>
      </c>
      <c r="B33" s="19" t="s">
        <v>1020</v>
      </c>
      <c r="C33" s="260" t="s">
        <v>1021</v>
      </c>
      <c r="D33" s="2" t="s">
        <v>64</v>
      </c>
      <c r="E33" s="2">
        <v>12</v>
      </c>
      <c r="F33" s="2">
        <v>1</v>
      </c>
      <c r="G33" s="3">
        <v>140000</v>
      </c>
      <c r="H33" s="17">
        <f t="shared" si="1"/>
        <v>140000</v>
      </c>
      <c r="I33" s="266">
        <f>(K33/F33)/E33</f>
        <v>60000</v>
      </c>
      <c r="J33" s="267">
        <v>720000</v>
      </c>
      <c r="K33" s="262">
        <v>720000</v>
      </c>
      <c r="L33" s="262">
        <f>K33*H33</f>
        <v>100800000000</v>
      </c>
      <c r="M33" s="16">
        <v>0.2</v>
      </c>
      <c r="N33" s="17">
        <f>M33*K33</f>
        <v>144000</v>
      </c>
      <c r="O33" s="282">
        <f>N33+K33</f>
        <v>864000</v>
      </c>
      <c r="P33" s="282">
        <f>O33*H33</f>
        <v>120960000000</v>
      </c>
      <c r="Q33" s="330">
        <v>28800</v>
      </c>
      <c r="R33" s="330">
        <v>4032000000</v>
      </c>
      <c r="S33" s="330">
        <v>57600</v>
      </c>
      <c r="T33" s="330">
        <v>8064000000</v>
      </c>
      <c r="U33" s="330">
        <v>50400.000000000007</v>
      </c>
      <c r="V33" s="330">
        <v>7056000000.000001</v>
      </c>
      <c r="W33" s="330">
        <v>50400.000000000007</v>
      </c>
      <c r="X33" s="330">
        <v>7056000000.000001</v>
      </c>
      <c r="Y33" s="330">
        <v>64800</v>
      </c>
      <c r="Z33" s="330">
        <v>9072000000</v>
      </c>
      <c r="AA33" s="330">
        <v>57600</v>
      </c>
      <c r="AB33" s="330">
        <v>8064000000</v>
      </c>
      <c r="AC33" s="330">
        <v>72000</v>
      </c>
      <c r="AD33" s="330">
        <v>10080000000</v>
      </c>
      <c r="AE33" s="330">
        <v>79200</v>
      </c>
      <c r="AF33" s="330">
        <v>11088000000</v>
      </c>
      <c r="AG33" s="330">
        <v>72000</v>
      </c>
      <c r="AH33" s="330">
        <v>10080000000</v>
      </c>
      <c r="AI33" s="330">
        <v>79200</v>
      </c>
      <c r="AJ33" s="330">
        <v>11088000000</v>
      </c>
      <c r="AK33" s="330">
        <v>72000</v>
      </c>
      <c r="AL33" s="330">
        <v>10080000000</v>
      </c>
      <c r="AM33" s="330">
        <v>36000</v>
      </c>
      <c r="AN33" s="330">
        <v>5040000000</v>
      </c>
    </row>
    <row r="34" spans="1:40">
      <c r="A34" s="1" t="s">
        <v>33</v>
      </c>
      <c r="B34" s="19">
        <v>13050204</v>
      </c>
      <c r="C34" s="260" t="s">
        <v>68</v>
      </c>
      <c r="D34" s="2" t="s">
        <v>67</v>
      </c>
      <c r="E34" s="2">
        <v>12</v>
      </c>
      <c r="F34" s="2">
        <v>1</v>
      </c>
      <c r="G34" s="3">
        <v>101000</v>
      </c>
      <c r="H34" s="17">
        <f t="shared" si="1"/>
        <v>101000</v>
      </c>
      <c r="I34" s="266">
        <f>(K34/F34)/E34</f>
        <v>64800</v>
      </c>
      <c r="J34" s="267">
        <v>777600</v>
      </c>
      <c r="K34" s="262">
        <v>777600</v>
      </c>
      <c r="L34" s="262">
        <f>K34*H34</f>
        <v>78537600000</v>
      </c>
      <c r="M34" s="16">
        <v>0</v>
      </c>
      <c r="N34" s="17">
        <f>M34*K34</f>
        <v>0</v>
      </c>
      <c r="O34" s="282">
        <f>N34+K34</f>
        <v>777600</v>
      </c>
      <c r="P34" s="282">
        <f>O34*H34</f>
        <v>78537600000</v>
      </c>
      <c r="Q34" s="330">
        <v>31104</v>
      </c>
      <c r="R34" s="330">
        <v>3141504000</v>
      </c>
      <c r="S34" s="330">
        <v>62208</v>
      </c>
      <c r="T34" s="330">
        <v>6283008000</v>
      </c>
      <c r="U34" s="330">
        <v>69984</v>
      </c>
      <c r="V34" s="330">
        <v>7068384000</v>
      </c>
      <c r="W34" s="330">
        <v>54432.000000000007</v>
      </c>
      <c r="X34" s="330">
        <v>5497632000.000001</v>
      </c>
      <c r="Y34" s="330">
        <v>69984</v>
      </c>
      <c r="Z34" s="330">
        <v>7068384000</v>
      </c>
      <c r="AA34" s="330">
        <v>54432.000000000007</v>
      </c>
      <c r="AB34" s="330">
        <v>5497632000.000001</v>
      </c>
      <c r="AC34" s="330">
        <v>77760</v>
      </c>
      <c r="AD34" s="330">
        <v>7853760000</v>
      </c>
      <c r="AE34" s="330">
        <v>77760</v>
      </c>
      <c r="AF34" s="330">
        <v>7853760000</v>
      </c>
      <c r="AG34" s="330">
        <v>69984</v>
      </c>
      <c r="AH34" s="330">
        <v>7068384000</v>
      </c>
      <c r="AI34" s="330">
        <v>78537.600000000006</v>
      </c>
      <c r="AJ34" s="330">
        <v>7932297600.000001</v>
      </c>
      <c r="AK34" s="330">
        <v>77760</v>
      </c>
      <c r="AL34" s="330">
        <v>7853760000</v>
      </c>
      <c r="AM34" s="330">
        <v>53654.400000000001</v>
      </c>
      <c r="AN34" s="330">
        <v>5419094400</v>
      </c>
    </row>
    <row r="35" spans="1:40">
      <c r="A35" s="1" t="s">
        <v>33</v>
      </c>
      <c r="B35" s="19" t="s">
        <v>1022</v>
      </c>
      <c r="C35" s="260" t="s">
        <v>1023</v>
      </c>
      <c r="D35" s="2" t="s">
        <v>69</v>
      </c>
      <c r="E35" s="2">
        <v>12</v>
      </c>
      <c r="F35" s="2">
        <v>1</v>
      </c>
      <c r="G35" s="3">
        <v>120000</v>
      </c>
      <c r="H35" s="17">
        <f t="shared" si="1"/>
        <v>120000</v>
      </c>
      <c r="I35" s="266">
        <f>(K35/F35)/E35</f>
        <v>180000</v>
      </c>
      <c r="J35" s="267">
        <v>2160000</v>
      </c>
      <c r="K35" s="262">
        <v>2160000</v>
      </c>
      <c r="L35" s="262">
        <f>K35*H35</f>
        <v>259200000000</v>
      </c>
      <c r="M35" s="16">
        <v>0.3</v>
      </c>
      <c r="N35" s="17">
        <f>M35*K35</f>
        <v>648000</v>
      </c>
      <c r="O35" s="282">
        <f>N35+K35</f>
        <v>2808000</v>
      </c>
      <c r="P35" s="282">
        <f>O35*H35</f>
        <v>336960000000</v>
      </c>
      <c r="Q35" s="330">
        <v>86400</v>
      </c>
      <c r="R35" s="330">
        <v>10368000000</v>
      </c>
      <c r="S35" s="330">
        <v>172800</v>
      </c>
      <c r="T35" s="330">
        <v>20736000000</v>
      </c>
      <c r="U35" s="330">
        <v>151200</v>
      </c>
      <c r="V35" s="330">
        <v>18144000000</v>
      </c>
      <c r="W35" s="330">
        <v>151200</v>
      </c>
      <c r="X35" s="330">
        <v>18144000000</v>
      </c>
      <c r="Y35" s="330">
        <v>194400</v>
      </c>
      <c r="Z35" s="330">
        <v>23328000000</v>
      </c>
      <c r="AA35" s="330">
        <v>172800</v>
      </c>
      <c r="AB35" s="330">
        <v>20736000000</v>
      </c>
      <c r="AC35" s="330">
        <v>216000</v>
      </c>
      <c r="AD35" s="330">
        <v>25920000000</v>
      </c>
      <c r="AE35" s="330">
        <v>237600</v>
      </c>
      <c r="AF35" s="330">
        <v>28512000000</v>
      </c>
      <c r="AG35" s="330">
        <v>216000</v>
      </c>
      <c r="AH35" s="330">
        <v>25920000000</v>
      </c>
      <c r="AI35" s="330">
        <v>237600</v>
      </c>
      <c r="AJ35" s="330">
        <v>28512000000</v>
      </c>
      <c r="AK35" s="330">
        <v>216000</v>
      </c>
      <c r="AL35" s="330">
        <v>25920000000</v>
      </c>
      <c r="AM35" s="330">
        <v>108000</v>
      </c>
      <c r="AN35" s="330">
        <v>12960000000</v>
      </c>
    </row>
    <row r="36" spans="1:40">
      <c r="A36" s="1" t="s">
        <v>33</v>
      </c>
      <c r="B36" s="19">
        <v>13050206</v>
      </c>
      <c r="C36" s="260" t="s">
        <v>758</v>
      </c>
      <c r="D36" s="2" t="s">
        <v>72</v>
      </c>
      <c r="E36" s="2">
        <v>12</v>
      </c>
      <c r="F36" s="2">
        <v>1</v>
      </c>
      <c r="G36" s="3">
        <v>140000</v>
      </c>
      <c r="H36" s="17">
        <f t="shared" si="1"/>
        <v>140000</v>
      </c>
      <c r="I36" s="266">
        <f>(K36/F36)/E36</f>
        <v>180000</v>
      </c>
      <c r="J36" s="267">
        <v>2160000</v>
      </c>
      <c r="K36" s="262">
        <v>2160000</v>
      </c>
      <c r="L36" s="262">
        <f>K36*H36</f>
        <v>302400000000</v>
      </c>
      <c r="M36" s="16">
        <v>0.3</v>
      </c>
      <c r="N36" s="17">
        <f>M36*K36</f>
        <v>648000</v>
      </c>
      <c r="O36" s="282">
        <f>N36+K36</f>
        <v>2808000</v>
      </c>
      <c r="P36" s="282">
        <f>O36*H36</f>
        <v>393120000000</v>
      </c>
      <c r="Q36" s="330">
        <v>86400</v>
      </c>
      <c r="R36" s="330">
        <v>12096000000</v>
      </c>
      <c r="S36" s="330">
        <v>172800</v>
      </c>
      <c r="T36" s="330">
        <v>24192000000</v>
      </c>
      <c r="U36" s="330">
        <v>151200</v>
      </c>
      <c r="V36" s="330">
        <v>21168000000</v>
      </c>
      <c r="W36" s="330">
        <v>151200</v>
      </c>
      <c r="X36" s="330">
        <v>21168000000</v>
      </c>
      <c r="Y36" s="330">
        <v>194400</v>
      </c>
      <c r="Z36" s="330">
        <v>27216000000</v>
      </c>
      <c r="AA36" s="330">
        <v>172800</v>
      </c>
      <c r="AB36" s="330">
        <v>24192000000</v>
      </c>
      <c r="AC36" s="330">
        <v>216000</v>
      </c>
      <c r="AD36" s="330">
        <v>30240000000</v>
      </c>
      <c r="AE36" s="330">
        <v>237600</v>
      </c>
      <c r="AF36" s="330">
        <v>33264000000</v>
      </c>
      <c r="AG36" s="330">
        <v>216000</v>
      </c>
      <c r="AH36" s="330">
        <v>30240000000</v>
      </c>
      <c r="AI36" s="330">
        <v>237600</v>
      </c>
      <c r="AJ36" s="330">
        <v>33264000000</v>
      </c>
      <c r="AK36" s="330">
        <v>216000</v>
      </c>
      <c r="AL36" s="330">
        <v>30240000000</v>
      </c>
      <c r="AM36" s="330">
        <v>108000</v>
      </c>
      <c r="AN36" s="330">
        <v>15120000000</v>
      </c>
    </row>
    <row r="37" spans="1:40">
      <c r="A37" s="1" t="s">
        <v>33</v>
      </c>
      <c r="B37" s="19">
        <v>13050211</v>
      </c>
      <c r="C37" s="260" t="s">
        <v>77</v>
      </c>
      <c r="D37" s="2" t="s">
        <v>76</v>
      </c>
      <c r="E37" s="2">
        <v>12</v>
      </c>
      <c r="F37" s="2">
        <v>1</v>
      </c>
      <c r="G37" s="3">
        <v>126000</v>
      </c>
      <c r="H37" s="17">
        <f t="shared" si="1"/>
        <v>126000</v>
      </c>
      <c r="I37" s="266">
        <f>(K37/F37)/E37</f>
        <v>4320</v>
      </c>
      <c r="J37" s="267">
        <v>90000</v>
      </c>
      <c r="K37" s="262">
        <v>51840</v>
      </c>
      <c r="L37" s="262">
        <f>K37*H37</f>
        <v>6531840000</v>
      </c>
      <c r="M37" s="16">
        <v>0.5</v>
      </c>
      <c r="N37" s="17">
        <f>M37*K37</f>
        <v>25920</v>
      </c>
      <c r="O37" s="282">
        <f>N37+K37</f>
        <v>77760</v>
      </c>
      <c r="P37" s="282">
        <f>O37*H37</f>
        <v>9797760000</v>
      </c>
      <c r="Q37" s="330">
        <v>2073.6</v>
      </c>
      <c r="R37" s="330">
        <v>261273600</v>
      </c>
      <c r="S37" s="330">
        <v>4147.2</v>
      </c>
      <c r="T37" s="330">
        <v>522547200</v>
      </c>
      <c r="U37" s="330">
        <v>4665.5999999999995</v>
      </c>
      <c r="V37" s="330">
        <v>587865599.99999988</v>
      </c>
      <c r="W37" s="330">
        <v>3628.8</v>
      </c>
      <c r="X37" s="330">
        <v>457228800</v>
      </c>
      <c r="Y37" s="330">
        <v>4665.5999999999995</v>
      </c>
      <c r="Z37" s="330">
        <v>587865599.99999988</v>
      </c>
      <c r="AA37" s="330">
        <v>3628.8</v>
      </c>
      <c r="AB37" s="330">
        <v>457228800</v>
      </c>
      <c r="AC37" s="330">
        <v>5184</v>
      </c>
      <c r="AD37" s="330">
        <v>653184000</v>
      </c>
      <c r="AE37" s="330">
        <v>5184</v>
      </c>
      <c r="AF37" s="330">
        <v>653184000</v>
      </c>
      <c r="AG37" s="330">
        <v>4665.5999999999995</v>
      </c>
      <c r="AH37" s="330">
        <v>587865599.99999988</v>
      </c>
      <c r="AI37" s="330">
        <v>5235.84</v>
      </c>
      <c r="AJ37" s="330">
        <v>659715840</v>
      </c>
      <c r="AK37" s="330">
        <v>5184</v>
      </c>
      <c r="AL37" s="330">
        <v>653184000</v>
      </c>
      <c r="AM37" s="330">
        <v>3576.9600000000005</v>
      </c>
      <c r="AN37" s="330">
        <v>450696960.00000006</v>
      </c>
    </row>
    <row r="38" spans="1:40">
      <c r="A38" s="1" t="s">
        <v>33</v>
      </c>
      <c r="B38" s="19" t="s">
        <v>1024</v>
      </c>
      <c r="C38" s="260" t="s">
        <v>1025</v>
      </c>
      <c r="D38" s="2" t="s">
        <v>79</v>
      </c>
      <c r="E38" s="2">
        <v>12</v>
      </c>
      <c r="F38" s="2">
        <v>1</v>
      </c>
      <c r="G38" s="3">
        <v>125000</v>
      </c>
      <c r="H38" s="17">
        <f t="shared" si="1"/>
        <v>125000</v>
      </c>
      <c r="I38" s="266">
        <f>(K38/F38)/E38</f>
        <v>72000</v>
      </c>
      <c r="J38" s="267">
        <v>864000</v>
      </c>
      <c r="K38" s="262">
        <v>864000</v>
      </c>
      <c r="L38" s="262">
        <f>K38*H38</f>
        <v>108000000000</v>
      </c>
      <c r="M38" s="16">
        <v>0.3</v>
      </c>
      <c r="N38" s="17">
        <f>M38*K38</f>
        <v>259200</v>
      </c>
      <c r="O38" s="282">
        <f>N38+K38</f>
        <v>1123200</v>
      </c>
      <c r="P38" s="282">
        <f>O38*H38</f>
        <v>140400000000</v>
      </c>
      <c r="Q38" s="330">
        <v>34560</v>
      </c>
      <c r="R38" s="330">
        <v>4320000000</v>
      </c>
      <c r="S38" s="330">
        <v>69120</v>
      </c>
      <c r="T38" s="330">
        <v>8640000000</v>
      </c>
      <c r="U38" s="330">
        <v>60480.000000000007</v>
      </c>
      <c r="V38" s="330">
        <v>7560000000.000001</v>
      </c>
      <c r="W38" s="330">
        <v>60480.000000000007</v>
      </c>
      <c r="X38" s="330">
        <v>7560000000.000001</v>
      </c>
      <c r="Y38" s="330">
        <v>77760</v>
      </c>
      <c r="Z38" s="330">
        <v>9720000000</v>
      </c>
      <c r="AA38" s="330">
        <v>69120</v>
      </c>
      <c r="AB38" s="330">
        <v>8640000000</v>
      </c>
      <c r="AC38" s="330">
        <v>86400</v>
      </c>
      <c r="AD38" s="330">
        <v>10800000000</v>
      </c>
      <c r="AE38" s="330">
        <v>95040</v>
      </c>
      <c r="AF38" s="330">
        <v>11880000000</v>
      </c>
      <c r="AG38" s="330">
        <v>86400</v>
      </c>
      <c r="AH38" s="330">
        <v>10800000000</v>
      </c>
      <c r="AI38" s="330">
        <v>95040</v>
      </c>
      <c r="AJ38" s="330">
        <v>11880000000</v>
      </c>
      <c r="AK38" s="330">
        <v>86400</v>
      </c>
      <c r="AL38" s="330">
        <v>10800000000</v>
      </c>
      <c r="AM38" s="330">
        <v>43200</v>
      </c>
      <c r="AN38" s="330">
        <v>5400000000</v>
      </c>
    </row>
    <row r="39" spans="1:40">
      <c r="A39" s="1" t="s">
        <v>33</v>
      </c>
      <c r="B39" s="19">
        <v>13050311</v>
      </c>
      <c r="C39" s="260" t="s">
        <v>760</v>
      </c>
      <c r="D39" s="2" t="s">
        <v>759</v>
      </c>
      <c r="E39" s="2">
        <v>12</v>
      </c>
      <c r="F39" s="2">
        <v>1</v>
      </c>
      <c r="G39" s="3">
        <v>225030</v>
      </c>
      <c r="H39" s="17">
        <f t="shared" si="1"/>
        <v>225030</v>
      </c>
      <c r="I39" s="266">
        <f>(K39/F39)/E39</f>
        <v>27000</v>
      </c>
      <c r="J39" s="267">
        <v>400000</v>
      </c>
      <c r="K39" s="262">
        <v>324000</v>
      </c>
      <c r="L39" s="262">
        <f>K39*H39</f>
        <v>72909720000</v>
      </c>
      <c r="M39" s="16">
        <v>0.1</v>
      </c>
      <c r="N39" s="17">
        <f>M39*K39</f>
        <v>32400</v>
      </c>
      <c r="O39" s="282">
        <f>N39+K39</f>
        <v>356400</v>
      </c>
      <c r="P39" s="282">
        <f>O39*H39</f>
        <v>80200692000</v>
      </c>
      <c r="Q39" s="330">
        <v>12960</v>
      </c>
      <c r="R39" s="330">
        <v>2916388800</v>
      </c>
      <c r="S39" s="330">
        <v>25920</v>
      </c>
      <c r="T39" s="330">
        <v>5832777600</v>
      </c>
      <c r="U39" s="330">
        <v>29160</v>
      </c>
      <c r="V39" s="330">
        <v>6561874800</v>
      </c>
      <c r="W39" s="330">
        <v>22680.000000000004</v>
      </c>
      <c r="X39" s="330">
        <v>5103680400.000001</v>
      </c>
      <c r="Y39" s="330">
        <v>29160</v>
      </c>
      <c r="Z39" s="330">
        <v>6561874800</v>
      </c>
      <c r="AA39" s="330">
        <v>22680.000000000004</v>
      </c>
      <c r="AB39" s="330">
        <v>5103680400.000001</v>
      </c>
      <c r="AC39" s="330">
        <v>32400</v>
      </c>
      <c r="AD39" s="330">
        <v>7290972000</v>
      </c>
      <c r="AE39" s="330">
        <v>32400</v>
      </c>
      <c r="AF39" s="330">
        <v>7290972000</v>
      </c>
      <c r="AG39" s="330">
        <v>29160</v>
      </c>
      <c r="AH39" s="330">
        <v>6561874800</v>
      </c>
      <c r="AI39" s="330">
        <v>32724.000000000004</v>
      </c>
      <c r="AJ39" s="330">
        <v>7363881720.000001</v>
      </c>
      <c r="AK39" s="330">
        <v>32400</v>
      </c>
      <c r="AL39" s="330">
        <v>7290972000</v>
      </c>
      <c r="AM39" s="330">
        <v>22356.000000000004</v>
      </c>
      <c r="AN39" s="330">
        <v>5030770680.000001</v>
      </c>
    </row>
    <row r="40" spans="1:40">
      <c r="A40" s="1" t="s">
        <v>33</v>
      </c>
      <c r="B40" s="19" t="s">
        <v>1026</v>
      </c>
      <c r="C40" s="260" t="s">
        <v>1027</v>
      </c>
      <c r="D40" s="2" t="s">
        <v>89</v>
      </c>
      <c r="E40" s="2">
        <v>12</v>
      </c>
      <c r="F40" s="2">
        <v>1</v>
      </c>
      <c r="G40" s="3">
        <v>170000</v>
      </c>
      <c r="H40" s="17">
        <f t="shared" si="1"/>
        <v>170000</v>
      </c>
      <c r="I40" s="266">
        <f>(K40/F40)/E40</f>
        <v>42000</v>
      </c>
      <c r="J40" s="267">
        <v>504000</v>
      </c>
      <c r="K40" s="262">
        <v>504000</v>
      </c>
      <c r="L40" s="262">
        <f>K40*H40</f>
        <v>85680000000</v>
      </c>
      <c r="M40" s="16">
        <v>0.2</v>
      </c>
      <c r="N40" s="17">
        <f>M40*K40</f>
        <v>100800</v>
      </c>
      <c r="O40" s="282">
        <f>N40+K40</f>
        <v>604800</v>
      </c>
      <c r="P40" s="282">
        <f>O40*H40</f>
        <v>102816000000</v>
      </c>
      <c r="Q40" s="330">
        <v>20160</v>
      </c>
      <c r="R40" s="330">
        <v>3427200000</v>
      </c>
      <c r="S40" s="330">
        <v>40320</v>
      </c>
      <c r="T40" s="330">
        <v>6854400000</v>
      </c>
      <c r="U40" s="330">
        <v>35280</v>
      </c>
      <c r="V40" s="330">
        <v>5997600000</v>
      </c>
      <c r="W40" s="330">
        <v>35280</v>
      </c>
      <c r="X40" s="330">
        <v>5997600000</v>
      </c>
      <c r="Y40" s="330">
        <v>45360</v>
      </c>
      <c r="Z40" s="330">
        <v>7711200000</v>
      </c>
      <c r="AA40" s="330">
        <v>40320</v>
      </c>
      <c r="AB40" s="330">
        <v>6854400000</v>
      </c>
      <c r="AC40" s="330">
        <v>50400</v>
      </c>
      <c r="AD40" s="330">
        <v>8568000000</v>
      </c>
      <c r="AE40" s="330">
        <v>55440</v>
      </c>
      <c r="AF40" s="330">
        <v>9424800000</v>
      </c>
      <c r="AG40" s="330">
        <v>50400</v>
      </c>
      <c r="AH40" s="330">
        <v>8568000000</v>
      </c>
      <c r="AI40" s="330">
        <v>55440</v>
      </c>
      <c r="AJ40" s="330">
        <v>9424800000</v>
      </c>
      <c r="AK40" s="330">
        <v>50400</v>
      </c>
      <c r="AL40" s="330">
        <v>8568000000</v>
      </c>
      <c r="AM40" s="330">
        <v>25200</v>
      </c>
      <c r="AN40" s="330">
        <v>4284000000</v>
      </c>
    </row>
    <row r="41" spans="1:40">
      <c r="A41" s="376" t="s">
        <v>30</v>
      </c>
      <c r="B41" s="19">
        <v>13050217</v>
      </c>
      <c r="C41" s="260" t="s">
        <v>762</v>
      </c>
      <c r="D41" s="2" t="s">
        <v>92</v>
      </c>
      <c r="E41" s="2">
        <v>12</v>
      </c>
      <c r="F41" s="2">
        <v>1</v>
      </c>
      <c r="G41" s="3">
        <v>237000</v>
      </c>
      <c r="H41" s="17">
        <f t="shared" si="1"/>
        <v>237000</v>
      </c>
      <c r="I41" s="266">
        <f>(K41/F41)/E41</f>
        <v>13200</v>
      </c>
      <c r="J41" s="267">
        <v>158400</v>
      </c>
      <c r="K41" s="262">
        <v>158400</v>
      </c>
      <c r="L41" s="262">
        <f>K41*H41</f>
        <v>37540800000</v>
      </c>
      <c r="M41" s="16">
        <v>0.2</v>
      </c>
      <c r="N41" s="17">
        <f>M41*K41</f>
        <v>31680</v>
      </c>
      <c r="O41" s="282">
        <f>N41+K41</f>
        <v>190080</v>
      </c>
      <c r="P41" s="282">
        <f>O41*H41</f>
        <v>45048960000</v>
      </c>
      <c r="Q41" s="330">
        <v>6336</v>
      </c>
      <c r="R41" s="330">
        <v>1501632000</v>
      </c>
      <c r="S41" s="330">
        <v>12672</v>
      </c>
      <c r="T41" s="330">
        <v>3003264000</v>
      </c>
      <c r="U41" s="330">
        <v>14256</v>
      </c>
      <c r="V41" s="330">
        <v>3378672000</v>
      </c>
      <c r="W41" s="330">
        <v>11088.000000000002</v>
      </c>
      <c r="X41" s="330">
        <v>2627856000.0000005</v>
      </c>
      <c r="Y41" s="330">
        <v>14256</v>
      </c>
      <c r="Z41" s="330">
        <v>3378672000</v>
      </c>
      <c r="AA41" s="330">
        <v>11088.000000000002</v>
      </c>
      <c r="AB41" s="330">
        <v>2627856000.0000005</v>
      </c>
      <c r="AC41" s="330">
        <v>15840</v>
      </c>
      <c r="AD41" s="330">
        <v>3754080000</v>
      </c>
      <c r="AE41" s="330">
        <v>15840</v>
      </c>
      <c r="AF41" s="330">
        <v>3754080000</v>
      </c>
      <c r="AG41" s="330">
        <v>14256</v>
      </c>
      <c r="AH41" s="330">
        <v>3378672000</v>
      </c>
      <c r="AI41" s="330">
        <v>15998.400000000001</v>
      </c>
      <c r="AJ41" s="330">
        <v>3791620800.0000005</v>
      </c>
      <c r="AK41" s="330">
        <v>15840</v>
      </c>
      <c r="AL41" s="330">
        <v>3754080000</v>
      </c>
      <c r="AM41" s="330">
        <v>10929.6</v>
      </c>
      <c r="AN41" s="330">
        <v>2590315200</v>
      </c>
    </row>
    <row r="42" spans="1:40">
      <c r="A42" s="1" t="s">
        <v>33</v>
      </c>
      <c r="B42" s="19">
        <v>13050313</v>
      </c>
      <c r="C42" s="260" t="s">
        <v>763</v>
      </c>
      <c r="D42" s="2" t="s">
        <v>94</v>
      </c>
      <c r="E42" s="2">
        <v>12</v>
      </c>
      <c r="F42" s="2">
        <v>1</v>
      </c>
      <c r="G42" s="3">
        <v>660000</v>
      </c>
      <c r="H42" s="17">
        <f t="shared" si="1"/>
        <v>660000</v>
      </c>
      <c r="I42" s="266">
        <f>(K42/F42)/E42</f>
        <v>12000</v>
      </c>
      <c r="J42" s="267">
        <v>144000</v>
      </c>
      <c r="K42" s="262">
        <v>144000</v>
      </c>
      <c r="L42" s="262">
        <f>K42*H42</f>
        <v>95040000000</v>
      </c>
      <c r="M42" s="16">
        <v>0</v>
      </c>
      <c r="N42" s="17">
        <f>M42*K42</f>
        <v>0</v>
      </c>
      <c r="O42" s="282">
        <f>N42+K42</f>
        <v>144000</v>
      </c>
      <c r="P42" s="282">
        <f>O42*H42</f>
        <v>95040000000</v>
      </c>
      <c r="Q42" s="330">
        <v>5760</v>
      </c>
      <c r="R42" s="330">
        <v>3801600000</v>
      </c>
      <c r="S42" s="330">
        <v>11520</v>
      </c>
      <c r="T42" s="330">
        <v>7603200000</v>
      </c>
      <c r="U42" s="330">
        <v>12960</v>
      </c>
      <c r="V42" s="330">
        <v>8553600000</v>
      </c>
      <c r="W42" s="330">
        <v>10080.000000000002</v>
      </c>
      <c r="X42" s="330">
        <v>6652800000.000001</v>
      </c>
      <c r="Y42" s="330">
        <v>12960</v>
      </c>
      <c r="Z42" s="330">
        <v>8553600000</v>
      </c>
      <c r="AA42" s="330">
        <v>10080.000000000002</v>
      </c>
      <c r="AB42" s="330">
        <v>6652800000.000001</v>
      </c>
      <c r="AC42" s="330">
        <v>14400</v>
      </c>
      <c r="AD42" s="330">
        <v>9504000000</v>
      </c>
      <c r="AE42" s="330">
        <v>14400</v>
      </c>
      <c r="AF42" s="330">
        <v>9504000000</v>
      </c>
      <c r="AG42" s="330">
        <v>12960</v>
      </c>
      <c r="AH42" s="330">
        <v>8553600000</v>
      </c>
      <c r="AI42" s="330">
        <v>14544.000000000002</v>
      </c>
      <c r="AJ42" s="330">
        <v>9599040000.0000019</v>
      </c>
      <c r="AK42" s="330">
        <v>14400</v>
      </c>
      <c r="AL42" s="330">
        <v>9504000000</v>
      </c>
      <c r="AM42" s="330">
        <v>9936</v>
      </c>
      <c r="AN42" s="330">
        <v>6557760000</v>
      </c>
    </row>
    <row r="43" spans="1:40">
      <c r="A43" s="1" t="s">
        <v>33</v>
      </c>
      <c r="B43" s="19">
        <v>13050210</v>
      </c>
      <c r="C43" s="260" t="s">
        <v>100</v>
      </c>
      <c r="D43" s="2"/>
      <c r="E43" s="2">
        <v>12</v>
      </c>
      <c r="F43" s="2">
        <v>1</v>
      </c>
      <c r="G43" s="3">
        <v>140000</v>
      </c>
      <c r="H43" s="17">
        <f t="shared" si="1"/>
        <v>140000</v>
      </c>
      <c r="I43" s="266">
        <f>(K43/F43)/E43</f>
        <v>32400</v>
      </c>
      <c r="J43" s="267">
        <v>388800</v>
      </c>
      <c r="K43" s="262">
        <v>388800</v>
      </c>
      <c r="L43" s="262">
        <f>K43*H43</f>
        <v>54432000000</v>
      </c>
      <c r="M43" s="16">
        <v>0</v>
      </c>
      <c r="N43" s="17">
        <f>M43*K43</f>
        <v>0</v>
      </c>
      <c r="O43" s="282">
        <f>N43+K43</f>
        <v>388800</v>
      </c>
      <c r="P43" s="282">
        <f>O43*H43</f>
        <v>54432000000</v>
      </c>
      <c r="Q43" s="330">
        <v>15552</v>
      </c>
      <c r="R43" s="330">
        <v>2177280000</v>
      </c>
      <c r="S43" s="330">
        <v>31104</v>
      </c>
      <c r="T43" s="330">
        <v>4354560000</v>
      </c>
      <c r="U43" s="330">
        <v>34992</v>
      </c>
      <c r="V43" s="330">
        <v>4898880000</v>
      </c>
      <c r="W43" s="330">
        <v>27216.000000000004</v>
      </c>
      <c r="X43" s="330">
        <v>3810240000.0000005</v>
      </c>
      <c r="Y43" s="330">
        <v>34992</v>
      </c>
      <c r="Z43" s="330">
        <v>4898880000</v>
      </c>
      <c r="AA43" s="330">
        <v>27216.000000000004</v>
      </c>
      <c r="AB43" s="330">
        <v>3810240000.0000005</v>
      </c>
      <c r="AC43" s="330">
        <v>38880</v>
      </c>
      <c r="AD43" s="330">
        <v>5443200000</v>
      </c>
      <c r="AE43" s="330">
        <v>38880</v>
      </c>
      <c r="AF43" s="330">
        <v>5443200000</v>
      </c>
      <c r="AG43" s="330">
        <v>34992</v>
      </c>
      <c r="AH43" s="330">
        <v>4898880000</v>
      </c>
      <c r="AI43" s="330">
        <v>39268.800000000003</v>
      </c>
      <c r="AJ43" s="330">
        <v>5497632000</v>
      </c>
      <c r="AK43" s="330">
        <v>38880</v>
      </c>
      <c r="AL43" s="330">
        <v>5443200000</v>
      </c>
      <c r="AM43" s="330">
        <v>26827.200000000001</v>
      </c>
      <c r="AN43" s="330">
        <v>3755808000</v>
      </c>
    </row>
    <row r="44" spans="1:40">
      <c r="A44" s="1" t="s">
        <v>33</v>
      </c>
      <c r="B44" s="19">
        <v>13050221</v>
      </c>
      <c r="C44" s="379" t="s">
        <v>765</v>
      </c>
      <c r="D44" s="2" t="s">
        <v>764</v>
      </c>
      <c r="E44" s="2">
        <v>12</v>
      </c>
      <c r="F44" s="2">
        <v>1</v>
      </c>
      <c r="G44" s="3">
        <v>170000</v>
      </c>
      <c r="H44" s="17">
        <f t="shared" si="1"/>
        <v>170000</v>
      </c>
      <c r="I44" s="266">
        <f>(K44/F44)/E44</f>
        <v>18000</v>
      </c>
      <c r="J44" s="267">
        <v>216000</v>
      </c>
      <c r="K44" s="262">
        <v>216000</v>
      </c>
      <c r="L44" s="262">
        <f>K44*H44</f>
        <v>36720000000</v>
      </c>
      <c r="M44" s="16">
        <v>0.1</v>
      </c>
      <c r="N44" s="17">
        <f>M44*K44</f>
        <v>21600</v>
      </c>
      <c r="O44" s="282">
        <f>N44+K44</f>
        <v>237600</v>
      </c>
      <c r="P44" s="282">
        <f>O44*H44</f>
        <v>40392000000</v>
      </c>
      <c r="Q44" s="330">
        <v>10800</v>
      </c>
      <c r="R44" s="330">
        <v>1836000000</v>
      </c>
      <c r="S44" s="330">
        <v>19440</v>
      </c>
      <c r="T44" s="330">
        <v>3304800000</v>
      </c>
      <c r="U44" s="330">
        <v>19440</v>
      </c>
      <c r="V44" s="330">
        <v>3304800000</v>
      </c>
      <c r="W44" s="330">
        <v>12960</v>
      </c>
      <c r="X44" s="330">
        <v>2203200000</v>
      </c>
      <c r="Y44" s="330">
        <v>15120.000000000002</v>
      </c>
      <c r="Z44" s="330">
        <v>2570400000.0000005</v>
      </c>
      <c r="AA44" s="330">
        <v>17280</v>
      </c>
      <c r="AB44" s="330">
        <v>2937600000</v>
      </c>
      <c r="AC44" s="330">
        <v>25920</v>
      </c>
      <c r="AD44" s="330">
        <v>4406400000</v>
      </c>
      <c r="AE44" s="330">
        <v>21600</v>
      </c>
      <c r="AF44" s="330">
        <v>3672000000</v>
      </c>
      <c r="AG44" s="330">
        <v>21600</v>
      </c>
      <c r="AH44" s="330">
        <v>3672000000</v>
      </c>
      <c r="AI44" s="330">
        <v>21600</v>
      </c>
      <c r="AJ44" s="330">
        <v>3672000000</v>
      </c>
      <c r="AK44" s="330">
        <v>17280</v>
      </c>
      <c r="AL44" s="330">
        <v>2937600000</v>
      </c>
      <c r="AM44" s="330">
        <v>12960</v>
      </c>
      <c r="AN44" s="330">
        <v>2203200000</v>
      </c>
    </row>
    <row r="45" spans="1:40">
      <c r="A45" s="376" t="s">
        <v>30</v>
      </c>
      <c r="B45" s="19">
        <v>13060306</v>
      </c>
      <c r="C45" s="379" t="s">
        <v>766</v>
      </c>
      <c r="D45" s="2" t="s">
        <v>260</v>
      </c>
      <c r="E45" s="2">
        <v>12</v>
      </c>
      <c r="F45" s="2">
        <v>1</v>
      </c>
      <c r="G45" s="3">
        <v>256148</v>
      </c>
      <c r="H45" s="17">
        <f t="shared" si="1"/>
        <v>256148</v>
      </c>
      <c r="I45" s="266">
        <f>(K45/F45)/E45</f>
        <v>7200</v>
      </c>
      <c r="J45" s="267">
        <v>86400</v>
      </c>
      <c r="K45" s="262">
        <v>86400</v>
      </c>
      <c r="L45" s="262">
        <f>K45*H45</f>
        <v>22131187200</v>
      </c>
      <c r="M45" s="16">
        <v>0.1</v>
      </c>
      <c r="N45" s="17">
        <f>M45*K45</f>
        <v>8640</v>
      </c>
      <c r="O45" s="282">
        <f>N45+K45</f>
        <v>95040</v>
      </c>
      <c r="P45" s="282">
        <f>O45*H45</f>
        <v>24344305920</v>
      </c>
      <c r="Q45" s="330">
        <v>3456</v>
      </c>
      <c r="R45" s="330">
        <v>885247488</v>
      </c>
      <c r="S45" s="330">
        <v>6912</v>
      </c>
      <c r="T45" s="330">
        <v>1770494976</v>
      </c>
      <c r="U45" s="330">
        <v>7776</v>
      </c>
      <c r="V45" s="330">
        <v>1991806848</v>
      </c>
      <c r="W45" s="330">
        <v>6048.0000000000009</v>
      </c>
      <c r="X45" s="330">
        <v>1549183104.0000002</v>
      </c>
      <c r="Y45" s="330">
        <v>7776</v>
      </c>
      <c r="Z45" s="330">
        <v>1991806848</v>
      </c>
      <c r="AA45" s="330">
        <v>6048.0000000000009</v>
      </c>
      <c r="AB45" s="330">
        <v>1549183104.0000002</v>
      </c>
      <c r="AC45" s="330">
        <v>8640</v>
      </c>
      <c r="AD45" s="330">
        <v>2213118720</v>
      </c>
      <c r="AE45" s="330">
        <v>8640</v>
      </c>
      <c r="AF45" s="330">
        <v>2213118720</v>
      </c>
      <c r="AG45" s="330">
        <v>7776</v>
      </c>
      <c r="AH45" s="330">
        <v>1991806848</v>
      </c>
      <c r="AI45" s="330">
        <v>8726.4000000000015</v>
      </c>
      <c r="AJ45" s="330">
        <v>2235249907.2000003</v>
      </c>
      <c r="AK45" s="330">
        <v>8640</v>
      </c>
      <c r="AL45" s="330">
        <v>2213118720</v>
      </c>
      <c r="AM45" s="330">
        <v>5961.6</v>
      </c>
      <c r="AN45" s="330">
        <v>1527051916.8000002</v>
      </c>
    </row>
    <row r="46" spans="1:40">
      <c r="A46" s="1" t="s">
        <v>33</v>
      </c>
      <c r="B46" s="19">
        <v>13050335</v>
      </c>
      <c r="C46" s="379" t="s">
        <v>889</v>
      </c>
      <c r="D46" s="2"/>
      <c r="E46" s="2">
        <v>12</v>
      </c>
      <c r="F46" s="2">
        <v>1</v>
      </c>
      <c r="G46" s="3">
        <v>345000</v>
      </c>
      <c r="H46" s="17">
        <f t="shared" si="1"/>
        <v>345000</v>
      </c>
      <c r="I46" s="266">
        <f>(K46/F46)/E46</f>
        <v>5400</v>
      </c>
      <c r="J46" s="267">
        <v>64800</v>
      </c>
      <c r="K46" s="262">
        <v>64800</v>
      </c>
      <c r="L46" s="262">
        <f>K46*H46</f>
        <v>22356000000</v>
      </c>
      <c r="M46" s="16">
        <v>0</v>
      </c>
      <c r="N46" s="17">
        <f>M46*K46</f>
        <v>0</v>
      </c>
      <c r="O46" s="282">
        <f>N46+K46</f>
        <v>64800</v>
      </c>
      <c r="P46" s="282">
        <f>O46*H46</f>
        <v>22356000000</v>
      </c>
      <c r="Q46" s="330">
        <v>3240</v>
      </c>
      <c r="R46" s="330">
        <v>1117800000</v>
      </c>
      <c r="S46" s="330">
        <v>5832</v>
      </c>
      <c r="T46" s="330">
        <v>2012040000</v>
      </c>
      <c r="U46" s="330">
        <v>5832</v>
      </c>
      <c r="V46" s="330">
        <v>2012040000</v>
      </c>
      <c r="W46" s="330">
        <v>3888</v>
      </c>
      <c r="X46" s="330">
        <v>1341360000</v>
      </c>
      <c r="Y46" s="330">
        <v>4536</v>
      </c>
      <c r="Z46" s="330">
        <v>1564920000</v>
      </c>
      <c r="AA46" s="330">
        <v>5184</v>
      </c>
      <c r="AB46" s="330">
        <v>1788480000</v>
      </c>
      <c r="AC46" s="330">
        <v>7776</v>
      </c>
      <c r="AD46" s="330">
        <v>2682720000</v>
      </c>
      <c r="AE46" s="330">
        <v>6480</v>
      </c>
      <c r="AF46" s="330">
        <v>2235600000</v>
      </c>
      <c r="AG46" s="330">
        <v>6480</v>
      </c>
      <c r="AH46" s="330">
        <v>2235600000</v>
      </c>
      <c r="AI46" s="330">
        <v>6480</v>
      </c>
      <c r="AJ46" s="330">
        <v>2235600000</v>
      </c>
      <c r="AK46" s="330">
        <v>5184</v>
      </c>
      <c r="AL46" s="330">
        <v>1788480000</v>
      </c>
      <c r="AM46" s="330">
        <v>3888</v>
      </c>
      <c r="AN46" s="330">
        <v>1341360000</v>
      </c>
    </row>
    <row r="47" spans="1:40">
      <c r="A47" s="1" t="s">
        <v>30</v>
      </c>
      <c r="B47" s="19">
        <v>13050310</v>
      </c>
      <c r="C47" s="260" t="s">
        <v>771</v>
      </c>
      <c r="D47" s="2" t="s">
        <v>772</v>
      </c>
      <c r="E47" s="2">
        <v>12</v>
      </c>
      <c r="F47" s="2">
        <v>1</v>
      </c>
      <c r="G47" s="3">
        <v>193452.38095238092</v>
      </c>
      <c r="H47" s="17">
        <f t="shared" si="1"/>
        <v>193452.38095238092</v>
      </c>
      <c r="I47" s="266">
        <f>(K47/F47)/E47</f>
        <v>7200</v>
      </c>
      <c r="J47" s="267">
        <v>86400</v>
      </c>
      <c r="K47" s="262">
        <v>86400</v>
      </c>
      <c r="L47" s="262">
        <f>K47*H47</f>
        <v>16714285714.285711</v>
      </c>
      <c r="M47" s="16">
        <v>0.2</v>
      </c>
      <c r="N47" s="17">
        <f>M47*K47</f>
        <v>17280</v>
      </c>
      <c r="O47" s="282">
        <f>N47+K47</f>
        <v>103680</v>
      </c>
      <c r="P47" s="282">
        <f>O47*H47</f>
        <v>20057142857.142853</v>
      </c>
      <c r="Q47" s="330">
        <v>3456</v>
      </c>
      <c r="R47" s="330">
        <v>668571428.57142842</v>
      </c>
      <c r="S47" s="330">
        <v>6912</v>
      </c>
      <c r="T47" s="330">
        <v>1337142857.1428568</v>
      </c>
      <c r="U47" s="330">
        <v>7776</v>
      </c>
      <c r="V47" s="330">
        <v>1504285714.2857139</v>
      </c>
      <c r="W47" s="330">
        <v>6048.0000000000009</v>
      </c>
      <c r="X47" s="330">
        <v>1170000000</v>
      </c>
      <c r="Y47" s="330">
        <v>7776</v>
      </c>
      <c r="Z47" s="330">
        <v>1504285714.2857139</v>
      </c>
      <c r="AA47" s="330">
        <v>6048.0000000000009</v>
      </c>
      <c r="AB47" s="330">
        <v>1170000000</v>
      </c>
      <c r="AC47" s="330">
        <v>8640</v>
      </c>
      <c r="AD47" s="330">
        <v>1671428571.4285712</v>
      </c>
      <c r="AE47" s="330">
        <v>8640</v>
      </c>
      <c r="AF47" s="330">
        <v>1671428571.4285712</v>
      </c>
      <c r="AG47" s="330">
        <v>7776</v>
      </c>
      <c r="AH47" s="330">
        <v>1504285714.2857139</v>
      </c>
      <c r="AI47" s="330">
        <v>8726.4000000000015</v>
      </c>
      <c r="AJ47" s="330">
        <v>1688142857.1428571</v>
      </c>
      <c r="AK47" s="330">
        <v>8640</v>
      </c>
      <c r="AL47" s="330">
        <v>1671428571.4285712</v>
      </c>
      <c r="AM47" s="330">
        <v>5961.6</v>
      </c>
      <c r="AN47" s="330">
        <v>1153285714.2857141</v>
      </c>
    </row>
    <row r="48" spans="1:40">
      <c r="A48" s="1" t="s">
        <v>30</v>
      </c>
      <c r="B48" s="19">
        <v>13050314</v>
      </c>
      <c r="C48" s="260" t="s">
        <v>773</v>
      </c>
      <c r="D48" s="2" t="s">
        <v>774</v>
      </c>
      <c r="E48" s="2">
        <v>12</v>
      </c>
      <c r="F48" s="2">
        <v>1</v>
      </c>
      <c r="G48" s="3">
        <v>193452.38095238092</v>
      </c>
      <c r="H48" s="17">
        <f t="shared" si="1"/>
        <v>193452.38095238092</v>
      </c>
      <c r="I48" s="266">
        <f>(K48/F48)/E48</f>
        <v>5760</v>
      </c>
      <c r="J48" s="267">
        <v>69120</v>
      </c>
      <c r="K48" s="262">
        <v>69120</v>
      </c>
      <c r="L48" s="262">
        <f>K48*H48</f>
        <v>13371428571.42857</v>
      </c>
      <c r="M48" s="16">
        <v>0.2</v>
      </c>
      <c r="N48" s="17">
        <f>M48*K48</f>
        <v>13824</v>
      </c>
      <c r="O48" s="282">
        <f>N48+K48</f>
        <v>82944</v>
      </c>
      <c r="P48" s="282">
        <f>O48*H48</f>
        <v>16045714285.714283</v>
      </c>
      <c r="Q48" s="330">
        <v>2764.8</v>
      </c>
      <c r="R48" s="330">
        <v>534857142.85714281</v>
      </c>
      <c r="S48" s="330">
        <v>5529.6</v>
      </c>
      <c r="T48" s="330">
        <v>1069714285.7142856</v>
      </c>
      <c r="U48" s="330">
        <v>6220.8</v>
      </c>
      <c r="V48" s="330">
        <v>1203428571.4285712</v>
      </c>
      <c r="W48" s="330">
        <v>4838.4000000000005</v>
      </c>
      <c r="X48" s="330">
        <v>935999999.99999988</v>
      </c>
      <c r="Y48" s="330">
        <v>6220.8</v>
      </c>
      <c r="Z48" s="330">
        <v>1203428571.4285712</v>
      </c>
      <c r="AA48" s="330">
        <v>4838.4000000000005</v>
      </c>
      <c r="AB48" s="330">
        <v>935999999.99999988</v>
      </c>
      <c r="AC48" s="330">
        <v>6912</v>
      </c>
      <c r="AD48" s="330">
        <v>1337142857.1428568</v>
      </c>
      <c r="AE48" s="330">
        <v>6912</v>
      </c>
      <c r="AF48" s="330">
        <v>1337142857.1428568</v>
      </c>
      <c r="AG48" s="330">
        <v>6220.8</v>
      </c>
      <c r="AH48" s="330">
        <v>1203428571.4285712</v>
      </c>
      <c r="AI48" s="330">
        <v>6981.1200000000008</v>
      </c>
      <c r="AJ48" s="330">
        <v>1350514285.7142856</v>
      </c>
      <c r="AK48" s="330">
        <v>6912</v>
      </c>
      <c r="AL48" s="330">
        <v>1337142857.1428568</v>
      </c>
      <c r="AM48" s="330">
        <v>4769.2800000000007</v>
      </c>
      <c r="AN48" s="330">
        <v>922628571.42857134</v>
      </c>
    </row>
    <row r="49" spans="1:41">
      <c r="A49" s="1" t="s">
        <v>30</v>
      </c>
      <c r="B49" s="19">
        <v>13050309</v>
      </c>
      <c r="C49" s="260" t="s">
        <v>767</v>
      </c>
      <c r="D49" s="2" t="s">
        <v>775</v>
      </c>
      <c r="E49" s="2">
        <v>12</v>
      </c>
      <c r="F49" s="2">
        <v>1</v>
      </c>
      <c r="G49" s="3">
        <v>572917</v>
      </c>
      <c r="H49" s="17">
        <f t="shared" si="1"/>
        <v>572917</v>
      </c>
      <c r="I49" s="266">
        <f>(K49/F49)/E49</f>
        <v>21600</v>
      </c>
      <c r="J49" s="267">
        <v>259200</v>
      </c>
      <c r="K49" s="262">
        <v>259200</v>
      </c>
      <c r="L49" s="262">
        <f>K49*H49</f>
        <v>148500086400</v>
      </c>
      <c r="M49" s="16">
        <v>0.1</v>
      </c>
      <c r="N49" s="17">
        <f>M49*K49</f>
        <v>25920</v>
      </c>
      <c r="O49" s="282">
        <f>N49+K49</f>
        <v>285120</v>
      </c>
      <c r="P49" s="282">
        <f>O49*H49</f>
        <v>163350095040</v>
      </c>
      <c r="Q49" s="330">
        <v>10368</v>
      </c>
      <c r="R49" s="330">
        <v>5940003456</v>
      </c>
      <c r="S49" s="330">
        <v>20736</v>
      </c>
      <c r="T49" s="330">
        <v>11880006912</v>
      </c>
      <c r="U49" s="330">
        <v>23328</v>
      </c>
      <c r="V49" s="330">
        <v>13365007776</v>
      </c>
      <c r="W49" s="330">
        <v>18144</v>
      </c>
      <c r="X49" s="330">
        <v>10395006048</v>
      </c>
      <c r="Y49" s="330">
        <v>23328</v>
      </c>
      <c r="Z49" s="330">
        <v>13365007776</v>
      </c>
      <c r="AA49" s="330">
        <v>18144</v>
      </c>
      <c r="AB49" s="330">
        <v>10395006048</v>
      </c>
      <c r="AC49" s="330">
        <v>25920</v>
      </c>
      <c r="AD49" s="330">
        <v>14850008640</v>
      </c>
      <c r="AE49" s="330">
        <v>25920</v>
      </c>
      <c r="AF49" s="330">
        <v>14850008640</v>
      </c>
      <c r="AG49" s="330">
        <v>23328</v>
      </c>
      <c r="AH49" s="330">
        <v>13365007776</v>
      </c>
      <c r="AI49" s="330">
        <v>26179.200000000001</v>
      </c>
      <c r="AJ49" s="330">
        <v>14998508726.4</v>
      </c>
      <c r="AK49" s="330">
        <v>25920</v>
      </c>
      <c r="AL49" s="330">
        <v>14850008640</v>
      </c>
      <c r="AM49" s="330">
        <v>17884.800000000003</v>
      </c>
      <c r="AN49" s="330">
        <v>10246505961.600002</v>
      </c>
    </row>
    <row r="50" spans="1:41">
      <c r="A50" s="1" t="s">
        <v>30</v>
      </c>
      <c r="B50" s="19">
        <v>13050214</v>
      </c>
      <c r="C50" s="260" t="s">
        <v>768</v>
      </c>
      <c r="D50" s="2" t="s">
        <v>85</v>
      </c>
      <c r="E50" s="2">
        <v>12</v>
      </c>
      <c r="F50" s="2">
        <v>1</v>
      </c>
      <c r="G50" s="3">
        <v>1041667</v>
      </c>
      <c r="H50" s="17">
        <f t="shared" si="1"/>
        <v>1041667</v>
      </c>
      <c r="I50" s="266">
        <f>(K50/F50)/E50</f>
        <v>2160</v>
      </c>
      <c r="J50" s="267">
        <v>25920</v>
      </c>
      <c r="K50" s="262">
        <v>25920</v>
      </c>
      <c r="L50" s="262">
        <f>K50*H50</f>
        <v>27000008640</v>
      </c>
      <c r="M50" s="16">
        <v>0.3</v>
      </c>
      <c r="N50" s="17">
        <f>M50*K50</f>
        <v>7776</v>
      </c>
      <c r="O50" s="282">
        <f>N50+K50</f>
        <v>33696</v>
      </c>
      <c r="P50" s="282">
        <f>O50*H50</f>
        <v>35100011232</v>
      </c>
      <c r="Q50" s="330">
        <v>1036.8</v>
      </c>
      <c r="R50" s="330">
        <v>1080000345.5999999</v>
      </c>
      <c r="S50" s="330">
        <v>2073.6</v>
      </c>
      <c r="T50" s="330">
        <v>2160000691.1999998</v>
      </c>
      <c r="U50" s="330">
        <v>2332.7999999999997</v>
      </c>
      <c r="V50" s="330">
        <v>2430000777.5999999</v>
      </c>
      <c r="W50" s="330">
        <v>1814.4</v>
      </c>
      <c r="X50" s="330">
        <v>1890000604.8000002</v>
      </c>
      <c r="Y50" s="330">
        <v>2332.7999999999997</v>
      </c>
      <c r="Z50" s="330">
        <v>2430000777.5999999</v>
      </c>
      <c r="AA50" s="330">
        <v>1814.4</v>
      </c>
      <c r="AB50" s="330">
        <v>1890000604.8000002</v>
      </c>
      <c r="AC50" s="330">
        <v>2592</v>
      </c>
      <c r="AD50" s="330">
        <v>2700000864</v>
      </c>
      <c r="AE50" s="330">
        <v>2592</v>
      </c>
      <c r="AF50" s="330">
        <v>2700000864</v>
      </c>
      <c r="AG50" s="330">
        <v>2332.7999999999997</v>
      </c>
      <c r="AH50" s="330">
        <v>2430000777.5999999</v>
      </c>
      <c r="AI50" s="330">
        <v>2617.92</v>
      </c>
      <c r="AJ50" s="330">
        <v>2727000872.6399999</v>
      </c>
      <c r="AK50" s="330">
        <v>2592</v>
      </c>
      <c r="AL50" s="330">
        <v>2700000864</v>
      </c>
      <c r="AM50" s="330">
        <v>1788.4800000000002</v>
      </c>
      <c r="AN50" s="330">
        <v>1863000596.1600003</v>
      </c>
    </row>
    <row r="51" spans="1:41">
      <c r="A51" s="1" t="s">
        <v>30</v>
      </c>
      <c r="B51" s="19">
        <v>13050315</v>
      </c>
      <c r="C51" s="260" t="s">
        <v>782</v>
      </c>
      <c r="D51" s="2" t="s">
        <v>776</v>
      </c>
      <c r="E51" s="2">
        <v>12</v>
      </c>
      <c r="F51" s="2">
        <v>1</v>
      </c>
      <c r="G51" s="3">
        <v>558036</v>
      </c>
      <c r="H51" s="17">
        <f t="shared" si="1"/>
        <v>558036</v>
      </c>
      <c r="I51" s="266">
        <f>(K51/F51)/E51</f>
        <v>5760</v>
      </c>
      <c r="J51" s="267">
        <v>69120</v>
      </c>
      <c r="K51" s="262">
        <v>69120</v>
      </c>
      <c r="L51" s="262">
        <f>K51*H51</f>
        <v>38571448320</v>
      </c>
      <c r="M51" s="16">
        <v>0.3</v>
      </c>
      <c r="N51" s="17">
        <f>M51*K51</f>
        <v>20736</v>
      </c>
      <c r="O51" s="282">
        <f>N51+K51</f>
        <v>89856</v>
      </c>
      <c r="P51" s="282">
        <f>O51*H51</f>
        <v>50142882816</v>
      </c>
      <c r="Q51" s="330">
        <v>2764.8</v>
      </c>
      <c r="R51" s="330">
        <v>1542857932.8000002</v>
      </c>
      <c r="S51" s="330">
        <v>5529.6</v>
      </c>
      <c r="T51" s="330">
        <v>3085715865.6000004</v>
      </c>
      <c r="U51" s="330">
        <v>6220.8</v>
      </c>
      <c r="V51" s="330">
        <v>3471430348.8000002</v>
      </c>
      <c r="W51" s="330">
        <v>4838.4000000000005</v>
      </c>
      <c r="X51" s="330">
        <v>2700001382.4000001</v>
      </c>
      <c r="Y51" s="330">
        <v>6220.8</v>
      </c>
      <c r="Z51" s="330">
        <v>3471430348.8000002</v>
      </c>
      <c r="AA51" s="330">
        <v>4838.4000000000005</v>
      </c>
      <c r="AB51" s="330">
        <v>2700001382.4000001</v>
      </c>
      <c r="AC51" s="330">
        <v>6912</v>
      </c>
      <c r="AD51" s="330">
        <v>3857144832</v>
      </c>
      <c r="AE51" s="330">
        <v>6912</v>
      </c>
      <c r="AF51" s="330">
        <v>3857144832</v>
      </c>
      <c r="AG51" s="330">
        <v>6220.8</v>
      </c>
      <c r="AH51" s="330">
        <v>3471430348.8000002</v>
      </c>
      <c r="AI51" s="330">
        <v>6981.1200000000008</v>
      </c>
      <c r="AJ51" s="330">
        <v>3895716280.3200006</v>
      </c>
      <c r="AK51" s="330">
        <v>6912</v>
      </c>
      <c r="AL51" s="330">
        <v>3857144832</v>
      </c>
      <c r="AM51" s="330">
        <v>4769.2800000000007</v>
      </c>
      <c r="AN51" s="330">
        <v>2661429934.0800004</v>
      </c>
    </row>
    <row r="52" spans="1:41">
      <c r="A52" s="1" t="s">
        <v>30</v>
      </c>
      <c r="B52" s="19">
        <v>13060201</v>
      </c>
      <c r="C52" s="260" t="s">
        <v>777</v>
      </c>
      <c r="D52" s="2" t="s">
        <v>778</v>
      </c>
      <c r="E52" s="2">
        <v>12</v>
      </c>
      <c r="F52" s="2">
        <v>1</v>
      </c>
      <c r="G52" s="3">
        <v>409226</v>
      </c>
      <c r="H52" s="17">
        <f t="shared" si="1"/>
        <v>409226</v>
      </c>
      <c r="I52" s="266">
        <f>(K52/F52)/E52</f>
        <v>24000</v>
      </c>
      <c r="J52" s="267">
        <v>288000</v>
      </c>
      <c r="K52" s="262">
        <v>288000</v>
      </c>
      <c r="L52" s="262">
        <f>K52*H52</f>
        <v>117857088000</v>
      </c>
      <c r="M52" s="16">
        <v>0.1</v>
      </c>
      <c r="N52" s="17">
        <f>M52*K52</f>
        <v>28800</v>
      </c>
      <c r="O52" s="282">
        <f>N52+K52</f>
        <v>316800</v>
      </c>
      <c r="P52" s="282">
        <f>O52*H52</f>
        <v>129642796800</v>
      </c>
      <c r="Q52" s="330">
        <v>11520</v>
      </c>
      <c r="R52" s="330">
        <v>4714283520</v>
      </c>
      <c r="S52" s="330">
        <v>23040</v>
      </c>
      <c r="T52" s="330">
        <v>9428567040</v>
      </c>
      <c r="U52" s="330">
        <v>25920</v>
      </c>
      <c r="V52" s="330">
        <v>10607137920</v>
      </c>
      <c r="W52" s="330">
        <v>20160.000000000004</v>
      </c>
      <c r="X52" s="330">
        <v>8249996160.0000019</v>
      </c>
      <c r="Y52" s="330">
        <v>25920</v>
      </c>
      <c r="Z52" s="330">
        <v>10607137920</v>
      </c>
      <c r="AA52" s="330">
        <v>20160.000000000004</v>
      </c>
      <c r="AB52" s="330">
        <v>8249996160.0000019</v>
      </c>
      <c r="AC52" s="330">
        <v>28800</v>
      </c>
      <c r="AD52" s="330">
        <v>11785708800</v>
      </c>
      <c r="AE52" s="330">
        <v>28800</v>
      </c>
      <c r="AF52" s="330">
        <v>11785708800</v>
      </c>
      <c r="AG52" s="330">
        <v>25920</v>
      </c>
      <c r="AH52" s="330">
        <v>10607137920</v>
      </c>
      <c r="AI52" s="330">
        <v>29088.000000000004</v>
      </c>
      <c r="AJ52" s="330">
        <v>11903565888.000002</v>
      </c>
      <c r="AK52" s="330">
        <v>28800</v>
      </c>
      <c r="AL52" s="330">
        <v>11785708800</v>
      </c>
      <c r="AM52" s="330">
        <v>19872</v>
      </c>
      <c r="AN52" s="330">
        <v>8132139072</v>
      </c>
    </row>
    <row r="53" spans="1:41">
      <c r="A53" s="1" t="s">
        <v>30</v>
      </c>
      <c r="B53" s="19">
        <v>13060200</v>
      </c>
      <c r="C53" s="260" t="s">
        <v>779</v>
      </c>
      <c r="D53" s="2" t="s">
        <v>780</v>
      </c>
      <c r="E53" s="2">
        <v>12</v>
      </c>
      <c r="F53" s="2">
        <v>1</v>
      </c>
      <c r="G53" s="3">
        <v>319940</v>
      </c>
      <c r="H53" s="17">
        <f t="shared" si="1"/>
        <v>319940</v>
      </c>
      <c r="I53" s="266">
        <f>(K53/F53)/E53</f>
        <v>3600</v>
      </c>
      <c r="J53" s="267">
        <v>43200</v>
      </c>
      <c r="K53" s="262">
        <v>43200</v>
      </c>
      <c r="L53" s="262">
        <f>K53*H53</f>
        <v>13821408000</v>
      </c>
      <c r="M53" s="16">
        <v>0.3</v>
      </c>
      <c r="N53" s="17">
        <f>M53*K53</f>
        <v>12960</v>
      </c>
      <c r="O53" s="282">
        <f>N53+K53</f>
        <v>56160</v>
      </c>
      <c r="P53" s="282">
        <f>O53*H53</f>
        <v>17967830400</v>
      </c>
      <c r="Q53" s="330">
        <v>1728</v>
      </c>
      <c r="R53" s="330">
        <v>552856320</v>
      </c>
      <c r="S53" s="330">
        <v>3456</v>
      </c>
      <c r="T53" s="330">
        <v>1105712640</v>
      </c>
      <c r="U53" s="330">
        <v>3888</v>
      </c>
      <c r="V53" s="330">
        <v>1243926720</v>
      </c>
      <c r="W53" s="330">
        <v>3024.0000000000005</v>
      </c>
      <c r="X53" s="330">
        <v>967498560.00000012</v>
      </c>
      <c r="Y53" s="330">
        <v>3888</v>
      </c>
      <c r="Z53" s="330">
        <v>1243926720</v>
      </c>
      <c r="AA53" s="330">
        <v>3024.0000000000005</v>
      </c>
      <c r="AB53" s="330">
        <v>967498560.00000012</v>
      </c>
      <c r="AC53" s="330">
        <v>4320</v>
      </c>
      <c r="AD53" s="330">
        <v>1382140800</v>
      </c>
      <c r="AE53" s="330">
        <v>4320</v>
      </c>
      <c r="AF53" s="330">
        <v>1382140800</v>
      </c>
      <c r="AG53" s="330">
        <v>3888</v>
      </c>
      <c r="AH53" s="330">
        <v>1243926720</v>
      </c>
      <c r="AI53" s="330">
        <v>4363.2000000000007</v>
      </c>
      <c r="AJ53" s="330">
        <v>1395962208.0000002</v>
      </c>
      <c r="AK53" s="330">
        <v>4320</v>
      </c>
      <c r="AL53" s="330">
        <v>1382140800</v>
      </c>
      <c r="AM53" s="330">
        <v>2980.8</v>
      </c>
      <c r="AN53" s="330">
        <v>953677152</v>
      </c>
    </row>
    <row r="54" spans="1:41">
      <c r="A54" s="1" t="s">
        <v>30</v>
      </c>
      <c r="B54" s="19">
        <v>13060300</v>
      </c>
      <c r="C54" s="260" t="s">
        <v>783</v>
      </c>
      <c r="D54" s="2" t="s">
        <v>781</v>
      </c>
      <c r="E54" s="2">
        <v>12</v>
      </c>
      <c r="F54" s="2">
        <v>1</v>
      </c>
      <c r="G54" s="3">
        <v>394345</v>
      </c>
      <c r="H54" s="17">
        <f t="shared" si="1"/>
        <v>394345</v>
      </c>
      <c r="I54" s="266">
        <f>(K54/F54)/E54</f>
        <v>4320</v>
      </c>
      <c r="J54" s="267">
        <v>51840</v>
      </c>
      <c r="K54" s="262">
        <v>51840</v>
      </c>
      <c r="L54" s="262">
        <f>K54*H54</f>
        <v>20442844800</v>
      </c>
      <c r="M54" s="16">
        <v>0.3</v>
      </c>
      <c r="N54" s="17">
        <f>M54*K54</f>
        <v>15552</v>
      </c>
      <c r="O54" s="282">
        <f>N54+K54</f>
        <v>67392</v>
      </c>
      <c r="P54" s="282">
        <f>O54*H54</f>
        <v>26575698240</v>
      </c>
      <c r="Q54" s="330">
        <v>2073.6</v>
      </c>
      <c r="R54" s="330">
        <v>817713792</v>
      </c>
      <c r="S54" s="330">
        <v>4147.2</v>
      </c>
      <c r="T54" s="330">
        <v>1635427584</v>
      </c>
      <c r="U54" s="330">
        <v>4665.5999999999995</v>
      </c>
      <c r="V54" s="330">
        <v>1839856031.9999998</v>
      </c>
      <c r="W54" s="330">
        <v>3628.8</v>
      </c>
      <c r="X54" s="330">
        <v>1430999136</v>
      </c>
      <c r="Y54" s="330">
        <v>4665.5999999999995</v>
      </c>
      <c r="Z54" s="330">
        <v>1839856031.9999998</v>
      </c>
      <c r="AA54" s="330">
        <v>3628.8</v>
      </c>
      <c r="AB54" s="330">
        <v>1430999136</v>
      </c>
      <c r="AC54" s="330">
        <v>5184</v>
      </c>
      <c r="AD54" s="330">
        <v>2044284480</v>
      </c>
      <c r="AE54" s="330">
        <v>5184</v>
      </c>
      <c r="AF54" s="330">
        <v>2044284480</v>
      </c>
      <c r="AG54" s="330">
        <v>4665.5999999999995</v>
      </c>
      <c r="AH54" s="330">
        <v>1839856031.9999998</v>
      </c>
      <c r="AI54" s="330">
        <v>5235.84</v>
      </c>
      <c r="AJ54" s="330">
        <v>2064727324.8</v>
      </c>
      <c r="AK54" s="330">
        <v>5184</v>
      </c>
      <c r="AL54" s="330">
        <v>2044284480</v>
      </c>
      <c r="AM54" s="330">
        <v>3576.9600000000005</v>
      </c>
      <c r="AN54" s="330">
        <v>1410556291.2000003</v>
      </c>
    </row>
    <row r="55" spans="1:41">
      <c r="A55" s="1" t="s">
        <v>30</v>
      </c>
      <c r="B55" s="19">
        <v>13020326</v>
      </c>
      <c r="C55" s="260" t="s">
        <v>769</v>
      </c>
      <c r="D55" s="2"/>
      <c r="E55" s="2">
        <v>12</v>
      </c>
      <c r="F55" s="2">
        <v>1</v>
      </c>
      <c r="G55" s="3">
        <v>2976190.4761904767</v>
      </c>
      <c r="H55" s="17">
        <f t="shared" si="1"/>
        <v>2976190.4761904767</v>
      </c>
      <c r="I55" s="266">
        <f>(K55/F55)/E55</f>
        <v>1440</v>
      </c>
      <c r="J55" s="267">
        <v>17280</v>
      </c>
      <c r="K55" s="262">
        <v>17280</v>
      </c>
      <c r="L55" s="262">
        <f>K55*H55</f>
        <v>51428571428.571434</v>
      </c>
      <c r="M55" s="16">
        <v>0.1</v>
      </c>
      <c r="N55" s="17">
        <f>M55*K55</f>
        <v>1728</v>
      </c>
      <c r="O55" s="282">
        <f>N55+K55</f>
        <v>19008</v>
      </c>
      <c r="P55" s="282">
        <f>O55*H55</f>
        <v>56571428571.428581</v>
      </c>
      <c r="Q55" s="330">
        <v>691.2</v>
      </c>
      <c r="R55" s="330">
        <v>2057142857.1428576</v>
      </c>
      <c r="S55" s="330">
        <v>1382.4</v>
      </c>
      <c r="T55" s="330">
        <v>4114285714.2857151</v>
      </c>
      <c r="U55" s="330">
        <v>1555.2</v>
      </c>
      <c r="V55" s="330">
        <v>4628571428.5714293</v>
      </c>
      <c r="W55" s="330">
        <v>1209.6000000000001</v>
      </c>
      <c r="X55" s="330">
        <v>3600000000.000001</v>
      </c>
      <c r="Y55" s="330">
        <v>1555.2</v>
      </c>
      <c r="Z55" s="330">
        <v>4628571428.5714293</v>
      </c>
      <c r="AA55" s="330">
        <v>1209.6000000000001</v>
      </c>
      <c r="AB55" s="330">
        <v>3600000000.000001</v>
      </c>
      <c r="AC55" s="330">
        <v>1728</v>
      </c>
      <c r="AD55" s="330">
        <v>5142857142.8571434</v>
      </c>
      <c r="AE55" s="330">
        <v>1728</v>
      </c>
      <c r="AF55" s="330">
        <v>5142857142.8571434</v>
      </c>
      <c r="AG55" s="330">
        <v>1555.2</v>
      </c>
      <c r="AH55" s="330">
        <v>4628571428.5714293</v>
      </c>
      <c r="AI55" s="330">
        <v>1745.2800000000002</v>
      </c>
      <c r="AJ55" s="330">
        <v>5194285714.2857161</v>
      </c>
      <c r="AK55" s="330">
        <v>1728</v>
      </c>
      <c r="AL55" s="330">
        <v>5142857142.8571434</v>
      </c>
      <c r="AM55" s="330">
        <v>1192.3200000000002</v>
      </c>
      <c r="AN55" s="330">
        <v>3548571428.5714297</v>
      </c>
    </row>
    <row r="56" spans="1:41">
      <c r="A56" s="1" t="s">
        <v>30</v>
      </c>
      <c r="B56" s="19">
        <v>13060312</v>
      </c>
      <c r="C56" s="379" t="s">
        <v>770</v>
      </c>
      <c r="D56" s="2"/>
      <c r="E56" s="2">
        <v>12</v>
      </c>
      <c r="F56" s="2">
        <v>1</v>
      </c>
      <c r="G56" s="3">
        <v>632440</v>
      </c>
      <c r="H56" s="17">
        <f t="shared" si="1"/>
        <v>632440</v>
      </c>
      <c r="I56" s="266">
        <f>(K56/F56)/E56</f>
        <v>3600</v>
      </c>
      <c r="J56" s="267">
        <v>43200</v>
      </c>
      <c r="K56" s="262">
        <v>43200</v>
      </c>
      <c r="L56" s="262">
        <f>K56*H56</f>
        <v>27321408000</v>
      </c>
      <c r="M56" s="16">
        <v>0.2</v>
      </c>
      <c r="N56" s="17">
        <f>M56*K56</f>
        <v>8640</v>
      </c>
      <c r="O56" s="282">
        <f>N56+K56</f>
        <v>51840</v>
      </c>
      <c r="P56" s="282">
        <f>O56*H56</f>
        <v>32785689600</v>
      </c>
      <c r="Q56" s="330">
        <v>1728</v>
      </c>
      <c r="R56" s="330">
        <v>1092856320</v>
      </c>
      <c r="S56" s="330">
        <v>3456</v>
      </c>
      <c r="T56" s="330">
        <v>2185712640</v>
      </c>
      <c r="U56" s="330">
        <v>3888</v>
      </c>
      <c r="V56" s="330">
        <v>2458926720</v>
      </c>
      <c r="W56" s="330">
        <v>3024.0000000000005</v>
      </c>
      <c r="X56" s="330">
        <v>1912498560.0000002</v>
      </c>
      <c r="Y56" s="330">
        <v>3888</v>
      </c>
      <c r="Z56" s="330">
        <v>2458926720</v>
      </c>
      <c r="AA56" s="330">
        <v>3024.0000000000005</v>
      </c>
      <c r="AB56" s="330">
        <v>1912498560.0000002</v>
      </c>
      <c r="AC56" s="330">
        <v>4320</v>
      </c>
      <c r="AD56" s="330">
        <v>2732140800</v>
      </c>
      <c r="AE56" s="330">
        <v>4320</v>
      </c>
      <c r="AF56" s="330">
        <v>2732140800</v>
      </c>
      <c r="AG56" s="330">
        <v>3888</v>
      </c>
      <c r="AH56" s="330">
        <v>2458926720</v>
      </c>
      <c r="AI56" s="330">
        <v>4363.2000000000007</v>
      </c>
      <c r="AJ56" s="330">
        <v>2759462208.0000005</v>
      </c>
      <c r="AK56" s="330">
        <v>4320</v>
      </c>
      <c r="AL56" s="330">
        <v>2732140800</v>
      </c>
      <c r="AM56" s="330">
        <v>2980.8</v>
      </c>
      <c r="AN56" s="330">
        <v>1885177152</v>
      </c>
    </row>
    <row r="57" spans="1:41">
      <c r="A57" s="7" t="s">
        <v>30</v>
      </c>
      <c r="B57" s="276">
        <v>13060309</v>
      </c>
      <c r="C57" s="379" t="s">
        <v>448</v>
      </c>
      <c r="D57" s="2" t="s">
        <v>439</v>
      </c>
      <c r="E57" s="2">
        <v>12</v>
      </c>
      <c r="F57" s="6">
        <v>1</v>
      </c>
      <c r="G57" s="3">
        <v>930000</v>
      </c>
      <c r="H57" s="17">
        <f>G57/F57</f>
        <v>930000</v>
      </c>
      <c r="I57" s="266">
        <f>(K57/F57)/E57</f>
        <v>7200</v>
      </c>
      <c r="J57" s="267">
        <v>86400</v>
      </c>
      <c r="K57" s="262">
        <v>86400</v>
      </c>
      <c r="L57" s="262">
        <f>K57*H57</f>
        <v>80352000000</v>
      </c>
      <c r="M57" s="16">
        <v>0.1</v>
      </c>
      <c r="N57" s="17">
        <f>M57*K57</f>
        <v>8640</v>
      </c>
      <c r="O57" s="282">
        <f>N57+K57</f>
        <v>95040</v>
      </c>
      <c r="P57" s="282">
        <f>O57*H57</f>
        <v>88387200000</v>
      </c>
      <c r="Q57" s="330">
        <v>3456</v>
      </c>
      <c r="R57" s="330">
        <v>3214080000</v>
      </c>
      <c r="S57" s="330">
        <v>6912</v>
      </c>
      <c r="T57" s="330">
        <v>6428160000</v>
      </c>
      <c r="U57" s="330">
        <v>6048.0000000000009</v>
      </c>
      <c r="V57" s="330">
        <v>5624640000.000001</v>
      </c>
      <c r="W57" s="330">
        <v>6048.0000000000009</v>
      </c>
      <c r="X57" s="330">
        <v>5624640000.000001</v>
      </c>
      <c r="Y57" s="330">
        <v>7776</v>
      </c>
      <c r="Z57" s="330">
        <v>7231680000</v>
      </c>
      <c r="AA57" s="330">
        <v>6912</v>
      </c>
      <c r="AB57" s="330">
        <v>6428160000</v>
      </c>
      <c r="AC57" s="330">
        <v>8640</v>
      </c>
      <c r="AD57" s="330">
        <v>8035200000</v>
      </c>
      <c r="AE57" s="330">
        <v>9504</v>
      </c>
      <c r="AF57" s="330">
        <v>8838720000</v>
      </c>
      <c r="AG57" s="330">
        <v>8640</v>
      </c>
      <c r="AH57" s="330">
        <v>8035200000</v>
      </c>
      <c r="AI57" s="330">
        <v>9504</v>
      </c>
      <c r="AJ57" s="330">
        <v>8838720000</v>
      </c>
      <c r="AK57" s="330">
        <v>8640</v>
      </c>
      <c r="AL57" s="330">
        <v>8035200000</v>
      </c>
      <c r="AM57" s="330">
        <v>4320</v>
      </c>
      <c r="AN57" s="330">
        <v>4017600000</v>
      </c>
    </row>
    <row r="58" spans="1:41">
      <c r="A58" s="7" t="s">
        <v>30</v>
      </c>
      <c r="B58" s="276">
        <v>13060313</v>
      </c>
      <c r="C58" s="379" t="s">
        <v>784</v>
      </c>
      <c r="D58" s="2" t="s">
        <v>785</v>
      </c>
      <c r="E58" s="2">
        <v>12</v>
      </c>
      <c r="F58" s="6">
        <v>1</v>
      </c>
      <c r="G58" s="3">
        <v>558035</v>
      </c>
      <c r="H58" s="17">
        <f>G58/F58</f>
        <v>558035</v>
      </c>
      <c r="I58" s="266">
        <f>(K58/F58)/E58</f>
        <v>10800</v>
      </c>
      <c r="J58" s="267">
        <v>129600</v>
      </c>
      <c r="K58" s="262">
        <v>129600</v>
      </c>
      <c r="L58" s="262">
        <f>K58*H58</f>
        <v>72321336000</v>
      </c>
      <c r="M58" s="16">
        <v>0.1</v>
      </c>
      <c r="N58" s="17">
        <f>M58*K58</f>
        <v>12960</v>
      </c>
      <c r="O58" s="282">
        <f>N58+K58</f>
        <v>142560</v>
      </c>
      <c r="P58" s="282">
        <f>O58*H58</f>
        <v>79553469600</v>
      </c>
      <c r="Q58" s="330">
        <v>5184</v>
      </c>
      <c r="R58" s="330">
        <v>2892853440</v>
      </c>
      <c r="S58" s="330">
        <v>10368</v>
      </c>
      <c r="T58" s="330">
        <v>5785706880</v>
      </c>
      <c r="U58" s="330">
        <v>9072</v>
      </c>
      <c r="V58" s="330">
        <v>5062493520</v>
      </c>
      <c r="W58" s="330">
        <v>9072</v>
      </c>
      <c r="X58" s="330">
        <v>5062493520</v>
      </c>
      <c r="Y58" s="330">
        <v>11664</v>
      </c>
      <c r="Z58" s="330">
        <v>6508920240</v>
      </c>
      <c r="AA58" s="330">
        <v>10368</v>
      </c>
      <c r="AB58" s="330">
        <v>5785706880</v>
      </c>
      <c r="AC58" s="330">
        <v>12960</v>
      </c>
      <c r="AD58" s="330">
        <v>7232133600</v>
      </c>
      <c r="AE58" s="330">
        <v>14256</v>
      </c>
      <c r="AF58" s="330">
        <v>7955346960</v>
      </c>
      <c r="AG58" s="330">
        <v>12960</v>
      </c>
      <c r="AH58" s="330">
        <v>7232133600</v>
      </c>
      <c r="AI58" s="330">
        <v>14256</v>
      </c>
      <c r="AJ58" s="330">
        <v>7955346960</v>
      </c>
      <c r="AK58" s="330">
        <v>12960</v>
      </c>
      <c r="AL58" s="330">
        <v>7232133600</v>
      </c>
      <c r="AM58" s="330">
        <v>6480</v>
      </c>
      <c r="AN58" s="330">
        <v>3616066800</v>
      </c>
    </row>
    <row r="59" spans="1:41">
      <c r="A59" s="1" t="s">
        <v>33</v>
      </c>
      <c r="B59" s="19">
        <v>13020262</v>
      </c>
      <c r="C59" s="260" t="s">
        <v>894</v>
      </c>
      <c r="D59" s="2" t="s">
        <v>118</v>
      </c>
      <c r="E59" s="2">
        <v>12</v>
      </c>
      <c r="F59" s="6">
        <v>100</v>
      </c>
      <c r="G59" s="3">
        <v>281900</v>
      </c>
      <c r="H59" s="17">
        <f t="shared" si="1"/>
        <v>2819</v>
      </c>
      <c r="I59" s="266">
        <f>(K59/F59)/E59</f>
        <v>24000</v>
      </c>
      <c r="J59" s="267">
        <v>288000</v>
      </c>
      <c r="K59" s="262">
        <v>28800000</v>
      </c>
      <c r="L59" s="262">
        <f>K59*H59</f>
        <v>81187200000</v>
      </c>
      <c r="M59" s="16">
        <v>0.3</v>
      </c>
      <c r="N59" s="17">
        <f>M59*K59</f>
        <v>8640000</v>
      </c>
      <c r="O59" s="282">
        <f>N59+K59</f>
        <v>37440000</v>
      </c>
      <c r="P59" s="282">
        <f>O59*H59</f>
        <v>105543360000</v>
      </c>
      <c r="Q59" s="330">
        <v>1152000</v>
      </c>
      <c r="R59" s="330">
        <v>3247488000</v>
      </c>
      <c r="S59" s="330">
        <v>2304000</v>
      </c>
      <c r="T59" s="330">
        <v>6494976000</v>
      </c>
      <c r="U59" s="330">
        <v>2592000</v>
      </c>
      <c r="V59" s="330">
        <v>7306848000</v>
      </c>
      <c r="W59" s="330">
        <v>2016000.0000000002</v>
      </c>
      <c r="X59" s="330">
        <v>5683104000.000001</v>
      </c>
      <c r="Y59" s="330">
        <v>2592000</v>
      </c>
      <c r="Z59" s="330">
        <v>7306848000</v>
      </c>
      <c r="AA59" s="330">
        <v>2016000.0000000002</v>
      </c>
      <c r="AB59" s="330">
        <v>5683104000.000001</v>
      </c>
      <c r="AC59" s="330">
        <v>2880000</v>
      </c>
      <c r="AD59" s="330">
        <v>8118720000</v>
      </c>
      <c r="AE59" s="330">
        <v>2880000</v>
      </c>
      <c r="AF59" s="330">
        <v>8118720000</v>
      </c>
      <c r="AG59" s="330">
        <v>2592000</v>
      </c>
      <c r="AH59" s="330">
        <v>7306848000</v>
      </c>
      <c r="AI59" s="330">
        <v>2908800</v>
      </c>
      <c r="AJ59" s="330">
        <v>8199907200</v>
      </c>
      <c r="AK59" s="330">
        <v>2880000</v>
      </c>
      <c r="AL59" s="330">
        <v>8118720000</v>
      </c>
      <c r="AM59" s="330">
        <v>1987200.0000000002</v>
      </c>
      <c r="AN59" s="330">
        <v>5601916800.000001</v>
      </c>
      <c r="AO59" s="165">
        <f>SUM(AM59,AK59,AI59,AG59,AE59,AC59,AA59,Y59,W59,U59,S59,Q59)</f>
        <v>28800000</v>
      </c>
    </row>
    <row r="60" spans="1:41">
      <c r="A60" s="1" t="s">
        <v>33</v>
      </c>
      <c r="B60" s="19">
        <v>13010252</v>
      </c>
      <c r="C60" s="260" t="s">
        <v>895</v>
      </c>
      <c r="D60" s="2" t="s">
        <v>786</v>
      </c>
      <c r="E60" s="2">
        <v>12</v>
      </c>
      <c r="F60" s="6">
        <v>20</v>
      </c>
      <c r="G60" s="3">
        <v>156000</v>
      </c>
      <c r="H60" s="17">
        <f t="shared" si="1"/>
        <v>7800</v>
      </c>
      <c r="I60" s="266">
        <f>(K60/F60)/E60</f>
        <v>12000</v>
      </c>
      <c r="J60" s="267">
        <v>144000</v>
      </c>
      <c r="K60" s="262">
        <v>2880000</v>
      </c>
      <c r="L60" s="262">
        <f>K60*H60</f>
        <v>22464000000</v>
      </c>
      <c r="M60" s="16">
        <v>0</v>
      </c>
      <c r="N60" s="17">
        <f>M60*K60</f>
        <v>0</v>
      </c>
      <c r="O60" s="282">
        <f>N60+K60</f>
        <v>2880000</v>
      </c>
      <c r="P60" s="282">
        <f>O60*H60</f>
        <v>22464000000</v>
      </c>
      <c r="Q60" s="330">
        <v>115200</v>
      </c>
      <c r="R60" s="330">
        <v>898560000</v>
      </c>
      <c r="S60" s="330">
        <v>230400</v>
      </c>
      <c r="T60" s="330">
        <v>1797120000</v>
      </c>
      <c r="U60" s="330">
        <v>259200</v>
      </c>
      <c r="V60" s="330">
        <v>2021760000</v>
      </c>
      <c r="W60" s="330">
        <v>201600.00000000003</v>
      </c>
      <c r="X60" s="330">
        <v>1572480000.0000002</v>
      </c>
      <c r="Y60" s="330">
        <v>259200</v>
      </c>
      <c r="Z60" s="330">
        <v>2021760000</v>
      </c>
      <c r="AA60" s="330">
        <v>201600.00000000003</v>
      </c>
      <c r="AB60" s="330">
        <v>1572480000.0000002</v>
      </c>
      <c r="AC60" s="330">
        <v>288000</v>
      </c>
      <c r="AD60" s="330">
        <v>2246400000</v>
      </c>
      <c r="AE60" s="330">
        <v>288000</v>
      </c>
      <c r="AF60" s="330">
        <v>2246400000</v>
      </c>
      <c r="AG60" s="330">
        <v>259200</v>
      </c>
      <c r="AH60" s="330">
        <v>2021760000</v>
      </c>
      <c r="AI60" s="330">
        <v>290880</v>
      </c>
      <c r="AJ60" s="330">
        <v>2268864000</v>
      </c>
      <c r="AK60" s="330">
        <v>288000</v>
      </c>
      <c r="AL60" s="330">
        <v>2246400000</v>
      </c>
      <c r="AM60" s="330">
        <v>198720.00000000003</v>
      </c>
      <c r="AN60" s="330">
        <v>1550016000.0000002</v>
      </c>
    </row>
    <row r="61" spans="1:41">
      <c r="A61" s="1" t="s">
        <v>33</v>
      </c>
      <c r="B61" s="19">
        <v>13010337</v>
      </c>
      <c r="C61" s="379" t="s">
        <v>896</v>
      </c>
      <c r="D61" s="2" t="s">
        <v>139</v>
      </c>
      <c r="E61" s="2">
        <v>12</v>
      </c>
      <c r="F61" s="6">
        <v>30</v>
      </c>
      <c r="G61" s="3">
        <v>210000</v>
      </c>
      <c r="H61" s="17">
        <f t="shared" si="1"/>
        <v>7000</v>
      </c>
      <c r="I61" s="266">
        <f>(K61/F61)/E61</f>
        <v>20000</v>
      </c>
      <c r="J61" s="267">
        <v>240000</v>
      </c>
      <c r="K61" s="262">
        <v>7200000</v>
      </c>
      <c r="L61" s="262">
        <f>K61*H61</f>
        <v>50400000000</v>
      </c>
      <c r="M61" s="16">
        <v>0.1</v>
      </c>
      <c r="N61" s="17">
        <f>M61*K61</f>
        <v>720000</v>
      </c>
      <c r="O61" s="282">
        <f>N61+K61</f>
        <v>7920000</v>
      </c>
      <c r="P61" s="282">
        <f>O61*H61</f>
        <v>55440000000</v>
      </c>
      <c r="Q61" s="330">
        <v>360000</v>
      </c>
      <c r="R61" s="330">
        <v>2520000000</v>
      </c>
      <c r="S61" s="330">
        <v>648000</v>
      </c>
      <c r="T61" s="330">
        <v>4536000000</v>
      </c>
      <c r="U61" s="330">
        <v>648000</v>
      </c>
      <c r="V61" s="330">
        <v>4536000000</v>
      </c>
      <c r="W61" s="330">
        <v>432000</v>
      </c>
      <c r="X61" s="330">
        <v>3024000000</v>
      </c>
      <c r="Y61" s="330">
        <v>504000.00000000006</v>
      </c>
      <c r="Z61" s="330">
        <v>3528000000.0000005</v>
      </c>
      <c r="AA61" s="330">
        <v>576000</v>
      </c>
      <c r="AB61" s="330">
        <v>4032000000</v>
      </c>
      <c r="AC61" s="330">
        <v>864000</v>
      </c>
      <c r="AD61" s="330">
        <v>6048000000</v>
      </c>
      <c r="AE61" s="330">
        <v>720000</v>
      </c>
      <c r="AF61" s="330">
        <v>5040000000</v>
      </c>
      <c r="AG61" s="330">
        <v>720000</v>
      </c>
      <c r="AH61" s="330">
        <v>5040000000</v>
      </c>
      <c r="AI61" s="330">
        <v>720000</v>
      </c>
      <c r="AJ61" s="330">
        <v>5040000000</v>
      </c>
      <c r="AK61" s="330">
        <v>576000</v>
      </c>
      <c r="AL61" s="330">
        <v>4032000000</v>
      </c>
      <c r="AM61" s="330">
        <v>432000</v>
      </c>
      <c r="AN61" s="330">
        <v>3024000000</v>
      </c>
    </row>
    <row r="62" spans="1:41">
      <c r="A62" s="1" t="s">
        <v>33</v>
      </c>
      <c r="B62" s="19">
        <v>13010307</v>
      </c>
      <c r="C62" s="260" t="s">
        <v>897</v>
      </c>
      <c r="D62" s="2" t="s">
        <v>126</v>
      </c>
      <c r="E62" s="2">
        <v>12</v>
      </c>
      <c r="F62" s="6">
        <v>30</v>
      </c>
      <c r="G62" s="3">
        <v>270000</v>
      </c>
      <c r="H62" s="17">
        <f t="shared" si="1"/>
        <v>9000</v>
      </c>
      <c r="I62" s="266">
        <f>(K62/F62)/E62</f>
        <v>15000</v>
      </c>
      <c r="J62" s="267">
        <v>180000</v>
      </c>
      <c r="K62" s="262">
        <v>5400000</v>
      </c>
      <c r="L62" s="262">
        <f>K62*H62</f>
        <v>48600000000</v>
      </c>
      <c r="M62" s="16">
        <v>0.1</v>
      </c>
      <c r="N62" s="17">
        <f>M62*K62</f>
        <v>540000</v>
      </c>
      <c r="O62" s="282">
        <f>N62+K62</f>
        <v>5940000</v>
      </c>
      <c r="P62" s="282">
        <f>O62*H62</f>
        <v>53460000000</v>
      </c>
      <c r="Q62" s="330">
        <v>216000</v>
      </c>
      <c r="R62" s="330">
        <v>1944000000</v>
      </c>
      <c r="S62" s="330">
        <v>432000</v>
      </c>
      <c r="T62" s="330">
        <v>3888000000</v>
      </c>
      <c r="U62" s="330">
        <v>486000</v>
      </c>
      <c r="V62" s="330">
        <v>4374000000</v>
      </c>
      <c r="W62" s="330">
        <v>378000.00000000006</v>
      </c>
      <c r="X62" s="330">
        <v>3402000000.0000005</v>
      </c>
      <c r="Y62" s="330">
        <v>486000</v>
      </c>
      <c r="Z62" s="330">
        <v>4374000000</v>
      </c>
      <c r="AA62" s="330">
        <v>378000.00000000006</v>
      </c>
      <c r="AB62" s="330">
        <v>3402000000.0000005</v>
      </c>
      <c r="AC62" s="330">
        <v>540000</v>
      </c>
      <c r="AD62" s="330">
        <v>4860000000</v>
      </c>
      <c r="AE62" s="330">
        <v>540000</v>
      </c>
      <c r="AF62" s="330">
        <v>4860000000</v>
      </c>
      <c r="AG62" s="330">
        <v>486000</v>
      </c>
      <c r="AH62" s="330">
        <v>4374000000</v>
      </c>
      <c r="AI62" s="330">
        <v>545400</v>
      </c>
      <c r="AJ62" s="330">
        <v>4908600000</v>
      </c>
      <c r="AK62" s="330">
        <v>540000</v>
      </c>
      <c r="AL62" s="330">
        <v>4860000000</v>
      </c>
      <c r="AM62" s="330">
        <v>372600.00000000006</v>
      </c>
      <c r="AN62" s="330">
        <v>3353400000.0000005</v>
      </c>
    </row>
    <row r="63" spans="1:41">
      <c r="A63" s="1" t="s">
        <v>33</v>
      </c>
      <c r="B63" s="19">
        <v>13010204</v>
      </c>
      <c r="C63" s="260" t="s">
        <v>898</v>
      </c>
      <c r="D63" s="2" t="s">
        <v>110</v>
      </c>
      <c r="E63" s="2">
        <v>12</v>
      </c>
      <c r="F63" s="6">
        <v>100</v>
      </c>
      <c r="G63" s="3">
        <v>3000000</v>
      </c>
      <c r="H63" s="17">
        <f>G63/F63</f>
        <v>30000</v>
      </c>
      <c r="I63" s="266">
        <f>(K63/F63)/E63</f>
        <v>1800</v>
      </c>
      <c r="J63" s="267">
        <v>21600</v>
      </c>
      <c r="K63" s="262">
        <v>2160000</v>
      </c>
      <c r="L63" s="262">
        <f>K63*H63</f>
        <v>64800000000</v>
      </c>
      <c r="M63" s="16">
        <v>0</v>
      </c>
      <c r="N63" s="17">
        <f>M63*K63</f>
        <v>0</v>
      </c>
      <c r="O63" s="282">
        <f>N63+K63</f>
        <v>2160000</v>
      </c>
      <c r="P63" s="282">
        <f>O63*H63</f>
        <v>64800000000</v>
      </c>
      <c r="Q63" s="330">
        <v>86400</v>
      </c>
      <c r="R63" s="330">
        <v>2592000000</v>
      </c>
      <c r="S63" s="330">
        <v>172800</v>
      </c>
      <c r="T63" s="330">
        <v>5184000000</v>
      </c>
      <c r="U63" s="330">
        <v>194400</v>
      </c>
      <c r="V63" s="330">
        <v>5832000000</v>
      </c>
      <c r="W63" s="330">
        <v>151200</v>
      </c>
      <c r="X63" s="330">
        <v>4536000000</v>
      </c>
      <c r="Y63" s="330">
        <v>194400</v>
      </c>
      <c r="Z63" s="330">
        <v>5832000000</v>
      </c>
      <c r="AA63" s="330">
        <v>151200</v>
      </c>
      <c r="AB63" s="330">
        <v>4536000000</v>
      </c>
      <c r="AC63" s="330">
        <v>216000</v>
      </c>
      <c r="AD63" s="330">
        <v>6480000000</v>
      </c>
      <c r="AE63" s="330">
        <v>216000</v>
      </c>
      <c r="AF63" s="330">
        <v>6480000000</v>
      </c>
      <c r="AG63" s="330">
        <v>194400</v>
      </c>
      <c r="AH63" s="330">
        <v>5832000000</v>
      </c>
      <c r="AI63" s="330">
        <v>218160</v>
      </c>
      <c r="AJ63" s="330">
        <v>6544800000</v>
      </c>
      <c r="AK63" s="330">
        <v>216000</v>
      </c>
      <c r="AL63" s="330">
        <v>6480000000</v>
      </c>
      <c r="AM63" s="330">
        <v>149040</v>
      </c>
      <c r="AN63" s="330">
        <v>4471200000</v>
      </c>
    </row>
    <row r="64" spans="1:41">
      <c r="A64" s="1" t="s">
        <v>33</v>
      </c>
      <c r="B64" s="19">
        <v>13010260</v>
      </c>
      <c r="C64" s="260" t="s">
        <v>899</v>
      </c>
      <c r="D64" s="2" t="s">
        <v>44</v>
      </c>
      <c r="E64" s="2">
        <v>12</v>
      </c>
      <c r="F64" s="6">
        <v>100</v>
      </c>
      <c r="G64" s="3">
        <v>440000</v>
      </c>
      <c r="H64" s="17">
        <f t="shared" si="1"/>
        <v>4400</v>
      </c>
      <c r="I64" s="266">
        <f>(K64/F64)/E64</f>
        <v>18000</v>
      </c>
      <c r="J64" s="267">
        <v>216000</v>
      </c>
      <c r="K64" s="262">
        <v>21600000</v>
      </c>
      <c r="L64" s="262">
        <f>K64*H64</f>
        <v>95040000000</v>
      </c>
      <c r="M64" s="16">
        <v>0.3</v>
      </c>
      <c r="N64" s="17">
        <f>M64*K64</f>
        <v>6480000</v>
      </c>
      <c r="O64" s="282">
        <f>N64+K64</f>
        <v>28080000</v>
      </c>
      <c r="P64" s="282">
        <f>O64*H64</f>
        <v>123552000000</v>
      </c>
      <c r="Q64" s="330">
        <v>864000</v>
      </c>
      <c r="R64" s="330">
        <v>3801600000</v>
      </c>
      <c r="S64" s="330">
        <v>1728000</v>
      </c>
      <c r="T64" s="330">
        <v>7603200000</v>
      </c>
      <c r="U64" s="330">
        <v>1944000</v>
      </c>
      <c r="V64" s="330">
        <v>8553600000</v>
      </c>
      <c r="W64" s="330">
        <v>1512000.0000000002</v>
      </c>
      <c r="X64" s="330">
        <v>6652800000.000001</v>
      </c>
      <c r="Y64" s="330">
        <v>1944000</v>
      </c>
      <c r="Z64" s="330">
        <v>8553600000</v>
      </c>
      <c r="AA64" s="330">
        <v>1512000.0000000002</v>
      </c>
      <c r="AB64" s="330">
        <v>6652800000.000001</v>
      </c>
      <c r="AC64" s="330">
        <v>2160000</v>
      </c>
      <c r="AD64" s="330">
        <v>9504000000</v>
      </c>
      <c r="AE64" s="330">
        <v>2160000</v>
      </c>
      <c r="AF64" s="330">
        <v>9504000000</v>
      </c>
      <c r="AG64" s="330">
        <v>1944000</v>
      </c>
      <c r="AH64" s="330">
        <v>8553600000</v>
      </c>
      <c r="AI64" s="330">
        <v>2181600</v>
      </c>
      <c r="AJ64" s="330">
        <v>9599040000</v>
      </c>
      <c r="AK64" s="330">
        <v>2160000</v>
      </c>
      <c r="AL64" s="330">
        <v>9504000000</v>
      </c>
      <c r="AM64" s="330">
        <v>1490400.0000000002</v>
      </c>
      <c r="AN64" s="330">
        <v>6557760000.000001</v>
      </c>
    </row>
    <row r="65" spans="1:40">
      <c r="A65" s="1" t="s">
        <v>33</v>
      </c>
      <c r="B65" s="19">
        <v>13010310</v>
      </c>
      <c r="C65" s="260" t="s">
        <v>900</v>
      </c>
      <c r="D65" s="2" t="s">
        <v>44</v>
      </c>
      <c r="E65" s="2">
        <v>12</v>
      </c>
      <c r="F65" s="6">
        <v>100</v>
      </c>
      <c r="G65" s="3">
        <v>550000</v>
      </c>
      <c r="H65" s="17">
        <f t="shared" si="1"/>
        <v>5500</v>
      </c>
      <c r="I65" s="266">
        <f>(K65/F65)/E65</f>
        <v>48000</v>
      </c>
      <c r="J65" s="267">
        <v>576000</v>
      </c>
      <c r="K65" s="262">
        <v>57600000</v>
      </c>
      <c r="L65" s="262">
        <f>K65*H65</f>
        <v>316800000000</v>
      </c>
      <c r="M65" s="16">
        <v>0.2</v>
      </c>
      <c r="N65" s="17">
        <f>M65*K65</f>
        <v>11520000</v>
      </c>
      <c r="O65" s="282">
        <f>N65+K65</f>
        <v>69120000</v>
      </c>
      <c r="P65" s="282">
        <f>O65*H65</f>
        <v>380160000000</v>
      </c>
      <c r="Q65" s="330">
        <v>2304000</v>
      </c>
      <c r="R65" s="330">
        <v>12672000000</v>
      </c>
      <c r="S65" s="330">
        <v>4608000</v>
      </c>
      <c r="T65" s="330">
        <v>25344000000</v>
      </c>
      <c r="U65" s="330">
        <v>5184000</v>
      </c>
      <c r="V65" s="330">
        <v>28512000000</v>
      </c>
      <c r="W65" s="330">
        <v>4032000.0000000005</v>
      </c>
      <c r="X65" s="330">
        <v>22176000000.000004</v>
      </c>
      <c r="Y65" s="330">
        <v>5184000</v>
      </c>
      <c r="Z65" s="330">
        <v>28512000000</v>
      </c>
      <c r="AA65" s="330">
        <v>4032000.0000000005</v>
      </c>
      <c r="AB65" s="330">
        <v>22176000000.000004</v>
      </c>
      <c r="AC65" s="330">
        <v>5760000</v>
      </c>
      <c r="AD65" s="330">
        <v>31680000000</v>
      </c>
      <c r="AE65" s="330">
        <v>5760000</v>
      </c>
      <c r="AF65" s="330">
        <v>31680000000</v>
      </c>
      <c r="AG65" s="330">
        <v>5184000</v>
      </c>
      <c r="AH65" s="330">
        <v>28512000000</v>
      </c>
      <c r="AI65" s="330">
        <v>5817600</v>
      </c>
      <c r="AJ65" s="330">
        <v>31996800000</v>
      </c>
      <c r="AK65" s="330">
        <v>5760000</v>
      </c>
      <c r="AL65" s="330">
        <v>31680000000</v>
      </c>
      <c r="AM65" s="330">
        <v>3974400.0000000005</v>
      </c>
      <c r="AN65" s="330">
        <v>21859200000.000004</v>
      </c>
    </row>
    <row r="66" spans="1:40">
      <c r="A66" s="1" t="s">
        <v>33</v>
      </c>
      <c r="B66" s="19">
        <v>13010300</v>
      </c>
      <c r="C66" s="260" t="s">
        <v>901</v>
      </c>
      <c r="D66" s="2" t="s">
        <v>114</v>
      </c>
      <c r="E66" s="2">
        <v>12</v>
      </c>
      <c r="F66" s="6">
        <v>100</v>
      </c>
      <c r="G66" s="3">
        <v>500000</v>
      </c>
      <c r="H66" s="17">
        <f t="shared" si="1"/>
        <v>5000</v>
      </c>
      <c r="I66" s="266">
        <f>(K66/F66)/E66</f>
        <v>96000</v>
      </c>
      <c r="J66" s="267">
        <v>1152000</v>
      </c>
      <c r="K66" s="262">
        <v>115200000</v>
      </c>
      <c r="L66" s="262">
        <f>K66*H66</f>
        <v>576000000000</v>
      </c>
      <c r="M66" s="16">
        <v>0.1</v>
      </c>
      <c r="N66" s="17">
        <f>M66*K66</f>
        <v>11520000</v>
      </c>
      <c r="O66" s="282">
        <f>N66+K66</f>
        <v>126720000</v>
      </c>
      <c r="P66" s="282">
        <f>O66*H66</f>
        <v>633600000000</v>
      </c>
      <c r="Q66" s="330">
        <v>4608000</v>
      </c>
      <c r="R66" s="330">
        <v>23040000000</v>
      </c>
      <c r="S66" s="330">
        <v>9216000</v>
      </c>
      <c r="T66" s="330">
        <v>46080000000</v>
      </c>
      <c r="U66" s="330">
        <v>10368000</v>
      </c>
      <c r="V66" s="330">
        <v>51840000000</v>
      </c>
      <c r="W66" s="330">
        <v>8064000.0000000009</v>
      </c>
      <c r="X66" s="330">
        <v>40320000000.000008</v>
      </c>
      <c r="Y66" s="330">
        <v>10368000</v>
      </c>
      <c r="Z66" s="330">
        <v>51840000000</v>
      </c>
      <c r="AA66" s="330">
        <v>8064000.0000000009</v>
      </c>
      <c r="AB66" s="330">
        <v>40320000000.000008</v>
      </c>
      <c r="AC66" s="330">
        <v>11520000</v>
      </c>
      <c r="AD66" s="330">
        <v>57600000000</v>
      </c>
      <c r="AE66" s="330">
        <v>11520000</v>
      </c>
      <c r="AF66" s="330">
        <v>57600000000</v>
      </c>
      <c r="AG66" s="330">
        <v>10368000</v>
      </c>
      <c r="AH66" s="330">
        <v>51840000000</v>
      </c>
      <c r="AI66" s="330">
        <v>11635200</v>
      </c>
      <c r="AJ66" s="330">
        <v>58176000000</v>
      </c>
      <c r="AK66" s="330">
        <v>11520000</v>
      </c>
      <c r="AL66" s="330">
        <v>57600000000</v>
      </c>
      <c r="AM66" s="330">
        <v>7948800.0000000009</v>
      </c>
      <c r="AN66" s="330">
        <v>39744000000.000008</v>
      </c>
    </row>
    <row r="67" spans="1:40">
      <c r="A67" s="1" t="s">
        <v>33</v>
      </c>
      <c r="B67" s="19">
        <v>13020256</v>
      </c>
      <c r="C67" s="260" t="s">
        <v>902</v>
      </c>
      <c r="D67" s="2" t="s">
        <v>112</v>
      </c>
      <c r="E67" s="2">
        <v>12</v>
      </c>
      <c r="F67" s="6">
        <v>100</v>
      </c>
      <c r="G67" s="3">
        <v>600000</v>
      </c>
      <c r="H67" s="17">
        <f t="shared" si="1"/>
        <v>6000</v>
      </c>
      <c r="I67" s="266">
        <f>(K67/F67)/E67</f>
        <v>2400</v>
      </c>
      <c r="J67" s="267">
        <v>28800</v>
      </c>
      <c r="K67" s="262">
        <v>2880000</v>
      </c>
      <c r="L67" s="262">
        <f>K67*H67</f>
        <v>17280000000</v>
      </c>
      <c r="M67" s="16">
        <v>0.3</v>
      </c>
      <c r="N67" s="17">
        <f>M67*K67</f>
        <v>864000</v>
      </c>
      <c r="O67" s="282">
        <f>N67+K67</f>
        <v>3744000</v>
      </c>
      <c r="P67" s="282">
        <f>O67*H67</f>
        <v>22464000000</v>
      </c>
      <c r="Q67" s="330">
        <v>115200</v>
      </c>
      <c r="R67" s="330">
        <v>691200000</v>
      </c>
      <c r="S67" s="330">
        <v>230400</v>
      </c>
      <c r="T67" s="330">
        <v>1382400000</v>
      </c>
      <c r="U67" s="330">
        <v>259200</v>
      </c>
      <c r="V67" s="330">
        <v>1555200000</v>
      </c>
      <c r="W67" s="330">
        <v>201600.00000000003</v>
      </c>
      <c r="X67" s="330">
        <v>1209600000.0000002</v>
      </c>
      <c r="Y67" s="330">
        <v>259200</v>
      </c>
      <c r="Z67" s="330">
        <v>1555200000</v>
      </c>
      <c r="AA67" s="330">
        <v>201600.00000000003</v>
      </c>
      <c r="AB67" s="330">
        <v>1209600000.0000002</v>
      </c>
      <c r="AC67" s="330">
        <v>288000</v>
      </c>
      <c r="AD67" s="330">
        <v>1728000000</v>
      </c>
      <c r="AE67" s="330">
        <v>288000</v>
      </c>
      <c r="AF67" s="330">
        <v>1728000000</v>
      </c>
      <c r="AG67" s="330">
        <v>259200</v>
      </c>
      <c r="AH67" s="330">
        <v>1555200000</v>
      </c>
      <c r="AI67" s="330">
        <v>290880</v>
      </c>
      <c r="AJ67" s="330">
        <v>1745280000</v>
      </c>
      <c r="AK67" s="330">
        <v>288000</v>
      </c>
      <c r="AL67" s="330">
        <v>1728000000</v>
      </c>
      <c r="AM67" s="330">
        <v>198720.00000000003</v>
      </c>
      <c r="AN67" s="330">
        <v>1192320000.0000002</v>
      </c>
    </row>
    <row r="68" spans="1:40">
      <c r="A68" s="1" t="s">
        <v>33</v>
      </c>
      <c r="B68" s="19">
        <v>13010206</v>
      </c>
      <c r="C68" s="260" t="s">
        <v>903</v>
      </c>
      <c r="D68" s="2" t="s">
        <v>116</v>
      </c>
      <c r="E68" s="2">
        <v>12</v>
      </c>
      <c r="F68" s="6">
        <v>20</v>
      </c>
      <c r="G68" s="3">
        <v>230000</v>
      </c>
      <c r="H68" s="17">
        <f t="shared" si="1"/>
        <v>11500</v>
      </c>
      <c r="I68" s="266">
        <f>(K68/F68)/E68</f>
        <v>8640</v>
      </c>
      <c r="J68" s="267">
        <v>103680</v>
      </c>
      <c r="K68" s="262">
        <v>2073600</v>
      </c>
      <c r="L68" s="262">
        <f>K68*H68</f>
        <v>23846400000</v>
      </c>
      <c r="M68" s="16">
        <v>0.3</v>
      </c>
      <c r="N68" s="17">
        <f>M68*K68</f>
        <v>622080</v>
      </c>
      <c r="O68" s="282">
        <f>N68+K68</f>
        <v>2695680</v>
      </c>
      <c r="P68" s="282">
        <f>O68*H68</f>
        <v>31000320000</v>
      </c>
      <c r="Q68" s="330">
        <v>82944</v>
      </c>
      <c r="R68" s="330">
        <v>953856000</v>
      </c>
      <c r="S68" s="330">
        <v>165888</v>
      </c>
      <c r="T68" s="330">
        <v>1907712000</v>
      </c>
      <c r="U68" s="330">
        <v>186624</v>
      </c>
      <c r="V68" s="330">
        <v>2146176000</v>
      </c>
      <c r="W68" s="330">
        <v>145152</v>
      </c>
      <c r="X68" s="330">
        <v>1669248000</v>
      </c>
      <c r="Y68" s="330">
        <v>186624</v>
      </c>
      <c r="Z68" s="330">
        <v>2146176000</v>
      </c>
      <c r="AA68" s="330">
        <v>145152</v>
      </c>
      <c r="AB68" s="330">
        <v>1669248000</v>
      </c>
      <c r="AC68" s="330">
        <v>207360</v>
      </c>
      <c r="AD68" s="330">
        <v>2384640000</v>
      </c>
      <c r="AE68" s="330">
        <v>207360</v>
      </c>
      <c r="AF68" s="330">
        <v>2384640000</v>
      </c>
      <c r="AG68" s="330">
        <v>186624</v>
      </c>
      <c r="AH68" s="330">
        <v>2146176000</v>
      </c>
      <c r="AI68" s="330">
        <v>209433.60000000001</v>
      </c>
      <c r="AJ68" s="330">
        <v>2408486400</v>
      </c>
      <c r="AK68" s="330">
        <v>207360</v>
      </c>
      <c r="AL68" s="330">
        <v>2384640000</v>
      </c>
      <c r="AM68" s="330">
        <v>143078.40000000002</v>
      </c>
      <c r="AN68" s="330">
        <v>1645401600.0000002</v>
      </c>
    </row>
    <row r="69" spans="1:40">
      <c r="A69" s="1" t="s">
        <v>33</v>
      </c>
      <c r="B69" s="19">
        <v>13020270</v>
      </c>
      <c r="C69" s="260" t="s">
        <v>904</v>
      </c>
      <c r="D69" s="2"/>
      <c r="E69" s="2">
        <v>12</v>
      </c>
      <c r="F69" s="6">
        <v>30</v>
      </c>
      <c r="G69" s="3">
        <v>1076040</v>
      </c>
      <c r="H69" s="17">
        <f t="shared" si="1"/>
        <v>35868</v>
      </c>
      <c r="I69" s="266">
        <f>(K69/F69)/E69</f>
        <v>10000</v>
      </c>
      <c r="J69" s="267">
        <v>120000</v>
      </c>
      <c r="K69" s="262">
        <v>3600000</v>
      </c>
      <c r="L69" s="262">
        <f>K69*H69</f>
        <v>129124800000</v>
      </c>
      <c r="M69" s="16">
        <v>0.5</v>
      </c>
      <c r="N69" s="17">
        <f>M69*K69</f>
        <v>1800000</v>
      </c>
      <c r="O69" s="282">
        <f>N69+K69</f>
        <v>5400000</v>
      </c>
      <c r="P69" s="282">
        <f>O69*H69</f>
        <v>193687200000</v>
      </c>
      <c r="Q69" s="330">
        <v>144000</v>
      </c>
      <c r="R69" s="330">
        <v>5164992000</v>
      </c>
      <c r="S69" s="330">
        <v>288000</v>
      </c>
      <c r="T69" s="330">
        <v>10329984000</v>
      </c>
      <c r="U69" s="330">
        <v>324000</v>
      </c>
      <c r="V69" s="330">
        <v>11621232000</v>
      </c>
      <c r="W69" s="330">
        <v>252000.00000000003</v>
      </c>
      <c r="X69" s="330">
        <v>9038736000.0000019</v>
      </c>
      <c r="Y69" s="330">
        <v>324000</v>
      </c>
      <c r="Z69" s="330">
        <v>11621232000</v>
      </c>
      <c r="AA69" s="330">
        <v>252000.00000000003</v>
      </c>
      <c r="AB69" s="330">
        <v>9038736000.0000019</v>
      </c>
      <c r="AC69" s="330">
        <v>360000</v>
      </c>
      <c r="AD69" s="330">
        <v>12912480000</v>
      </c>
      <c r="AE69" s="330">
        <v>360000</v>
      </c>
      <c r="AF69" s="330">
        <v>12912480000</v>
      </c>
      <c r="AG69" s="330">
        <v>324000</v>
      </c>
      <c r="AH69" s="330">
        <v>11621232000</v>
      </c>
      <c r="AI69" s="330">
        <v>363600</v>
      </c>
      <c r="AJ69" s="330">
        <v>13041604800</v>
      </c>
      <c r="AK69" s="330">
        <v>360000</v>
      </c>
      <c r="AL69" s="330">
        <v>12912480000</v>
      </c>
      <c r="AM69" s="330">
        <v>248400.00000000003</v>
      </c>
      <c r="AN69" s="330">
        <v>8909611200.0000019</v>
      </c>
    </row>
    <row r="70" spans="1:40">
      <c r="A70" s="1" t="s">
        <v>33</v>
      </c>
      <c r="B70" s="19">
        <v>13020271</v>
      </c>
      <c r="C70" s="379" t="s">
        <v>905</v>
      </c>
      <c r="D70" s="2"/>
      <c r="E70" s="2">
        <v>12</v>
      </c>
      <c r="F70" s="6">
        <v>30</v>
      </c>
      <c r="G70" s="3">
        <v>2000220</v>
      </c>
      <c r="H70" s="17">
        <f t="shared" ref="H70:H130" si="2">G70/F70</f>
        <v>66674</v>
      </c>
      <c r="I70" s="266">
        <f>(K70/F70)/E70</f>
        <v>3600</v>
      </c>
      <c r="J70" s="267">
        <v>43200</v>
      </c>
      <c r="K70" s="262">
        <v>1296000</v>
      </c>
      <c r="L70" s="262">
        <f>K70*H70</f>
        <v>86409504000</v>
      </c>
      <c r="M70" s="16">
        <v>0.5</v>
      </c>
      <c r="N70" s="17">
        <f>M70*K70</f>
        <v>648000</v>
      </c>
      <c r="O70" s="282">
        <f>N70+K70</f>
        <v>1944000</v>
      </c>
      <c r="P70" s="282">
        <f>O70*H70</f>
        <v>129614256000</v>
      </c>
      <c r="Q70" s="330">
        <v>51840</v>
      </c>
      <c r="R70" s="330">
        <v>3456380160</v>
      </c>
      <c r="S70" s="330">
        <v>103680</v>
      </c>
      <c r="T70" s="330">
        <v>6912760320</v>
      </c>
      <c r="U70" s="330">
        <v>116640</v>
      </c>
      <c r="V70" s="330">
        <v>7776855360</v>
      </c>
      <c r="W70" s="330">
        <v>90720.000000000015</v>
      </c>
      <c r="X70" s="330">
        <v>6048665280.000001</v>
      </c>
      <c r="Y70" s="330">
        <v>116640</v>
      </c>
      <c r="Z70" s="330">
        <v>7776855360</v>
      </c>
      <c r="AA70" s="330">
        <v>90720.000000000015</v>
      </c>
      <c r="AB70" s="330">
        <v>6048665280.000001</v>
      </c>
      <c r="AC70" s="330">
        <v>129600</v>
      </c>
      <c r="AD70" s="330">
        <v>8640950400</v>
      </c>
      <c r="AE70" s="330">
        <v>129600</v>
      </c>
      <c r="AF70" s="330">
        <v>8640950400</v>
      </c>
      <c r="AG70" s="330">
        <v>116640</v>
      </c>
      <c r="AH70" s="330">
        <v>7776855360</v>
      </c>
      <c r="AI70" s="330">
        <v>130896.00000000001</v>
      </c>
      <c r="AJ70" s="330">
        <v>8727359904.0000019</v>
      </c>
      <c r="AK70" s="330">
        <v>129600</v>
      </c>
      <c r="AL70" s="330">
        <v>8640950400</v>
      </c>
      <c r="AM70" s="330">
        <v>89424.000000000015</v>
      </c>
      <c r="AN70" s="330">
        <v>5962255776.000001</v>
      </c>
    </row>
    <row r="71" spans="1:40" ht="17.25" customHeight="1">
      <c r="A71" s="1" t="s">
        <v>33</v>
      </c>
      <c r="B71" s="19">
        <v>13020253</v>
      </c>
      <c r="C71" s="260" t="s">
        <v>906</v>
      </c>
      <c r="D71" s="2" t="s">
        <v>130</v>
      </c>
      <c r="E71" s="2">
        <v>12</v>
      </c>
      <c r="F71" s="6">
        <v>30</v>
      </c>
      <c r="G71" s="3">
        <v>225000</v>
      </c>
      <c r="H71" s="17">
        <f t="shared" si="2"/>
        <v>7500</v>
      </c>
      <c r="I71" s="266">
        <f>(K71/F71)/E71</f>
        <v>40000</v>
      </c>
      <c r="J71" s="267">
        <v>480000</v>
      </c>
      <c r="K71" s="262">
        <v>14400000</v>
      </c>
      <c r="L71" s="262">
        <f>K71*H71</f>
        <v>108000000000</v>
      </c>
      <c r="M71" s="16">
        <v>0.4</v>
      </c>
      <c r="N71" s="17">
        <f>M71*K71</f>
        <v>5760000</v>
      </c>
      <c r="O71" s="282">
        <f>N71+K71</f>
        <v>20160000</v>
      </c>
      <c r="P71" s="282">
        <f>O71*H71</f>
        <v>151200000000</v>
      </c>
      <c r="Q71" s="330">
        <v>576000</v>
      </c>
      <c r="R71" s="330">
        <v>4320000000</v>
      </c>
      <c r="S71" s="330">
        <v>1152000</v>
      </c>
      <c r="T71" s="330">
        <v>8640000000</v>
      </c>
      <c r="U71" s="330">
        <v>1296000</v>
      </c>
      <c r="V71" s="330">
        <v>9720000000</v>
      </c>
      <c r="W71" s="330">
        <v>1008000.0000000001</v>
      </c>
      <c r="X71" s="330">
        <v>7560000000.000001</v>
      </c>
      <c r="Y71" s="330">
        <v>1296000</v>
      </c>
      <c r="Z71" s="330">
        <v>9720000000</v>
      </c>
      <c r="AA71" s="330">
        <v>1008000.0000000001</v>
      </c>
      <c r="AB71" s="330">
        <v>7560000000.000001</v>
      </c>
      <c r="AC71" s="330">
        <v>1440000</v>
      </c>
      <c r="AD71" s="330">
        <v>10800000000</v>
      </c>
      <c r="AE71" s="330">
        <v>1440000</v>
      </c>
      <c r="AF71" s="330">
        <v>10800000000</v>
      </c>
      <c r="AG71" s="330">
        <v>1296000</v>
      </c>
      <c r="AH71" s="330">
        <v>9720000000</v>
      </c>
      <c r="AI71" s="330">
        <v>1454400</v>
      </c>
      <c r="AJ71" s="330">
        <v>10908000000</v>
      </c>
      <c r="AK71" s="330">
        <v>1440000</v>
      </c>
      <c r="AL71" s="330">
        <v>10800000000</v>
      </c>
      <c r="AM71" s="330">
        <v>993600.00000000012</v>
      </c>
      <c r="AN71" s="330">
        <v>7452000000.000001</v>
      </c>
    </row>
    <row r="72" spans="1:40">
      <c r="A72" s="1" t="s">
        <v>33</v>
      </c>
      <c r="B72" s="19">
        <v>13020272</v>
      </c>
      <c r="C72" s="260" t="s">
        <v>907</v>
      </c>
      <c r="D72" s="2" t="s">
        <v>787</v>
      </c>
      <c r="E72" s="2">
        <v>12</v>
      </c>
      <c r="F72" s="6">
        <v>100</v>
      </c>
      <c r="G72" s="3">
        <v>575000</v>
      </c>
      <c r="H72" s="17">
        <f t="shared" si="2"/>
        <v>5750</v>
      </c>
      <c r="I72" s="266">
        <f>(K72/F72)/E72</f>
        <v>16800</v>
      </c>
      <c r="J72" s="267">
        <v>201600</v>
      </c>
      <c r="K72" s="262">
        <v>20160000</v>
      </c>
      <c r="L72" s="262">
        <f>K72*H72</f>
        <v>115920000000</v>
      </c>
      <c r="M72" s="16">
        <v>0.1</v>
      </c>
      <c r="N72" s="17">
        <f>M72*K72</f>
        <v>2016000</v>
      </c>
      <c r="O72" s="282">
        <f>N72+K72</f>
        <v>22176000</v>
      </c>
      <c r="P72" s="282">
        <f>O72*H72</f>
        <v>127512000000</v>
      </c>
      <c r="Q72" s="330">
        <v>806400</v>
      </c>
      <c r="R72" s="330">
        <v>4636800000</v>
      </c>
      <c r="S72" s="330">
        <v>1612800</v>
      </c>
      <c r="T72" s="330">
        <v>9273600000</v>
      </c>
      <c r="U72" s="330">
        <v>1814400</v>
      </c>
      <c r="V72" s="330">
        <v>10432800000</v>
      </c>
      <c r="W72" s="330">
        <v>1411200.0000000002</v>
      </c>
      <c r="X72" s="330">
        <v>8114400000.000001</v>
      </c>
      <c r="Y72" s="330">
        <v>1814400</v>
      </c>
      <c r="Z72" s="330">
        <v>10432800000</v>
      </c>
      <c r="AA72" s="330">
        <v>1411200.0000000002</v>
      </c>
      <c r="AB72" s="330">
        <v>8114400000.000001</v>
      </c>
      <c r="AC72" s="330">
        <v>2016000</v>
      </c>
      <c r="AD72" s="330">
        <v>11592000000</v>
      </c>
      <c r="AE72" s="330">
        <v>2016000</v>
      </c>
      <c r="AF72" s="330">
        <v>11592000000</v>
      </c>
      <c r="AG72" s="330">
        <v>1814400</v>
      </c>
      <c r="AH72" s="330">
        <v>10432800000</v>
      </c>
      <c r="AI72" s="330">
        <v>2036160.0000000002</v>
      </c>
      <c r="AJ72" s="330">
        <v>11707920000.000002</v>
      </c>
      <c r="AK72" s="330">
        <v>2016000</v>
      </c>
      <c r="AL72" s="330">
        <v>11592000000</v>
      </c>
      <c r="AM72" s="330">
        <v>1391040</v>
      </c>
      <c r="AN72" s="330">
        <v>7998480000</v>
      </c>
    </row>
    <row r="73" spans="1:40">
      <c r="A73" s="1" t="s">
        <v>33</v>
      </c>
      <c r="B73" s="19">
        <v>13010229</v>
      </c>
      <c r="C73" s="260" t="s">
        <v>788</v>
      </c>
      <c r="D73" s="2"/>
      <c r="E73" s="2">
        <v>12</v>
      </c>
      <c r="F73" s="6">
        <v>100</v>
      </c>
      <c r="G73" s="3">
        <v>42900</v>
      </c>
      <c r="H73" s="17">
        <f t="shared" si="2"/>
        <v>429</v>
      </c>
      <c r="I73" s="266">
        <f>(K73/F73)/E73</f>
        <v>0</v>
      </c>
      <c r="J73" s="267">
        <v>0</v>
      </c>
      <c r="K73" s="262">
        <v>0</v>
      </c>
      <c r="L73" s="262">
        <f>K73*H73</f>
        <v>0</v>
      </c>
      <c r="M73" s="16">
        <v>0</v>
      </c>
      <c r="N73" s="17">
        <f>M73*K73</f>
        <v>0</v>
      </c>
      <c r="O73" s="282">
        <f>N73+K73</f>
        <v>0</v>
      </c>
      <c r="P73" s="282">
        <f>O73*H73</f>
        <v>0</v>
      </c>
      <c r="Q73" s="330">
        <v>0</v>
      </c>
      <c r="R73" s="330">
        <v>0</v>
      </c>
      <c r="S73" s="330">
        <v>0</v>
      </c>
      <c r="T73" s="330">
        <v>0</v>
      </c>
      <c r="U73" s="330">
        <v>0</v>
      </c>
      <c r="V73" s="330">
        <v>0</v>
      </c>
      <c r="W73" s="330">
        <v>0</v>
      </c>
      <c r="X73" s="330">
        <v>0</v>
      </c>
      <c r="Y73" s="330">
        <v>0</v>
      </c>
      <c r="Z73" s="330">
        <v>0</v>
      </c>
      <c r="AA73" s="330">
        <v>0</v>
      </c>
      <c r="AB73" s="330">
        <v>0</v>
      </c>
      <c r="AC73" s="330">
        <v>0</v>
      </c>
      <c r="AD73" s="330">
        <v>0</v>
      </c>
      <c r="AE73" s="330">
        <v>0</v>
      </c>
      <c r="AF73" s="330">
        <v>0</v>
      </c>
      <c r="AG73" s="330">
        <v>0</v>
      </c>
      <c r="AH73" s="330">
        <v>0</v>
      </c>
      <c r="AI73" s="330">
        <v>0</v>
      </c>
      <c r="AJ73" s="330">
        <v>0</v>
      </c>
      <c r="AK73" s="330">
        <v>0</v>
      </c>
      <c r="AL73" s="330">
        <v>0</v>
      </c>
      <c r="AM73" s="330">
        <v>0</v>
      </c>
      <c r="AN73" s="330">
        <v>0</v>
      </c>
    </row>
    <row r="74" spans="1:40">
      <c r="A74" s="1" t="s">
        <v>33</v>
      </c>
      <c r="B74" s="19">
        <v>13010230</v>
      </c>
      <c r="C74" s="260" t="s">
        <v>789</v>
      </c>
      <c r="D74" s="2"/>
      <c r="E74" s="2">
        <v>12</v>
      </c>
      <c r="F74" s="6">
        <v>100</v>
      </c>
      <c r="G74" s="3">
        <v>89300</v>
      </c>
      <c r="H74" s="17">
        <f t="shared" si="2"/>
        <v>893</v>
      </c>
      <c r="I74" s="266">
        <f>(K74/F74)/E74</f>
        <v>0</v>
      </c>
      <c r="J74" s="267">
        <v>0</v>
      </c>
      <c r="K74" s="262">
        <v>0</v>
      </c>
      <c r="L74" s="262">
        <f>K74*H74</f>
        <v>0</v>
      </c>
      <c r="M74" s="16">
        <v>0</v>
      </c>
      <c r="N74" s="17">
        <f>M74*K74</f>
        <v>0</v>
      </c>
      <c r="O74" s="282">
        <f>N74+K74</f>
        <v>0</v>
      </c>
      <c r="P74" s="282">
        <f>O74*H74</f>
        <v>0</v>
      </c>
      <c r="Q74" s="330">
        <v>0</v>
      </c>
      <c r="R74" s="330">
        <v>0</v>
      </c>
      <c r="S74" s="330">
        <v>0</v>
      </c>
      <c r="T74" s="330">
        <v>0</v>
      </c>
      <c r="U74" s="330">
        <v>0</v>
      </c>
      <c r="V74" s="330">
        <v>0</v>
      </c>
      <c r="W74" s="330">
        <v>0</v>
      </c>
      <c r="X74" s="330">
        <v>0</v>
      </c>
      <c r="Y74" s="330">
        <v>0</v>
      </c>
      <c r="Z74" s="330">
        <v>0</v>
      </c>
      <c r="AA74" s="330">
        <v>0</v>
      </c>
      <c r="AB74" s="330">
        <v>0</v>
      </c>
      <c r="AC74" s="330">
        <v>0</v>
      </c>
      <c r="AD74" s="330">
        <v>0</v>
      </c>
      <c r="AE74" s="330">
        <v>0</v>
      </c>
      <c r="AF74" s="330">
        <v>0</v>
      </c>
      <c r="AG74" s="330">
        <v>0</v>
      </c>
      <c r="AH74" s="330">
        <v>0</v>
      </c>
      <c r="AI74" s="330">
        <v>0</v>
      </c>
      <c r="AJ74" s="330">
        <v>0</v>
      </c>
      <c r="AK74" s="330">
        <v>0</v>
      </c>
      <c r="AL74" s="330">
        <v>0</v>
      </c>
      <c r="AM74" s="330">
        <v>0</v>
      </c>
      <c r="AN74" s="330">
        <v>0</v>
      </c>
    </row>
    <row r="75" spans="1:40">
      <c r="A75" s="1" t="s">
        <v>33</v>
      </c>
      <c r="B75" s="19">
        <v>13010259</v>
      </c>
      <c r="C75" s="260" t="s">
        <v>908</v>
      </c>
      <c r="D75" s="2" t="s">
        <v>123</v>
      </c>
      <c r="E75" s="2">
        <v>12</v>
      </c>
      <c r="F75" s="6">
        <v>100</v>
      </c>
      <c r="G75" s="3">
        <v>340000</v>
      </c>
      <c r="H75" s="17">
        <f t="shared" si="2"/>
        <v>3400</v>
      </c>
      <c r="I75" s="266">
        <f>(K75/F75)/E75</f>
        <v>6000</v>
      </c>
      <c r="J75" s="267">
        <v>72000</v>
      </c>
      <c r="K75" s="262">
        <v>7200000</v>
      </c>
      <c r="L75" s="262">
        <f>K75*H75</f>
        <v>24480000000</v>
      </c>
      <c r="M75" s="16">
        <v>0.5</v>
      </c>
      <c r="N75" s="17">
        <f>M75*K75</f>
        <v>3600000</v>
      </c>
      <c r="O75" s="282">
        <f>N75+K75</f>
        <v>10800000</v>
      </c>
      <c r="P75" s="282">
        <f>O75*H75</f>
        <v>36720000000</v>
      </c>
      <c r="Q75" s="330">
        <v>288000</v>
      </c>
      <c r="R75" s="330">
        <v>979200000</v>
      </c>
      <c r="S75" s="330">
        <v>576000</v>
      </c>
      <c r="T75" s="330">
        <v>1958400000</v>
      </c>
      <c r="U75" s="330">
        <v>648000</v>
      </c>
      <c r="V75" s="330">
        <v>2203200000</v>
      </c>
      <c r="W75" s="330">
        <v>504000.00000000006</v>
      </c>
      <c r="X75" s="330">
        <v>1713600000.0000002</v>
      </c>
      <c r="Y75" s="330">
        <v>648000</v>
      </c>
      <c r="Z75" s="330">
        <v>2203200000</v>
      </c>
      <c r="AA75" s="330">
        <v>504000.00000000006</v>
      </c>
      <c r="AB75" s="330">
        <v>1713600000.0000002</v>
      </c>
      <c r="AC75" s="330">
        <v>720000</v>
      </c>
      <c r="AD75" s="330">
        <v>2448000000</v>
      </c>
      <c r="AE75" s="330">
        <v>720000</v>
      </c>
      <c r="AF75" s="330">
        <v>2448000000</v>
      </c>
      <c r="AG75" s="330">
        <v>648000</v>
      </c>
      <c r="AH75" s="330">
        <v>2203200000</v>
      </c>
      <c r="AI75" s="330">
        <v>727200</v>
      </c>
      <c r="AJ75" s="330">
        <v>2472480000</v>
      </c>
      <c r="AK75" s="330">
        <v>720000</v>
      </c>
      <c r="AL75" s="330">
        <v>2448000000</v>
      </c>
      <c r="AM75" s="330">
        <v>496800.00000000006</v>
      </c>
      <c r="AN75" s="330">
        <v>1689120000.0000002</v>
      </c>
    </row>
    <row r="76" spans="1:40">
      <c r="A76" s="1" t="s">
        <v>33</v>
      </c>
      <c r="B76" s="19">
        <v>13020246</v>
      </c>
      <c r="C76" s="260" t="s">
        <v>909</v>
      </c>
      <c r="D76" s="2" t="s">
        <v>119</v>
      </c>
      <c r="E76" s="2">
        <v>12</v>
      </c>
      <c r="F76" s="6">
        <v>100</v>
      </c>
      <c r="G76" s="3">
        <v>500000</v>
      </c>
      <c r="H76" s="17">
        <f t="shared" si="2"/>
        <v>5000</v>
      </c>
      <c r="I76" s="266">
        <f>(K76/F76)/E76</f>
        <v>6000</v>
      </c>
      <c r="J76" s="267">
        <v>72000</v>
      </c>
      <c r="K76" s="262">
        <v>7200000</v>
      </c>
      <c r="L76" s="262">
        <f>K76*H76</f>
        <v>36000000000</v>
      </c>
      <c r="M76" s="16">
        <v>0.25</v>
      </c>
      <c r="N76" s="17">
        <f>M76*K76</f>
        <v>1800000</v>
      </c>
      <c r="O76" s="282">
        <f>N76+K76</f>
        <v>9000000</v>
      </c>
      <c r="P76" s="282">
        <f>O76*H76</f>
        <v>45000000000</v>
      </c>
      <c r="Q76" s="330">
        <v>288000</v>
      </c>
      <c r="R76" s="330">
        <v>1440000000</v>
      </c>
      <c r="S76" s="330">
        <v>576000</v>
      </c>
      <c r="T76" s="330">
        <v>2880000000</v>
      </c>
      <c r="U76" s="330">
        <v>648000</v>
      </c>
      <c r="V76" s="330">
        <v>3240000000</v>
      </c>
      <c r="W76" s="330">
        <v>504000.00000000006</v>
      </c>
      <c r="X76" s="330">
        <v>2520000000.0000005</v>
      </c>
      <c r="Y76" s="330">
        <v>648000</v>
      </c>
      <c r="Z76" s="330">
        <v>3240000000</v>
      </c>
      <c r="AA76" s="330">
        <v>504000.00000000006</v>
      </c>
      <c r="AB76" s="330">
        <v>2520000000.0000005</v>
      </c>
      <c r="AC76" s="330">
        <v>720000</v>
      </c>
      <c r="AD76" s="330">
        <v>3600000000</v>
      </c>
      <c r="AE76" s="330">
        <v>720000</v>
      </c>
      <c r="AF76" s="330">
        <v>3600000000</v>
      </c>
      <c r="AG76" s="330">
        <v>648000</v>
      </c>
      <c r="AH76" s="330">
        <v>3240000000</v>
      </c>
      <c r="AI76" s="330">
        <v>727200</v>
      </c>
      <c r="AJ76" s="330">
        <v>3636000000</v>
      </c>
      <c r="AK76" s="330">
        <v>720000</v>
      </c>
      <c r="AL76" s="330">
        <v>3600000000</v>
      </c>
      <c r="AM76" s="330">
        <v>496800.00000000006</v>
      </c>
      <c r="AN76" s="330">
        <v>2484000000.0000005</v>
      </c>
    </row>
    <row r="77" spans="1:40">
      <c r="A77" s="1" t="s">
        <v>33</v>
      </c>
      <c r="B77" s="19">
        <v>13010254</v>
      </c>
      <c r="C77" s="260" t="s">
        <v>910</v>
      </c>
      <c r="D77" s="2" t="s">
        <v>121</v>
      </c>
      <c r="E77" s="2">
        <v>12</v>
      </c>
      <c r="F77" s="6">
        <v>42</v>
      </c>
      <c r="G77" s="3">
        <v>1302000</v>
      </c>
      <c r="H77" s="17">
        <f t="shared" si="2"/>
        <v>31000</v>
      </c>
      <c r="I77" s="266">
        <f>(K77/F77)/E77</f>
        <v>14285.714285714284</v>
      </c>
      <c r="J77" s="267">
        <v>171428.57142857142</v>
      </c>
      <c r="K77" s="262">
        <v>7200000</v>
      </c>
      <c r="L77" s="262">
        <f>K77*H77</f>
        <v>223200000000</v>
      </c>
      <c r="M77" s="16">
        <v>0.1</v>
      </c>
      <c r="N77" s="17">
        <f>M77*K77</f>
        <v>720000</v>
      </c>
      <c r="O77" s="282">
        <f>N77+K77</f>
        <v>7920000</v>
      </c>
      <c r="P77" s="282">
        <f>O77*H77</f>
        <v>245520000000</v>
      </c>
      <c r="Q77" s="330">
        <v>288000</v>
      </c>
      <c r="R77" s="330">
        <v>8928000000</v>
      </c>
      <c r="S77" s="330">
        <v>576000</v>
      </c>
      <c r="T77" s="330">
        <v>17856000000</v>
      </c>
      <c r="U77" s="330">
        <v>648000</v>
      </c>
      <c r="V77" s="330">
        <v>20088000000</v>
      </c>
      <c r="W77" s="330">
        <v>504000.00000000006</v>
      </c>
      <c r="X77" s="330">
        <v>15624000000.000002</v>
      </c>
      <c r="Y77" s="330">
        <v>648000</v>
      </c>
      <c r="Z77" s="330">
        <v>20088000000</v>
      </c>
      <c r="AA77" s="330">
        <v>504000.00000000006</v>
      </c>
      <c r="AB77" s="330">
        <v>15624000000.000002</v>
      </c>
      <c r="AC77" s="330">
        <v>720000</v>
      </c>
      <c r="AD77" s="330">
        <v>22320000000</v>
      </c>
      <c r="AE77" s="330">
        <v>720000</v>
      </c>
      <c r="AF77" s="330">
        <v>22320000000</v>
      </c>
      <c r="AG77" s="330">
        <v>648000</v>
      </c>
      <c r="AH77" s="330">
        <v>20088000000</v>
      </c>
      <c r="AI77" s="330">
        <v>727200</v>
      </c>
      <c r="AJ77" s="330">
        <v>22543200000</v>
      </c>
      <c r="AK77" s="330">
        <v>720000</v>
      </c>
      <c r="AL77" s="330">
        <v>22320000000</v>
      </c>
      <c r="AM77" s="330">
        <v>496800.00000000006</v>
      </c>
      <c r="AN77" s="330">
        <v>15400800000.000002</v>
      </c>
    </row>
    <row r="78" spans="1:40">
      <c r="A78" s="1" t="s">
        <v>33</v>
      </c>
      <c r="B78" s="19">
        <v>13010202</v>
      </c>
      <c r="C78" s="260" t="s">
        <v>911</v>
      </c>
      <c r="D78" s="2"/>
      <c r="E78" s="2">
        <v>12</v>
      </c>
      <c r="F78" s="6">
        <v>6</v>
      </c>
      <c r="G78" s="3">
        <v>294000</v>
      </c>
      <c r="H78" s="17">
        <f t="shared" si="2"/>
        <v>49000</v>
      </c>
      <c r="I78" s="266">
        <f>(K78/F78)/E78</f>
        <v>20000</v>
      </c>
      <c r="J78" s="267">
        <v>240000</v>
      </c>
      <c r="K78" s="262">
        <v>1440000</v>
      </c>
      <c r="L78" s="262">
        <f>K78*H78</f>
        <v>70560000000</v>
      </c>
      <c r="M78" s="16">
        <v>0.1</v>
      </c>
      <c r="N78" s="17">
        <f>M78*K78</f>
        <v>144000</v>
      </c>
      <c r="O78" s="282">
        <f>N78+K78</f>
        <v>1584000</v>
      </c>
      <c r="P78" s="282">
        <f>O78*H78</f>
        <v>77616000000</v>
      </c>
      <c r="Q78" s="330">
        <v>57600</v>
      </c>
      <c r="R78" s="330">
        <v>2822400000</v>
      </c>
      <c r="S78" s="330">
        <v>115200</v>
      </c>
      <c r="T78" s="330">
        <v>5644800000</v>
      </c>
      <c r="U78" s="330">
        <v>129600</v>
      </c>
      <c r="V78" s="330">
        <v>6350400000</v>
      </c>
      <c r="W78" s="330">
        <v>100800.00000000001</v>
      </c>
      <c r="X78" s="330">
        <v>4939200000.000001</v>
      </c>
      <c r="Y78" s="330">
        <v>129600</v>
      </c>
      <c r="Z78" s="330">
        <v>6350400000</v>
      </c>
      <c r="AA78" s="330">
        <v>100800.00000000001</v>
      </c>
      <c r="AB78" s="330">
        <v>4939200000.000001</v>
      </c>
      <c r="AC78" s="330">
        <v>144000</v>
      </c>
      <c r="AD78" s="330">
        <v>7056000000</v>
      </c>
      <c r="AE78" s="330">
        <v>144000</v>
      </c>
      <c r="AF78" s="330">
        <v>7056000000</v>
      </c>
      <c r="AG78" s="330">
        <v>129600</v>
      </c>
      <c r="AH78" s="330">
        <v>6350400000</v>
      </c>
      <c r="AI78" s="330">
        <v>145440</v>
      </c>
      <c r="AJ78" s="330">
        <v>7126560000</v>
      </c>
      <c r="AK78" s="330">
        <v>144000</v>
      </c>
      <c r="AL78" s="330">
        <v>7056000000</v>
      </c>
      <c r="AM78" s="330">
        <v>99360.000000000015</v>
      </c>
      <c r="AN78" s="330">
        <v>4868640000.000001</v>
      </c>
    </row>
    <row r="79" spans="1:40">
      <c r="A79" s="1" t="s">
        <v>33</v>
      </c>
      <c r="B79" s="19">
        <v>13010232</v>
      </c>
      <c r="C79" s="260" t="s">
        <v>912</v>
      </c>
      <c r="D79" s="2" t="s">
        <v>127</v>
      </c>
      <c r="E79" s="2">
        <v>12</v>
      </c>
      <c r="F79" s="6">
        <v>100</v>
      </c>
      <c r="G79" s="3">
        <v>285000</v>
      </c>
      <c r="H79" s="17">
        <f t="shared" si="2"/>
        <v>2850</v>
      </c>
      <c r="I79" s="266">
        <f>(K79/F79)/E79</f>
        <v>3600</v>
      </c>
      <c r="J79" s="267">
        <v>43200</v>
      </c>
      <c r="K79" s="262">
        <v>4320000</v>
      </c>
      <c r="L79" s="262">
        <f>K79*H79</f>
        <v>12312000000</v>
      </c>
      <c r="M79" s="16">
        <v>0</v>
      </c>
      <c r="N79" s="17">
        <f>M79*K79</f>
        <v>0</v>
      </c>
      <c r="O79" s="282">
        <f>N79+K79</f>
        <v>4320000</v>
      </c>
      <c r="P79" s="282">
        <f>O79*H79</f>
        <v>12312000000</v>
      </c>
      <c r="Q79" s="330">
        <v>172800</v>
      </c>
      <c r="R79" s="330">
        <v>492480000</v>
      </c>
      <c r="S79" s="330">
        <v>345600</v>
      </c>
      <c r="T79" s="330">
        <v>984960000</v>
      </c>
      <c r="U79" s="330">
        <v>388800</v>
      </c>
      <c r="V79" s="330">
        <v>1108080000</v>
      </c>
      <c r="W79" s="330">
        <v>302400</v>
      </c>
      <c r="X79" s="330">
        <v>861840000</v>
      </c>
      <c r="Y79" s="330">
        <v>388800</v>
      </c>
      <c r="Z79" s="330">
        <v>1108080000</v>
      </c>
      <c r="AA79" s="330">
        <v>302400</v>
      </c>
      <c r="AB79" s="330">
        <v>861840000</v>
      </c>
      <c r="AC79" s="330">
        <v>432000</v>
      </c>
      <c r="AD79" s="330">
        <v>1231200000</v>
      </c>
      <c r="AE79" s="330">
        <v>432000</v>
      </c>
      <c r="AF79" s="330">
        <v>1231200000</v>
      </c>
      <c r="AG79" s="330">
        <v>388800</v>
      </c>
      <c r="AH79" s="330">
        <v>1108080000</v>
      </c>
      <c r="AI79" s="330">
        <v>436320</v>
      </c>
      <c r="AJ79" s="330">
        <v>1243512000</v>
      </c>
      <c r="AK79" s="330">
        <v>432000</v>
      </c>
      <c r="AL79" s="330">
        <v>1231200000</v>
      </c>
      <c r="AM79" s="330">
        <v>298080</v>
      </c>
      <c r="AN79" s="330">
        <v>849528000</v>
      </c>
    </row>
    <row r="80" spans="1:40">
      <c r="A80" s="1" t="s">
        <v>33</v>
      </c>
      <c r="B80" s="19">
        <v>13010231</v>
      </c>
      <c r="C80" s="260" t="s">
        <v>913</v>
      </c>
      <c r="D80" s="2" t="s">
        <v>127</v>
      </c>
      <c r="E80" s="2">
        <v>12</v>
      </c>
      <c r="F80" s="6">
        <v>100</v>
      </c>
      <c r="G80" s="3">
        <v>200000</v>
      </c>
      <c r="H80" s="17">
        <f t="shared" si="2"/>
        <v>2000</v>
      </c>
      <c r="I80" s="266">
        <f>(K80/F80)/E80</f>
        <v>12000</v>
      </c>
      <c r="J80" s="267">
        <v>144000</v>
      </c>
      <c r="K80" s="262">
        <v>14400000</v>
      </c>
      <c r="L80" s="262">
        <f>K80*H80</f>
        <v>28800000000</v>
      </c>
      <c r="M80" s="16">
        <v>0</v>
      </c>
      <c r="N80" s="17">
        <f>M80*K80</f>
        <v>0</v>
      </c>
      <c r="O80" s="282">
        <f>N80+K80</f>
        <v>14400000</v>
      </c>
      <c r="P80" s="282">
        <f>O80*H80</f>
        <v>28800000000</v>
      </c>
      <c r="Q80" s="330">
        <v>576000</v>
      </c>
      <c r="R80" s="330">
        <v>1152000000</v>
      </c>
      <c r="S80" s="330">
        <v>1152000</v>
      </c>
      <c r="T80" s="330">
        <v>2304000000</v>
      </c>
      <c r="U80" s="330">
        <v>1296000</v>
      </c>
      <c r="V80" s="330">
        <v>2592000000</v>
      </c>
      <c r="W80" s="330">
        <v>1008000.0000000001</v>
      </c>
      <c r="X80" s="330">
        <v>2016000000.0000002</v>
      </c>
      <c r="Y80" s="330">
        <v>1296000</v>
      </c>
      <c r="Z80" s="330">
        <v>2592000000</v>
      </c>
      <c r="AA80" s="330">
        <v>1008000.0000000001</v>
      </c>
      <c r="AB80" s="330">
        <v>2016000000.0000002</v>
      </c>
      <c r="AC80" s="330">
        <v>1440000</v>
      </c>
      <c r="AD80" s="330">
        <v>2880000000</v>
      </c>
      <c r="AE80" s="330">
        <v>1440000</v>
      </c>
      <c r="AF80" s="330">
        <v>2880000000</v>
      </c>
      <c r="AG80" s="330">
        <v>1296000</v>
      </c>
      <c r="AH80" s="330">
        <v>2592000000</v>
      </c>
      <c r="AI80" s="330">
        <v>1454400</v>
      </c>
      <c r="AJ80" s="330">
        <v>2908800000</v>
      </c>
      <c r="AK80" s="330">
        <v>1440000</v>
      </c>
      <c r="AL80" s="330">
        <v>2880000000</v>
      </c>
      <c r="AM80" s="330">
        <v>993600.00000000012</v>
      </c>
      <c r="AN80" s="330">
        <v>1987200000.0000002</v>
      </c>
    </row>
    <row r="81" spans="1:40">
      <c r="A81" s="1" t="s">
        <v>33</v>
      </c>
      <c r="B81" s="19">
        <v>13010233</v>
      </c>
      <c r="C81" s="260" t="s">
        <v>914</v>
      </c>
      <c r="D81" s="2" t="s">
        <v>127</v>
      </c>
      <c r="E81" s="2">
        <v>12</v>
      </c>
      <c r="F81" s="6">
        <v>100</v>
      </c>
      <c r="G81" s="3">
        <v>480000</v>
      </c>
      <c r="H81" s="17">
        <f t="shared" si="2"/>
        <v>4800</v>
      </c>
      <c r="I81" s="266">
        <f>(K81/F81)/E81</f>
        <v>9000</v>
      </c>
      <c r="J81" s="267">
        <v>108000</v>
      </c>
      <c r="K81" s="262">
        <v>10800000</v>
      </c>
      <c r="L81" s="262">
        <f>K81*H81</f>
        <v>51840000000</v>
      </c>
      <c r="M81" s="16">
        <v>0</v>
      </c>
      <c r="N81" s="17">
        <f>M81*K81</f>
        <v>0</v>
      </c>
      <c r="O81" s="282">
        <f>N81+K81</f>
        <v>10800000</v>
      </c>
      <c r="P81" s="282">
        <f>O81*H81</f>
        <v>51840000000</v>
      </c>
      <c r="Q81" s="330">
        <v>432000</v>
      </c>
      <c r="R81" s="330">
        <v>2073600000</v>
      </c>
      <c r="S81" s="330">
        <v>864000</v>
      </c>
      <c r="T81" s="330">
        <v>4147200000</v>
      </c>
      <c r="U81" s="330">
        <v>972000</v>
      </c>
      <c r="V81" s="330">
        <v>4665600000</v>
      </c>
      <c r="W81" s="330">
        <v>756000.00000000012</v>
      </c>
      <c r="X81" s="330">
        <v>3628800000.0000005</v>
      </c>
      <c r="Y81" s="330">
        <v>972000</v>
      </c>
      <c r="Z81" s="330">
        <v>4665600000</v>
      </c>
      <c r="AA81" s="330">
        <v>756000.00000000012</v>
      </c>
      <c r="AB81" s="330">
        <v>3628800000.0000005</v>
      </c>
      <c r="AC81" s="330">
        <v>1080000</v>
      </c>
      <c r="AD81" s="330">
        <v>5184000000</v>
      </c>
      <c r="AE81" s="330">
        <v>1080000</v>
      </c>
      <c r="AF81" s="330">
        <v>5184000000</v>
      </c>
      <c r="AG81" s="330">
        <v>972000</v>
      </c>
      <c r="AH81" s="330">
        <v>4665600000</v>
      </c>
      <c r="AI81" s="330">
        <v>1090800</v>
      </c>
      <c r="AJ81" s="330">
        <v>5235840000</v>
      </c>
      <c r="AK81" s="330">
        <v>1080000</v>
      </c>
      <c r="AL81" s="330">
        <v>5184000000</v>
      </c>
      <c r="AM81" s="330">
        <v>745200.00000000012</v>
      </c>
      <c r="AN81" s="330">
        <v>3576960000.0000005</v>
      </c>
    </row>
    <row r="82" spans="1:40">
      <c r="A82" s="1" t="s">
        <v>33</v>
      </c>
      <c r="B82" s="19">
        <v>13020268</v>
      </c>
      <c r="C82" s="260" t="s">
        <v>915</v>
      </c>
      <c r="D82" s="2" t="s">
        <v>132</v>
      </c>
      <c r="E82" s="2">
        <v>12</v>
      </c>
      <c r="F82" s="6">
        <v>60</v>
      </c>
      <c r="G82" s="3">
        <v>1110000</v>
      </c>
      <c r="H82" s="17">
        <f t="shared" si="2"/>
        <v>18500</v>
      </c>
      <c r="I82" s="266">
        <f>(K82/F82)/E82</f>
        <v>10000</v>
      </c>
      <c r="J82" s="267">
        <v>120000</v>
      </c>
      <c r="K82" s="262">
        <v>7200000</v>
      </c>
      <c r="L82" s="262">
        <f>K82*H82</f>
        <v>133200000000</v>
      </c>
      <c r="M82" s="16">
        <v>0.1</v>
      </c>
      <c r="N82" s="17">
        <f>M82*K82</f>
        <v>720000</v>
      </c>
      <c r="O82" s="282">
        <f>N82+K82</f>
        <v>7920000</v>
      </c>
      <c r="P82" s="282">
        <f>O82*H82</f>
        <v>146520000000</v>
      </c>
      <c r="Q82" s="330">
        <v>288000</v>
      </c>
      <c r="R82" s="330">
        <v>5328000000</v>
      </c>
      <c r="S82" s="330">
        <v>576000</v>
      </c>
      <c r="T82" s="330">
        <v>10656000000</v>
      </c>
      <c r="U82" s="330">
        <v>648000</v>
      </c>
      <c r="V82" s="330">
        <v>11988000000</v>
      </c>
      <c r="W82" s="330">
        <v>504000.00000000006</v>
      </c>
      <c r="X82" s="330">
        <v>9324000000.0000019</v>
      </c>
      <c r="Y82" s="330">
        <v>648000</v>
      </c>
      <c r="Z82" s="330">
        <v>11988000000</v>
      </c>
      <c r="AA82" s="330">
        <v>504000.00000000006</v>
      </c>
      <c r="AB82" s="330">
        <v>9324000000.0000019</v>
      </c>
      <c r="AC82" s="330">
        <v>720000</v>
      </c>
      <c r="AD82" s="330">
        <v>13320000000</v>
      </c>
      <c r="AE82" s="330">
        <v>720000</v>
      </c>
      <c r="AF82" s="330">
        <v>13320000000</v>
      </c>
      <c r="AG82" s="330">
        <v>648000</v>
      </c>
      <c r="AH82" s="330">
        <v>11988000000</v>
      </c>
      <c r="AI82" s="330">
        <v>727200</v>
      </c>
      <c r="AJ82" s="330">
        <v>13453200000</v>
      </c>
      <c r="AK82" s="330">
        <v>720000</v>
      </c>
      <c r="AL82" s="330">
        <v>13320000000</v>
      </c>
      <c r="AM82" s="330">
        <v>496800.00000000006</v>
      </c>
      <c r="AN82" s="330">
        <v>9190800000.0000019</v>
      </c>
    </row>
    <row r="83" spans="1:40">
      <c r="A83" s="1" t="s">
        <v>33</v>
      </c>
      <c r="B83" s="19">
        <v>13010222</v>
      </c>
      <c r="C83" s="260" t="s">
        <v>790</v>
      </c>
      <c r="D83" s="2" t="s">
        <v>135</v>
      </c>
      <c r="E83" s="2">
        <v>12</v>
      </c>
      <c r="F83" s="6">
        <v>100</v>
      </c>
      <c r="G83" s="3">
        <v>475700</v>
      </c>
      <c r="H83" s="17">
        <f t="shared" si="2"/>
        <v>4757</v>
      </c>
      <c r="I83" s="266">
        <f>(K83/F83)/E83</f>
        <v>4320</v>
      </c>
      <c r="J83" s="267">
        <v>51840</v>
      </c>
      <c r="K83" s="262">
        <v>5184000</v>
      </c>
      <c r="L83" s="262">
        <f>K83*H83</f>
        <v>24660288000</v>
      </c>
      <c r="M83" s="16">
        <v>0</v>
      </c>
      <c r="N83" s="17">
        <f>M83*K83</f>
        <v>0</v>
      </c>
      <c r="O83" s="282">
        <f>N83+K83</f>
        <v>5184000</v>
      </c>
      <c r="P83" s="282">
        <f>O83*H83</f>
        <v>24660288000</v>
      </c>
      <c r="Q83" s="330">
        <v>207360</v>
      </c>
      <c r="R83" s="330">
        <v>986411520</v>
      </c>
      <c r="S83" s="330">
        <v>414720</v>
      </c>
      <c r="T83" s="330">
        <v>1972823040</v>
      </c>
      <c r="U83" s="330">
        <v>466560</v>
      </c>
      <c r="V83" s="330">
        <v>2219425920</v>
      </c>
      <c r="W83" s="330">
        <v>362880.00000000006</v>
      </c>
      <c r="X83" s="330">
        <v>1726220160.0000002</v>
      </c>
      <c r="Y83" s="330">
        <v>466560</v>
      </c>
      <c r="Z83" s="330">
        <v>2219425920</v>
      </c>
      <c r="AA83" s="330">
        <v>362880.00000000006</v>
      </c>
      <c r="AB83" s="330">
        <v>1726220160.0000002</v>
      </c>
      <c r="AC83" s="330">
        <v>518400</v>
      </c>
      <c r="AD83" s="330">
        <v>2466028800</v>
      </c>
      <c r="AE83" s="330">
        <v>518400</v>
      </c>
      <c r="AF83" s="330">
        <v>2466028800</v>
      </c>
      <c r="AG83" s="330">
        <v>466560</v>
      </c>
      <c r="AH83" s="330">
        <v>2219425920</v>
      </c>
      <c r="AI83" s="330">
        <v>523584.00000000006</v>
      </c>
      <c r="AJ83" s="330">
        <v>2490689088.0000005</v>
      </c>
      <c r="AK83" s="330">
        <v>518400</v>
      </c>
      <c r="AL83" s="330">
        <v>2466028800</v>
      </c>
      <c r="AM83" s="330">
        <v>357696.00000000006</v>
      </c>
      <c r="AN83" s="330">
        <v>1701559872.0000002</v>
      </c>
    </row>
    <row r="84" spans="1:40">
      <c r="A84" s="1" t="s">
        <v>33</v>
      </c>
      <c r="B84" s="19">
        <v>13010223</v>
      </c>
      <c r="C84" s="260" t="s">
        <v>791</v>
      </c>
      <c r="D84" s="2" t="s">
        <v>135</v>
      </c>
      <c r="E84" s="2">
        <v>12</v>
      </c>
      <c r="F84" s="6">
        <v>100</v>
      </c>
      <c r="G84" s="3">
        <v>242100</v>
      </c>
      <c r="H84" s="17">
        <f t="shared" si="2"/>
        <v>2421</v>
      </c>
      <c r="I84" s="266">
        <f>(K84/F84)/E84</f>
        <v>5760</v>
      </c>
      <c r="J84" s="267">
        <v>69120</v>
      </c>
      <c r="K84" s="262">
        <v>6912000</v>
      </c>
      <c r="L84" s="262">
        <f>K84*H84</f>
        <v>16733952000</v>
      </c>
      <c r="M84" s="16">
        <v>0</v>
      </c>
      <c r="N84" s="17">
        <f>M84*K84</f>
        <v>0</v>
      </c>
      <c r="O84" s="282">
        <f>N84+K84</f>
        <v>6912000</v>
      </c>
      <c r="P84" s="282">
        <f>O84*H84</f>
        <v>16733952000</v>
      </c>
      <c r="Q84" s="330">
        <v>276480</v>
      </c>
      <c r="R84" s="330">
        <v>669358080</v>
      </c>
      <c r="S84" s="330">
        <v>552960</v>
      </c>
      <c r="T84" s="330">
        <v>1338716160</v>
      </c>
      <c r="U84" s="330">
        <v>622080</v>
      </c>
      <c r="V84" s="330">
        <v>1506055680</v>
      </c>
      <c r="W84" s="330">
        <v>483840.00000000006</v>
      </c>
      <c r="X84" s="330">
        <v>1171376640.0000002</v>
      </c>
      <c r="Y84" s="330">
        <v>622080</v>
      </c>
      <c r="Z84" s="330">
        <v>1506055680</v>
      </c>
      <c r="AA84" s="330">
        <v>483840.00000000006</v>
      </c>
      <c r="AB84" s="330">
        <v>1171376640.0000002</v>
      </c>
      <c r="AC84" s="330">
        <v>691200</v>
      </c>
      <c r="AD84" s="330">
        <v>1673395200</v>
      </c>
      <c r="AE84" s="330">
        <v>691200</v>
      </c>
      <c r="AF84" s="330">
        <v>1673395200</v>
      </c>
      <c r="AG84" s="330">
        <v>622080</v>
      </c>
      <c r="AH84" s="330">
        <v>1506055680</v>
      </c>
      <c r="AI84" s="330">
        <v>698112</v>
      </c>
      <c r="AJ84" s="330">
        <v>1690129152</v>
      </c>
      <c r="AK84" s="330">
        <v>691200</v>
      </c>
      <c r="AL84" s="330">
        <v>1673395200</v>
      </c>
      <c r="AM84" s="330">
        <v>476928.00000000006</v>
      </c>
      <c r="AN84" s="330">
        <v>1154642688.0000002</v>
      </c>
    </row>
    <row r="85" spans="1:40">
      <c r="A85" s="1" t="s">
        <v>33</v>
      </c>
      <c r="B85" s="19">
        <v>13010234</v>
      </c>
      <c r="C85" s="260" t="s">
        <v>916</v>
      </c>
      <c r="D85" s="2" t="s">
        <v>137</v>
      </c>
      <c r="E85" s="2">
        <v>12</v>
      </c>
      <c r="F85" s="6">
        <v>5</v>
      </c>
      <c r="G85" s="3">
        <v>600000</v>
      </c>
      <c r="H85" s="17">
        <f t="shared" si="2"/>
        <v>120000</v>
      </c>
      <c r="I85" s="266">
        <f>(K85/F85)/E85</f>
        <v>1800</v>
      </c>
      <c r="J85" s="267">
        <v>21600</v>
      </c>
      <c r="K85" s="262">
        <v>108000</v>
      </c>
      <c r="L85" s="262">
        <f>K85*H85</f>
        <v>12960000000</v>
      </c>
      <c r="M85" s="16">
        <v>0</v>
      </c>
      <c r="N85" s="17">
        <f>M85*K85</f>
        <v>0</v>
      </c>
      <c r="O85" s="282">
        <f>N85+K85</f>
        <v>108000</v>
      </c>
      <c r="P85" s="282">
        <f>O85*H85</f>
        <v>12960000000</v>
      </c>
      <c r="Q85" s="330">
        <v>4320</v>
      </c>
      <c r="R85" s="330">
        <v>518400000</v>
      </c>
      <c r="S85" s="330">
        <v>8640</v>
      </c>
      <c r="T85" s="330">
        <v>1036800000</v>
      </c>
      <c r="U85" s="330">
        <v>9720</v>
      </c>
      <c r="V85" s="330">
        <v>1166400000</v>
      </c>
      <c r="W85" s="330">
        <v>7560.0000000000009</v>
      </c>
      <c r="X85" s="330">
        <v>907200000.00000012</v>
      </c>
      <c r="Y85" s="330">
        <v>9720</v>
      </c>
      <c r="Z85" s="330">
        <v>1166400000</v>
      </c>
      <c r="AA85" s="330">
        <v>7560.0000000000009</v>
      </c>
      <c r="AB85" s="330">
        <v>907200000.00000012</v>
      </c>
      <c r="AC85" s="330">
        <v>10800</v>
      </c>
      <c r="AD85" s="330">
        <v>1296000000</v>
      </c>
      <c r="AE85" s="330">
        <v>10800</v>
      </c>
      <c r="AF85" s="330">
        <v>1296000000</v>
      </c>
      <c r="AG85" s="330">
        <v>9720</v>
      </c>
      <c r="AH85" s="330">
        <v>1166400000</v>
      </c>
      <c r="AI85" s="330">
        <v>10908</v>
      </c>
      <c r="AJ85" s="330">
        <v>1308960000</v>
      </c>
      <c r="AK85" s="330">
        <v>10800</v>
      </c>
      <c r="AL85" s="330">
        <v>1296000000</v>
      </c>
      <c r="AM85" s="330">
        <v>7452.0000000000009</v>
      </c>
      <c r="AN85" s="330">
        <v>894240000.00000012</v>
      </c>
    </row>
    <row r="86" spans="1:40">
      <c r="A86" s="1" t="s">
        <v>33</v>
      </c>
      <c r="B86" s="19">
        <v>13010101</v>
      </c>
      <c r="C86" s="260" t="s">
        <v>917</v>
      </c>
      <c r="D86" s="2" t="s">
        <v>141</v>
      </c>
      <c r="E86" s="2">
        <v>12</v>
      </c>
      <c r="F86" s="6">
        <v>100</v>
      </c>
      <c r="G86" s="3">
        <v>170000</v>
      </c>
      <c r="H86" s="17">
        <f t="shared" si="2"/>
        <v>1700</v>
      </c>
      <c r="I86" s="266">
        <f>(K86/F86)/E86</f>
        <v>21600</v>
      </c>
      <c r="J86" s="267">
        <v>259200</v>
      </c>
      <c r="K86" s="262">
        <v>25920000</v>
      </c>
      <c r="L86" s="262">
        <f>K86*H86</f>
        <v>44064000000</v>
      </c>
      <c r="M86" s="16">
        <v>0</v>
      </c>
      <c r="N86" s="17">
        <f>M86*K86</f>
        <v>0</v>
      </c>
      <c r="O86" s="282">
        <f>N86+K86</f>
        <v>25920000</v>
      </c>
      <c r="P86" s="282">
        <f>O86*H86</f>
        <v>44064000000</v>
      </c>
      <c r="Q86" s="330">
        <v>1036800</v>
      </c>
      <c r="R86" s="330">
        <v>1762560000</v>
      </c>
      <c r="S86" s="330">
        <v>2073600</v>
      </c>
      <c r="T86" s="330">
        <v>3525120000</v>
      </c>
      <c r="U86" s="330">
        <v>2332800</v>
      </c>
      <c r="V86" s="330">
        <v>3965760000</v>
      </c>
      <c r="W86" s="330">
        <v>1814400.0000000002</v>
      </c>
      <c r="X86" s="330">
        <v>3084480000.0000005</v>
      </c>
      <c r="Y86" s="330">
        <v>2332800</v>
      </c>
      <c r="Z86" s="330">
        <v>3965760000</v>
      </c>
      <c r="AA86" s="330">
        <v>1814400.0000000002</v>
      </c>
      <c r="AB86" s="330">
        <v>3084480000.0000005</v>
      </c>
      <c r="AC86" s="330">
        <v>2592000</v>
      </c>
      <c r="AD86" s="330">
        <v>4406400000</v>
      </c>
      <c r="AE86" s="330">
        <v>2592000</v>
      </c>
      <c r="AF86" s="330">
        <v>4406400000</v>
      </c>
      <c r="AG86" s="330">
        <v>2332800</v>
      </c>
      <c r="AH86" s="330">
        <v>3965760000</v>
      </c>
      <c r="AI86" s="330">
        <v>2617920</v>
      </c>
      <c r="AJ86" s="330">
        <v>4450464000</v>
      </c>
      <c r="AK86" s="330">
        <v>2592000</v>
      </c>
      <c r="AL86" s="330">
        <v>4406400000</v>
      </c>
      <c r="AM86" s="330">
        <v>1788480.0000000002</v>
      </c>
      <c r="AN86" s="330">
        <v>3040416000.0000005</v>
      </c>
    </row>
    <row r="87" spans="1:40">
      <c r="A87" s="1" t="s">
        <v>33</v>
      </c>
      <c r="B87" s="19">
        <v>13020260</v>
      </c>
      <c r="C87" s="260" t="s">
        <v>918</v>
      </c>
      <c r="D87" s="2" t="s">
        <v>142</v>
      </c>
      <c r="E87" s="2">
        <v>12</v>
      </c>
      <c r="F87" s="6">
        <v>30</v>
      </c>
      <c r="G87" s="3">
        <v>164850</v>
      </c>
      <c r="H87" s="17">
        <f t="shared" si="2"/>
        <v>5495</v>
      </c>
      <c r="I87" s="266">
        <f>(K87/F87)/E87</f>
        <v>6000</v>
      </c>
      <c r="J87" s="267">
        <v>72000</v>
      </c>
      <c r="K87" s="262">
        <v>2160000</v>
      </c>
      <c r="L87" s="262">
        <f>K87*H87</f>
        <v>11869200000</v>
      </c>
      <c r="M87" s="16">
        <v>0.3</v>
      </c>
      <c r="N87" s="17">
        <f>M87*K87</f>
        <v>648000</v>
      </c>
      <c r="O87" s="282">
        <f>N87+K87</f>
        <v>2808000</v>
      </c>
      <c r="P87" s="282">
        <f>O87*H87</f>
        <v>15429960000</v>
      </c>
      <c r="Q87" s="330">
        <v>86400</v>
      </c>
      <c r="R87" s="330">
        <v>474768000</v>
      </c>
      <c r="S87" s="330">
        <v>172800</v>
      </c>
      <c r="T87" s="330">
        <v>949536000</v>
      </c>
      <c r="U87" s="330">
        <v>194400</v>
      </c>
      <c r="V87" s="330">
        <v>1068228000</v>
      </c>
      <c r="W87" s="330">
        <v>151200</v>
      </c>
      <c r="X87" s="330">
        <v>830844000</v>
      </c>
      <c r="Y87" s="330">
        <v>194400</v>
      </c>
      <c r="Z87" s="330">
        <v>1068228000</v>
      </c>
      <c r="AA87" s="330">
        <v>151200</v>
      </c>
      <c r="AB87" s="330">
        <v>830844000</v>
      </c>
      <c r="AC87" s="330">
        <v>216000</v>
      </c>
      <c r="AD87" s="330">
        <v>1186920000</v>
      </c>
      <c r="AE87" s="330">
        <v>216000</v>
      </c>
      <c r="AF87" s="330">
        <v>1186920000</v>
      </c>
      <c r="AG87" s="330">
        <v>194400</v>
      </c>
      <c r="AH87" s="330">
        <v>1068228000</v>
      </c>
      <c r="AI87" s="330">
        <v>218160</v>
      </c>
      <c r="AJ87" s="330">
        <v>1198789200</v>
      </c>
      <c r="AK87" s="330">
        <v>216000</v>
      </c>
      <c r="AL87" s="330">
        <v>1186920000</v>
      </c>
      <c r="AM87" s="330">
        <v>149040</v>
      </c>
      <c r="AN87" s="330">
        <v>818974800</v>
      </c>
    </row>
    <row r="88" spans="1:40" ht="21" customHeight="1">
      <c r="A88" s="1" t="s">
        <v>33</v>
      </c>
      <c r="B88" s="19">
        <v>13020261</v>
      </c>
      <c r="C88" s="260" t="s">
        <v>919</v>
      </c>
      <c r="D88" s="2" t="s">
        <v>142</v>
      </c>
      <c r="E88" s="2">
        <v>12</v>
      </c>
      <c r="F88" s="6">
        <v>30</v>
      </c>
      <c r="G88" s="3">
        <v>277530</v>
      </c>
      <c r="H88" s="17">
        <f t="shared" si="2"/>
        <v>9251</v>
      </c>
      <c r="I88" s="266">
        <f>(K88/F88)/E88</f>
        <v>10080</v>
      </c>
      <c r="J88" s="267">
        <v>120960</v>
      </c>
      <c r="K88" s="262">
        <v>3628800</v>
      </c>
      <c r="L88" s="262">
        <f>K88*H88</f>
        <v>33570028800</v>
      </c>
      <c r="M88" s="16">
        <v>0.3</v>
      </c>
      <c r="N88" s="17">
        <f>M88*K88</f>
        <v>1088640</v>
      </c>
      <c r="O88" s="282">
        <f>N88+K88</f>
        <v>4717440</v>
      </c>
      <c r="P88" s="282">
        <f>O88*H88</f>
        <v>43641037440</v>
      </c>
      <c r="Q88" s="330">
        <v>145152</v>
      </c>
      <c r="R88" s="330">
        <v>1342801152</v>
      </c>
      <c r="S88" s="330">
        <v>290304</v>
      </c>
      <c r="T88" s="330">
        <v>2685602304</v>
      </c>
      <c r="U88" s="330">
        <v>326592</v>
      </c>
      <c r="V88" s="330">
        <v>3021302592</v>
      </c>
      <c r="W88" s="330">
        <v>254016.00000000003</v>
      </c>
      <c r="X88" s="330">
        <v>2349902016.0000005</v>
      </c>
      <c r="Y88" s="330">
        <v>326592</v>
      </c>
      <c r="Z88" s="330">
        <v>3021302592</v>
      </c>
      <c r="AA88" s="330">
        <v>254016.00000000003</v>
      </c>
      <c r="AB88" s="330">
        <v>2349902016.0000005</v>
      </c>
      <c r="AC88" s="330">
        <v>362880</v>
      </c>
      <c r="AD88" s="330">
        <v>3357002880</v>
      </c>
      <c r="AE88" s="330">
        <v>362880</v>
      </c>
      <c r="AF88" s="330">
        <v>3357002880</v>
      </c>
      <c r="AG88" s="330">
        <v>326592</v>
      </c>
      <c r="AH88" s="330">
        <v>3021302592</v>
      </c>
      <c r="AI88" s="330">
        <v>366508.80000000005</v>
      </c>
      <c r="AJ88" s="330">
        <v>3390572908.8000007</v>
      </c>
      <c r="AK88" s="330">
        <v>362880</v>
      </c>
      <c r="AL88" s="330">
        <v>3357002880</v>
      </c>
      <c r="AM88" s="330">
        <v>250387.20000000001</v>
      </c>
      <c r="AN88" s="330">
        <v>2316331987.2000003</v>
      </c>
    </row>
    <row r="89" spans="1:40">
      <c r="A89" s="1" t="s">
        <v>33</v>
      </c>
      <c r="B89" s="19">
        <v>13020254</v>
      </c>
      <c r="C89" s="379" t="s">
        <v>792</v>
      </c>
      <c r="D89" s="2" t="s">
        <v>149</v>
      </c>
      <c r="E89" s="2">
        <v>12</v>
      </c>
      <c r="F89" s="6">
        <v>30</v>
      </c>
      <c r="G89" s="3">
        <v>991830</v>
      </c>
      <c r="H89" s="17">
        <f t="shared" si="2"/>
        <v>33061</v>
      </c>
      <c r="I89" s="266">
        <f>(K89/F89)/E89</f>
        <v>576</v>
      </c>
      <c r="J89" s="267">
        <v>6912</v>
      </c>
      <c r="K89" s="262">
        <v>207360</v>
      </c>
      <c r="L89" s="262">
        <f>K89*H89</f>
        <v>6855528960</v>
      </c>
      <c r="M89" s="16">
        <v>0</v>
      </c>
      <c r="N89" s="17">
        <f>M89*K89</f>
        <v>0</v>
      </c>
      <c r="O89" s="282">
        <f>N89+K89</f>
        <v>207360</v>
      </c>
      <c r="P89" s="282">
        <f>O89*H89</f>
        <v>6855528960</v>
      </c>
      <c r="Q89" s="330">
        <v>8294.4</v>
      </c>
      <c r="R89" s="330">
        <v>274221158.39999998</v>
      </c>
      <c r="S89" s="330">
        <v>16588.8</v>
      </c>
      <c r="T89" s="330">
        <v>548442316.79999995</v>
      </c>
      <c r="U89" s="330">
        <v>18662.399999999998</v>
      </c>
      <c r="V89" s="330">
        <v>616997606.39999998</v>
      </c>
      <c r="W89" s="330">
        <v>14515.2</v>
      </c>
      <c r="X89" s="330">
        <v>479887027.20000005</v>
      </c>
      <c r="Y89" s="330">
        <v>18662.399999999998</v>
      </c>
      <c r="Z89" s="330">
        <v>616997606.39999998</v>
      </c>
      <c r="AA89" s="330">
        <v>14515.2</v>
      </c>
      <c r="AB89" s="330">
        <v>479887027.20000005</v>
      </c>
      <c r="AC89" s="330">
        <v>20736</v>
      </c>
      <c r="AD89" s="330">
        <v>685552896</v>
      </c>
      <c r="AE89" s="330">
        <v>20736</v>
      </c>
      <c r="AF89" s="330">
        <v>685552896</v>
      </c>
      <c r="AG89" s="330">
        <v>18662.399999999998</v>
      </c>
      <c r="AH89" s="330">
        <v>616997606.39999998</v>
      </c>
      <c r="AI89" s="330">
        <v>20943.36</v>
      </c>
      <c r="AJ89" s="330">
        <v>692408424.96000004</v>
      </c>
      <c r="AK89" s="330">
        <v>20736</v>
      </c>
      <c r="AL89" s="330">
        <v>685552896</v>
      </c>
      <c r="AM89" s="330">
        <v>14307.840000000002</v>
      </c>
      <c r="AN89" s="330">
        <v>473031498.24000007</v>
      </c>
    </row>
    <row r="90" spans="1:40">
      <c r="A90" s="1" t="s">
        <v>33</v>
      </c>
      <c r="B90" s="19">
        <v>13020255</v>
      </c>
      <c r="C90" s="379" t="s">
        <v>793</v>
      </c>
      <c r="D90" s="2" t="s">
        <v>149</v>
      </c>
      <c r="E90" s="2">
        <v>12</v>
      </c>
      <c r="F90" s="6">
        <v>30</v>
      </c>
      <c r="G90" s="3">
        <v>1104930</v>
      </c>
      <c r="H90" s="17">
        <f t="shared" si="2"/>
        <v>36831</v>
      </c>
      <c r="I90" s="266">
        <f>(K90/F90)/E90</f>
        <v>480</v>
      </c>
      <c r="J90" s="267">
        <v>5760</v>
      </c>
      <c r="K90" s="262">
        <v>172800</v>
      </c>
      <c r="L90" s="262">
        <f>K90*H90</f>
        <v>6364396800</v>
      </c>
      <c r="M90" s="16">
        <v>0</v>
      </c>
      <c r="N90" s="17">
        <f>M90*K90</f>
        <v>0</v>
      </c>
      <c r="O90" s="282">
        <f>N90+K90</f>
        <v>172800</v>
      </c>
      <c r="P90" s="282">
        <f>O90*H90</f>
        <v>6364396800</v>
      </c>
      <c r="Q90" s="330">
        <v>6912</v>
      </c>
      <c r="R90" s="330">
        <v>254575872</v>
      </c>
      <c r="S90" s="330">
        <v>13824</v>
      </c>
      <c r="T90" s="330">
        <v>509151744</v>
      </c>
      <c r="U90" s="330">
        <v>15552</v>
      </c>
      <c r="V90" s="330">
        <v>572795712</v>
      </c>
      <c r="W90" s="330">
        <v>12096.000000000002</v>
      </c>
      <c r="X90" s="330">
        <v>445507776.00000006</v>
      </c>
      <c r="Y90" s="330">
        <v>15552</v>
      </c>
      <c r="Z90" s="330">
        <v>572795712</v>
      </c>
      <c r="AA90" s="330">
        <v>12096.000000000002</v>
      </c>
      <c r="AB90" s="330">
        <v>445507776.00000006</v>
      </c>
      <c r="AC90" s="330">
        <v>17280</v>
      </c>
      <c r="AD90" s="330">
        <v>636439680</v>
      </c>
      <c r="AE90" s="330">
        <v>17280</v>
      </c>
      <c r="AF90" s="330">
        <v>636439680</v>
      </c>
      <c r="AG90" s="330">
        <v>15552</v>
      </c>
      <c r="AH90" s="330">
        <v>572795712</v>
      </c>
      <c r="AI90" s="330">
        <v>17452.800000000003</v>
      </c>
      <c r="AJ90" s="330">
        <v>642804076.80000007</v>
      </c>
      <c r="AK90" s="330">
        <v>17280</v>
      </c>
      <c r="AL90" s="330">
        <v>636439680</v>
      </c>
      <c r="AM90" s="330">
        <v>11923.2</v>
      </c>
      <c r="AN90" s="330">
        <v>439143379.20000005</v>
      </c>
    </row>
    <row r="91" spans="1:40">
      <c r="A91" s="1" t="s">
        <v>33</v>
      </c>
      <c r="B91" s="19">
        <v>13010303</v>
      </c>
      <c r="C91" s="260" t="s">
        <v>920</v>
      </c>
      <c r="D91" s="2" t="s">
        <v>151</v>
      </c>
      <c r="E91" s="2">
        <v>12</v>
      </c>
      <c r="F91" s="6">
        <v>100</v>
      </c>
      <c r="G91" s="3">
        <v>830000</v>
      </c>
      <c r="H91" s="17">
        <f t="shared" si="2"/>
        <v>8300</v>
      </c>
      <c r="I91" s="266">
        <f>(K91/F91)/E91</f>
        <v>3000</v>
      </c>
      <c r="J91" s="267">
        <v>36000</v>
      </c>
      <c r="K91" s="262">
        <v>3600000</v>
      </c>
      <c r="L91" s="262">
        <f>K91*H91</f>
        <v>29880000000</v>
      </c>
      <c r="M91" s="16">
        <v>0.1</v>
      </c>
      <c r="N91" s="17">
        <f>M91*K91</f>
        <v>360000</v>
      </c>
      <c r="O91" s="282">
        <f>N91+K91</f>
        <v>3960000</v>
      </c>
      <c r="P91" s="282">
        <f>O91*H91</f>
        <v>32868000000</v>
      </c>
      <c r="Q91" s="330">
        <v>144000</v>
      </c>
      <c r="R91" s="330">
        <v>1195200000</v>
      </c>
      <c r="S91" s="330">
        <v>288000</v>
      </c>
      <c r="T91" s="330">
        <v>2390400000</v>
      </c>
      <c r="U91" s="330">
        <v>324000</v>
      </c>
      <c r="V91" s="330">
        <v>2689200000</v>
      </c>
      <c r="W91" s="330">
        <v>252000.00000000003</v>
      </c>
      <c r="X91" s="330">
        <v>2091600000.0000002</v>
      </c>
      <c r="Y91" s="330">
        <v>324000</v>
      </c>
      <c r="Z91" s="330">
        <v>2689200000</v>
      </c>
      <c r="AA91" s="330">
        <v>252000.00000000003</v>
      </c>
      <c r="AB91" s="330">
        <v>2091600000.0000002</v>
      </c>
      <c r="AC91" s="330">
        <v>360000</v>
      </c>
      <c r="AD91" s="330">
        <v>2988000000</v>
      </c>
      <c r="AE91" s="330">
        <v>360000</v>
      </c>
      <c r="AF91" s="330">
        <v>2988000000</v>
      </c>
      <c r="AG91" s="330">
        <v>324000</v>
      </c>
      <c r="AH91" s="330">
        <v>2689200000</v>
      </c>
      <c r="AI91" s="330">
        <v>363600</v>
      </c>
      <c r="AJ91" s="330">
        <v>3017880000</v>
      </c>
      <c r="AK91" s="330">
        <v>360000</v>
      </c>
      <c r="AL91" s="330">
        <v>2988000000</v>
      </c>
      <c r="AM91" s="330">
        <v>248400.00000000003</v>
      </c>
      <c r="AN91" s="330">
        <v>2061720000.0000002</v>
      </c>
    </row>
    <row r="92" spans="1:40">
      <c r="A92" s="1" t="s">
        <v>33</v>
      </c>
      <c r="B92" s="19">
        <v>13010302</v>
      </c>
      <c r="C92" s="260" t="s">
        <v>921</v>
      </c>
      <c r="D92" s="2" t="s">
        <v>151</v>
      </c>
      <c r="E92" s="2">
        <v>12</v>
      </c>
      <c r="F92" s="6">
        <v>100</v>
      </c>
      <c r="G92" s="3">
        <v>2100000</v>
      </c>
      <c r="H92" s="17">
        <f t="shared" si="2"/>
        <v>21000</v>
      </c>
      <c r="I92" s="266">
        <f>(K92/F92)/E92</f>
        <v>2280</v>
      </c>
      <c r="J92" s="267">
        <v>27360</v>
      </c>
      <c r="K92" s="262">
        <v>2736000</v>
      </c>
      <c r="L92" s="262">
        <f>K92*H92</f>
        <v>57456000000</v>
      </c>
      <c r="M92" s="16">
        <v>0.1</v>
      </c>
      <c r="N92" s="17">
        <f>M92*K92</f>
        <v>273600</v>
      </c>
      <c r="O92" s="282">
        <f>N92+K92</f>
        <v>3009600</v>
      </c>
      <c r="P92" s="282">
        <f>O92*H92</f>
        <v>63201600000</v>
      </c>
      <c r="Q92" s="330">
        <v>109440</v>
      </c>
      <c r="R92" s="330">
        <v>2298240000</v>
      </c>
      <c r="S92" s="330">
        <v>218880</v>
      </c>
      <c r="T92" s="330">
        <v>4596480000</v>
      </c>
      <c r="U92" s="330">
        <v>246240</v>
      </c>
      <c r="V92" s="330">
        <v>5171040000</v>
      </c>
      <c r="W92" s="330">
        <v>191520.00000000003</v>
      </c>
      <c r="X92" s="330">
        <v>4021920000.0000005</v>
      </c>
      <c r="Y92" s="330">
        <v>246240</v>
      </c>
      <c r="Z92" s="330">
        <v>5171040000</v>
      </c>
      <c r="AA92" s="330">
        <v>191520.00000000003</v>
      </c>
      <c r="AB92" s="330">
        <v>4021920000.0000005</v>
      </c>
      <c r="AC92" s="330">
        <v>273600</v>
      </c>
      <c r="AD92" s="330">
        <v>5745600000</v>
      </c>
      <c r="AE92" s="330">
        <v>273600</v>
      </c>
      <c r="AF92" s="330">
        <v>5745600000</v>
      </c>
      <c r="AG92" s="330">
        <v>246240</v>
      </c>
      <c r="AH92" s="330">
        <v>5171040000</v>
      </c>
      <c r="AI92" s="330">
        <v>276336</v>
      </c>
      <c r="AJ92" s="330">
        <v>5803056000</v>
      </c>
      <c r="AK92" s="330">
        <v>273600</v>
      </c>
      <c r="AL92" s="330">
        <v>5745600000</v>
      </c>
      <c r="AM92" s="330">
        <v>188784.00000000003</v>
      </c>
      <c r="AN92" s="330">
        <v>3964464000.0000005</v>
      </c>
    </row>
    <row r="93" spans="1:40">
      <c r="A93" s="6" t="s">
        <v>33</v>
      </c>
      <c r="B93" s="19">
        <v>13020275</v>
      </c>
      <c r="C93" s="260" t="s">
        <v>922</v>
      </c>
      <c r="D93" s="2" t="s">
        <v>42</v>
      </c>
      <c r="E93" s="2">
        <v>12</v>
      </c>
      <c r="F93" s="6">
        <v>100</v>
      </c>
      <c r="G93" s="3">
        <v>350000</v>
      </c>
      <c r="H93" s="17">
        <f t="shared" si="2"/>
        <v>3500</v>
      </c>
      <c r="I93" s="266">
        <f>(K93/F93)/E93</f>
        <v>26400</v>
      </c>
      <c r="J93" s="267">
        <v>316800</v>
      </c>
      <c r="K93" s="262">
        <v>31680000</v>
      </c>
      <c r="L93" s="262">
        <f>K93*H93</f>
        <v>110880000000</v>
      </c>
      <c r="M93" s="16">
        <v>0.1</v>
      </c>
      <c r="N93" s="17">
        <f>M93*K93</f>
        <v>3168000</v>
      </c>
      <c r="O93" s="282">
        <f>N93+K93</f>
        <v>34848000</v>
      </c>
      <c r="P93" s="282">
        <f>O93*H93</f>
        <v>121968000000</v>
      </c>
      <c r="Q93" s="330">
        <v>1584000</v>
      </c>
      <c r="R93" s="330">
        <v>5544000000</v>
      </c>
      <c r="S93" s="330">
        <v>2851200</v>
      </c>
      <c r="T93" s="330">
        <v>9979200000</v>
      </c>
      <c r="U93" s="330">
        <v>2851200</v>
      </c>
      <c r="V93" s="330">
        <v>9979200000</v>
      </c>
      <c r="W93" s="330">
        <v>1900800</v>
      </c>
      <c r="X93" s="330">
        <v>6652800000</v>
      </c>
      <c r="Y93" s="330">
        <v>2217600</v>
      </c>
      <c r="Z93" s="330">
        <v>7761600000</v>
      </c>
      <c r="AA93" s="330">
        <v>2534400</v>
      </c>
      <c r="AB93" s="330">
        <v>8870400000</v>
      </c>
      <c r="AC93" s="330">
        <v>3801600</v>
      </c>
      <c r="AD93" s="330">
        <v>13305600000</v>
      </c>
      <c r="AE93" s="330">
        <v>3168000</v>
      </c>
      <c r="AF93" s="330">
        <v>11088000000</v>
      </c>
      <c r="AG93" s="330">
        <v>3168000</v>
      </c>
      <c r="AH93" s="330">
        <v>11088000000</v>
      </c>
      <c r="AI93" s="330">
        <v>3168000</v>
      </c>
      <c r="AJ93" s="330">
        <v>11088000000</v>
      </c>
      <c r="AK93" s="330">
        <v>2534400</v>
      </c>
      <c r="AL93" s="330">
        <v>8870400000</v>
      </c>
      <c r="AM93" s="330">
        <v>1900800</v>
      </c>
      <c r="AN93" s="330">
        <v>6652800000</v>
      </c>
    </row>
    <row r="94" spans="1:40">
      <c r="A94" s="6" t="s">
        <v>33</v>
      </c>
      <c r="B94" s="19">
        <v>13010209</v>
      </c>
      <c r="C94" s="260" t="s">
        <v>923</v>
      </c>
      <c r="D94" s="2"/>
      <c r="E94" s="2">
        <v>12</v>
      </c>
      <c r="F94" s="6">
        <v>100</v>
      </c>
      <c r="G94" s="3">
        <v>700000</v>
      </c>
      <c r="H94" s="17">
        <f t="shared" si="2"/>
        <v>7000</v>
      </c>
      <c r="I94" s="266">
        <f>(K94/F94)/E94</f>
        <v>30000</v>
      </c>
      <c r="J94" s="267">
        <v>360000</v>
      </c>
      <c r="K94" s="262">
        <v>36000000</v>
      </c>
      <c r="L94" s="262">
        <f>K94*H94</f>
        <v>252000000000</v>
      </c>
      <c r="M94" s="16">
        <v>0.2</v>
      </c>
      <c r="N94" s="17">
        <f>M94*K94</f>
        <v>7200000</v>
      </c>
      <c r="O94" s="282">
        <f>N94+K94</f>
        <v>43200000</v>
      </c>
      <c r="P94" s="282">
        <f>O94*H94</f>
        <v>302400000000</v>
      </c>
      <c r="Q94" s="330">
        <v>1440000</v>
      </c>
      <c r="R94" s="330">
        <v>10080000000</v>
      </c>
      <c r="S94" s="330">
        <v>2880000</v>
      </c>
      <c r="T94" s="330">
        <v>20160000000</v>
      </c>
      <c r="U94" s="330">
        <v>2520000.0000000005</v>
      </c>
      <c r="V94" s="330">
        <v>17640000000.000004</v>
      </c>
      <c r="W94" s="330">
        <v>2520000.0000000005</v>
      </c>
      <c r="X94" s="330">
        <v>17640000000.000004</v>
      </c>
      <c r="Y94" s="330">
        <v>3240000</v>
      </c>
      <c r="Z94" s="330">
        <v>22680000000</v>
      </c>
      <c r="AA94" s="330">
        <v>2880000</v>
      </c>
      <c r="AB94" s="330">
        <v>20160000000</v>
      </c>
      <c r="AC94" s="330">
        <v>3600000</v>
      </c>
      <c r="AD94" s="330">
        <v>25200000000</v>
      </c>
      <c r="AE94" s="330">
        <v>3960000</v>
      </c>
      <c r="AF94" s="330">
        <v>27720000000</v>
      </c>
      <c r="AG94" s="330">
        <v>3600000</v>
      </c>
      <c r="AH94" s="330">
        <v>25200000000</v>
      </c>
      <c r="AI94" s="330">
        <v>3960000</v>
      </c>
      <c r="AJ94" s="330">
        <v>27720000000</v>
      </c>
      <c r="AK94" s="330">
        <v>3600000</v>
      </c>
      <c r="AL94" s="330">
        <v>25200000000</v>
      </c>
      <c r="AM94" s="330">
        <v>1800000</v>
      </c>
      <c r="AN94" s="330">
        <v>12600000000</v>
      </c>
    </row>
    <row r="95" spans="1:40">
      <c r="A95" s="6" t="s">
        <v>33</v>
      </c>
      <c r="B95" s="19">
        <v>13010210</v>
      </c>
      <c r="C95" s="260" t="s">
        <v>924</v>
      </c>
      <c r="D95" s="2" t="s">
        <v>156</v>
      </c>
      <c r="E95" s="2">
        <v>12</v>
      </c>
      <c r="F95" s="6">
        <v>10</v>
      </c>
      <c r="G95" s="3">
        <v>195000</v>
      </c>
      <c r="H95" s="17">
        <f t="shared" si="2"/>
        <v>19500</v>
      </c>
      <c r="I95" s="266">
        <f>(K95/F95)/E95</f>
        <v>6000</v>
      </c>
      <c r="J95" s="267">
        <v>72000</v>
      </c>
      <c r="K95" s="262">
        <v>720000</v>
      </c>
      <c r="L95" s="262">
        <f>K95*H95</f>
        <v>14040000000</v>
      </c>
      <c r="M95" s="16">
        <v>0.1</v>
      </c>
      <c r="N95" s="17">
        <f>M95*K95</f>
        <v>72000</v>
      </c>
      <c r="O95" s="282">
        <f>N95+K95</f>
        <v>792000</v>
      </c>
      <c r="P95" s="282">
        <f>O95*H95</f>
        <v>15444000000</v>
      </c>
      <c r="Q95" s="330">
        <v>28800</v>
      </c>
      <c r="R95" s="330">
        <v>561600000</v>
      </c>
      <c r="S95" s="330">
        <v>57600</v>
      </c>
      <c r="T95" s="330">
        <v>1123200000</v>
      </c>
      <c r="U95" s="330">
        <v>64800</v>
      </c>
      <c r="V95" s="330">
        <v>1263600000</v>
      </c>
      <c r="W95" s="330">
        <v>50400.000000000007</v>
      </c>
      <c r="X95" s="330">
        <v>982800000.00000012</v>
      </c>
      <c r="Y95" s="330">
        <v>64800</v>
      </c>
      <c r="Z95" s="330">
        <v>1263600000</v>
      </c>
      <c r="AA95" s="330">
        <v>50400.000000000007</v>
      </c>
      <c r="AB95" s="330">
        <v>982800000.00000012</v>
      </c>
      <c r="AC95" s="330">
        <v>72000</v>
      </c>
      <c r="AD95" s="330">
        <v>1404000000</v>
      </c>
      <c r="AE95" s="330">
        <v>72000</v>
      </c>
      <c r="AF95" s="330">
        <v>1404000000</v>
      </c>
      <c r="AG95" s="330">
        <v>64800</v>
      </c>
      <c r="AH95" s="330">
        <v>1263600000</v>
      </c>
      <c r="AI95" s="330">
        <v>72720</v>
      </c>
      <c r="AJ95" s="330">
        <v>1418040000</v>
      </c>
      <c r="AK95" s="330">
        <v>72000</v>
      </c>
      <c r="AL95" s="330">
        <v>1404000000</v>
      </c>
      <c r="AM95" s="330">
        <v>49680.000000000007</v>
      </c>
      <c r="AN95" s="330">
        <v>968760000.00000012</v>
      </c>
    </row>
    <row r="96" spans="1:40">
      <c r="A96" s="6" t="s">
        <v>33</v>
      </c>
      <c r="B96" s="19">
        <v>13010243</v>
      </c>
      <c r="C96" s="260" t="s">
        <v>794</v>
      </c>
      <c r="D96" s="2"/>
      <c r="E96" s="2">
        <v>12</v>
      </c>
      <c r="F96" s="6">
        <v>30</v>
      </c>
      <c r="G96" s="3">
        <v>488760</v>
      </c>
      <c r="H96" s="17">
        <f t="shared" si="2"/>
        <v>16292</v>
      </c>
      <c r="I96" s="266">
        <f>(K96/F96)/E96</f>
        <v>200</v>
      </c>
      <c r="J96" s="267">
        <v>2400</v>
      </c>
      <c r="K96" s="262">
        <v>72000</v>
      </c>
      <c r="L96" s="262">
        <f>K96*H96</f>
        <v>1173024000</v>
      </c>
      <c r="M96" s="16">
        <v>0.5</v>
      </c>
      <c r="N96" s="17">
        <f>M96*K96</f>
        <v>36000</v>
      </c>
      <c r="O96" s="282">
        <f>N96+K96</f>
        <v>108000</v>
      </c>
      <c r="P96" s="282">
        <f>O96*H96</f>
        <v>1759536000</v>
      </c>
      <c r="Q96" s="330">
        <v>2880</v>
      </c>
      <c r="R96" s="330">
        <v>46920960</v>
      </c>
      <c r="S96" s="330">
        <v>5760</v>
      </c>
      <c r="T96" s="330">
        <v>93841920</v>
      </c>
      <c r="U96" s="330">
        <v>6480</v>
      </c>
      <c r="V96" s="330">
        <v>105572160</v>
      </c>
      <c r="W96" s="330">
        <v>5040.0000000000009</v>
      </c>
      <c r="X96" s="330">
        <v>82111680.000000015</v>
      </c>
      <c r="Y96" s="330">
        <v>6480</v>
      </c>
      <c r="Z96" s="330">
        <v>105572160</v>
      </c>
      <c r="AA96" s="330">
        <v>5040.0000000000009</v>
      </c>
      <c r="AB96" s="330">
        <v>82111680.000000015</v>
      </c>
      <c r="AC96" s="330">
        <v>7200</v>
      </c>
      <c r="AD96" s="330">
        <v>117302400</v>
      </c>
      <c r="AE96" s="330">
        <v>7200</v>
      </c>
      <c r="AF96" s="330">
        <v>117302400</v>
      </c>
      <c r="AG96" s="330">
        <v>6480</v>
      </c>
      <c r="AH96" s="330">
        <v>105572160</v>
      </c>
      <c r="AI96" s="330">
        <v>7272.0000000000009</v>
      </c>
      <c r="AJ96" s="330">
        <v>118475424.00000001</v>
      </c>
      <c r="AK96" s="330">
        <v>7200</v>
      </c>
      <c r="AL96" s="330">
        <v>117302400</v>
      </c>
      <c r="AM96" s="330">
        <v>4968</v>
      </c>
      <c r="AN96" s="330">
        <v>80938656</v>
      </c>
    </row>
    <row r="97" spans="1:40">
      <c r="A97" s="6" t="s">
        <v>33</v>
      </c>
      <c r="B97" s="19">
        <v>13010228</v>
      </c>
      <c r="C97" s="260" t="s">
        <v>925</v>
      </c>
      <c r="D97" s="2"/>
      <c r="E97" s="2">
        <v>12</v>
      </c>
      <c r="F97" s="6">
        <v>30</v>
      </c>
      <c r="G97" s="3">
        <v>138000</v>
      </c>
      <c r="H97" s="17">
        <f t="shared" si="2"/>
        <v>4600</v>
      </c>
      <c r="I97" s="266">
        <f>(K97/F97)/E97</f>
        <v>12000</v>
      </c>
      <c r="J97" s="267">
        <v>144000</v>
      </c>
      <c r="K97" s="262">
        <v>4320000</v>
      </c>
      <c r="L97" s="262">
        <f>K97*H97</f>
        <v>19872000000</v>
      </c>
      <c r="M97" s="16">
        <v>0.5</v>
      </c>
      <c r="N97" s="17">
        <f>M97*K97</f>
        <v>2160000</v>
      </c>
      <c r="O97" s="282">
        <f>N97+K97</f>
        <v>6480000</v>
      </c>
      <c r="P97" s="282">
        <f>O97*H97</f>
        <v>29808000000</v>
      </c>
      <c r="Q97" s="330">
        <v>172800</v>
      </c>
      <c r="R97" s="330">
        <v>794880000</v>
      </c>
      <c r="S97" s="330">
        <v>345600</v>
      </c>
      <c r="T97" s="330">
        <v>1589760000</v>
      </c>
      <c r="U97" s="330">
        <v>388800</v>
      </c>
      <c r="V97" s="330">
        <v>1788480000</v>
      </c>
      <c r="W97" s="330">
        <v>302400</v>
      </c>
      <c r="X97" s="330">
        <v>1391040000</v>
      </c>
      <c r="Y97" s="330">
        <v>388800</v>
      </c>
      <c r="Z97" s="330">
        <v>1788480000</v>
      </c>
      <c r="AA97" s="330">
        <v>302400</v>
      </c>
      <c r="AB97" s="330">
        <v>1391040000</v>
      </c>
      <c r="AC97" s="330">
        <v>432000</v>
      </c>
      <c r="AD97" s="330">
        <v>1987200000</v>
      </c>
      <c r="AE97" s="330">
        <v>432000</v>
      </c>
      <c r="AF97" s="330">
        <v>1987200000</v>
      </c>
      <c r="AG97" s="330">
        <v>388800</v>
      </c>
      <c r="AH97" s="330">
        <v>1788480000</v>
      </c>
      <c r="AI97" s="330">
        <v>436320</v>
      </c>
      <c r="AJ97" s="330">
        <v>2007072000</v>
      </c>
      <c r="AK97" s="330">
        <v>432000</v>
      </c>
      <c r="AL97" s="330">
        <v>1987200000</v>
      </c>
      <c r="AM97" s="330">
        <v>298080</v>
      </c>
      <c r="AN97" s="330">
        <v>1371168000</v>
      </c>
    </row>
    <row r="98" spans="1:40">
      <c r="A98" s="6" t="s">
        <v>33</v>
      </c>
      <c r="B98" s="19">
        <v>13010212</v>
      </c>
      <c r="C98" s="260" t="s">
        <v>926</v>
      </c>
      <c r="D98" s="2" t="s">
        <v>159</v>
      </c>
      <c r="E98" s="2">
        <v>12</v>
      </c>
      <c r="F98" s="6">
        <v>4</v>
      </c>
      <c r="G98" s="3">
        <v>34840</v>
      </c>
      <c r="H98" s="17">
        <f t="shared" si="2"/>
        <v>8710</v>
      </c>
      <c r="I98" s="266">
        <f>(K98/F98)/E98</f>
        <v>25500</v>
      </c>
      <c r="J98" s="267">
        <v>306000</v>
      </c>
      <c r="K98" s="262">
        <v>1224000</v>
      </c>
      <c r="L98" s="262">
        <f>K98*H98</f>
        <v>10661040000</v>
      </c>
      <c r="M98" s="16">
        <v>0.4</v>
      </c>
      <c r="N98" s="17">
        <f>M98*K98</f>
        <v>489600</v>
      </c>
      <c r="O98" s="282">
        <f>N98+K98</f>
        <v>1713600</v>
      </c>
      <c r="P98" s="282">
        <f>O98*H98</f>
        <v>14925456000</v>
      </c>
      <c r="Q98" s="330">
        <v>48960</v>
      </c>
      <c r="R98" s="330">
        <v>426441600</v>
      </c>
      <c r="S98" s="330">
        <v>97920</v>
      </c>
      <c r="T98" s="330">
        <v>852883200</v>
      </c>
      <c r="U98" s="330">
        <v>110160</v>
      </c>
      <c r="V98" s="330">
        <v>959493600</v>
      </c>
      <c r="W98" s="330">
        <v>85680.000000000015</v>
      </c>
      <c r="X98" s="330">
        <v>746272800.00000012</v>
      </c>
      <c r="Y98" s="330">
        <v>110160</v>
      </c>
      <c r="Z98" s="330">
        <v>959493600</v>
      </c>
      <c r="AA98" s="330">
        <v>85680.000000000015</v>
      </c>
      <c r="AB98" s="330">
        <v>746272800.00000012</v>
      </c>
      <c r="AC98" s="330">
        <v>122400</v>
      </c>
      <c r="AD98" s="330">
        <v>1066104000</v>
      </c>
      <c r="AE98" s="330">
        <v>122400</v>
      </c>
      <c r="AF98" s="330">
        <v>1066104000</v>
      </c>
      <c r="AG98" s="330">
        <v>110160</v>
      </c>
      <c r="AH98" s="330">
        <v>959493600</v>
      </c>
      <c r="AI98" s="330">
        <v>123624.00000000001</v>
      </c>
      <c r="AJ98" s="330">
        <v>1076765040.0000002</v>
      </c>
      <c r="AK98" s="330">
        <v>122400</v>
      </c>
      <c r="AL98" s="330">
        <v>1066104000</v>
      </c>
      <c r="AM98" s="330">
        <v>84456</v>
      </c>
      <c r="AN98" s="330">
        <v>735611760</v>
      </c>
    </row>
    <row r="99" spans="1:40">
      <c r="A99" s="6" t="s">
        <v>33</v>
      </c>
      <c r="B99" s="19">
        <v>3010255</v>
      </c>
      <c r="C99" s="260" t="s">
        <v>795</v>
      </c>
      <c r="D99" s="2"/>
      <c r="E99" s="2">
        <v>12</v>
      </c>
      <c r="F99" s="6">
        <v>100</v>
      </c>
      <c r="G99" s="3">
        <v>487500</v>
      </c>
      <c r="H99" s="17">
        <f t="shared" si="2"/>
        <v>4875</v>
      </c>
      <c r="I99" s="266">
        <f>(K99/F99)/E99</f>
        <v>2040</v>
      </c>
      <c r="J99" s="267">
        <v>24480</v>
      </c>
      <c r="K99" s="262">
        <v>2448000</v>
      </c>
      <c r="L99" s="262">
        <f>K99*H99</f>
        <v>11934000000</v>
      </c>
      <c r="M99" s="16">
        <v>0</v>
      </c>
      <c r="N99" s="17">
        <f>M99*K99</f>
        <v>0</v>
      </c>
      <c r="O99" s="282">
        <f>N99+K99</f>
        <v>2448000</v>
      </c>
      <c r="P99" s="282">
        <f>O99*H99</f>
        <v>11934000000</v>
      </c>
      <c r="Q99" s="330">
        <v>97920</v>
      </c>
      <c r="R99" s="330">
        <v>477360000</v>
      </c>
      <c r="S99" s="330">
        <v>195840</v>
      </c>
      <c r="T99" s="330">
        <v>954720000</v>
      </c>
      <c r="U99" s="330">
        <v>220320</v>
      </c>
      <c r="V99" s="330">
        <v>1074060000</v>
      </c>
      <c r="W99" s="330">
        <v>171360.00000000003</v>
      </c>
      <c r="X99" s="330">
        <v>835380000.00000012</v>
      </c>
      <c r="Y99" s="330">
        <v>220320</v>
      </c>
      <c r="Z99" s="330">
        <v>1074060000</v>
      </c>
      <c r="AA99" s="330">
        <v>171360.00000000003</v>
      </c>
      <c r="AB99" s="330">
        <v>835380000.00000012</v>
      </c>
      <c r="AC99" s="330">
        <v>244800</v>
      </c>
      <c r="AD99" s="330">
        <v>1193400000</v>
      </c>
      <c r="AE99" s="330">
        <v>244800</v>
      </c>
      <c r="AF99" s="330">
        <v>1193400000</v>
      </c>
      <c r="AG99" s="330">
        <v>220320</v>
      </c>
      <c r="AH99" s="330">
        <v>1074060000</v>
      </c>
      <c r="AI99" s="330">
        <v>247248.00000000003</v>
      </c>
      <c r="AJ99" s="330">
        <v>1205334000.0000002</v>
      </c>
      <c r="AK99" s="330">
        <v>244800</v>
      </c>
      <c r="AL99" s="330">
        <v>1193400000</v>
      </c>
      <c r="AM99" s="330">
        <v>168912</v>
      </c>
      <c r="AN99" s="330">
        <v>823446000</v>
      </c>
    </row>
    <row r="100" spans="1:40">
      <c r="A100" s="6" t="s">
        <v>33</v>
      </c>
      <c r="B100" s="19">
        <v>3010245</v>
      </c>
      <c r="C100" s="260" t="s">
        <v>796</v>
      </c>
      <c r="D100" s="2"/>
      <c r="E100" s="2">
        <v>12</v>
      </c>
      <c r="F100" s="6">
        <v>100</v>
      </c>
      <c r="G100" s="3">
        <v>600000</v>
      </c>
      <c r="H100" s="17">
        <f t="shared" si="2"/>
        <v>6000</v>
      </c>
      <c r="I100" s="266">
        <f>(K100/F100)/E100</f>
        <v>3780</v>
      </c>
      <c r="J100" s="267">
        <v>45360</v>
      </c>
      <c r="K100" s="262">
        <v>4536000</v>
      </c>
      <c r="L100" s="262">
        <f>K100*H100</f>
        <v>27216000000</v>
      </c>
      <c r="M100" s="16">
        <v>0</v>
      </c>
      <c r="N100" s="17">
        <f>M100*K100</f>
        <v>0</v>
      </c>
      <c r="O100" s="282">
        <f>N100+K100</f>
        <v>4536000</v>
      </c>
      <c r="P100" s="282">
        <f>O100*H100</f>
        <v>27216000000</v>
      </c>
      <c r="Q100" s="330">
        <v>181440</v>
      </c>
      <c r="R100" s="330">
        <v>1088640000</v>
      </c>
      <c r="S100" s="330">
        <v>362880</v>
      </c>
      <c r="T100" s="330">
        <v>2177280000</v>
      </c>
      <c r="U100" s="330">
        <v>408240</v>
      </c>
      <c r="V100" s="330">
        <v>2449440000</v>
      </c>
      <c r="W100" s="330">
        <v>317520.00000000006</v>
      </c>
      <c r="X100" s="330">
        <v>1905120000.0000002</v>
      </c>
      <c r="Y100" s="330">
        <v>408240</v>
      </c>
      <c r="Z100" s="330">
        <v>2449440000</v>
      </c>
      <c r="AA100" s="330">
        <v>317520.00000000006</v>
      </c>
      <c r="AB100" s="330">
        <v>1905120000.0000002</v>
      </c>
      <c r="AC100" s="330">
        <v>453600</v>
      </c>
      <c r="AD100" s="330">
        <v>2721600000</v>
      </c>
      <c r="AE100" s="330">
        <v>453600</v>
      </c>
      <c r="AF100" s="330">
        <v>2721600000</v>
      </c>
      <c r="AG100" s="330">
        <v>408240</v>
      </c>
      <c r="AH100" s="330">
        <v>2449440000</v>
      </c>
      <c r="AI100" s="330">
        <v>458136.00000000006</v>
      </c>
      <c r="AJ100" s="330">
        <v>2748816000.0000005</v>
      </c>
      <c r="AK100" s="330">
        <v>453600</v>
      </c>
      <c r="AL100" s="330">
        <v>2721600000</v>
      </c>
      <c r="AM100" s="330">
        <v>312984</v>
      </c>
      <c r="AN100" s="330">
        <v>1877904000</v>
      </c>
    </row>
    <row r="101" spans="1:40">
      <c r="A101" s="6" t="s">
        <v>33</v>
      </c>
      <c r="B101" s="19">
        <v>13010213</v>
      </c>
      <c r="C101" s="260" t="s">
        <v>927</v>
      </c>
      <c r="D101" s="2" t="s">
        <v>175</v>
      </c>
      <c r="E101" s="2">
        <v>12</v>
      </c>
      <c r="F101" s="6">
        <v>20</v>
      </c>
      <c r="G101" s="3">
        <v>1200000</v>
      </c>
      <c r="H101" s="17">
        <f t="shared" si="2"/>
        <v>60000</v>
      </c>
      <c r="I101" s="266">
        <f>(K101/F101)/E101</f>
        <v>3000</v>
      </c>
      <c r="J101" s="267">
        <v>36000</v>
      </c>
      <c r="K101" s="262">
        <v>720000</v>
      </c>
      <c r="L101" s="262">
        <f>K101*H101</f>
        <v>43200000000</v>
      </c>
      <c r="M101" s="16">
        <v>0</v>
      </c>
      <c r="N101" s="17">
        <f>M101*K101</f>
        <v>0</v>
      </c>
      <c r="O101" s="282">
        <f>N101+K101</f>
        <v>720000</v>
      </c>
      <c r="P101" s="282">
        <f>O101*H101</f>
        <v>43200000000</v>
      </c>
      <c r="Q101" s="330">
        <v>28800</v>
      </c>
      <c r="R101" s="330">
        <v>1728000000</v>
      </c>
      <c r="S101" s="330">
        <v>57600</v>
      </c>
      <c r="T101" s="330">
        <v>3456000000</v>
      </c>
      <c r="U101" s="330">
        <v>64800</v>
      </c>
      <c r="V101" s="330">
        <v>3888000000</v>
      </c>
      <c r="W101" s="330">
        <v>50400.000000000007</v>
      </c>
      <c r="X101" s="330">
        <v>3024000000.0000005</v>
      </c>
      <c r="Y101" s="330">
        <v>64800</v>
      </c>
      <c r="Z101" s="330">
        <v>3888000000</v>
      </c>
      <c r="AA101" s="330">
        <v>50400.000000000007</v>
      </c>
      <c r="AB101" s="330">
        <v>3024000000.0000005</v>
      </c>
      <c r="AC101" s="330">
        <v>72000</v>
      </c>
      <c r="AD101" s="330">
        <v>4320000000</v>
      </c>
      <c r="AE101" s="330">
        <v>72000</v>
      </c>
      <c r="AF101" s="330">
        <v>4320000000</v>
      </c>
      <c r="AG101" s="330">
        <v>64800</v>
      </c>
      <c r="AH101" s="330">
        <v>3888000000</v>
      </c>
      <c r="AI101" s="330">
        <v>72720</v>
      </c>
      <c r="AJ101" s="330">
        <v>4363200000</v>
      </c>
      <c r="AK101" s="330">
        <v>72000</v>
      </c>
      <c r="AL101" s="330">
        <v>4320000000</v>
      </c>
      <c r="AM101" s="330">
        <v>49680.000000000007</v>
      </c>
      <c r="AN101" s="330">
        <v>2980800000.0000005</v>
      </c>
    </row>
    <row r="102" spans="1:40">
      <c r="A102" s="6" t="s">
        <v>33</v>
      </c>
      <c r="B102" s="19">
        <v>13010304</v>
      </c>
      <c r="C102" s="260" t="s">
        <v>797</v>
      </c>
      <c r="D102" s="2"/>
      <c r="E102" s="2">
        <v>12</v>
      </c>
      <c r="F102" s="6">
        <v>100</v>
      </c>
      <c r="G102" s="3">
        <v>789100</v>
      </c>
      <c r="H102" s="17">
        <f t="shared" si="2"/>
        <v>7891</v>
      </c>
      <c r="I102" s="266">
        <f>(K102/F102)/E102</f>
        <v>3600</v>
      </c>
      <c r="J102" s="267">
        <v>43200</v>
      </c>
      <c r="K102" s="262">
        <v>4320000</v>
      </c>
      <c r="L102" s="262">
        <f>K102*H102</f>
        <v>34089120000</v>
      </c>
      <c r="M102" s="16">
        <v>0.2</v>
      </c>
      <c r="N102" s="17">
        <f>M102*K102</f>
        <v>864000</v>
      </c>
      <c r="O102" s="282">
        <f>N102+K102</f>
        <v>5184000</v>
      </c>
      <c r="P102" s="282">
        <f>O102*H102</f>
        <v>40906944000</v>
      </c>
      <c r="Q102" s="330">
        <v>172800</v>
      </c>
      <c r="R102" s="330">
        <v>1363564800</v>
      </c>
      <c r="S102" s="330">
        <v>345600</v>
      </c>
      <c r="T102" s="330">
        <v>2727129600</v>
      </c>
      <c r="U102" s="330">
        <v>388800</v>
      </c>
      <c r="V102" s="330">
        <v>3068020800</v>
      </c>
      <c r="W102" s="330">
        <v>302400</v>
      </c>
      <c r="X102" s="330">
        <v>2386238400</v>
      </c>
      <c r="Y102" s="330">
        <v>388800</v>
      </c>
      <c r="Z102" s="330">
        <v>3068020800</v>
      </c>
      <c r="AA102" s="330">
        <v>302400</v>
      </c>
      <c r="AB102" s="330">
        <v>2386238400</v>
      </c>
      <c r="AC102" s="330">
        <v>432000</v>
      </c>
      <c r="AD102" s="330">
        <v>3408912000</v>
      </c>
      <c r="AE102" s="330">
        <v>432000</v>
      </c>
      <c r="AF102" s="330">
        <v>3408912000</v>
      </c>
      <c r="AG102" s="330">
        <v>388800</v>
      </c>
      <c r="AH102" s="330">
        <v>3068020800</v>
      </c>
      <c r="AI102" s="330">
        <v>436320</v>
      </c>
      <c r="AJ102" s="330">
        <v>3443001120</v>
      </c>
      <c r="AK102" s="330">
        <v>432000</v>
      </c>
      <c r="AL102" s="330">
        <v>3408912000</v>
      </c>
      <c r="AM102" s="330">
        <v>298080</v>
      </c>
      <c r="AN102" s="330">
        <v>2352149280</v>
      </c>
    </row>
    <row r="103" spans="1:40">
      <c r="A103" s="6" t="s">
        <v>33</v>
      </c>
      <c r="B103" s="19">
        <v>13010306</v>
      </c>
      <c r="C103" s="260" t="s">
        <v>798</v>
      </c>
      <c r="D103" s="2"/>
      <c r="E103" s="2">
        <v>12</v>
      </c>
      <c r="F103" s="6">
        <v>100</v>
      </c>
      <c r="G103" s="3">
        <v>1018200</v>
      </c>
      <c r="H103" s="17">
        <f t="shared" si="2"/>
        <v>10182</v>
      </c>
      <c r="I103" s="266">
        <f>(K103/F103)/E103</f>
        <v>1800</v>
      </c>
      <c r="J103" s="267">
        <v>21600</v>
      </c>
      <c r="K103" s="262">
        <v>2160000</v>
      </c>
      <c r="L103" s="262">
        <f>K103*H103</f>
        <v>21993120000</v>
      </c>
      <c r="M103" s="16">
        <v>0.2</v>
      </c>
      <c r="N103" s="17">
        <f>M103*K103</f>
        <v>432000</v>
      </c>
      <c r="O103" s="282">
        <f>N103+K103</f>
        <v>2592000</v>
      </c>
      <c r="P103" s="282">
        <f>O103*H103</f>
        <v>26391744000</v>
      </c>
      <c r="Q103" s="330">
        <v>86400</v>
      </c>
      <c r="R103" s="330">
        <v>879724800</v>
      </c>
      <c r="S103" s="330">
        <v>172800</v>
      </c>
      <c r="T103" s="330">
        <v>1759449600</v>
      </c>
      <c r="U103" s="330">
        <v>194400</v>
      </c>
      <c r="V103" s="330">
        <v>1979380800</v>
      </c>
      <c r="W103" s="330">
        <v>151200</v>
      </c>
      <c r="X103" s="330">
        <v>1539518400</v>
      </c>
      <c r="Y103" s="330">
        <v>194400</v>
      </c>
      <c r="Z103" s="330">
        <v>1979380800</v>
      </c>
      <c r="AA103" s="330">
        <v>151200</v>
      </c>
      <c r="AB103" s="330">
        <v>1539518400</v>
      </c>
      <c r="AC103" s="330">
        <v>216000</v>
      </c>
      <c r="AD103" s="330">
        <v>2199312000</v>
      </c>
      <c r="AE103" s="330">
        <v>216000</v>
      </c>
      <c r="AF103" s="330">
        <v>2199312000</v>
      </c>
      <c r="AG103" s="330">
        <v>194400</v>
      </c>
      <c r="AH103" s="330">
        <v>1979380800</v>
      </c>
      <c r="AI103" s="330">
        <v>218160</v>
      </c>
      <c r="AJ103" s="330">
        <v>2221305120</v>
      </c>
      <c r="AK103" s="330">
        <v>216000</v>
      </c>
      <c r="AL103" s="330">
        <v>2199312000</v>
      </c>
      <c r="AM103" s="330">
        <v>149040</v>
      </c>
      <c r="AN103" s="330">
        <v>1517525280</v>
      </c>
    </row>
    <row r="104" spans="1:40">
      <c r="A104" s="6" t="s">
        <v>33</v>
      </c>
      <c r="B104" s="19">
        <v>13020258</v>
      </c>
      <c r="C104" s="260" t="s">
        <v>928</v>
      </c>
      <c r="D104" s="2" t="s">
        <v>799</v>
      </c>
      <c r="E104" s="2">
        <v>12</v>
      </c>
      <c r="F104" s="6">
        <v>100</v>
      </c>
      <c r="G104" s="3">
        <v>2000000</v>
      </c>
      <c r="H104" s="17">
        <f t="shared" si="2"/>
        <v>20000</v>
      </c>
      <c r="I104" s="266">
        <f>(K104/F104)/E104</f>
        <v>3600</v>
      </c>
      <c r="J104" s="267">
        <v>43200</v>
      </c>
      <c r="K104" s="262">
        <v>4320000</v>
      </c>
      <c r="L104" s="262">
        <f>K104*H104</f>
        <v>86400000000</v>
      </c>
      <c r="M104" s="16">
        <v>0.2</v>
      </c>
      <c r="N104" s="17">
        <f>M104*K104</f>
        <v>864000</v>
      </c>
      <c r="O104" s="282">
        <f>N104+K104</f>
        <v>5184000</v>
      </c>
      <c r="P104" s="282">
        <f>O104*H104</f>
        <v>103680000000</v>
      </c>
      <c r="Q104" s="330">
        <v>172800</v>
      </c>
      <c r="R104" s="330">
        <v>3456000000</v>
      </c>
      <c r="S104" s="330">
        <v>345600</v>
      </c>
      <c r="T104" s="330">
        <v>6912000000</v>
      </c>
      <c r="U104" s="330">
        <v>388800</v>
      </c>
      <c r="V104" s="330">
        <v>7776000000</v>
      </c>
      <c r="W104" s="330">
        <v>302400</v>
      </c>
      <c r="X104" s="330">
        <v>6048000000</v>
      </c>
      <c r="Y104" s="330">
        <v>388800</v>
      </c>
      <c r="Z104" s="330">
        <v>7776000000</v>
      </c>
      <c r="AA104" s="330">
        <v>302400</v>
      </c>
      <c r="AB104" s="330">
        <v>6048000000</v>
      </c>
      <c r="AC104" s="330">
        <v>432000</v>
      </c>
      <c r="AD104" s="330">
        <v>8640000000</v>
      </c>
      <c r="AE104" s="330">
        <v>432000</v>
      </c>
      <c r="AF104" s="330">
        <v>8640000000</v>
      </c>
      <c r="AG104" s="330">
        <v>388800</v>
      </c>
      <c r="AH104" s="330">
        <v>7776000000</v>
      </c>
      <c r="AI104" s="330">
        <v>436320</v>
      </c>
      <c r="AJ104" s="330">
        <v>8726400000</v>
      </c>
      <c r="AK104" s="330">
        <v>432000</v>
      </c>
      <c r="AL104" s="330">
        <v>8640000000</v>
      </c>
      <c r="AM104" s="330">
        <v>298080</v>
      </c>
      <c r="AN104" s="330">
        <v>5961600000</v>
      </c>
    </row>
    <row r="105" spans="1:40">
      <c r="A105" s="6" t="s">
        <v>33</v>
      </c>
      <c r="B105" s="19">
        <v>13020251</v>
      </c>
      <c r="C105" s="260" t="s">
        <v>929</v>
      </c>
      <c r="D105" s="2" t="s">
        <v>183</v>
      </c>
      <c r="E105" s="2">
        <v>12</v>
      </c>
      <c r="F105" s="6">
        <v>100</v>
      </c>
      <c r="G105" s="3">
        <v>1400000</v>
      </c>
      <c r="H105" s="17">
        <f t="shared" si="2"/>
        <v>14000</v>
      </c>
      <c r="I105" s="266">
        <f>(K105/F105)/E105</f>
        <v>3600</v>
      </c>
      <c r="J105" s="267">
        <v>43200</v>
      </c>
      <c r="K105" s="262">
        <v>4320000</v>
      </c>
      <c r="L105" s="262">
        <f>K105*H105</f>
        <v>60480000000</v>
      </c>
      <c r="M105" s="16">
        <v>0.2</v>
      </c>
      <c r="N105" s="17">
        <f>M105*K105</f>
        <v>864000</v>
      </c>
      <c r="O105" s="282">
        <f>N105+K105</f>
        <v>5184000</v>
      </c>
      <c r="P105" s="282">
        <f>O105*H105</f>
        <v>72576000000</v>
      </c>
      <c r="Q105" s="330">
        <v>172800</v>
      </c>
      <c r="R105" s="330">
        <v>2419200000</v>
      </c>
      <c r="S105" s="330">
        <v>345600</v>
      </c>
      <c r="T105" s="330">
        <v>4838400000</v>
      </c>
      <c r="U105" s="330">
        <v>388800</v>
      </c>
      <c r="V105" s="330">
        <v>5443200000</v>
      </c>
      <c r="W105" s="330">
        <v>302400</v>
      </c>
      <c r="X105" s="330">
        <v>4233600000</v>
      </c>
      <c r="Y105" s="330">
        <v>388800</v>
      </c>
      <c r="Z105" s="330">
        <v>5443200000</v>
      </c>
      <c r="AA105" s="330">
        <v>302400</v>
      </c>
      <c r="AB105" s="330">
        <v>4233600000</v>
      </c>
      <c r="AC105" s="330">
        <v>432000</v>
      </c>
      <c r="AD105" s="330">
        <v>6048000000</v>
      </c>
      <c r="AE105" s="330">
        <v>432000</v>
      </c>
      <c r="AF105" s="330">
        <v>6048000000</v>
      </c>
      <c r="AG105" s="330">
        <v>388800</v>
      </c>
      <c r="AH105" s="330">
        <v>5443200000</v>
      </c>
      <c r="AI105" s="330">
        <v>436320</v>
      </c>
      <c r="AJ105" s="330">
        <v>6108480000</v>
      </c>
      <c r="AK105" s="330">
        <v>432000</v>
      </c>
      <c r="AL105" s="330">
        <v>6048000000</v>
      </c>
      <c r="AM105" s="330">
        <v>298080</v>
      </c>
      <c r="AN105" s="330">
        <v>4173120000</v>
      </c>
    </row>
    <row r="106" spans="1:40">
      <c r="A106" s="6" t="s">
        <v>33</v>
      </c>
      <c r="B106" s="19">
        <v>13010255</v>
      </c>
      <c r="C106" s="260" t="s">
        <v>930</v>
      </c>
      <c r="D106" s="2" t="s">
        <v>800</v>
      </c>
      <c r="E106" s="2">
        <v>12</v>
      </c>
      <c r="F106" s="6">
        <v>100</v>
      </c>
      <c r="G106" s="3">
        <v>540000</v>
      </c>
      <c r="H106" s="17">
        <f t="shared" si="2"/>
        <v>5400</v>
      </c>
      <c r="I106" s="266">
        <f>(K106/F106)/E106</f>
        <v>10368</v>
      </c>
      <c r="J106" s="267">
        <v>124416</v>
      </c>
      <c r="K106" s="262">
        <v>12441600</v>
      </c>
      <c r="L106" s="262">
        <f>K106*H106</f>
        <v>67184640000</v>
      </c>
      <c r="M106" s="16">
        <v>0.3</v>
      </c>
      <c r="N106" s="17">
        <f>M106*K106</f>
        <v>3732480</v>
      </c>
      <c r="O106" s="282">
        <f>N106+K106</f>
        <v>16174080</v>
      </c>
      <c r="P106" s="282">
        <f>O106*H106</f>
        <v>87340032000</v>
      </c>
      <c r="Q106" s="330">
        <v>497664</v>
      </c>
      <c r="R106" s="330">
        <v>2687385600</v>
      </c>
      <c r="S106" s="330">
        <v>995328</v>
      </c>
      <c r="T106" s="330">
        <v>5374771200</v>
      </c>
      <c r="U106" s="330">
        <v>1119744</v>
      </c>
      <c r="V106" s="330">
        <v>6046617600</v>
      </c>
      <c r="W106" s="330">
        <v>870912.00000000012</v>
      </c>
      <c r="X106" s="330">
        <v>4702924800.000001</v>
      </c>
      <c r="Y106" s="330">
        <v>1119744</v>
      </c>
      <c r="Z106" s="330">
        <v>6046617600</v>
      </c>
      <c r="AA106" s="330">
        <v>870912.00000000012</v>
      </c>
      <c r="AB106" s="330">
        <v>4702924800.000001</v>
      </c>
      <c r="AC106" s="330">
        <v>1244160</v>
      </c>
      <c r="AD106" s="330">
        <v>6718464000</v>
      </c>
      <c r="AE106" s="330">
        <v>1244160</v>
      </c>
      <c r="AF106" s="330">
        <v>6718464000</v>
      </c>
      <c r="AG106" s="330">
        <v>1119744</v>
      </c>
      <c r="AH106" s="330">
        <v>6046617600</v>
      </c>
      <c r="AI106" s="330">
        <v>1256601.6000000001</v>
      </c>
      <c r="AJ106" s="330">
        <v>6785648640.000001</v>
      </c>
      <c r="AK106" s="330">
        <v>1244160</v>
      </c>
      <c r="AL106" s="330">
        <v>6718464000</v>
      </c>
      <c r="AM106" s="330">
        <v>858470.40000000002</v>
      </c>
      <c r="AN106" s="330">
        <v>4635740160</v>
      </c>
    </row>
    <row r="107" spans="1:40">
      <c r="A107" s="6" t="s">
        <v>33</v>
      </c>
      <c r="B107" s="19">
        <v>13020263</v>
      </c>
      <c r="C107" s="260" t="s">
        <v>931</v>
      </c>
      <c r="D107" s="2" t="s">
        <v>800</v>
      </c>
      <c r="E107" s="2">
        <v>12</v>
      </c>
      <c r="F107" s="6">
        <v>100</v>
      </c>
      <c r="G107" s="3">
        <v>1100000</v>
      </c>
      <c r="H107" s="17">
        <f t="shared" si="2"/>
        <v>11000</v>
      </c>
      <c r="I107" s="266">
        <f>(K107/F107)/E107</f>
        <v>19200</v>
      </c>
      <c r="J107" s="267">
        <v>230400</v>
      </c>
      <c r="K107" s="262">
        <v>23040000</v>
      </c>
      <c r="L107" s="262">
        <f>K107*H107</f>
        <v>253440000000</v>
      </c>
      <c r="M107" s="16">
        <v>0.4</v>
      </c>
      <c r="N107" s="17">
        <f>M107*K107</f>
        <v>9216000</v>
      </c>
      <c r="O107" s="282">
        <f>N107+K107</f>
        <v>32256000</v>
      </c>
      <c r="P107" s="282">
        <f>O107*H107</f>
        <v>354816000000</v>
      </c>
      <c r="Q107" s="330">
        <v>921600</v>
      </c>
      <c r="R107" s="330">
        <v>10137600000</v>
      </c>
      <c r="S107" s="330">
        <v>1843200</v>
      </c>
      <c r="T107" s="330">
        <v>20275200000</v>
      </c>
      <c r="U107" s="330">
        <v>2073600</v>
      </c>
      <c r="V107" s="330">
        <v>22809600000</v>
      </c>
      <c r="W107" s="330">
        <v>1612800.0000000002</v>
      </c>
      <c r="X107" s="330">
        <v>17740800000.000004</v>
      </c>
      <c r="Y107" s="330">
        <v>2073600</v>
      </c>
      <c r="Z107" s="330">
        <v>22809600000</v>
      </c>
      <c r="AA107" s="330">
        <v>1612800.0000000002</v>
      </c>
      <c r="AB107" s="330">
        <v>17740800000.000004</v>
      </c>
      <c r="AC107" s="330">
        <v>2304000</v>
      </c>
      <c r="AD107" s="330">
        <v>25344000000</v>
      </c>
      <c r="AE107" s="330">
        <v>2304000</v>
      </c>
      <c r="AF107" s="330">
        <v>25344000000</v>
      </c>
      <c r="AG107" s="330">
        <v>2073600</v>
      </c>
      <c r="AH107" s="330">
        <v>22809600000</v>
      </c>
      <c r="AI107" s="330">
        <v>2327040</v>
      </c>
      <c r="AJ107" s="330">
        <v>25597440000</v>
      </c>
      <c r="AK107" s="330">
        <v>2304000</v>
      </c>
      <c r="AL107" s="330">
        <v>25344000000</v>
      </c>
      <c r="AM107" s="330">
        <v>1589760.0000000002</v>
      </c>
      <c r="AN107" s="330">
        <v>17487360000.000004</v>
      </c>
    </row>
    <row r="108" spans="1:40">
      <c r="A108" s="6" t="s">
        <v>33</v>
      </c>
      <c r="B108" s="19">
        <v>13010102</v>
      </c>
      <c r="C108" s="260" t="s">
        <v>932</v>
      </c>
      <c r="D108" s="2" t="s">
        <v>325</v>
      </c>
      <c r="E108" s="2">
        <v>12</v>
      </c>
      <c r="F108" s="6">
        <v>100</v>
      </c>
      <c r="G108" s="3">
        <v>250000</v>
      </c>
      <c r="H108" s="17">
        <f t="shared" si="2"/>
        <v>2500</v>
      </c>
      <c r="I108" s="266">
        <f>(K108/F108)/E108</f>
        <v>6000</v>
      </c>
      <c r="J108" s="267">
        <v>72000</v>
      </c>
      <c r="K108" s="262">
        <v>7200000</v>
      </c>
      <c r="L108" s="262">
        <f>K108*H108</f>
        <v>18000000000</v>
      </c>
      <c r="M108" s="16">
        <v>0.1</v>
      </c>
      <c r="N108" s="17">
        <f>M108*K108</f>
        <v>720000</v>
      </c>
      <c r="O108" s="282">
        <f>N108+K108</f>
        <v>7920000</v>
      </c>
      <c r="P108" s="282">
        <f>O108*H108</f>
        <v>19800000000</v>
      </c>
      <c r="Q108" s="330">
        <v>288000</v>
      </c>
      <c r="R108" s="330">
        <v>720000000</v>
      </c>
      <c r="S108" s="330">
        <v>576000</v>
      </c>
      <c r="T108" s="330">
        <v>1440000000</v>
      </c>
      <c r="U108" s="330">
        <v>648000</v>
      </c>
      <c r="V108" s="330">
        <v>1620000000</v>
      </c>
      <c r="W108" s="330">
        <v>504000.00000000006</v>
      </c>
      <c r="X108" s="330">
        <v>1260000000.0000002</v>
      </c>
      <c r="Y108" s="330">
        <v>648000</v>
      </c>
      <c r="Z108" s="330">
        <v>1620000000</v>
      </c>
      <c r="AA108" s="330">
        <v>504000.00000000006</v>
      </c>
      <c r="AB108" s="330">
        <v>1260000000.0000002</v>
      </c>
      <c r="AC108" s="330">
        <v>720000</v>
      </c>
      <c r="AD108" s="330">
        <v>1800000000</v>
      </c>
      <c r="AE108" s="330">
        <v>720000</v>
      </c>
      <c r="AF108" s="330">
        <v>1800000000</v>
      </c>
      <c r="AG108" s="330">
        <v>648000</v>
      </c>
      <c r="AH108" s="330">
        <v>1620000000</v>
      </c>
      <c r="AI108" s="330">
        <v>727200</v>
      </c>
      <c r="AJ108" s="330">
        <v>1818000000</v>
      </c>
      <c r="AK108" s="330">
        <v>720000</v>
      </c>
      <c r="AL108" s="330">
        <v>1800000000</v>
      </c>
      <c r="AM108" s="330">
        <v>496800.00000000006</v>
      </c>
      <c r="AN108" s="330">
        <v>1242000000.0000002</v>
      </c>
    </row>
    <row r="109" spans="1:40">
      <c r="A109" s="6" t="s">
        <v>33</v>
      </c>
      <c r="B109" s="19">
        <v>13010103</v>
      </c>
      <c r="C109" s="260" t="s">
        <v>933</v>
      </c>
      <c r="D109" s="2" t="s">
        <v>325</v>
      </c>
      <c r="E109" s="2">
        <v>12</v>
      </c>
      <c r="F109" s="6">
        <v>100</v>
      </c>
      <c r="G109" s="3">
        <v>320000</v>
      </c>
      <c r="H109" s="17">
        <f t="shared" si="2"/>
        <v>3200</v>
      </c>
      <c r="I109" s="266">
        <f>(K109/F109)/E109</f>
        <v>12000</v>
      </c>
      <c r="J109" s="267">
        <v>144000</v>
      </c>
      <c r="K109" s="262">
        <v>14400000</v>
      </c>
      <c r="L109" s="262">
        <f>K109*H109</f>
        <v>46080000000</v>
      </c>
      <c r="M109" s="16">
        <v>0.1</v>
      </c>
      <c r="N109" s="17">
        <f>M109*K109</f>
        <v>1440000</v>
      </c>
      <c r="O109" s="282">
        <f>N109+K109</f>
        <v>15840000</v>
      </c>
      <c r="P109" s="282">
        <f>O109*H109</f>
        <v>50688000000</v>
      </c>
      <c r="Q109" s="330">
        <v>576000</v>
      </c>
      <c r="R109" s="330">
        <v>1843200000</v>
      </c>
      <c r="S109" s="330">
        <v>1152000</v>
      </c>
      <c r="T109" s="330">
        <v>3686400000</v>
      </c>
      <c r="U109" s="330">
        <v>1296000</v>
      </c>
      <c r="V109" s="330">
        <v>4147200000</v>
      </c>
      <c r="W109" s="330">
        <v>1008000.0000000001</v>
      </c>
      <c r="X109" s="330">
        <v>3225600000.0000005</v>
      </c>
      <c r="Y109" s="330">
        <v>1296000</v>
      </c>
      <c r="Z109" s="330">
        <v>4147200000</v>
      </c>
      <c r="AA109" s="330">
        <v>1008000.0000000001</v>
      </c>
      <c r="AB109" s="330">
        <v>3225600000.0000005</v>
      </c>
      <c r="AC109" s="330">
        <v>1440000</v>
      </c>
      <c r="AD109" s="330">
        <v>4608000000</v>
      </c>
      <c r="AE109" s="330">
        <v>1440000</v>
      </c>
      <c r="AF109" s="330">
        <v>4608000000</v>
      </c>
      <c r="AG109" s="330">
        <v>1296000</v>
      </c>
      <c r="AH109" s="330">
        <v>4147200000</v>
      </c>
      <c r="AI109" s="330">
        <v>1454400</v>
      </c>
      <c r="AJ109" s="330">
        <v>4654080000</v>
      </c>
      <c r="AK109" s="330">
        <v>1440000</v>
      </c>
      <c r="AL109" s="330">
        <v>4608000000</v>
      </c>
      <c r="AM109" s="330">
        <v>993600.00000000012</v>
      </c>
      <c r="AN109" s="330">
        <v>3179520000.0000005</v>
      </c>
    </row>
    <row r="110" spans="1:40">
      <c r="A110" s="6" t="s">
        <v>33</v>
      </c>
      <c r="B110" s="19">
        <v>13010321</v>
      </c>
      <c r="C110" s="260" t="s">
        <v>934</v>
      </c>
      <c r="D110" s="2" t="s">
        <v>173</v>
      </c>
      <c r="E110" s="2">
        <v>12</v>
      </c>
      <c r="F110" s="6">
        <v>100</v>
      </c>
      <c r="G110" s="3">
        <v>600000</v>
      </c>
      <c r="H110" s="17">
        <f t="shared" si="2"/>
        <v>6000</v>
      </c>
      <c r="I110" s="266">
        <f>(K110/F110)/E110</f>
        <v>6000</v>
      </c>
      <c r="J110" s="267">
        <v>72000</v>
      </c>
      <c r="K110" s="262">
        <v>7200000</v>
      </c>
      <c r="L110" s="262">
        <f>K110*H110</f>
        <v>43200000000</v>
      </c>
      <c r="M110" s="16">
        <v>0</v>
      </c>
      <c r="N110" s="17">
        <f>M110*K110</f>
        <v>0</v>
      </c>
      <c r="O110" s="282">
        <f>N110+K110</f>
        <v>7200000</v>
      </c>
      <c r="P110" s="282">
        <f>O110*H110</f>
        <v>43200000000</v>
      </c>
      <c r="Q110" s="330">
        <v>288000</v>
      </c>
      <c r="R110" s="330">
        <v>1728000000</v>
      </c>
      <c r="S110" s="330">
        <v>576000</v>
      </c>
      <c r="T110" s="330">
        <v>3456000000</v>
      </c>
      <c r="U110" s="330">
        <v>648000</v>
      </c>
      <c r="V110" s="330">
        <v>3888000000</v>
      </c>
      <c r="W110" s="330">
        <v>504000.00000000006</v>
      </c>
      <c r="X110" s="330">
        <v>3024000000.0000005</v>
      </c>
      <c r="Y110" s="330">
        <v>648000</v>
      </c>
      <c r="Z110" s="330">
        <v>3888000000</v>
      </c>
      <c r="AA110" s="330">
        <v>504000.00000000006</v>
      </c>
      <c r="AB110" s="330">
        <v>3024000000.0000005</v>
      </c>
      <c r="AC110" s="330">
        <v>720000</v>
      </c>
      <c r="AD110" s="330">
        <v>4320000000</v>
      </c>
      <c r="AE110" s="330">
        <v>720000</v>
      </c>
      <c r="AF110" s="330">
        <v>4320000000</v>
      </c>
      <c r="AG110" s="330">
        <v>648000</v>
      </c>
      <c r="AH110" s="330">
        <v>3888000000</v>
      </c>
      <c r="AI110" s="330">
        <v>727200</v>
      </c>
      <c r="AJ110" s="330">
        <v>4363200000</v>
      </c>
      <c r="AK110" s="330">
        <v>720000</v>
      </c>
      <c r="AL110" s="330">
        <v>4320000000</v>
      </c>
      <c r="AM110" s="330">
        <v>496800.00000000006</v>
      </c>
      <c r="AN110" s="330">
        <v>2980800000.0000005</v>
      </c>
    </row>
    <row r="111" spans="1:40">
      <c r="A111" s="6" t="s">
        <v>33</v>
      </c>
      <c r="B111" s="19">
        <v>13010225</v>
      </c>
      <c r="C111" s="260" t="s">
        <v>801</v>
      </c>
      <c r="D111" s="2"/>
      <c r="E111" s="2">
        <v>12</v>
      </c>
      <c r="F111" s="6">
        <v>100</v>
      </c>
      <c r="G111" s="3">
        <v>42900</v>
      </c>
      <c r="H111" s="17">
        <f t="shared" si="2"/>
        <v>429</v>
      </c>
      <c r="I111" s="266">
        <f>(K111/F111)/E111</f>
        <v>0</v>
      </c>
      <c r="J111" s="267">
        <v>0</v>
      </c>
      <c r="K111" s="262">
        <v>0</v>
      </c>
      <c r="L111" s="262">
        <f>K111*H111</f>
        <v>0</v>
      </c>
      <c r="M111" s="16">
        <v>0</v>
      </c>
      <c r="N111" s="17">
        <f>M111*K111</f>
        <v>0</v>
      </c>
      <c r="O111" s="282">
        <f>N111+K111</f>
        <v>0</v>
      </c>
      <c r="P111" s="282">
        <f>O111*H111</f>
        <v>0</v>
      </c>
      <c r="Q111" s="330">
        <v>0</v>
      </c>
      <c r="R111" s="330">
        <v>0</v>
      </c>
      <c r="S111" s="330">
        <v>0</v>
      </c>
      <c r="T111" s="330">
        <v>0</v>
      </c>
      <c r="U111" s="330">
        <v>0</v>
      </c>
      <c r="V111" s="330">
        <v>0</v>
      </c>
      <c r="W111" s="330">
        <v>0</v>
      </c>
      <c r="X111" s="330">
        <v>0</v>
      </c>
      <c r="Y111" s="330">
        <v>0</v>
      </c>
      <c r="Z111" s="330">
        <v>0</v>
      </c>
      <c r="AA111" s="330">
        <v>0</v>
      </c>
      <c r="AB111" s="330">
        <v>0</v>
      </c>
      <c r="AC111" s="330">
        <v>0</v>
      </c>
      <c r="AD111" s="330">
        <v>0</v>
      </c>
      <c r="AE111" s="330">
        <v>0</v>
      </c>
      <c r="AF111" s="330">
        <v>0</v>
      </c>
      <c r="AG111" s="330">
        <v>0</v>
      </c>
      <c r="AH111" s="330">
        <v>0</v>
      </c>
      <c r="AI111" s="330">
        <v>0</v>
      </c>
      <c r="AJ111" s="330">
        <v>0</v>
      </c>
      <c r="AK111" s="330">
        <v>0</v>
      </c>
      <c r="AL111" s="330">
        <v>0</v>
      </c>
      <c r="AM111" s="330">
        <v>0</v>
      </c>
      <c r="AN111" s="330">
        <v>0</v>
      </c>
    </row>
    <row r="112" spans="1:40">
      <c r="A112" s="6" t="s">
        <v>33</v>
      </c>
      <c r="B112" s="19">
        <v>13010227</v>
      </c>
      <c r="C112" s="260" t="s">
        <v>802</v>
      </c>
      <c r="D112" s="2"/>
      <c r="E112" s="2">
        <v>12</v>
      </c>
      <c r="F112" s="6">
        <v>100</v>
      </c>
      <c r="G112" s="3">
        <v>40300</v>
      </c>
      <c r="H112" s="17">
        <f t="shared" si="2"/>
        <v>403</v>
      </c>
      <c r="I112" s="266">
        <f>(K112/F112)/E112</f>
        <v>0</v>
      </c>
      <c r="J112" s="267">
        <v>0</v>
      </c>
      <c r="K112" s="262">
        <v>0</v>
      </c>
      <c r="L112" s="262">
        <f>K112*H112</f>
        <v>0</v>
      </c>
      <c r="M112" s="16">
        <v>0</v>
      </c>
      <c r="N112" s="17">
        <f>M112*K112</f>
        <v>0</v>
      </c>
      <c r="O112" s="282">
        <f>N112+K112</f>
        <v>0</v>
      </c>
      <c r="P112" s="282">
        <f>O112*H112</f>
        <v>0</v>
      </c>
      <c r="Q112" s="330">
        <v>0</v>
      </c>
      <c r="R112" s="330">
        <v>0</v>
      </c>
      <c r="S112" s="330">
        <v>0</v>
      </c>
      <c r="T112" s="330">
        <v>0</v>
      </c>
      <c r="U112" s="330">
        <v>0</v>
      </c>
      <c r="V112" s="330">
        <v>0</v>
      </c>
      <c r="W112" s="330">
        <v>0</v>
      </c>
      <c r="X112" s="330">
        <v>0</v>
      </c>
      <c r="Y112" s="330">
        <v>0</v>
      </c>
      <c r="Z112" s="330">
        <v>0</v>
      </c>
      <c r="AA112" s="330">
        <v>0</v>
      </c>
      <c r="AB112" s="330">
        <v>0</v>
      </c>
      <c r="AC112" s="330">
        <v>0</v>
      </c>
      <c r="AD112" s="330">
        <v>0</v>
      </c>
      <c r="AE112" s="330">
        <v>0</v>
      </c>
      <c r="AF112" s="330">
        <v>0</v>
      </c>
      <c r="AG112" s="330">
        <v>0</v>
      </c>
      <c r="AH112" s="330">
        <v>0</v>
      </c>
      <c r="AI112" s="330">
        <v>0</v>
      </c>
      <c r="AJ112" s="330">
        <v>0</v>
      </c>
      <c r="AK112" s="330">
        <v>0</v>
      </c>
      <c r="AL112" s="330">
        <v>0</v>
      </c>
      <c r="AM112" s="330">
        <v>0</v>
      </c>
      <c r="AN112" s="330">
        <v>0</v>
      </c>
    </row>
    <row r="113" spans="1:40">
      <c r="A113" s="6" t="s">
        <v>33</v>
      </c>
      <c r="B113" s="19">
        <v>13020265</v>
      </c>
      <c r="C113" s="260" t="s">
        <v>935</v>
      </c>
      <c r="D113" s="2" t="s">
        <v>107</v>
      </c>
      <c r="E113" s="2">
        <v>12</v>
      </c>
      <c r="F113" s="6">
        <v>100</v>
      </c>
      <c r="G113" s="3">
        <v>495000</v>
      </c>
      <c r="H113" s="17">
        <f t="shared" si="2"/>
        <v>4950</v>
      </c>
      <c r="I113" s="266">
        <f>(K113/F113)/E113</f>
        <v>12000</v>
      </c>
      <c r="J113" s="267">
        <v>144000</v>
      </c>
      <c r="K113" s="262">
        <v>14400000</v>
      </c>
      <c r="L113" s="262">
        <f>K113*H113</f>
        <v>71280000000</v>
      </c>
      <c r="M113" s="16">
        <v>0.3</v>
      </c>
      <c r="N113" s="17">
        <f>M113*K113</f>
        <v>4320000</v>
      </c>
      <c r="O113" s="282">
        <f>N113+K113</f>
        <v>18720000</v>
      </c>
      <c r="P113" s="282">
        <f>O113*H113</f>
        <v>92664000000</v>
      </c>
      <c r="Q113" s="330">
        <v>576000</v>
      </c>
      <c r="R113" s="330">
        <v>2851200000</v>
      </c>
      <c r="S113" s="330">
        <v>1152000</v>
      </c>
      <c r="T113" s="330">
        <v>5702400000</v>
      </c>
      <c r="U113" s="330">
        <v>1296000</v>
      </c>
      <c r="V113" s="330">
        <v>6415200000</v>
      </c>
      <c r="W113" s="330">
        <v>1008000.0000000001</v>
      </c>
      <c r="X113" s="330">
        <v>4989600000.000001</v>
      </c>
      <c r="Y113" s="330">
        <v>1296000</v>
      </c>
      <c r="Z113" s="330">
        <v>6415200000</v>
      </c>
      <c r="AA113" s="330">
        <v>1008000.0000000001</v>
      </c>
      <c r="AB113" s="330">
        <v>4989600000.000001</v>
      </c>
      <c r="AC113" s="330">
        <v>1440000</v>
      </c>
      <c r="AD113" s="330">
        <v>7128000000</v>
      </c>
      <c r="AE113" s="330">
        <v>1440000</v>
      </c>
      <c r="AF113" s="330">
        <v>7128000000</v>
      </c>
      <c r="AG113" s="330">
        <v>1296000</v>
      </c>
      <c r="AH113" s="330">
        <v>6415200000</v>
      </c>
      <c r="AI113" s="330">
        <v>1454400</v>
      </c>
      <c r="AJ113" s="330">
        <v>7199280000</v>
      </c>
      <c r="AK113" s="330">
        <v>1440000</v>
      </c>
      <c r="AL113" s="330">
        <v>7128000000</v>
      </c>
      <c r="AM113" s="330">
        <v>993600.00000000012</v>
      </c>
      <c r="AN113" s="330">
        <v>4918320000.000001</v>
      </c>
    </row>
    <row r="114" spans="1:40">
      <c r="A114" s="6" t="s">
        <v>33</v>
      </c>
      <c r="B114" s="19">
        <v>13020264</v>
      </c>
      <c r="C114" s="260" t="s">
        <v>936</v>
      </c>
      <c r="D114" s="2" t="s">
        <v>107</v>
      </c>
      <c r="E114" s="2">
        <v>12</v>
      </c>
      <c r="F114" s="6">
        <v>30</v>
      </c>
      <c r="G114" s="3">
        <v>148500</v>
      </c>
      <c r="H114" s="17">
        <f t="shared" si="2"/>
        <v>4950</v>
      </c>
      <c r="I114" s="266">
        <f>(K114/F114)/E114</f>
        <v>0</v>
      </c>
      <c r="J114" s="267">
        <v>0</v>
      </c>
      <c r="K114" s="262">
        <v>0</v>
      </c>
      <c r="L114" s="262">
        <f>K114*H114</f>
        <v>0</v>
      </c>
      <c r="M114" s="16">
        <v>0</v>
      </c>
      <c r="N114" s="17">
        <f>M114*K114</f>
        <v>0</v>
      </c>
      <c r="O114" s="282">
        <f>N114+K114</f>
        <v>0</v>
      </c>
      <c r="P114" s="282">
        <f>O114*H114</f>
        <v>0</v>
      </c>
      <c r="Q114" s="330">
        <v>0</v>
      </c>
      <c r="R114" s="330">
        <v>0</v>
      </c>
      <c r="S114" s="330">
        <v>0</v>
      </c>
      <c r="T114" s="330">
        <v>0</v>
      </c>
      <c r="U114" s="330">
        <v>0</v>
      </c>
      <c r="V114" s="330">
        <v>0</v>
      </c>
      <c r="W114" s="330">
        <v>0</v>
      </c>
      <c r="X114" s="330">
        <v>0</v>
      </c>
      <c r="Y114" s="330">
        <v>0</v>
      </c>
      <c r="Z114" s="330">
        <v>0</v>
      </c>
      <c r="AA114" s="330">
        <v>0</v>
      </c>
      <c r="AB114" s="330">
        <v>0</v>
      </c>
      <c r="AC114" s="330">
        <v>0</v>
      </c>
      <c r="AD114" s="330">
        <v>0</v>
      </c>
      <c r="AE114" s="330">
        <v>0</v>
      </c>
      <c r="AF114" s="330">
        <v>0</v>
      </c>
      <c r="AG114" s="330">
        <v>0</v>
      </c>
      <c r="AH114" s="330">
        <v>0</v>
      </c>
      <c r="AI114" s="330">
        <v>0</v>
      </c>
      <c r="AJ114" s="330">
        <v>0</v>
      </c>
      <c r="AK114" s="330">
        <v>0</v>
      </c>
      <c r="AL114" s="330">
        <v>0</v>
      </c>
      <c r="AM114" s="330">
        <v>0</v>
      </c>
      <c r="AN114" s="330">
        <v>0</v>
      </c>
    </row>
    <row r="115" spans="1:40">
      <c r="A115" s="6" t="s">
        <v>33</v>
      </c>
      <c r="B115" s="19">
        <v>13010235</v>
      </c>
      <c r="C115" s="260" t="s">
        <v>937</v>
      </c>
      <c r="D115" s="2" t="s">
        <v>803</v>
      </c>
      <c r="E115" s="2">
        <v>12</v>
      </c>
      <c r="F115" s="6">
        <v>5</v>
      </c>
      <c r="G115" s="3">
        <v>165000</v>
      </c>
      <c r="H115" s="17">
        <f t="shared" si="2"/>
        <v>33000</v>
      </c>
      <c r="I115" s="266">
        <f>(K115/F115)/E115</f>
        <v>24000</v>
      </c>
      <c r="J115" s="267">
        <v>288000</v>
      </c>
      <c r="K115" s="262">
        <v>1440000</v>
      </c>
      <c r="L115" s="262">
        <f>K115*H115</f>
        <v>47520000000</v>
      </c>
      <c r="M115" s="16">
        <v>0.4</v>
      </c>
      <c r="N115" s="17">
        <f>M115*K115</f>
        <v>576000</v>
      </c>
      <c r="O115" s="282">
        <f>N115+K115</f>
        <v>2016000</v>
      </c>
      <c r="P115" s="282">
        <f>O115*H115</f>
        <v>66528000000</v>
      </c>
      <c r="Q115" s="330">
        <v>57600</v>
      </c>
      <c r="R115" s="330">
        <v>1900800000</v>
      </c>
      <c r="S115" s="330">
        <v>115200</v>
      </c>
      <c r="T115" s="330">
        <v>3801600000</v>
      </c>
      <c r="U115" s="330">
        <v>129600</v>
      </c>
      <c r="V115" s="330">
        <v>4276800000</v>
      </c>
      <c r="W115" s="330">
        <v>100800.00000000001</v>
      </c>
      <c r="X115" s="330">
        <v>3326400000.0000005</v>
      </c>
      <c r="Y115" s="330">
        <v>129600</v>
      </c>
      <c r="Z115" s="330">
        <v>4276800000</v>
      </c>
      <c r="AA115" s="330">
        <v>100800.00000000001</v>
      </c>
      <c r="AB115" s="330">
        <v>3326400000.0000005</v>
      </c>
      <c r="AC115" s="330">
        <v>144000</v>
      </c>
      <c r="AD115" s="330">
        <v>4752000000</v>
      </c>
      <c r="AE115" s="330">
        <v>144000</v>
      </c>
      <c r="AF115" s="330">
        <v>4752000000</v>
      </c>
      <c r="AG115" s="330">
        <v>129600</v>
      </c>
      <c r="AH115" s="330">
        <v>4276800000</v>
      </c>
      <c r="AI115" s="330">
        <v>145440</v>
      </c>
      <c r="AJ115" s="330">
        <v>4799520000</v>
      </c>
      <c r="AK115" s="330">
        <v>144000</v>
      </c>
      <c r="AL115" s="330">
        <v>4752000000</v>
      </c>
      <c r="AM115" s="330">
        <v>99360.000000000015</v>
      </c>
      <c r="AN115" s="330">
        <v>3278880000.0000005</v>
      </c>
    </row>
    <row r="116" spans="1:40">
      <c r="A116" s="6" t="s">
        <v>33</v>
      </c>
      <c r="B116" s="19">
        <v>13020282</v>
      </c>
      <c r="C116" s="260" t="s">
        <v>938</v>
      </c>
      <c r="D116" s="2" t="s">
        <v>164</v>
      </c>
      <c r="E116" s="2">
        <v>12</v>
      </c>
      <c r="F116" s="6">
        <v>100</v>
      </c>
      <c r="G116" s="3">
        <v>630000</v>
      </c>
      <c r="H116" s="17">
        <f t="shared" si="2"/>
        <v>6300</v>
      </c>
      <c r="I116" s="266">
        <f>(K116/F116)/E116</f>
        <v>9600</v>
      </c>
      <c r="J116" s="267">
        <v>115200</v>
      </c>
      <c r="K116" s="262">
        <v>11520000</v>
      </c>
      <c r="L116" s="262">
        <f>K116*H116</f>
        <v>72576000000</v>
      </c>
      <c r="M116" s="16">
        <v>0.1</v>
      </c>
      <c r="N116" s="17">
        <f>M116*K116</f>
        <v>1152000</v>
      </c>
      <c r="O116" s="282">
        <f>N116+K116</f>
        <v>12672000</v>
      </c>
      <c r="P116" s="282">
        <f>O116*H116</f>
        <v>79833600000</v>
      </c>
      <c r="Q116" s="330">
        <v>460800</v>
      </c>
      <c r="R116" s="330">
        <v>2903040000</v>
      </c>
      <c r="S116" s="330">
        <v>921600</v>
      </c>
      <c r="T116" s="330">
        <v>5806080000</v>
      </c>
      <c r="U116" s="330">
        <v>1036800</v>
      </c>
      <c r="V116" s="330">
        <v>6531840000</v>
      </c>
      <c r="W116" s="330">
        <v>806400.00000000012</v>
      </c>
      <c r="X116" s="330">
        <v>5080320000.000001</v>
      </c>
      <c r="Y116" s="330">
        <v>1036800</v>
      </c>
      <c r="Z116" s="330">
        <v>6531840000</v>
      </c>
      <c r="AA116" s="330">
        <v>806400.00000000012</v>
      </c>
      <c r="AB116" s="330">
        <v>5080320000.000001</v>
      </c>
      <c r="AC116" s="330">
        <v>1152000</v>
      </c>
      <c r="AD116" s="330">
        <v>7257600000</v>
      </c>
      <c r="AE116" s="330">
        <v>1152000</v>
      </c>
      <c r="AF116" s="330">
        <v>7257600000</v>
      </c>
      <c r="AG116" s="330">
        <v>1036800</v>
      </c>
      <c r="AH116" s="330">
        <v>6531840000</v>
      </c>
      <c r="AI116" s="330">
        <v>1163520</v>
      </c>
      <c r="AJ116" s="330">
        <v>7330176000</v>
      </c>
      <c r="AK116" s="330">
        <v>1152000</v>
      </c>
      <c r="AL116" s="330">
        <v>7257600000</v>
      </c>
      <c r="AM116" s="330">
        <v>794880.00000000012</v>
      </c>
      <c r="AN116" s="330">
        <v>5007744000.000001</v>
      </c>
    </row>
    <row r="117" spans="1:40">
      <c r="A117" s="6" t="s">
        <v>33</v>
      </c>
      <c r="B117" s="19">
        <v>13010322</v>
      </c>
      <c r="C117" s="379" t="s">
        <v>939</v>
      </c>
      <c r="D117" s="2"/>
      <c r="E117" s="2">
        <v>12</v>
      </c>
      <c r="F117" s="6">
        <v>30</v>
      </c>
      <c r="G117" s="3">
        <v>99000</v>
      </c>
      <c r="H117" s="17">
        <f t="shared" si="2"/>
        <v>3300</v>
      </c>
      <c r="I117" s="266">
        <f>(K117/F117)/E117</f>
        <v>8000</v>
      </c>
      <c r="J117" s="267">
        <v>96000</v>
      </c>
      <c r="K117" s="262">
        <v>2880000</v>
      </c>
      <c r="L117" s="262">
        <f>K117*H117</f>
        <v>9504000000</v>
      </c>
      <c r="M117" s="16">
        <v>0.3</v>
      </c>
      <c r="N117" s="17">
        <f>M117*K117</f>
        <v>864000</v>
      </c>
      <c r="O117" s="282">
        <f>N117+K117</f>
        <v>3744000</v>
      </c>
      <c r="P117" s="282">
        <f>O117*H117</f>
        <v>12355200000</v>
      </c>
      <c r="Q117" s="330">
        <v>115200</v>
      </c>
      <c r="R117" s="330">
        <v>380160000</v>
      </c>
      <c r="S117" s="330">
        <v>230400</v>
      </c>
      <c r="T117" s="330">
        <v>760320000</v>
      </c>
      <c r="U117" s="330">
        <v>259200</v>
      </c>
      <c r="V117" s="330">
        <v>855360000</v>
      </c>
      <c r="W117" s="330">
        <v>201600.00000000003</v>
      </c>
      <c r="X117" s="330">
        <v>665280000.00000012</v>
      </c>
      <c r="Y117" s="330">
        <v>259200</v>
      </c>
      <c r="Z117" s="330">
        <v>855360000</v>
      </c>
      <c r="AA117" s="330">
        <v>201600.00000000003</v>
      </c>
      <c r="AB117" s="330">
        <v>665280000.00000012</v>
      </c>
      <c r="AC117" s="330">
        <v>288000</v>
      </c>
      <c r="AD117" s="330">
        <v>950400000</v>
      </c>
      <c r="AE117" s="330">
        <v>288000</v>
      </c>
      <c r="AF117" s="330">
        <v>950400000</v>
      </c>
      <c r="AG117" s="330">
        <v>259200</v>
      </c>
      <c r="AH117" s="330">
        <v>855360000</v>
      </c>
      <c r="AI117" s="330">
        <v>290880</v>
      </c>
      <c r="AJ117" s="330">
        <v>959904000</v>
      </c>
      <c r="AK117" s="330">
        <v>288000</v>
      </c>
      <c r="AL117" s="330">
        <v>950400000</v>
      </c>
      <c r="AM117" s="330">
        <v>198720.00000000003</v>
      </c>
      <c r="AN117" s="330">
        <v>655776000.00000012</v>
      </c>
    </row>
    <row r="118" spans="1:40" ht="18.75" customHeight="1">
      <c r="A118" s="6" t="s">
        <v>33</v>
      </c>
      <c r="B118" s="19">
        <v>13010323</v>
      </c>
      <c r="C118" s="379" t="s">
        <v>940</v>
      </c>
      <c r="D118" s="2"/>
      <c r="E118" s="2">
        <v>12</v>
      </c>
      <c r="F118" s="6">
        <v>30</v>
      </c>
      <c r="G118" s="3">
        <v>126000</v>
      </c>
      <c r="H118" s="17">
        <f t="shared" si="2"/>
        <v>4200</v>
      </c>
      <c r="I118" s="266">
        <f>(K118/F118)/E118</f>
        <v>24000</v>
      </c>
      <c r="J118" s="267">
        <v>288000</v>
      </c>
      <c r="K118" s="262">
        <v>8640000</v>
      </c>
      <c r="L118" s="262">
        <f>K118*H118</f>
        <v>36288000000</v>
      </c>
      <c r="M118" s="16">
        <v>0.3</v>
      </c>
      <c r="N118" s="17">
        <f>M118*K118</f>
        <v>2592000</v>
      </c>
      <c r="O118" s="282">
        <f>N118+K118</f>
        <v>11232000</v>
      </c>
      <c r="P118" s="282">
        <f>O118*H118</f>
        <v>47174400000</v>
      </c>
      <c r="Q118" s="330">
        <v>345600</v>
      </c>
      <c r="R118" s="330">
        <v>1451520000</v>
      </c>
      <c r="S118" s="330">
        <v>691200</v>
      </c>
      <c r="T118" s="330">
        <v>2903040000</v>
      </c>
      <c r="U118" s="330">
        <v>777600</v>
      </c>
      <c r="V118" s="330">
        <v>3265920000</v>
      </c>
      <c r="W118" s="330">
        <v>604800</v>
      </c>
      <c r="X118" s="330">
        <v>2540160000</v>
      </c>
      <c r="Y118" s="330">
        <v>777600</v>
      </c>
      <c r="Z118" s="330">
        <v>3265920000</v>
      </c>
      <c r="AA118" s="330">
        <v>604800</v>
      </c>
      <c r="AB118" s="330">
        <v>2540160000</v>
      </c>
      <c r="AC118" s="330">
        <v>864000</v>
      </c>
      <c r="AD118" s="330">
        <v>3628800000</v>
      </c>
      <c r="AE118" s="330">
        <v>864000</v>
      </c>
      <c r="AF118" s="330">
        <v>3628800000</v>
      </c>
      <c r="AG118" s="330">
        <v>777600</v>
      </c>
      <c r="AH118" s="330">
        <v>3265920000</v>
      </c>
      <c r="AI118" s="330">
        <v>872640</v>
      </c>
      <c r="AJ118" s="330">
        <v>3665088000</v>
      </c>
      <c r="AK118" s="330">
        <v>864000</v>
      </c>
      <c r="AL118" s="330">
        <v>3628800000</v>
      </c>
      <c r="AM118" s="330">
        <v>596160</v>
      </c>
      <c r="AN118" s="330">
        <v>2503872000</v>
      </c>
    </row>
    <row r="119" spans="1:40">
      <c r="A119" s="6" t="s">
        <v>33</v>
      </c>
      <c r="B119" s="19">
        <v>13010324</v>
      </c>
      <c r="C119" s="379" t="s">
        <v>194</v>
      </c>
      <c r="D119" s="2" t="s">
        <v>193</v>
      </c>
      <c r="E119" s="2">
        <v>12</v>
      </c>
      <c r="F119" s="6">
        <v>30</v>
      </c>
      <c r="G119" s="3">
        <v>763530</v>
      </c>
      <c r="H119" s="17">
        <f t="shared" si="2"/>
        <v>25451</v>
      </c>
      <c r="I119" s="266">
        <f>(K119/F119)/E119</f>
        <v>4800</v>
      </c>
      <c r="J119" s="267">
        <v>57600</v>
      </c>
      <c r="K119" s="262">
        <v>1728000</v>
      </c>
      <c r="L119" s="262">
        <f>K119*H119</f>
        <v>43979328000</v>
      </c>
      <c r="M119" s="16">
        <v>0.5</v>
      </c>
      <c r="N119" s="17">
        <f>M119*K119</f>
        <v>864000</v>
      </c>
      <c r="O119" s="282">
        <f>N119+K119</f>
        <v>2592000</v>
      </c>
      <c r="P119" s="282">
        <f>O119*H119</f>
        <v>65968992000</v>
      </c>
      <c r="Q119" s="330">
        <v>69120</v>
      </c>
      <c r="R119" s="330">
        <v>1759173120</v>
      </c>
      <c r="S119" s="330">
        <v>138240</v>
      </c>
      <c r="T119" s="330">
        <v>3518346240</v>
      </c>
      <c r="U119" s="330">
        <v>155520</v>
      </c>
      <c r="V119" s="330">
        <v>3958139520</v>
      </c>
      <c r="W119" s="330">
        <v>120960.00000000001</v>
      </c>
      <c r="X119" s="330">
        <v>3078552960.0000005</v>
      </c>
      <c r="Y119" s="330">
        <v>155520</v>
      </c>
      <c r="Z119" s="330">
        <v>3958139520</v>
      </c>
      <c r="AA119" s="330">
        <v>120960.00000000001</v>
      </c>
      <c r="AB119" s="330">
        <v>3078552960.0000005</v>
      </c>
      <c r="AC119" s="330">
        <v>172800</v>
      </c>
      <c r="AD119" s="330">
        <v>4397932800</v>
      </c>
      <c r="AE119" s="330">
        <v>172800</v>
      </c>
      <c r="AF119" s="330">
        <v>4397932800</v>
      </c>
      <c r="AG119" s="330">
        <v>155520</v>
      </c>
      <c r="AH119" s="330">
        <v>3958139520</v>
      </c>
      <c r="AI119" s="330">
        <v>174528</v>
      </c>
      <c r="AJ119" s="330">
        <v>4441912128</v>
      </c>
      <c r="AK119" s="330">
        <v>172800</v>
      </c>
      <c r="AL119" s="330">
        <v>4397932800</v>
      </c>
      <c r="AM119" s="330">
        <v>119232.00000000001</v>
      </c>
      <c r="AN119" s="330">
        <v>3034573632.0000005</v>
      </c>
    </row>
    <row r="120" spans="1:40">
      <c r="A120" s="6" t="s">
        <v>33</v>
      </c>
      <c r="B120" s="19">
        <v>13010325</v>
      </c>
      <c r="C120" s="379" t="s">
        <v>196</v>
      </c>
      <c r="D120" s="2" t="s">
        <v>195</v>
      </c>
      <c r="E120" s="2">
        <v>12</v>
      </c>
      <c r="F120" s="6">
        <v>30</v>
      </c>
      <c r="G120" s="3">
        <v>1252290</v>
      </c>
      <c r="H120" s="17">
        <f t="shared" si="2"/>
        <v>41743</v>
      </c>
      <c r="I120" s="266">
        <f>(K120/F120)/E120</f>
        <v>3540</v>
      </c>
      <c r="J120" s="267">
        <v>42480</v>
      </c>
      <c r="K120" s="262">
        <v>1274400</v>
      </c>
      <c r="L120" s="262">
        <f>K120*H120</f>
        <v>53197279200</v>
      </c>
      <c r="M120" s="16">
        <v>0.5</v>
      </c>
      <c r="N120" s="17">
        <f>M120*K120</f>
        <v>637200</v>
      </c>
      <c r="O120" s="282">
        <f>N120+K120</f>
        <v>1911600</v>
      </c>
      <c r="P120" s="282">
        <f>O120*H120</f>
        <v>79795918800</v>
      </c>
      <c r="Q120" s="330">
        <v>50976</v>
      </c>
      <c r="R120" s="330">
        <v>2127891168</v>
      </c>
      <c r="S120" s="330">
        <v>101952</v>
      </c>
      <c r="T120" s="330">
        <v>4255782336</v>
      </c>
      <c r="U120" s="330">
        <v>114696</v>
      </c>
      <c r="V120" s="330">
        <v>4787755128</v>
      </c>
      <c r="W120" s="330">
        <v>89208.000000000015</v>
      </c>
      <c r="X120" s="330">
        <v>3723809544.0000005</v>
      </c>
      <c r="Y120" s="330">
        <v>114696</v>
      </c>
      <c r="Z120" s="330">
        <v>4787755128</v>
      </c>
      <c r="AA120" s="330">
        <v>89208.000000000015</v>
      </c>
      <c r="AB120" s="330">
        <v>3723809544.0000005</v>
      </c>
      <c r="AC120" s="330">
        <v>127440</v>
      </c>
      <c r="AD120" s="330">
        <v>5319727920</v>
      </c>
      <c r="AE120" s="330">
        <v>127440</v>
      </c>
      <c r="AF120" s="330">
        <v>5319727920</v>
      </c>
      <c r="AG120" s="330">
        <v>114696</v>
      </c>
      <c r="AH120" s="330">
        <v>4787755128</v>
      </c>
      <c r="AI120" s="330">
        <v>128714.40000000001</v>
      </c>
      <c r="AJ120" s="330">
        <v>5372925199.2000008</v>
      </c>
      <c r="AK120" s="330">
        <v>127440</v>
      </c>
      <c r="AL120" s="330">
        <v>5319727920</v>
      </c>
      <c r="AM120" s="330">
        <v>87933.6</v>
      </c>
      <c r="AN120" s="330">
        <v>3670612264.8000002</v>
      </c>
    </row>
    <row r="121" spans="1:40">
      <c r="A121" s="6" t="s">
        <v>33</v>
      </c>
      <c r="B121" s="19">
        <v>13010326</v>
      </c>
      <c r="C121" s="379" t="s">
        <v>820</v>
      </c>
      <c r="D121" s="2"/>
      <c r="E121" s="2">
        <v>12</v>
      </c>
      <c r="F121" s="6">
        <v>30</v>
      </c>
      <c r="G121" s="3">
        <v>81000</v>
      </c>
      <c r="H121" s="17">
        <f t="shared" si="2"/>
        <v>2700</v>
      </c>
      <c r="I121" s="266">
        <f>(K121/F121)/E121</f>
        <v>39900</v>
      </c>
      <c r="J121" s="267">
        <v>478800</v>
      </c>
      <c r="K121" s="262">
        <v>14364000</v>
      </c>
      <c r="L121" s="262">
        <f>K121*H121</f>
        <v>38782800000</v>
      </c>
      <c r="M121" s="16">
        <v>0.1</v>
      </c>
      <c r="N121" s="17">
        <f>M121*K121</f>
        <v>1436400</v>
      </c>
      <c r="O121" s="282">
        <f>N121+K121</f>
        <v>15800400</v>
      </c>
      <c r="P121" s="282">
        <f>O121*H121</f>
        <v>42661080000</v>
      </c>
      <c r="Q121" s="330">
        <v>574560</v>
      </c>
      <c r="R121" s="330">
        <v>1551312000</v>
      </c>
      <c r="S121" s="330">
        <v>1149120</v>
      </c>
      <c r="T121" s="330">
        <v>3102624000</v>
      </c>
      <c r="U121" s="330">
        <v>1292760</v>
      </c>
      <c r="V121" s="330">
        <v>3490452000</v>
      </c>
      <c r="W121" s="330">
        <v>1005480.0000000001</v>
      </c>
      <c r="X121" s="330">
        <v>2714796000.0000005</v>
      </c>
      <c r="Y121" s="330">
        <v>1292760</v>
      </c>
      <c r="Z121" s="330">
        <v>3490452000</v>
      </c>
      <c r="AA121" s="330">
        <v>1005480.0000000001</v>
      </c>
      <c r="AB121" s="330">
        <v>2714796000.0000005</v>
      </c>
      <c r="AC121" s="330">
        <v>1436400</v>
      </c>
      <c r="AD121" s="330">
        <v>3878280000</v>
      </c>
      <c r="AE121" s="330">
        <v>1436400</v>
      </c>
      <c r="AF121" s="330">
        <v>3878280000</v>
      </c>
      <c r="AG121" s="330">
        <v>1292760</v>
      </c>
      <c r="AH121" s="330">
        <v>3490452000</v>
      </c>
      <c r="AI121" s="330">
        <v>1450764</v>
      </c>
      <c r="AJ121" s="330">
        <v>3917062800</v>
      </c>
      <c r="AK121" s="330">
        <v>1436400</v>
      </c>
      <c r="AL121" s="330">
        <v>3878280000</v>
      </c>
      <c r="AM121" s="330">
        <v>991116.00000000012</v>
      </c>
      <c r="AN121" s="330">
        <v>2676013200.0000005</v>
      </c>
    </row>
    <row r="122" spans="1:40">
      <c r="A122" s="6" t="s">
        <v>33</v>
      </c>
      <c r="B122" s="19">
        <v>13010327</v>
      </c>
      <c r="C122" s="379" t="s">
        <v>821</v>
      </c>
      <c r="D122" s="2"/>
      <c r="E122" s="2">
        <v>12</v>
      </c>
      <c r="F122" s="6">
        <v>30</v>
      </c>
      <c r="G122" s="3">
        <v>112500</v>
      </c>
      <c r="H122" s="17">
        <f t="shared" si="2"/>
        <v>3750</v>
      </c>
      <c r="I122" s="266">
        <f>(K122/F122)/E122</f>
        <v>27000</v>
      </c>
      <c r="J122" s="267">
        <v>324000</v>
      </c>
      <c r="K122" s="262">
        <v>9720000</v>
      </c>
      <c r="L122" s="262">
        <f>K122*H122</f>
        <v>36450000000</v>
      </c>
      <c r="M122" s="16">
        <v>0.2</v>
      </c>
      <c r="N122" s="17">
        <f>M122*K122</f>
        <v>1944000</v>
      </c>
      <c r="O122" s="282">
        <f>N122+K122</f>
        <v>11664000</v>
      </c>
      <c r="P122" s="282">
        <f>O122*H122</f>
        <v>43740000000</v>
      </c>
      <c r="Q122" s="330">
        <v>388800</v>
      </c>
      <c r="R122" s="330">
        <v>1458000000</v>
      </c>
      <c r="S122" s="330">
        <v>777600</v>
      </c>
      <c r="T122" s="330">
        <v>2916000000</v>
      </c>
      <c r="U122" s="330">
        <v>874800</v>
      </c>
      <c r="V122" s="330">
        <v>3280500000</v>
      </c>
      <c r="W122" s="330">
        <v>680400.00000000012</v>
      </c>
      <c r="X122" s="330">
        <v>2551500000.0000005</v>
      </c>
      <c r="Y122" s="330">
        <v>874800</v>
      </c>
      <c r="Z122" s="330">
        <v>3280500000</v>
      </c>
      <c r="AA122" s="330">
        <v>680400.00000000012</v>
      </c>
      <c r="AB122" s="330">
        <v>2551500000.0000005</v>
      </c>
      <c r="AC122" s="330">
        <v>972000</v>
      </c>
      <c r="AD122" s="330">
        <v>3645000000</v>
      </c>
      <c r="AE122" s="330">
        <v>972000</v>
      </c>
      <c r="AF122" s="330">
        <v>3645000000</v>
      </c>
      <c r="AG122" s="330">
        <v>874800</v>
      </c>
      <c r="AH122" s="330">
        <v>3280500000</v>
      </c>
      <c r="AI122" s="330">
        <v>981720.00000000012</v>
      </c>
      <c r="AJ122" s="330">
        <v>3681450000.0000005</v>
      </c>
      <c r="AK122" s="330">
        <v>972000</v>
      </c>
      <c r="AL122" s="330">
        <v>3645000000</v>
      </c>
      <c r="AM122" s="330">
        <v>670680</v>
      </c>
      <c r="AN122" s="330">
        <v>2515050000</v>
      </c>
    </row>
    <row r="123" spans="1:40">
      <c r="A123" s="6" t="s">
        <v>33</v>
      </c>
      <c r="B123" s="19">
        <v>13010335</v>
      </c>
      <c r="C123" s="379" t="s">
        <v>822</v>
      </c>
      <c r="D123" s="2"/>
      <c r="E123" s="2">
        <v>12</v>
      </c>
      <c r="F123" s="6">
        <v>30</v>
      </c>
      <c r="G123" s="3">
        <v>159000</v>
      </c>
      <c r="H123" s="17">
        <f t="shared" si="2"/>
        <v>5300</v>
      </c>
      <c r="I123" s="266">
        <f>(K123/F123)/E123</f>
        <v>7200</v>
      </c>
      <c r="J123" s="267">
        <v>86400</v>
      </c>
      <c r="K123" s="262">
        <v>2592000</v>
      </c>
      <c r="L123" s="262">
        <f>K123*H123</f>
        <v>13737600000</v>
      </c>
      <c r="M123" s="16">
        <v>0.2</v>
      </c>
      <c r="N123" s="17">
        <f>M123*K123</f>
        <v>518400</v>
      </c>
      <c r="O123" s="282">
        <f>N123+K123</f>
        <v>3110400</v>
      </c>
      <c r="P123" s="282">
        <f>O123*H123</f>
        <v>16485120000</v>
      </c>
      <c r="Q123" s="330">
        <v>103680</v>
      </c>
      <c r="R123" s="330">
        <v>549504000</v>
      </c>
      <c r="S123" s="330">
        <v>207360</v>
      </c>
      <c r="T123" s="330">
        <v>1099008000</v>
      </c>
      <c r="U123" s="330">
        <v>233280</v>
      </c>
      <c r="V123" s="330">
        <v>1236384000</v>
      </c>
      <c r="W123" s="330">
        <v>181440.00000000003</v>
      </c>
      <c r="X123" s="330">
        <v>961632000.00000012</v>
      </c>
      <c r="Y123" s="330">
        <v>233280</v>
      </c>
      <c r="Z123" s="330">
        <v>1236384000</v>
      </c>
      <c r="AA123" s="330">
        <v>181440.00000000003</v>
      </c>
      <c r="AB123" s="330">
        <v>961632000.00000012</v>
      </c>
      <c r="AC123" s="330">
        <v>259200</v>
      </c>
      <c r="AD123" s="330">
        <v>1373760000</v>
      </c>
      <c r="AE123" s="330">
        <v>259200</v>
      </c>
      <c r="AF123" s="330">
        <v>1373760000</v>
      </c>
      <c r="AG123" s="330">
        <v>233280</v>
      </c>
      <c r="AH123" s="330">
        <v>1236384000</v>
      </c>
      <c r="AI123" s="330">
        <v>261792.00000000003</v>
      </c>
      <c r="AJ123" s="330">
        <v>1387497600.0000002</v>
      </c>
      <c r="AK123" s="330">
        <v>259200</v>
      </c>
      <c r="AL123" s="330">
        <v>1373760000</v>
      </c>
      <c r="AM123" s="330">
        <v>178848.00000000003</v>
      </c>
      <c r="AN123" s="330">
        <v>947894400.00000012</v>
      </c>
    </row>
    <row r="124" spans="1:40">
      <c r="A124" s="6" t="s">
        <v>33</v>
      </c>
      <c r="B124" s="19">
        <v>13010338</v>
      </c>
      <c r="C124" s="379" t="s">
        <v>823</v>
      </c>
      <c r="D124" s="2"/>
      <c r="E124" s="2">
        <v>12</v>
      </c>
      <c r="F124" s="6">
        <v>100</v>
      </c>
      <c r="G124" s="3">
        <v>520000</v>
      </c>
      <c r="H124" s="17">
        <f t="shared" si="2"/>
        <v>5200</v>
      </c>
      <c r="I124" s="266">
        <f>(K124/F124)/E124</f>
        <v>6000</v>
      </c>
      <c r="J124" s="267">
        <v>72000</v>
      </c>
      <c r="K124" s="262">
        <v>7200000</v>
      </c>
      <c r="L124" s="262">
        <f>K124*H124</f>
        <v>37440000000</v>
      </c>
      <c r="M124" s="16">
        <v>0.1</v>
      </c>
      <c r="N124" s="17">
        <f>M124*K124</f>
        <v>720000</v>
      </c>
      <c r="O124" s="282">
        <f>N124+K124</f>
        <v>7920000</v>
      </c>
      <c r="P124" s="282">
        <f>O124*H124</f>
        <v>41184000000</v>
      </c>
      <c r="Q124" s="330">
        <v>288000</v>
      </c>
      <c r="R124" s="330">
        <v>1497600000</v>
      </c>
      <c r="S124" s="330">
        <v>576000</v>
      </c>
      <c r="T124" s="330">
        <v>2995200000</v>
      </c>
      <c r="U124" s="330">
        <v>648000</v>
      </c>
      <c r="V124" s="330">
        <v>3369600000</v>
      </c>
      <c r="W124" s="330">
        <v>504000.00000000006</v>
      </c>
      <c r="X124" s="330">
        <v>2620800000.0000005</v>
      </c>
      <c r="Y124" s="330">
        <v>648000</v>
      </c>
      <c r="Z124" s="330">
        <v>3369600000</v>
      </c>
      <c r="AA124" s="330">
        <v>504000.00000000006</v>
      </c>
      <c r="AB124" s="330">
        <v>2620800000.0000005</v>
      </c>
      <c r="AC124" s="330">
        <v>720000</v>
      </c>
      <c r="AD124" s="330">
        <v>3744000000</v>
      </c>
      <c r="AE124" s="330">
        <v>720000</v>
      </c>
      <c r="AF124" s="330">
        <v>3744000000</v>
      </c>
      <c r="AG124" s="330">
        <v>648000</v>
      </c>
      <c r="AH124" s="330">
        <v>3369600000</v>
      </c>
      <c r="AI124" s="330">
        <v>727200</v>
      </c>
      <c r="AJ124" s="330">
        <v>3781440000</v>
      </c>
      <c r="AK124" s="330">
        <v>720000</v>
      </c>
      <c r="AL124" s="330">
        <v>3744000000</v>
      </c>
      <c r="AM124" s="330">
        <v>496800.00000000006</v>
      </c>
      <c r="AN124" s="330">
        <v>2583360000.0000005</v>
      </c>
    </row>
    <row r="125" spans="1:40">
      <c r="A125" s="6" t="s">
        <v>33</v>
      </c>
      <c r="B125" s="19">
        <v>13010331</v>
      </c>
      <c r="C125" s="379" t="s">
        <v>824</v>
      </c>
      <c r="D125" s="2"/>
      <c r="E125" s="2">
        <v>12</v>
      </c>
      <c r="F125" s="6">
        <v>30</v>
      </c>
      <c r="G125" s="3">
        <v>84000</v>
      </c>
      <c r="H125" s="17">
        <f t="shared" si="2"/>
        <v>2800</v>
      </c>
      <c r="I125" s="266">
        <f>(K125/F125)/E125</f>
        <v>1440</v>
      </c>
      <c r="J125" s="267">
        <v>17280</v>
      </c>
      <c r="K125" s="262">
        <v>518400</v>
      </c>
      <c r="L125" s="262">
        <f>K125*H125</f>
        <v>1451520000</v>
      </c>
      <c r="M125" s="16">
        <v>0.5</v>
      </c>
      <c r="N125" s="17">
        <f>M125*K125</f>
        <v>259200</v>
      </c>
      <c r="O125" s="282">
        <f>N125+K125</f>
        <v>777600</v>
      </c>
      <c r="P125" s="282">
        <f>O125*H125</f>
        <v>2177280000</v>
      </c>
      <c r="Q125" s="330">
        <v>20736</v>
      </c>
      <c r="R125" s="330">
        <v>58060800</v>
      </c>
      <c r="S125" s="330">
        <v>41472</v>
      </c>
      <c r="T125" s="330">
        <v>116121600</v>
      </c>
      <c r="U125" s="330">
        <v>46656</v>
      </c>
      <c r="V125" s="330">
        <v>130636800</v>
      </c>
      <c r="W125" s="330">
        <v>36288</v>
      </c>
      <c r="X125" s="330">
        <v>101606400</v>
      </c>
      <c r="Y125" s="330">
        <v>46656</v>
      </c>
      <c r="Z125" s="330">
        <v>130636800</v>
      </c>
      <c r="AA125" s="330">
        <v>36288</v>
      </c>
      <c r="AB125" s="330">
        <v>101606400</v>
      </c>
      <c r="AC125" s="330">
        <v>51840</v>
      </c>
      <c r="AD125" s="330">
        <v>145152000</v>
      </c>
      <c r="AE125" s="330">
        <v>51840</v>
      </c>
      <c r="AF125" s="330">
        <v>145152000</v>
      </c>
      <c r="AG125" s="330">
        <v>46656</v>
      </c>
      <c r="AH125" s="330">
        <v>130636800</v>
      </c>
      <c r="AI125" s="330">
        <v>52358.400000000001</v>
      </c>
      <c r="AJ125" s="330">
        <v>146603520</v>
      </c>
      <c r="AK125" s="330">
        <v>51840</v>
      </c>
      <c r="AL125" s="330">
        <v>145152000</v>
      </c>
      <c r="AM125" s="330">
        <v>35769.600000000006</v>
      </c>
      <c r="AN125" s="330">
        <v>100154880.00000001</v>
      </c>
    </row>
    <row r="126" spans="1:40">
      <c r="A126" s="6" t="s">
        <v>33</v>
      </c>
      <c r="B126" s="19">
        <v>13010330</v>
      </c>
      <c r="C126" s="379" t="s">
        <v>825</v>
      </c>
      <c r="D126" s="2"/>
      <c r="E126" s="2">
        <v>12</v>
      </c>
      <c r="F126" s="6">
        <v>30</v>
      </c>
      <c r="G126" s="3">
        <v>135000</v>
      </c>
      <c r="H126" s="17">
        <f t="shared" si="2"/>
        <v>4500</v>
      </c>
      <c r="I126" s="266">
        <f>(K126/F126)/E126</f>
        <v>1440</v>
      </c>
      <c r="J126" s="267">
        <v>17280</v>
      </c>
      <c r="K126" s="262">
        <v>518400</v>
      </c>
      <c r="L126" s="262">
        <f>K126*H126</f>
        <v>2332800000</v>
      </c>
      <c r="M126" s="16">
        <v>0.5</v>
      </c>
      <c r="N126" s="17">
        <f>M126*K126</f>
        <v>259200</v>
      </c>
      <c r="O126" s="282">
        <f>N126+K126</f>
        <v>777600</v>
      </c>
      <c r="P126" s="282">
        <f>O126*H126</f>
        <v>3499200000</v>
      </c>
      <c r="Q126" s="330">
        <v>20736</v>
      </c>
      <c r="R126" s="330">
        <v>93312000</v>
      </c>
      <c r="S126" s="330">
        <v>41472</v>
      </c>
      <c r="T126" s="330">
        <v>186624000</v>
      </c>
      <c r="U126" s="330">
        <v>46656</v>
      </c>
      <c r="V126" s="330">
        <v>209952000</v>
      </c>
      <c r="W126" s="330">
        <v>36288</v>
      </c>
      <c r="X126" s="330">
        <v>163296000</v>
      </c>
      <c r="Y126" s="330">
        <v>46656</v>
      </c>
      <c r="Z126" s="330">
        <v>209952000</v>
      </c>
      <c r="AA126" s="330">
        <v>36288</v>
      </c>
      <c r="AB126" s="330">
        <v>163296000</v>
      </c>
      <c r="AC126" s="330">
        <v>51840</v>
      </c>
      <c r="AD126" s="330">
        <v>233280000</v>
      </c>
      <c r="AE126" s="330">
        <v>51840</v>
      </c>
      <c r="AF126" s="330">
        <v>233280000</v>
      </c>
      <c r="AG126" s="330">
        <v>46656</v>
      </c>
      <c r="AH126" s="330">
        <v>209952000</v>
      </c>
      <c r="AI126" s="330">
        <v>52358.400000000001</v>
      </c>
      <c r="AJ126" s="330">
        <v>235612800</v>
      </c>
      <c r="AK126" s="330">
        <v>51840</v>
      </c>
      <c r="AL126" s="330">
        <v>233280000</v>
      </c>
      <c r="AM126" s="330">
        <v>35769.600000000006</v>
      </c>
      <c r="AN126" s="330">
        <v>160963200.00000003</v>
      </c>
    </row>
    <row r="127" spans="1:40">
      <c r="A127" s="6" t="s">
        <v>33</v>
      </c>
      <c r="B127" s="19">
        <v>13010328</v>
      </c>
      <c r="C127" s="379" t="s">
        <v>826</v>
      </c>
      <c r="D127" s="2"/>
      <c r="E127" s="2">
        <v>12</v>
      </c>
      <c r="F127" s="6">
        <v>30</v>
      </c>
      <c r="G127" s="3">
        <v>147000</v>
      </c>
      <c r="H127" s="17">
        <f t="shared" si="2"/>
        <v>4900</v>
      </c>
      <c r="I127" s="266">
        <f>(K127/F127)/E127</f>
        <v>1440</v>
      </c>
      <c r="J127" s="267">
        <v>17280</v>
      </c>
      <c r="K127" s="262">
        <v>518400</v>
      </c>
      <c r="L127" s="262">
        <f>K127*H127</f>
        <v>2540160000</v>
      </c>
      <c r="M127" s="16">
        <v>0.5</v>
      </c>
      <c r="N127" s="17">
        <f>M127*K127</f>
        <v>259200</v>
      </c>
      <c r="O127" s="282">
        <f>N127+K127</f>
        <v>777600</v>
      </c>
      <c r="P127" s="282">
        <f>O127*H127</f>
        <v>3810240000</v>
      </c>
      <c r="Q127" s="330">
        <v>20736</v>
      </c>
      <c r="R127" s="330">
        <v>101606400</v>
      </c>
      <c r="S127" s="330">
        <v>41472</v>
      </c>
      <c r="T127" s="330">
        <v>203212800</v>
      </c>
      <c r="U127" s="330">
        <v>46656</v>
      </c>
      <c r="V127" s="330">
        <v>228614400</v>
      </c>
      <c r="W127" s="330">
        <v>36288</v>
      </c>
      <c r="X127" s="330">
        <v>177811200</v>
      </c>
      <c r="Y127" s="330">
        <v>46656</v>
      </c>
      <c r="Z127" s="330">
        <v>228614400</v>
      </c>
      <c r="AA127" s="330">
        <v>36288</v>
      </c>
      <c r="AB127" s="330">
        <v>177811200</v>
      </c>
      <c r="AC127" s="330">
        <v>51840</v>
      </c>
      <c r="AD127" s="330">
        <v>254016000</v>
      </c>
      <c r="AE127" s="330">
        <v>51840</v>
      </c>
      <c r="AF127" s="330">
        <v>254016000</v>
      </c>
      <c r="AG127" s="330">
        <v>46656</v>
      </c>
      <c r="AH127" s="330">
        <v>228614400</v>
      </c>
      <c r="AI127" s="330">
        <v>52358.400000000001</v>
      </c>
      <c r="AJ127" s="330">
        <v>256556160</v>
      </c>
      <c r="AK127" s="330">
        <v>51840</v>
      </c>
      <c r="AL127" s="330">
        <v>254016000</v>
      </c>
      <c r="AM127" s="330">
        <v>35769.600000000006</v>
      </c>
      <c r="AN127" s="330">
        <v>175271040.00000003</v>
      </c>
    </row>
    <row r="128" spans="1:40" ht="18.75" customHeight="1">
      <c r="A128" s="6" t="s">
        <v>33</v>
      </c>
      <c r="B128" s="19">
        <v>13010329</v>
      </c>
      <c r="C128" s="379" t="s">
        <v>827</v>
      </c>
      <c r="D128" s="2"/>
      <c r="E128" s="2">
        <v>12</v>
      </c>
      <c r="F128" s="6">
        <v>30</v>
      </c>
      <c r="G128" s="3">
        <v>111000</v>
      </c>
      <c r="H128" s="17">
        <f t="shared" si="2"/>
        <v>3700</v>
      </c>
      <c r="I128" s="266">
        <f>(K128/F128)/E128</f>
        <v>1440</v>
      </c>
      <c r="J128" s="267">
        <v>17280</v>
      </c>
      <c r="K128" s="262">
        <v>518400</v>
      </c>
      <c r="L128" s="262">
        <f>K128*H128</f>
        <v>1918080000</v>
      </c>
      <c r="M128" s="16">
        <v>0.5</v>
      </c>
      <c r="N128" s="17">
        <f>M128*K128</f>
        <v>259200</v>
      </c>
      <c r="O128" s="282">
        <f>N128+K128</f>
        <v>777600</v>
      </c>
      <c r="P128" s="282">
        <f>O128*H128</f>
        <v>2877120000</v>
      </c>
      <c r="Q128" s="330">
        <v>20736</v>
      </c>
      <c r="R128" s="330">
        <v>76723200</v>
      </c>
      <c r="S128" s="330">
        <v>41472</v>
      </c>
      <c r="T128" s="330">
        <v>153446400</v>
      </c>
      <c r="U128" s="330">
        <v>46656</v>
      </c>
      <c r="V128" s="330">
        <v>172627200</v>
      </c>
      <c r="W128" s="330">
        <v>36288</v>
      </c>
      <c r="X128" s="330">
        <v>134265600</v>
      </c>
      <c r="Y128" s="330">
        <v>46656</v>
      </c>
      <c r="Z128" s="330">
        <v>172627200</v>
      </c>
      <c r="AA128" s="330">
        <v>36288</v>
      </c>
      <c r="AB128" s="330">
        <v>134265600</v>
      </c>
      <c r="AC128" s="330">
        <v>51840</v>
      </c>
      <c r="AD128" s="330">
        <v>191808000</v>
      </c>
      <c r="AE128" s="330">
        <v>51840</v>
      </c>
      <c r="AF128" s="330">
        <v>191808000</v>
      </c>
      <c r="AG128" s="330">
        <v>46656</v>
      </c>
      <c r="AH128" s="330">
        <v>172627200</v>
      </c>
      <c r="AI128" s="330">
        <v>52358.400000000001</v>
      </c>
      <c r="AJ128" s="330">
        <v>193726080</v>
      </c>
      <c r="AK128" s="330">
        <v>51840</v>
      </c>
      <c r="AL128" s="330">
        <v>191808000</v>
      </c>
      <c r="AM128" s="330">
        <v>35769.600000000006</v>
      </c>
      <c r="AN128" s="330">
        <v>132347520.00000001</v>
      </c>
    </row>
    <row r="129" spans="1:40">
      <c r="A129" s="6" t="s">
        <v>33</v>
      </c>
      <c r="B129" s="19">
        <v>13010340</v>
      </c>
      <c r="C129" s="379" t="s">
        <v>819</v>
      </c>
      <c r="D129" s="2" t="s">
        <v>132</v>
      </c>
      <c r="E129" s="2">
        <v>12</v>
      </c>
      <c r="F129" s="6">
        <v>20</v>
      </c>
      <c r="G129" s="3">
        <v>320000</v>
      </c>
      <c r="H129" s="17">
        <f t="shared" si="2"/>
        <v>16000</v>
      </c>
      <c r="I129" s="266">
        <f>(K129/F129)/E129</f>
        <v>2160</v>
      </c>
      <c r="J129" s="267">
        <v>25920</v>
      </c>
      <c r="K129" s="262">
        <v>518400</v>
      </c>
      <c r="L129" s="262">
        <f>K129*H129</f>
        <v>8294400000</v>
      </c>
      <c r="M129" s="16">
        <v>0.1</v>
      </c>
      <c r="N129" s="17">
        <f>M129*K129</f>
        <v>51840</v>
      </c>
      <c r="O129" s="282">
        <f>N129+K129</f>
        <v>570240</v>
      </c>
      <c r="P129" s="282">
        <f>O129*H129</f>
        <v>9123840000</v>
      </c>
      <c r="Q129" s="330">
        <v>20736</v>
      </c>
      <c r="R129" s="330">
        <v>331776000</v>
      </c>
      <c r="S129" s="330">
        <v>41472</v>
      </c>
      <c r="T129" s="330">
        <v>663552000</v>
      </c>
      <c r="U129" s="330">
        <v>46656</v>
      </c>
      <c r="V129" s="330">
        <v>746496000</v>
      </c>
      <c r="W129" s="330">
        <v>36288</v>
      </c>
      <c r="X129" s="330">
        <v>580608000</v>
      </c>
      <c r="Y129" s="330">
        <v>46656</v>
      </c>
      <c r="Z129" s="330">
        <v>746496000</v>
      </c>
      <c r="AA129" s="330">
        <v>36288</v>
      </c>
      <c r="AB129" s="330">
        <v>580608000</v>
      </c>
      <c r="AC129" s="330">
        <v>51840</v>
      </c>
      <c r="AD129" s="330">
        <v>829440000</v>
      </c>
      <c r="AE129" s="330">
        <v>51840</v>
      </c>
      <c r="AF129" s="330">
        <v>829440000</v>
      </c>
      <c r="AG129" s="330">
        <v>46656</v>
      </c>
      <c r="AH129" s="330">
        <v>746496000</v>
      </c>
      <c r="AI129" s="330">
        <v>52358.400000000001</v>
      </c>
      <c r="AJ129" s="330">
        <v>837734400</v>
      </c>
      <c r="AK129" s="330">
        <v>51840</v>
      </c>
      <c r="AL129" s="330">
        <v>829440000</v>
      </c>
      <c r="AM129" s="330">
        <v>35769.600000000006</v>
      </c>
      <c r="AN129" s="330">
        <v>572313600.00000012</v>
      </c>
    </row>
    <row r="130" spans="1:40">
      <c r="A130" s="6" t="s">
        <v>33</v>
      </c>
      <c r="B130" s="19">
        <v>13010244</v>
      </c>
      <c r="C130" s="379" t="s">
        <v>828</v>
      </c>
      <c r="D130" s="2"/>
      <c r="E130" s="2">
        <v>12</v>
      </c>
      <c r="F130" s="6">
        <v>30</v>
      </c>
      <c r="G130" s="3">
        <v>471870</v>
      </c>
      <c r="H130" s="17">
        <f t="shared" si="2"/>
        <v>15729</v>
      </c>
      <c r="I130" s="266">
        <f>(K130/F130)/E130</f>
        <v>5400</v>
      </c>
      <c r="J130" s="267">
        <v>64800</v>
      </c>
      <c r="K130" s="262">
        <v>1944000</v>
      </c>
      <c r="L130" s="262">
        <f>K130*H130</f>
        <v>30577176000</v>
      </c>
      <c r="M130" s="16">
        <v>0.5</v>
      </c>
      <c r="N130" s="17">
        <f>M130*K130</f>
        <v>972000</v>
      </c>
      <c r="O130" s="282">
        <f>N130+K130</f>
        <v>2916000</v>
      </c>
      <c r="P130" s="282">
        <f>O130*H130</f>
        <v>45865764000</v>
      </c>
      <c r="Q130" s="330">
        <v>77760</v>
      </c>
      <c r="R130" s="330">
        <v>1223087040</v>
      </c>
      <c r="S130" s="330">
        <v>155520</v>
      </c>
      <c r="T130" s="330">
        <v>2446174080</v>
      </c>
      <c r="U130" s="330">
        <v>174960</v>
      </c>
      <c r="V130" s="330">
        <v>2751945840</v>
      </c>
      <c r="W130" s="330">
        <v>136080</v>
      </c>
      <c r="X130" s="330">
        <v>2140402320</v>
      </c>
      <c r="Y130" s="330">
        <v>174960</v>
      </c>
      <c r="Z130" s="330">
        <v>2751945840</v>
      </c>
      <c r="AA130" s="330">
        <v>136080</v>
      </c>
      <c r="AB130" s="330">
        <v>2140402320</v>
      </c>
      <c r="AC130" s="330">
        <v>194400</v>
      </c>
      <c r="AD130" s="330">
        <v>3057717600</v>
      </c>
      <c r="AE130" s="330">
        <v>194400</v>
      </c>
      <c r="AF130" s="330">
        <v>3057717600</v>
      </c>
      <c r="AG130" s="330">
        <v>174960</v>
      </c>
      <c r="AH130" s="330">
        <v>2751945840</v>
      </c>
      <c r="AI130" s="330">
        <v>196344</v>
      </c>
      <c r="AJ130" s="330">
        <v>3088294776</v>
      </c>
      <c r="AK130" s="330">
        <v>194400</v>
      </c>
      <c r="AL130" s="330">
        <v>3057717600</v>
      </c>
      <c r="AM130" s="330">
        <v>134136</v>
      </c>
      <c r="AN130" s="330">
        <v>2109825144</v>
      </c>
    </row>
    <row r="131" spans="1:40">
      <c r="A131" s="6" t="s">
        <v>33</v>
      </c>
      <c r="B131" s="19">
        <v>13010332</v>
      </c>
      <c r="C131" s="379" t="s">
        <v>829</v>
      </c>
      <c r="D131" s="2" t="s">
        <v>1031</v>
      </c>
      <c r="E131" s="2">
        <v>12</v>
      </c>
      <c r="F131" s="6">
        <v>30</v>
      </c>
      <c r="G131" s="3">
        <v>1361910</v>
      </c>
      <c r="H131" s="17">
        <f t="shared" ref="H131:H198" si="3">G131/F131</f>
        <v>45397</v>
      </c>
      <c r="I131" s="266">
        <f>(K131/F131)/E131</f>
        <v>8640</v>
      </c>
      <c r="J131" s="267">
        <v>103680</v>
      </c>
      <c r="K131" s="262">
        <v>3110400</v>
      </c>
      <c r="L131" s="262">
        <f>K131*H131</f>
        <v>141202828800</v>
      </c>
      <c r="M131" s="16">
        <v>0.5</v>
      </c>
      <c r="N131" s="17">
        <f>M131*K131</f>
        <v>1555200</v>
      </c>
      <c r="O131" s="282">
        <f>N131+K131</f>
        <v>4665600</v>
      </c>
      <c r="P131" s="282">
        <f>O131*H131</f>
        <v>211804243200</v>
      </c>
      <c r="Q131" s="330">
        <v>124416</v>
      </c>
      <c r="R131" s="330">
        <v>5648113152</v>
      </c>
      <c r="S131" s="330">
        <v>248832</v>
      </c>
      <c r="T131" s="330">
        <v>11296226304</v>
      </c>
      <c r="U131" s="330">
        <v>279936</v>
      </c>
      <c r="V131" s="330">
        <v>12708254592</v>
      </c>
      <c r="W131" s="330">
        <v>217728.00000000003</v>
      </c>
      <c r="X131" s="330">
        <v>9884198016.0000019</v>
      </c>
      <c r="Y131" s="330">
        <v>279936</v>
      </c>
      <c r="Z131" s="330">
        <v>12708254592</v>
      </c>
      <c r="AA131" s="330">
        <v>217728.00000000003</v>
      </c>
      <c r="AB131" s="330">
        <v>9884198016.0000019</v>
      </c>
      <c r="AC131" s="330">
        <v>311040</v>
      </c>
      <c r="AD131" s="330">
        <v>14120282880</v>
      </c>
      <c r="AE131" s="330">
        <v>311040</v>
      </c>
      <c r="AF131" s="330">
        <v>14120282880</v>
      </c>
      <c r="AG131" s="330">
        <v>279936</v>
      </c>
      <c r="AH131" s="330">
        <v>12708254592</v>
      </c>
      <c r="AI131" s="330">
        <v>314150.40000000002</v>
      </c>
      <c r="AJ131" s="330">
        <v>14261485708.800001</v>
      </c>
      <c r="AK131" s="330">
        <v>311040</v>
      </c>
      <c r="AL131" s="330">
        <v>14120282880</v>
      </c>
      <c r="AM131" s="330">
        <v>214617.60000000001</v>
      </c>
      <c r="AN131" s="330">
        <v>9742995187.2000008</v>
      </c>
    </row>
    <row r="132" spans="1:40">
      <c r="A132" s="6" t="s">
        <v>33</v>
      </c>
      <c r="B132" s="19">
        <v>13010333</v>
      </c>
      <c r="C132" s="379" t="s">
        <v>830</v>
      </c>
      <c r="D132" s="2" t="s">
        <v>1031</v>
      </c>
      <c r="E132" s="2">
        <v>12</v>
      </c>
      <c r="F132" s="6">
        <v>30</v>
      </c>
      <c r="G132" s="3">
        <v>2345970</v>
      </c>
      <c r="H132" s="17">
        <f t="shared" si="3"/>
        <v>78199</v>
      </c>
      <c r="I132" s="266">
        <f>(K132/F132)/E132</f>
        <v>3000</v>
      </c>
      <c r="J132" s="267">
        <v>36000</v>
      </c>
      <c r="K132" s="262">
        <v>1080000</v>
      </c>
      <c r="L132" s="262">
        <f>K132*H132</f>
        <v>84454920000</v>
      </c>
      <c r="M132" s="16">
        <v>0.5</v>
      </c>
      <c r="N132" s="17">
        <f>M132*K132</f>
        <v>540000</v>
      </c>
      <c r="O132" s="282">
        <f>N132+K132</f>
        <v>1620000</v>
      </c>
      <c r="P132" s="282">
        <f>O132*H132</f>
        <v>126682380000</v>
      </c>
      <c r="Q132" s="330">
        <v>43200</v>
      </c>
      <c r="R132" s="330">
        <v>3378196800</v>
      </c>
      <c r="S132" s="330">
        <v>86400</v>
      </c>
      <c r="T132" s="330">
        <v>6756393600</v>
      </c>
      <c r="U132" s="330">
        <v>97200</v>
      </c>
      <c r="V132" s="330">
        <v>7600942800</v>
      </c>
      <c r="W132" s="330">
        <v>75600</v>
      </c>
      <c r="X132" s="330">
        <v>5911844400</v>
      </c>
      <c r="Y132" s="330">
        <v>97200</v>
      </c>
      <c r="Z132" s="330">
        <v>7600942800</v>
      </c>
      <c r="AA132" s="330">
        <v>75600</v>
      </c>
      <c r="AB132" s="330">
        <v>5911844400</v>
      </c>
      <c r="AC132" s="330">
        <v>108000</v>
      </c>
      <c r="AD132" s="330">
        <v>8445492000</v>
      </c>
      <c r="AE132" s="330">
        <v>108000</v>
      </c>
      <c r="AF132" s="330">
        <v>8445492000</v>
      </c>
      <c r="AG132" s="330">
        <v>97200</v>
      </c>
      <c r="AH132" s="330">
        <v>7600942800</v>
      </c>
      <c r="AI132" s="330">
        <v>109080</v>
      </c>
      <c r="AJ132" s="330">
        <v>8529946920</v>
      </c>
      <c r="AK132" s="330">
        <v>108000</v>
      </c>
      <c r="AL132" s="330">
        <v>8445492000</v>
      </c>
      <c r="AM132" s="330">
        <v>74520</v>
      </c>
      <c r="AN132" s="330">
        <v>5827389480</v>
      </c>
    </row>
    <row r="133" spans="1:40" ht="17.25" customHeight="1">
      <c r="A133" s="6" t="s">
        <v>33</v>
      </c>
      <c r="B133" s="19">
        <v>13010339</v>
      </c>
      <c r="C133" s="379" t="s">
        <v>831</v>
      </c>
      <c r="D133" s="2" t="s">
        <v>804</v>
      </c>
      <c r="E133" s="2">
        <v>12</v>
      </c>
      <c r="F133" s="6">
        <v>30</v>
      </c>
      <c r="G133" s="3">
        <v>849930</v>
      </c>
      <c r="H133" s="17">
        <f t="shared" si="3"/>
        <v>28331</v>
      </c>
      <c r="I133" s="266">
        <f>(K133/F133)/E133</f>
        <v>3540</v>
      </c>
      <c r="J133" s="267">
        <v>42480</v>
      </c>
      <c r="K133" s="262">
        <v>1274400</v>
      </c>
      <c r="L133" s="262">
        <f>K133*H133</f>
        <v>36105026400</v>
      </c>
      <c r="M133" s="16">
        <v>0.5</v>
      </c>
      <c r="N133" s="17">
        <f>M133*K133</f>
        <v>637200</v>
      </c>
      <c r="O133" s="282">
        <f>N133+K133</f>
        <v>1911600</v>
      </c>
      <c r="P133" s="282">
        <f>O133*H133</f>
        <v>54157539600</v>
      </c>
      <c r="Q133" s="330">
        <v>50976</v>
      </c>
      <c r="R133" s="330">
        <v>1444201056</v>
      </c>
      <c r="S133" s="330">
        <v>101952</v>
      </c>
      <c r="T133" s="330">
        <v>2888402112</v>
      </c>
      <c r="U133" s="330">
        <v>114696</v>
      </c>
      <c r="V133" s="330">
        <v>3249452376</v>
      </c>
      <c r="W133" s="330">
        <v>89208.000000000015</v>
      </c>
      <c r="X133" s="330">
        <v>2527351848.0000005</v>
      </c>
      <c r="Y133" s="330">
        <v>114696</v>
      </c>
      <c r="Z133" s="330">
        <v>3249452376</v>
      </c>
      <c r="AA133" s="330">
        <v>89208.000000000015</v>
      </c>
      <c r="AB133" s="330">
        <v>2527351848.0000005</v>
      </c>
      <c r="AC133" s="330">
        <v>127440</v>
      </c>
      <c r="AD133" s="330">
        <v>3610502640</v>
      </c>
      <c r="AE133" s="330">
        <v>127440</v>
      </c>
      <c r="AF133" s="330">
        <v>3610502640</v>
      </c>
      <c r="AG133" s="330">
        <v>114696</v>
      </c>
      <c r="AH133" s="330">
        <v>3249452376</v>
      </c>
      <c r="AI133" s="330">
        <v>128714.40000000001</v>
      </c>
      <c r="AJ133" s="330">
        <v>3646607666.4000001</v>
      </c>
      <c r="AK133" s="330">
        <v>127440</v>
      </c>
      <c r="AL133" s="330">
        <v>3610502640</v>
      </c>
      <c r="AM133" s="330">
        <v>87933.6</v>
      </c>
      <c r="AN133" s="330">
        <v>2491246821.6000004</v>
      </c>
    </row>
    <row r="134" spans="1:40">
      <c r="A134" s="6" t="s">
        <v>33</v>
      </c>
      <c r="B134" s="19">
        <v>13010341</v>
      </c>
      <c r="C134" s="379" t="s">
        <v>832</v>
      </c>
      <c r="D134" s="2" t="s">
        <v>805</v>
      </c>
      <c r="E134" s="2">
        <v>12</v>
      </c>
      <c r="F134" s="6">
        <v>30</v>
      </c>
      <c r="G134" s="3">
        <v>1338660</v>
      </c>
      <c r="H134" s="17">
        <f t="shared" si="3"/>
        <v>44622</v>
      </c>
      <c r="I134" s="266">
        <f>(K134/F134)/E134</f>
        <v>3900</v>
      </c>
      <c r="J134" s="267">
        <v>46800</v>
      </c>
      <c r="K134" s="262">
        <v>1404000</v>
      </c>
      <c r="L134" s="262">
        <f>K134*H134</f>
        <v>62649288000</v>
      </c>
      <c r="M134" s="16">
        <v>0.5</v>
      </c>
      <c r="N134" s="17">
        <f>M134*K134</f>
        <v>702000</v>
      </c>
      <c r="O134" s="282">
        <f>N134+K134</f>
        <v>2106000</v>
      </c>
      <c r="P134" s="282">
        <f>O134*H134</f>
        <v>93973932000</v>
      </c>
      <c r="Q134" s="330">
        <v>56160</v>
      </c>
      <c r="R134" s="330">
        <v>2505971520</v>
      </c>
      <c r="S134" s="330">
        <v>112320</v>
      </c>
      <c r="T134" s="330">
        <v>5011943040</v>
      </c>
      <c r="U134" s="330">
        <v>126360</v>
      </c>
      <c r="V134" s="330">
        <v>5638435920</v>
      </c>
      <c r="W134" s="330">
        <v>98280.000000000015</v>
      </c>
      <c r="X134" s="330">
        <v>4385450160.000001</v>
      </c>
      <c r="Y134" s="330">
        <v>126360</v>
      </c>
      <c r="Z134" s="330">
        <v>5638435920</v>
      </c>
      <c r="AA134" s="330">
        <v>98280.000000000015</v>
      </c>
      <c r="AB134" s="330">
        <v>4385450160.000001</v>
      </c>
      <c r="AC134" s="330">
        <v>140400</v>
      </c>
      <c r="AD134" s="330">
        <v>6264928800</v>
      </c>
      <c r="AE134" s="330">
        <v>140400</v>
      </c>
      <c r="AF134" s="330">
        <v>6264928800</v>
      </c>
      <c r="AG134" s="330">
        <v>126360</v>
      </c>
      <c r="AH134" s="330">
        <v>5638435920</v>
      </c>
      <c r="AI134" s="330">
        <v>141804</v>
      </c>
      <c r="AJ134" s="330">
        <v>6327578088</v>
      </c>
      <c r="AK134" s="330">
        <v>140400</v>
      </c>
      <c r="AL134" s="330">
        <v>6264928800</v>
      </c>
      <c r="AM134" s="330">
        <v>96876.000000000015</v>
      </c>
      <c r="AN134" s="330">
        <v>4322800872.000001</v>
      </c>
    </row>
    <row r="135" spans="1:40">
      <c r="A135" s="6" t="s">
        <v>33</v>
      </c>
      <c r="B135" s="19">
        <v>13010334</v>
      </c>
      <c r="C135" s="379" t="s">
        <v>833</v>
      </c>
      <c r="D135" s="2" t="s">
        <v>1032</v>
      </c>
      <c r="E135" s="2">
        <v>12</v>
      </c>
      <c r="F135" s="6">
        <v>30</v>
      </c>
      <c r="G135" s="3">
        <v>358530</v>
      </c>
      <c r="H135" s="17">
        <f t="shared" si="3"/>
        <v>11951</v>
      </c>
      <c r="I135" s="266">
        <f>(K135/F135)/E135</f>
        <v>2640</v>
      </c>
      <c r="J135" s="267">
        <v>31680</v>
      </c>
      <c r="K135" s="262">
        <v>950400</v>
      </c>
      <c r="L135" s="262">
        <f>K135*H135</f>
        <v>11358230400</v>
      </c>
      <c r="M135" s="16">
        <v>0.5</v>
      </c>
      <c r="N135" s="17">
        <f>M135*K135</f>
        <v>475200</v>
      </c>
      <c r="O135" s="282">
        <f>N135+K135</f>
        <v>1425600</v>
      </c>
      <c r="P135" s="282">
        <f>O135*H135</f>
        <v>17037345600</v>
      </c>
      <c r="Q135" s="330">
        <v>38016</v>
      </c>
      <c r="R135" s="330">
        <v>454329216</v>
      </c>
      <c r="S135" s="330">
        <v>76032</v>
      </c>
      <c r="T135" s="330">
        <v>908658432</v>
      </c>
      <c r="U135" s="330">
        <v>85536</v>
      </c>
      <c r="V135" s="330">
        <v>1022240736</v>
      </c>
      <c r="W135" s="330">
        <v>66528</v>
      </c>
      <c r="X135" s="330">
        <v>795076128</v>
      </c>
      <c r="Y135" s="330">
        <v>85536</v>
      </c>
      <c r="Z135" s="330">
        <v>1022240736</v>
      </c>
      <c r="AA135" s="330">
        <v>66528</v>
      </c>
      <c r="AB135" s="330">
        <v>795076128</v>
      </c>
      <c r="AC135" s="330">
        <v>95040</v>
      </c>
      <c r="AD135" s="330">
        <v>1135823040</v>
      </c>
      <c r="AE135" s="330">
        <v>95040</v>
      </c>
      <c r="AF135" s="330">
        <v>1135823040</v>
      </c>
      <c r="AG135" s="330">
        <v>85536</v>
      </c>
      <c r="AH135" s="330">
        <v>1022240736</v>
      </c>
      <c r="AI135" s="330">
        <v>95990.400000000009</v>
      </c>
      <c r="AJ135" s="330">
        <v>1147181270.4000001</v>
      </c>
      <c r="AK135" s="330">
        <v>95040</v>
      </c>
      <c r="AL135" s="330">
        <v>1135823040</v>
      </c>
      <c r="AM135" s="330">
        <v>65577.600000000006</v>
      </c>
      <c r="AN135" s="330">
        <v>783717897.60000002</v>
      </c>
    </row>
    <row r="136" spans="1:40">
      <c r="A136" s="6" t="s">
        <v>33</v>
      </c>
      <c r="B136" s="19">
        <v>13010336</v>
      </c>
      <c r="C136" s="379" t="s">
        <v>834</v>
      </c>
      <c r="D136" s="2" t="s">
        <v>1033</v>
      </c>
      <c r="E136" s="2">
        <v>12</v>
      </c>
      <c r="F136" s="6">
        <v>30</v>
      </c>
      <c r="G136" s="3">
        <v>433920</v>
      </c>
      <c r="H136" s="17">
        <f t="shared" si="3"/>
        <v>14464</v>
      </c>
      <c r="I136" s="266">
        <f>(K136/F136)/E136</f>
        <v>2220</v>
      </c>
      <c r="J136" s="267">
        <v>26640</v>
      </c>
      <c r="K136" s="262">
        <v>799200</v>
      </c>
      <c r="L136" s="262">
        <f>K136*H136</f>
        <v>11559628800</v>
      </c>
      <c r="M136" s="16">
        <v>0.5</v>
      </c>
      <c r="N136" s="17">
        <f>M136*K136</f>
        <v>399600</v>
      </c>
      <c r="O136" s="282">
        <f>N136+K136</f>
        <v>1198800</v>
      </c>
      <c r="P136" s="282">
        <f>O136*H136</f>
        <v>17339443200</v>
      </c>
      <c r="Q136" s="330">
        <v>31968</v>
      </c>
      <c r="R136" s="330">
        <v>462385152</v>
      </c>
      <c r="S136" s="330">
        <v>63936</v>
      </c>
      <c r="T136" s="330">
        <v>924770304</v>
      </c>
      <c r="U136" s="330">
        <v>71928</v>
      </c>
      <c r="V136" s="330">
        <v>1040366592</v>
      </c>
      <c r="W136" s="330">
        <v>55944.000000000007</v>
      </c>
      <c r="X136" s="330">
        <v>809174016.00000012</v>
      </c>
      <c r="Y136" s="330">
        <v>71928</v>
      </c>
      <c r="Z136" s="330">
        <v>1040366592</v>
      </c>
      <c r="AA136" s="330">
        <v>55944.000000000007</v>
      </c>
      <c r="AB136" s="330">
        <v>809174016.00000012</v>
      </c>
      <c r="AC136" s="330">
        <v>79920</v>
      </c>
      <c r="AD136" s="330">
        <v>1155962880</v>
      </c>
      <c r="AE136" s="330">
        <v>79920</v>
      </c>
      <c r="AF136" s="330">
        <v>1155962880</v>
      </c>
      <c r="AG136" s="330">
        <v>71928</v>
      </c>
      <c r="AH136" s="330">
        <v>1040366592</v>
      </c>
      <c r="AI136" s="330">
        <v>80719.200000000012</v>
      </c>
      <c r="AJ136" s="330">
        <v>1167522508.8000002</v>
      </c>
      <c r="AK136" s="330">
        <v>79920</v>
      </c>
      <c r="AL136" s="330">
        <v>1155962880</v>
      </c>
      <c r="AM136" s="330">
        <v>55144.800000000003</v>
      </c>
      <c r="AN136" s="330">
        <v>797614387.20000005</v>
      </c>
    </row>
    <row r="137" spans="1:40">
      <c r="A137" s="6" t="s">
        <v>33</v>
      </c>
      <c r="B137" s="19">
        <v>13010256</v>
      </c>
      <c r="C137" s="379" t="s">
        <v>1036</v>
      </c>
      <c r="D137" s="2"/>
      <c r="E137" s="2">
        <v>12</v>
      </c>
      <c r="F137" s="6">
        <v>30</v>
      </c>
      <c r="G137" s="3">
        <v>162000</v>
      </c>
      <c r="H137" s="17">
        <f t="shared" si="3"/>
        <v>5400</v>
      </c>
      <c r="I137" s="266">
        <f>(K137/F137)/E137</f>
        <v>12000</v>
      </c>
      <c r="J137" s="267">
        <v>144000</v>
      </c>
      <c r="K137" s="262">
        <v>4320000</v>
      </c>
      <c r="L137" s="262">
        <f>K137*H137</f>
        <v>23328000000</v>
      </c>
      <c r="M137" s="16">
        <v>0.3</v>
      </c>
      <c r="N137" s="17">
        <f>M137*K137</f>
        <v>1296000</v>
      </c>
      <c r="O137" s="282">
        <f>N137+K137</f>
        <v>5616000</v>
      </c>
      <c r="P137" s="282">
        <f>O137*H137</f>
        <v>30326400000</v>
      </c>
      <c r="Q137" s="330">
        <v>172800</v>
      </c>
      <c r="R137" s="330">
        <v>933120000</v>
      </c>
      <c r="S137" s="330">
        <v>345600</v>
      </c>
      <c r="T137" s="330">
        <v>1866240000</v>
      </c>
      <c r="U137" s="330">
        <v>388800</v>
      </c>
      <c r="V137" s="330">
        <v>2099520000</v>
      </c>
      <c r="W137" s="330">
        <v>302400</v>
      </c>
      <c r="X137" s="330">
        <v>1632960000</v>
      </c>
      <c r="Y137" s="330">
        <v>388800</v>
      </c>
      <c r="Z137" s="330">
        <v>2099520000</v>
      </c>
      <c r="AA137" s="330">
        <v>302400</v>
      </c>
      <c r="AB137" s="330">
        <v>1632960000</v>
      </c>
      <c r="AC137" s="330">
        <v>432000</v>
      </c>
      <c r="AD137" s="330">
        <v>2332800000</v>
      </c>
      <c r="AE137" s="330">
        <v>432000</v>
      </c>
      <c r="AF137" s="330">
        <v>2332800000</v>
      </c>
      <c r="AG137" s="330">
        <v>388800</v>
      </c>
      <c r="AH137" s="330">
        <v>2099520000</v>
      </c>
      <c r="AI137" s="330">
        <v>436320</v>
      </c>
      <c r="AJ137" s="330">
        <v>2356128000</v>
      </c>
      <c r="AK137" s="330">
        <v>432000</v>
      </c>
      <c r="AL137" s="330">
        <v>2332800000</v>
      </c>
      <c r="AM137" s="330">
        <v>298080</v>
      </c>
      <c r="AN137" s="330">
        <v>1609632000</v>
      </c>
    </row>
    <row r="138" spans="1:40">
      <c r="A138" s="6" t="s">
        <v>33</v>
      </c>
      <c r="B138" s="19">
        <v>13010342</v>
      </c>
      <c r="C138" s="379" t="s">
        <v>837</v>
      </c>
      <c r="D138" s="2" t="s">
        <v>1057</v>
      </c>
      <c r="E138" s="2">
        <v>12</v>
      </c>
      <c r="F138" s="6">
        <v>60</v>
      </c>
      <c r="G138" s="3">
        <v>388800</v>
      </c>
      <c r="H138" s="17">
        <f t="shared" si="3"/>
        <v>6480</v>
      </c>
      <c r="I138" s="266">
        <f>(K138/F138)/E138</f>
        <v>1182</v>
      </c>
      <c r="J138" s="267">
        <v>14184</v>
      </c>
      <c r="K138" s="262">
        <v>851040</v>
      </c>
      <c r="L138" s="262">
        <f>K138*H138</f>
        <v>5514739200</v>
      </c>
      <c r="M138" s="16">
        <v>0</v>
      </c>
      <c r="N138" s="17">
        <f>M138*K138</f>
        <v>0</v>
      </c>
      <c r="O138" s="282">
        <f>N138+K138</f>
        <v>851040</v>
      </c>
      <c r="P138" s="282">
        <f>O138*H138</f>
        <v>5514739200</v>
      </c>
      <c r="Q138" s="330">
        <v>34041.599999999999</v>
      </c>
      <c r="R138" s="330">
        <v>220589568</v>
      </c>
      <c r="S138" s="330">
        <v>68083.199999999997</v>
      </c>
      <c r="T138" s="330">
        <v>441179136</v>
      </c>
      <c r="U138" s="330">
        <v>76593.599999999991</v>
      </c>
      <c r="V138" s="330">
        <v>496326527.99999994</v>
      </c>
      <c r="W138" s="330">
        <v>59572.800000000003</v>
      </c>
      <c r="X138" s="330">
        <v>386031744</v>
      </c>
      <c r="Y138" s="330">
        <v>76593.599999999991</v>
      </c>
      <c r="Z138" s="330">
        <v>496326527.99999994</v>
      </c>
      <c r="AA138" s="330">
        <v>59572.800000000003</v>
      </c>
      <c r="AB138" s="330">
        <v>386031744</v>
      </c>
      <c r="AC138" s="330">
        <v>85104</v>
      </c>
      <c r="AD138" s="330">
        <v>551473920</v>
      </c>
      <c r="AE138" s="330">
        <v>85104</v>
      </c>
      <c r="AF138" s="330">
        <v>551473920</v>
      </c>
      <c r="AG138" s="330">
        <v>76593.599999999991</v>
      </c>
      <c r="AH138" s="330">
        <v>496326527.99999994</v>
      </c>
      <c r="AI138" s="330">
        <v>85955.040000000008</v>
      </c>
      <c r="AJ138" s="330">
        <v>556988659.20000005</v>
      </c>
      <c r="AK138" s="330">
        <v>85104</v>
      </c>
      <c r="AL138" s="330">
        <v>551473920</v>
      </c>
      <c r="AM138" s="330">
        <v>58721.760000000002</v>
      </c>
      <c r="AN138" s="330">
        <v>380517004.80000001</v>
      </c>
    </row>
    <row r="139" spans="1:40">
      <c r="A139" s="6" t="s">
        <v>33</v>
      </c>
      <c r="B139" s="19">
        <v>13020274</v>
      </c>
      <c r="C139" s="260" t="s">
        <v>838</v>
      </c>
      <c r="D139" s="2" t="s">
        <v>1034</v>
      </c>
      <c r="E139" s="2">
        <v>12</v>
      </c>
      <c r="F139" s="6">
        <v>50</v>
      </c>
      <c r="G139" s="3">
        <v>600000</v>
      </c>
      <c r="H139" s="17">
        <f t="shared" si="3"/>
        <v>12000</v>
      </c>
      <c r="I139" s="266">
        <f>(K139/F139)/E139</f>
        <v>4800</v>
      </c>
      <c r="J139" s="267">
        <v>57600</v>
      </c>
      <c r="K139" s="262">
        <v>2880000</v>
      </c>
      <c r="L139" s="262">
        <f>K139*H139</f>
        <v>34560000000</v>
      </c>
      <c r="M139" s="16">
        <v>0.1</v>
      </c>
      <c r="N139" s="17">
        <f>M139*K139</f>
        <v>288000</v>
      </c>
      <c r="O139" s="282">
        <f>N139+K139</f>
        <v>3168000</v>
      </c>
      <c r="P139" s="282">
        <f>O139*H139</f>
        <v>38016000000</v>
      </c>
      <c r="Q139" s="330">
        <v>115200</v>
      </c>
      <c r="R139" s="330">
        <v>1382400000</v>
      </c>
      <c r="S139" s="330">
        <v>230400</v>
      </c>
      <c r="T139" s="330">
        <v>2764800000</v>
      </c>
      <c r="U139" s="330">
        <v>259200</v>
      </c>
      <c r="V139" s="330">
        <v>3110400000</v>
      </c>
      <c r="W139" s="330">
        <v>201600.00000000003</v>
      </c>
      <c r="X139" s="330">
        <v>2419200000.0000005</v>
      </c>
      <c r="Y139" s="330">
        <v>259200</v>
      </c>
      <c r="Z139" s="330">
        <v>3110400000</v>
      </c>
      <c r="AA139" s="330">
        <v>201600.00000000003</v>
      </c>
      <c r="AB139" s="330">
        <v>2419200000.0000005</v>
      </c>
      <c r="AC139" s="330">
        <v>288000</v>
      </c>
      <c r="AD139" s="330">
        <v>3456000000</v>
      </c>
      <c r="AE139" s="330">
        <v>288000</v>
      </c>
      <c r="AF139" s="330">
        <v>3456000000</v>
      </c>
      <c r="AG139" s="330">
        <v>259200</v>
      </c>
      <c r="AH139" s="330">
        <v>3110400000</v>
      </c>
      <c r="AI139" s="330">
        <v>290880</v>
      </c>
      <c r="AJ139" s="330">
        <v>3490560000</v>
      </c>
      <c r="AK139" s="330">
        <v>288000</v>
      </c>
      <c r="AL139" s="330">
        <v>3456000000</v>
      </c>
      <c r="AM139" s="330">
        <v>198720.00000000003</v>
      </c>
      <c r="AN139" s="330">
        <v>2384640000.0000005</v>
      </c>
    </row>
    <row r="140" spans="1:40">
      <c r="A140" s="6" t="s">
        <v>33</v>
      </c>
      <c r="B140" s="19"/>
      <c r="C140" s="260" t="s">
        <v>883</v>
      </c>
      <c r="D140" s="2"/>
      <c r="E140" s="2">
        <v>12</v>
      </c>
      <c r="F140" s="6">
        <v>14</v>
      </c>
      <c r="G140" s="3"/>
      <c r="H140" s="17">
        <f t="shared" si="3"/>
        <v>0</v>
      </c>
      <c r="I140" s="266">
        <f>(K140/F140)/E140</f>
        <v>0</v>
      </c>
      <c r="J140" s="267">
        <v>0</v>
      </c>
      <c r="K140" s="262">
        <v>0</v>
      </c>
      <c r="L140" s="262">
        <f>K140*H140</f>
        <v>0</v>
      </c>
      <c r="M140" s="16">
        <v>0</v>
      </c>
      <c r="N140" s="17">
        <f>M140*K140</f>
        <v>0</v>
      </c>
      <c r="O140" s="282">
        <f>N140+K140</f>
        <v>0</v>
      </c>
      <c r="P140" s="282">
        <f>O140*H140</f>
        <v>0</v>
      </c>
      <c r="Q140" s="330">
        <v>0</v>
      </c>
      <c r="R140" s="330">
        <v>0</v>
      </c>
      <c r="S140" s="330">
        <v>0</v>
      </c>
      <c r="T140" s="330">
        <v>0</v>
      </c>
      <c r="U140" s="330">
        <v>0</v>
      </c>
      <c r="V140" s="330">
        <v>0</v>
      </c>
      <c r="W140" s="330">
        <v>0</v>
      </c>
      <c r="X140" s="330">
        <v>0</v>
      </c>
      <c r="Y140" s="330">
        <v>0</v>
      </c>
      <c r="Z140" s="330">
        <v>0</v>
      </c>
      <c r="AA140" s="330">
        <v>0</v>
      </c>
      <c r="AB140" s="330">
        <v>0</v>
      </c>
      <c r="AC140" s="330">
        <v>0</v>
      </c>
      <c r="AD140" s="330">
        <v>0</v>
      </c>
      <c r="AE140" s="330">
        <v>0</v>
      </c>
      <c r="AF140" s="330">
        <v>0</v>
      </c>
      <c r="AG140" s="330">
        <v>0</v>
      </c>
      <c r="AH140" s="330">
        <v>0</v>
      </c>
      <c r="AI140" s="330">
        <v>0</v>
      </c>
      <c r="AJ140" s="330">
        <v>0</v>
      </c>
      <c r="AK140" s="330">
        <v>0</v>
      </c>
      <c r="AL140" s="330">
        <v>0</v>
      </c>
      <c r="AM140" s="330">
        <v>0</v>
      </c>
      <c r="AN140" s="330">
        <v>0</v>
      </c>
    </row>
    <row r="141" spans="1:40" ht="15.75" customHeight="1">
      <c r="A141" s="6" t="s">
        <v>33</v>
      </c>
      <c r="B141" s="19"/>
      <c r="C141" s="260" t="s">
        <v>887</v>
      </c>
      <c r="D141" s="2" t="s">
        <v>886</v>
      </c>
      <c r="E141" s="2">
        <v>12</v>
      </c>
      <c r="F141" s="6">
        <v>120</v>
      </c>
      <c r="G141" s="3">
        <v>5852880</v>
      </c>
      <c r="H141" s="17">
        <f t="shared" si="3"/>
        <v>48774</v>
      </c>
      <c r="I141" s="266">
        <f>(K141/F141)/E141</f>
        <v>144</v>
      </c>
      <c r="J141" s="267">
        <v>1728</v>
      </c>
      <c r="K141" s="262">
        <v>207360</v>
      </c>
      <c r="L141" s="262">
        <f>K141*H141</f>
        <v>10113776640</v>
      </c>
      <c r="M141" s="16">
        <v>0.3</v>
      </c>
      <c r="N141" s="17">
        <f>M141*K141</f>
        <v>62208</v>
      </c>
      <c r="O141" s="282">
        <f>N141+K141</f>
        <v>269568</v>
      </c>
      <c r="P141" s="282">
        <f>O141*H141</f>
        <v>13147909632</v>
      </c>
      <c r="Q141" s="330">
        <v>8294.4</v>
      </c>
      <c r="R141" s="330">
        <v>404551065.59999996</v>
      </c>
      <c r="S141" s="330">
        <v>16588.8</v>
      </c>
      <c r="T141" s="330">
        <v>809102131.19999993</v>
      </c>
      <c r="U141" s="330">
        <v>18662.399999999998</v>
      </c>
      <c r="V141" s="330">
        <v>910239897.5999999</v>
      </c>
      <c r="W141" s="330">
        <v>14515.2</v>
      </c>
      <c r="X141" s="330">
        <v>707964364.80000007</v>
      </c>
      <c r="Y141" s="330">
        <v>18662.399999999998</v>
      </c>
      <c r="Z141" s="330">
        <v>910239897.5999999</v>
      </c>
      <c r="AA141" s="330">
        <v>14515.2</v>
      </c>
      <c r="AB141" s="330">
        <v>707964364.80000007</v>
      </c>
      <c r="AC141" s="330">
        <v>20736</v>
      </c>
      <c r="AD141" s="330">
        <v>1011377664</v>
      </c>
      <c r="AE141" s="330">
        <v>20736</v>
      </c>
      <c r="AF141" s="330">
        <v>1011377664</v>
      </c>
      <c r="AG141" s="330">
        <v>18662.399999999998</v>
      </c>
      <c r="AH141" s="330">
        <v>910239897.5999999</v>
      </c>
      <c r="AI141" s="330">
        <v>20943.36</v>
      </c>
      <c r="AJ141" s="330">
        <v>1021491440.64</v>
      </c>
      <c r="AK141" s="330">
        <v>20736</v>
      </c>
      <c r="AL141" s="330">
        <v>1011377664</v>
      </c>
      <c r="AM141" s="330">
        <v>14307.840000000002</v>
      </c>
      <c r="AN141" s="330">
        <v>697850588.16000009</v>
      </c>
    </row>
    <row r="142" spans="1:40">
      <c r="A142" s="53" t="s">
        <v>33</v>
      </c>
      <c r="B142" s="275" t="s">
        <v>1037</v>
      </c>
      <c r="C142" s="379" t="s">
        <v>395</v>
      </c>
      <c r="D142" s="43"/>
      <c r="E142" s="2">
        <v>12</v>
      </c>
      <c r="F142" s="3">
        <v>100</v>
      </c>
      <c r="G142" s="3">
        <v>1400000</v>
      </c>
      <c r="H142" s="17">
        <f t="shared" si="3"/>
        <v>14000</v>
      </c>
      <c r="I142" s="266">
        <f>(K142/F142)/E142</f>
        <v>5760</v>
      </c>
      <c r="J142" s="267">
        <v>69120</v>
      </c>
      <c r="K142" s="262">
        <v>6912000</v>
      </c>
      <c r="L142" s="262">
        <f>K142*H142</f>
        <v>96768000000</v>
      </c>
      <c r="M142" s="16">
        <v>0.2</v>
      </c>
      <c r="N142" s="17">
        <f>M142*K142</f>
        <v>1382400</v>
      </c>
      <c r="O142" s="282">
        <f>N142+K142</f>
        <v>8294400</v>
      </c>
      <c r="P142" s="282">
        <f>O142*H142</f>
        <v>116121600000</v>
      </c>
      <c r="Q142" s="330">
        <v>276480</v>
      </c>
      <c r="R142" s="330">
        <v>3870720000</v>
      </c>
      <c r="S142" s="330">
        <v>552960</v>
      </c>
      <c r="T142" s="330">
        <v>7741440000</v>
      </c>
      <c r="U142" s="330">
        <v>622080</v>
      </c>
      <c r="V142" s="330">
        <v>8709120000</v>
      </c>
      <c r="W142" s="330">
        <v>483840.00000000006</v>
      </c>
      <c r="X142" s="330">
        <v>6773760000.000001</v>
      </c>
      <c r="Y142" s="330">
        <v>622080</v>
      </c>
      <c r="Z142" s="330">
        <v>8709120000</v>
      </c>
      <c r="AA142" s="330">
        <v>483840.00000000006</v>
      </c>
      <c r="AB142" s="330">
        <v>6773760000.000001</v>
      </c>
      <c r="AC142" s="330">
        <v>691200</v>
      </c>
      <c r="AD142" s="330">
        <v>9676800000</v>
      </c>
      <c r="AE142" s="330">
        <v>691200</v>
      </c>
      <c r="AF142" s="330">
        <v>9676800000</v>
      </c>
      <c r="AG142" s="330">
        <v>622080</v>
      </c>
      <c r="AH142" s="330">
        <v>8709120000</v>
      </c>
      <c r="AI142" s="330">
        <v>698112</v>
      </c>
      <c r="AJ142" s="330">
        <v>9773568000</v>
      </c>
      <c r="AK142" s="330">
        <v>691200</v>
      </c>
      <c r="AL142" s="330">
        <v>9676800000</v>
      </c>
      <c r="AM142" s="330">
        <v>476928.00000000006</v>
      </c>
      <c r="AN142" s="330">
        <v>6676992000.000001</v>
      </c>
    </row>
    <row r="143" spans="1:40">
      <c r="A143" s="53" t="s">
        <v>33</v>
      </c>
      <c r="B143" s="275"/>
      <c r="C143" s="347" t="s">
        <v>1071</v>
      </c>
      <c r="D143" s="43"/>
      <c r="E143" s="2">
        <v>12</v>
      </c>
      <c r="F143" s="53">
        <v>100</v>
      </c>
      <c r="G143" s="3">
        <v>578002</v>
      </c>
      <c r="H143" s="17">
        <f t="shared" si="3"/>
        <v>5780.02</v>
      </c>
      <c r="I143" s="266">
        <f>(K143/F143)/E143</f>
        <v>2466.6666666666665</v>
      </c>
      <c r="J143" s="267">
        <v>29600</v>
      </c>
      <c r="K143" s="262">
        <v>2960000</v>
      </c>
      <c r="L143" s="262">
        <f>K143*H143</f>
        <v>17108859200.000002</v>
      </c>
      <c r="M143" s="16"/>
      <c r="N143" s="17"/>
      <c r="O143" s="282"/>
      <c r="P143" s="282"/>
      <c r="Q143" s="330">
        <v>118400</v>
      </c>
      <c r="R143" s="330">
        <v>684354368</v>
      </c>
      <c r="S143" s="330">
        <v>236800</v>
      </c>
      <c r="T143" s="330">
        <v>1368708736</v>
      </c>
      <c r="U143" s="330">
        <v>266400</v>
      </c>
      <c r="V143" s="330">
        <v>1539797328</v>
      </c>
      <c r="W143" s="330">
        <v>207200.00000000003</v>
      </c>
      <c r="X143" s="330">
        <v>1197620144.0000002</v>
      </c>
      <c r="Y143" s="330">
        <v>266400</v>
      </c>
      <c r="Z143" s="330">
        <v>1539797328</v>
      </c>
      <c r="AA143" s="330">
        <v>207200.00000000003</v>
      </c>
      <c r="AB143" s="330">
        <v>1197620144.0000002</v>
      </c>
      <c r="AC143" s="330">
        <v>296000</v>
      </c>
      <c r="AD143" s="330">
        <v>1710885920.0000002</v>
      </c>
      <c r="AE143" s="330">
        <v>296000</v>
      </c>
      <c r="AF143" s="330">
        <v>1710885920.0000002</v>
      </c>
      <c r="AG143" s="330">
        <v>266400</v>
      </c>
      <c r="AH143" s="330">
        <v>1539797328</v>
      </c>
      <c r="AI143" s="330">
        <v>298960</v>
      </c>
      <c r="AJ143" s="330">
        <v>1727994779.2</v>
      </c>
      <c r="AK143" s="330">
        <v>296000</v>
      </c>
      <c r="AL143" s="330">
        <v>1710885920.0000002</v>
      </c>
      <c r="AM143" s="330">
        <v>204240.00000000003</v>
      </c>
      <c r="AN143" s="330">
        <v>1180511284.8000002</v>
      </c>
    </row>
    <row r="144" spans="1:40">
      <c r="A144" s="53" t="s">
        <v>33</v>
      </c>
      <c r="B144" s="402">
        <v>13020295</v>
      </c>
      <c r="C144" s="347" t="s">
        <v>836</v>
      </c>
      <c r="D144" s="43"/>
      <c r="E144" s="2">
        <v>12</v>
      </c>
      <c r="F144" s="53">
        <v>30</v>
      </c>
      <c r="G144" s="3">
        <v>2044950</v>
      </c>
      <c r="H144" s="17">
        <f>G144/F144</f>
        <v>68165</v>
      </c>
      <c r="I144" s="266">
        <f>(K144/F144)/E144</f>
        <v>933.33333333333337</v>
      </c>
      <c r="J144" s="267">
        <v>11200</v>
      </c>
      <c r="K144" s="262">
        <v>336000</v>
      </c>
      <c r="L144" s="262">
        <f>K144*H144</f>
        <v>22903440000</v>
      </c>
      <c r="M144" s="16">
        <v>0</v>
      </c>
      <c r="N144" s="17">
        <f>M144*K144</f>
        <v>0</v>
      </c>
      <c r="O144" s="282">
        <f>N144+K144</f>
        <v>336000</v>
      </c>
      <c r="P144" s="282">
        <f>O144*H144</f>
        <v>22903440000</v>
      </c>
      <c r="Q144" s="330">
        <f>K144*0.04</f>
        <v>13440</v>
      </c>
      <c r="R144" s="330">
        <f>Q144*H144</f>
        <v>916137600</v>
      </c>
      <c r="S144" s="330">
        <f>K144*0.08</f>
        <v>26880</v>
      </c>
      <c r="T144" s="330">
        <f>S144*H144</f>
        <v>1832275200</v>
      </c>
      <c r="U144" s="330">
        <f>K144*0.09</f>
        <v>30240</v>
      </c>
      <c r="V144" s="330">
        <f>U144*H144</f>
        <v>2061309600</v>
      </c>
      <c r="W144" s="330">
        <f>K144*0.07</f>
        <v>23520.000000000004</v>
      </c>
      <c r="X144" s="330">
        <f>W144*H144</f>
        <v>1603240800.0000002</v>
      </c>
      <c r="Y144" s="330">
        <f>K144*0.09</f>
        <v>30240</v>
      </c>
      <c r="Z144" s="330">
        <f>Y144*H144</f>
        <v>2061309600</v>
      </c>
      <c r="AA144" s="330">
        <f>K144*0.07</f>
        <v>23520.000000000004</v>
      </c>
      <c r="AB144" s="330">
        <f>AA144*H144</f>
        <v>1603240800.0000002</v>
      </c>
      <c r="AC144" s="330">
        <f>K144*0.1</f>
        <v>33600</v>
      </c>
      <c r="AD144" s="330">
        <f>AC144*H144</f>
        <v>2290344000</v>
      </c>
      <c r="AE144" s="330">
        <f>K144*0.1</f>
        <v>33600</v>
      </c>
      <c r="AF144" s="330">
        <f>AE144*H144</f>
        <v>2290344000</v>
      </c>
      <c r="AG144" s="330">
        <f>K144*0.09</f>
        <v>30240</v>
      </c>
      <c r="AH144" s="330">
        <f>AG144*H144</f>
        <v>2061309600</v>
      </c>
      <c r="AI144" s="330">
        <f>K144*0.101</f>
        <v>33936</v>
      </c>
      <c r="AJ144" s="330">
        <f>AI144*H144</f>
        <v>2313247440</v>
      </c>
      <c r="AK144" s="330">
        <f>K144*0.1</f>
        <v>33600</v>
      </c>
      <c r="AL144" s="330">
        <f>AK144*H144</f>
        <v>2290344000</v>
      </c>
      <c r="AM144" s="330">
        <f>K144*0.069</f>
        <v>23184.000000000004</v>
      </c>
      <c r="AN144" s="330">
        <f>AM144*H144</f>
        <v>1580337360.0000002</v>
      </c>
    </row>
    <row r="145" spans="1:40">
      <c r="A145" s="6" t="s">
        <v>30</v>
      </c>
      <c r="B145" s="19">
        <v>13020243</v>
      </c>
      <c r="C145" s="260" t="s">
        <v>806</v>
      </c>
      <c r="D145" s="2" t="s">
        <v>124</v>
      </c>
      <c r="E145" s="2">
        <v>12</v>
      </c>
      <c r="F145" s="6">
        <v>60</v>
      </c>
      <c r="G145" s="3">
        <v>607143</v>
      </c>
      <c r="H145" s="17">
        <f t="shared" si="3"/>
        <v>10119.049999999999</v>
      </c>
      <c r="I145" s="266">
        <f>(K145/F145)/E145</f>
        <v>4320</v>
      </c>
      <c r="J145" s="267">
        <v>51840</v>
      </c>
      <c r="K145" s="262">
        <v>3110400</v>
      </c>
      <c r="L145" s="262">
        <f>K145*H145</f>
        <v>31474293119.999996</v>
      </c>
      <c r="M145" s="16">
        <v>0.3</v>
      </c>
      <c r="N145" s="17">
        <f>M145*K145</f>
        <v>933120</v>
      </c>
      <c r="O145" s="282">
        <f>N145+K145</f>
        <v>4043520</v>
      </c>
      <c r="P145" s="282">
        <f>O145*H145</f>
        <v>40916581056</v>
      </c>
      <c r="Q145" s="330">
        <v>124416</v>
      </c>
      <c r="R145" s="330">
        <v>1258971724.8</v>
      </c>
      <c r="S145" s="330">
        <v>248832</v>
      </c>
      <c r="T145" s="330">
        <v>2517943449.5999999</v>
      </c>
      <c r="U145" s="330">
        <v>279936</v>
      </c>
      <c r="V145" s="330">
        <v>2832686380.7999997</v>
      </c>
      <c r="W145" s="330">
        <v>217728.00000000003</v>
      </c>
      <c r="X145" s="330">
        <v>2203200518.4000001</v>
      </c>
      <c r="Y145" s="330">
        <v>279936</v>
      </c>
      <c r="Z145" s="330">
        <v>2832686380.7999997</v>
      </c>
      <c r="AA145" s="330">
        <v>217728.00000000003</v>
      </c>
      <c r="AB145" s="330">
        <v>2203200518.4000001</v>
      </c>
      <c r="AC145" s="330">
        <v>311040</v>
      </c>
      <c r="AD145" s="330">
        <v>3147429312</v>
      </c>
      <c r="AE145" s="330">
        <v>311040</v>
      </c>
      <c r="AF145" s="330">
        <v>3147429312</v>
      </c>
      <c r="AG145" s="330">
        <v>279936</v>
      </c>
      <c r="AH145" s="330">
        <v>2832686380.7999997</v>
      </c>
      <c r="AI145" s="330">
        <v>314150.40000000002</v>
      </c>
      <c r="AJ145" s="330">
        <v>3178903605.1199999</v>
      </c>
      <c r="AK145" s="330">
        <v>311040</v>
      </c>
      <c r="AL145" s="330">
        <v>3147429312</v>
      </c>
      <c r="AM145" s="330">
        <v>214617.60000000001</v>
      </c>
      <c r="AN145" s="330">
        <v>2171726225.2799997</v>
      </c>
    </row>
    <row r="146" spans="1:40">
      <c r="A146" s="6" t="s">
        <v>30</v>
      </c>
      <c r="B146" s="19">
        <v>13020244</v>
      </c>
      <c r="C146" s="260" t="s">
        <v>839</v>
      </c>
      <c r="D146" s="2" t="s">
        <v>808</v>
      </c>
      <c r="E146" s="2">
        <v>12</v>
      </c>
      <c r="F146" s="6">
        <v>50</v>
      </c>
      <c r="G146" s="3">
        <v>81850</v>
      </c>
      <c r="H146" s="17">
        <f t="shared" si="3"/>
        <v>1637</v>
      </c>
      <c r="I146" s="266">
        <f>(K146/F146)/E146</f>
        <v>0</v>
      </c>
      <c r="J146" s="267">
        <v>0</v>
      </c>
      <c r="K146" s="262">
        <v>0</v>
      </c>
      <c r="L146" s="262">
        <f>K146*H146</f>
        <v>0</v>
      </c>
      <c r="M146" s="16">
        <v>0</v>
      </c>
      <c r="N146" s="17">
        <f>M146*K146</f>
        <v>0</v>
      </c>
      <c r="O146" s="282">
        <f>N146+K146</f>
        <v>0</v>
      </c>
      <c r="P146" s="282">
        <f>O146*H146</f>
        <v>0</v>
      </c>
      <c r="Q146" s="330">
        <v>0</v>
      </c>
      <c r="R146" s="330">
        <v>0</v>
      </c>
      <c r="S146" s="330">
        <v>0</v>
      </c>
      <c r="T146" s="330">
        <v>0</v>
      </c>
      <c r="U146" s="330">
        <v>0</v>
      </c>
      <c r="V146" s="330">
        <v>0</v>
      </c>
      <c r="W146" s="330">
        <v>0</v>
      </c>
      <c r="X146" s="330">
        <v>0</v>
      </c>
      <c r="Y146" s="330">
        <v>0</v>
      </c>
      <c r="Z146" s="330">
        <v>0</v>
      </c>
      <c r="AA146" s="330">
        <v>0</v>
      </c>
      <c r="AB146" s="330">
        <v>0</v>
      </c>
      <c r="AC146" s="330">
        <v>0</v>
      </c>
      <c r="AD146" s="330">
        <v>0</v>
      </c>
      <c r="AE146" s="330">
        <v>0</v>
      </c>
      <c r="AF146" s="330">
        <v>0</v>
      </c>
      <c r="AG146" s="330">
        <v>0</v>
      </c>
      <c r="AH146" s="330">
        <v>0</v>
      </c>
      <c r="AI146" s="330">
        <v>0</v>
      </c>
      <c r="AJ146" s="330">
        <v>0</v>
      </c>
      <c r="AK146" s="330">
        <v>0</v>
      </c>
      <c r="AL146" s="330">
        <v>0</v>
      </c>
      <c r="AM146" s="330">
        <v>0</v>
      </c>
      <c r="AN146" s="330">
        <v>0</v>
      </c>
    </row>
    <row r="147" spans="1:40">
      <c r="A147" s="6" t="s">
        <v>30</v>
      </c>
      <c r="B147" s="19">
        <v>13020269</v>
      </c>
      <c r="C147" s="260" t="s">
        <v>840</v>
      </c>
      <c r="D147" s="2" t="s">
        <v>167</v>
      </c>
      <c r="E147" s="2">
        <v>12</v>
      </c>
      <c r="F147" s="6">
        <v>60</v>
      </c>
      <c r="G147" s="3">
        <v>267857</v>
      </c>
      <c r="H147" s="17">
        <f t="shared" si="3"/>
        <v>4464.2833333333338</v>
      </c>
      <c r="I147" s="266">
        <f>(K147/F147)/E147</f>
        <v>14400</v>
      </c>
      <c r="J147" s="267">
        <v>172800</v>
      </c>
      <c r="K147" s="262">
        <v>10368000</v>
      </c>
      <c r="L147" s="262">
        <f>K147*H147</f>
        <v>46285689600.000008</v>
      </c>
      <c r="M147" s="16">
        <v>0.1</v>
      </c>
      <c r="N147" s="17">
        <f>M147*K147</f>
        <v>1036800</v>
      </c>
      <c r="O147" s="282">
        <f>N147+K147</f>
        <v>11404800</v>
      </c>
      <c r="P147" s="282">
        <f>O147*H147</f>
        <v>50914258560.000008</v>
      </c>
      <c r="Q147" s="330">
        <v>414720</v>
      </c>
      <c r="R147" s="330">
        <v>1851427584.0000002</v>
      </c>
      <c r="S147" s="330">
        <v>829440</v>
      </c>
      <c r="T147" s="330">
        <v>3702855168.0000005</v>
      </c>
      <c r="U147" s="330">
        <v>933120</v>
      </c>
      <c r="V147" s="330">
        <v>4165712064.0000005</v>
      </c>
      <c r="W147" s="330">
        <v>725760.00000000012</v>
      </c>
      <c r="X147" s="330">
        <v>3239998272.000001</v>
      </c>
      <c r="Y147" s="330">
        <v>933120</v>
      </c>
      <c r="Z147" s="330">
        <v>4165712064.0000005</v>
      </c>
      <c r="AA147" s="330">
        <v>725760.00000000012</v>
      </c>
      <c r="AB147" s="330">
        <v>3239998272.000001</v>
      </c>
      <c r="AC147" s="330">
        <v>1036800</v>
      </c>
      <c r="AD147" s="330">
        <v>4628568960</v>
      </c>
      <c r="AE147" s="330">
        <v>1036800</v>
      </c>
      <c r="AF147" s="330">
        <v>4628568960</v>
      </c>
      <c r="AG147" s="330">
        <v>933120</v>
      </c>
      <c r="AH147" s="330">
        <v>4165712064.0000005</v>
      </c>
      <c r="AI147" s="330">
        <v>1047168.0000000001</v>
      </c>
      <c r="AJ147" s="330">
        <v>4674854649.6000013</v>
      </c>
      <c r="AK147" s="330">
        <v>1036800</v>
      </c>
      <c r="AL147" s="330">
        <v>4628568960</v>
      </c>
      <c r="AM147" s="330">
        <v>715392.00000000012</v>
      </c>
      <c r="AN147" s="330">
        <v>3193712582.400001</v>
      </c>
    </row>
    <row r="148" spans="1:40" ht="21" customHeight="1">
      <c r="A148" s="6" t="s">
        <v>30</v>
      </c>
      <c r="B148" s="19">
        <v>13010253</v>
      </c>
      <c r="C148" s="260" t="s">
        <v>841</v>
      </c>
      <c r="D148" s="2" t="s">
        <v>87</v>
      </c>
      <c r="E148" s="2">
        <v>12</v>
      </c>
      <c r="F148" s="6">
        <v>30</v>
      </c>
      <c r="G148" s="3">
        <v>390625</v>
      </c>
      <c r="H148" s="17">
        <f t="shared" si="3"/>
        <v>13020.833333333334</v>
      </c>
      <c r="I148" s="266">
        <f>(K148/F148)/E148</f>
        <v>28800</v>
      </c>
      <c r="J148" s="267">
        <v>345600</v>
      </c>
      <c r="K148" s="262">
        <v>10368000</v>
      </c>
      <c r="L148" s="262">
        <f>K148*H148</f>
        <v>135000000000</v>
      </c>
      <c r="M148" s="16">
        <v>0.1</v>
      </c>
      <c r="N148" s="17">
        <f>M148*K148</f>
        <v>1036800</v>
      </c>
      <c r="O148" s="282">
        <f>N148+K148</f>
        <v>11404800</v>
      </c>
      <c r="P148" s="282">
        <f>O148*H148</f>
        <v>148500000000</v>
      </c>
      <c r="Q148" s="330">
        <v>414720</v>
      </c>
      <c r="R148" s="330">
        <v>5400000000</v>
      </c>
      <c r="S148" s="330">
        <v>829440</v>
      </c>
      <c r="T148" s="330">
        <v>10800000000</v>
      </c>
      <c r="U148" s="330">
        <v>933120</v>
      </c>
      <c r="V148" s="330">
        <v>12150000000</v>
      </c>
      <c r="W148" s="330">
        <v>725760.00000000012</v>
      </c>
      <c r="X148" s="330">
        <v>9450000000.0000019</v>
      </c>
      <c r="Y148" s="330">
        <v>933120</v>
      </c>
      <c r="Z148" s="330">
        <v>12150000000</v>
      </c>
      <c r="AA148" s="330">
        <v>725760.00000000012</v>
      </c>
      <c r="AB148" s="330">
        <v>9450000000.0000019</v>
      </c>
      <c r="AC148" s="330">
        <v>1036800</v>
      </c>
      <c r="AD148" s="330">
        <v>13500000000</v>
      </c>
      <c r="AE148" s="330">
        <v>1036800</v>
      </c>
      <c r="AF148" s="330">
        <v>13500000000</v>
      </c>
      <c r="AG148" s="330">
        <v>933120</v>
      </c>
      <c r="AH148" s="330">
        <v>12150000000</v>
      </c>
      <c r="AI148" s="330">
        <v>1047168.0000000001</v>
      </c>
      <c r="AJ148" s="330">
        <v>13635000000.000002</v>
      </c>
      <c r="AK148" s="330">
        <v>1036800</v>
      </c>
      <c r="AL148" s="330">
        <v>13500000000</v>
      </c>
      <c r="AM148" s="330">
        <v>715392.00000000012</v>
      </c>
      <c r="AN148" s="330">
        <v>9315000000.0000019</v>
      </c>
    </row>
    <row r="149" spans="1:40">
      <c r="A149" s="6" t="s">
        <v>30</v>
      </c>
      <c r="B149" s="19">
        <v>13020248</v>
      </c>
      <c r="C149" s="260" t="s">
        <v>809</v>
      </c>
      <c r="D149" s="2" t="s">
        <v>810</v>
      </c>
      <c r="E149" s="2">
        <v>12</v>
      </c>
      <c r="F149" s="6">
        <v>60</v>
      </c>
      <c r="G149" s="3">
        <v>714286</v>
      </c>
      <c r="H149" s="17">
        <f t="shared" si="3"/>
        <v>11904.766666666666</v>
      </c>
      <c r="I149" s="266">
        <f>(K149/F149)/E149</f>
        <v>1440</v>
      </c>
      <c r="J149" s="267">
        <v>17280</v>
      </c>
      <c r="K149" s="262">
        <v>1036800</v>
      </c>
      <c r="L149" s="262">
        <f>K149*H149</f>
        <v>12342862080</v>
      </c>
      <c r="M149" s="16">
        <v>0.3</v>
      </c>
      <c r="N149" s="17">
        <f>M149*K149</f>
        <v>311040</v>
      </c>
      <c r="O149" s="282">
        <f>N149+K149</f>
        <v>1347840</v>
      </c>
      <c r="P149" s="282">
        <f>O149*H149</f>
        <v>16045720704</v>
      </c>
      <c r="Q149" s="330">
        <v>41472</v>
      </c>
      <c r="R149" s="330">
        <v>493714483.19999999</v>
      </c>
      <c r="S149" s="330">
        <v>82944</v>
      </c>
      <c r="T149" s="330">
        <v>987428966.39999998</v>
      </c>
      <c r="U149" s="330">
        <v>93312</v>
      </c>
      <c r="V149" s="330">
        <v>1110857587.2</v>
      </c>
      <c r="W149" s="330">
        <v>72576</v>
      </c>
      <c r="X149" s="330">
        <v>864000345.60000002</v>
      </c>
      <c r="Y149" s="330">
        <v>93312</v>
      </c>
      <c r="Z149" s="330">
        <v>1110857587.2</v>
      </c>
      <c r="AA149" s="330">
        <v>72576</v>
      </c>
      <c r="AB149" s="330">
        <v>864000345.60000002</v>
      </c>
      <c r="AC149" s="330">
        <v>103680</v>
      </c>
      <c r="AD149" s="330">
        <v>1234286208</v>
      </c>
      <c r="AE149" s="330">
        <v>103680</v>
      </c>
      <c r="AF149" s="330">
        <v>1234286208</v>
      </c>
      <c r="AG149" s="330">
        <v>93312</v>
      </c>
      <c r="AH149" s="330">
        <v>1110857587.2</v>
      </c>
      <c r="AI149" s="330">
        <v>104716.8</v>
      </c>
      <c r="AJ149" s="330">
        <v>1246629070.0799999</v>
      </c>
      <c r="AK149" s="330">
        <v>103680</v>
      </c>
      <c r="AL149" s="330">
        <v>1234286208</v>
      </c>
      <c r="AM149" s="330">
        <v>71539.200000000012</v>
      </c>
      <c r="AN149" s="330">
        <v>851657483.5200001</v>
      </c>
    </row>
    <row r="150" spans="1:40">
      <c r="A150" s="6" t="s">
        <v>30</v>
      </c>
      <c r="B150" s="19">
        <v>13020247</v>
      </c>
      <c r="C150" s="260" t="s">
        <v>811</v>
      </c>
      <c r="D150" s="2" t="s">
        <v>600</v>
      </c>
      <c r="E150" s="2">
        <v>12</v>
      </c>
      <c r="F150" s="6">
        <v>30</v>
      </c>
      <c r="G150" s="3">
        <v>279018</v>
      </c>
      <c r="H150" s="17">
        <f t="shared" si="3"/>
        <v>9300.6</v>
      </c>
      <c r="I150" s="266">
        <f>(K150/F150)/E150</f>
        <v>5040</v>
      </c>
      <c r="J150" s="267">
        <v>60480</v>
      </c>
      <c r="K150" s="262">
        <v>1814400</v>
      </c>
      <c r="L150" s="262">
        <f>K150*H150</f>
        <v>16875008640</v>
      </c>
      <c r="M150" s="16">
        <v>1</v>
      </c>
      <c r="N150" s="17">
        <f>M150*K150</f>
        <v>1814400</v>
      </c>
      <c r="O150" s="282">
        <f>N150+K150</f>
        <v>3628800</v>
      </c>
      <c r="P150" s="282">
        <f>O150*H150</f>
        <v>33750017280</v>
      </c>
      <c r="Q150" s="330">
        <v>72576</v>
      </c>
      <c r="R150" s="330">
        <v>675000345.60000002</v>
      </c>
      <c r="S150" s="330">
        <v>145152</v>
      </c>
      <c r="T150" s="330">
        <v>1350000691.2</v>
      </c>
      <c r="U150" s="330">
        <v>163296</v>
      </c>
      <c r="V150" s="330">
        <v>1518750777.6000001</v>
      </c>
      <c r="W150" s="330">
        <v>127008.00000000001</v>
      </c>
      <c r="X150" s="330">
        <v>1181250604.8000002</v>
      </c>
      <c r="Y150" s="330">
        <v>163296</v>
      </c>
      <c r="Z150" s="330">
        <v>1518750777.6000001</v>
      </c>
      <c r="AA150" s="330">
        <v>127008.00000000001</v>
      </c>
      <c r="AB150" s="330">
        <v>1181250604.8000002</v>
      </c>
      <c r="AC150" s="330">
        <v>181440</v>
      </c>
      <c r="AD150" s="330">
        <v>1687500864</v>
      </c>
      <c r="AE150" s="330">
        <v>181440</v>
      </c>
      <c r="AF150" s="330">
        <v>1687500864</v>
      </c>
      <c r="AG150" s="330">
        <v>163296</v>
      </c>
      <c r="AH150" s="330">
        <v>1518750777.6000001</v>
      </c>
      <c r="AI150" s="330">
        <v>183254.40000000002</v>
      </c>
      <c r="AJ150" s="330">
        <v>1704375872.6400003</v>
      </c>
      <c r="AK150" s="330">
        <v>181440</v>
      </c>
      <c r="AL150" s="330">
        <v>1687500864</v>
      </c>
      <c r="AM150" s="330">
        <v>125193.60000000001</v>
      </c>
      <c r="AN150" s="330">
        <v>1164375596.1600001</v>
      </c>
    </row>
    <row r="151" spans="1:40">
      <c r="A151" s="6" t="s">
        <v>30</v>
      </c>
      <c r="B151" s="19">
        <v>13020278</v>
      </c>
      <c r="C151" s="260" t="s">
        <v>816</v>
      </c>
      <c r="D151" s="2" t="s">
        <v>147</v>
      </c>
      <c r="E151" s="2">
        <v>12</v>
      </c>
      <c r="F151" s="6">
        <v>30</v>
      </c>
      <c r="G151" s="3">
        <v>1004464</v>
      </c>
      <c r="H151" s="17">
        <f t="shared" si="3"/>
        <v>33482.133333333331</v>
      </c>
      <c r="I151" s="266">
        <f>(K151/F151)/E151</f>
        <v>3600</v>
      </c>
      <c r="J151" s="267">
        <v>43200</v>
      </c>
      <c r="K151" s="262">
        <v>1296000</v>
      </c>
      <c r="L151" s="262">
        <f>K151*H151</f>
        <v>43392844800</v>
      </c>
      <c r="M151" s="16">
        <v>0.3</v>
      </c>
      <c r="N151" s="17">
        <f>M151*K151</f>
        <v>388800</v>
      </c>
      <c r="O151" s="282">
        <f>N151+K151</f>
        <v>1684800</v>
      </c>
      <c r="P151" s="282">
        <f>O151*H151</f>
        <v>56410698240</v>
      </c>
      <c r="Q151" s="330">
        <v>51840</v>
      </c>
      <c r="R151" s="330">
        <v>1735713792</v>
      </c>
      <c r="S151" s="330">
        <v>103680</v>
      </c>
      <c r="T151" s="330">
        <v>3471427584</v>
      </c>
      <c r="U151" s="330">
        <v>116640</v>
      </c>
      <c r="V151" s="330">
        <v>3905356032</v>
      </c>
      <c r="W151" s="330">
        <v>90720.000000000015</v>
      </c>
      <c r="X151" s="330">
        <v>3037499136.0000005</v>
      </c>
      <c r="Y151" s="330">
        <v>116640</v>
      </c>
      <c r="Z151" s="330">
        <v>3905356032</v>
      </c>
      <c r="AA151" s="330">
        <v>90720.000000000015</v>
      </c>
      <c r="AB151" s="330">
        <v>3037499136.0000005</v>
      </c>
      <c r="AC151" s="330">
        <v>129600</v>
      </c>
      <c r="AD151" s="330">
        <v>4339284480</v>
      </c>
      <c r="AE151" s="330">
        <v>129600</v>
      </c>
      <c r="AF151" s="330">
        <v>4339284480</v>
      </c>
      <c r="AG151" s="330">
        <v>116640</v>
      </c>
      <c r="AH151" s="330">
        <v>3905356032</v>
      </c>
      <c r="AI151" s="330">
        <v>130896.00000000001</v>
      </c>
      <c r="AJ151" s="330">
        <v>4382677324.8000002</v>
      </c>
      <c r="AK151" s="330">
        <v>129600</v>
      </c>
      <c r="AL151" s="330">
        <v>4339284480</v>
      </c>
      <c r="AM151" s="330">
        <v>89424.000000000015</v>
      </c>
      <c r="AN151" s="330">
        <v>2994106291.2000003</v>
      </c>
    </row>
    <row r="152" spans="1:40">
      <c r="A152" s="6" t="s">
        <v>30</v>
      </c>
      <c r="B152" s="19">
        <v>13020273</v>
      </c>
      <c r="C152" s="379" t="s">
        <v>812</v>
      </c>
      <c r="D152" s="2" t="s">
        <v>1035</v>
      </c>
      <c r="E152" s="2">
        <v>12</v>
      </c>
      <c r="F152" s="6">
        <v>20</v>
      </c>
      <c r="G152" s="3">
        <v>342262</v>
      </c>
      <c r="H152" s="17">
        <f t="shared" si="3"/>
        <v>17113.099999999999</v>
      </c>
      <c r="I152" s="266">
        <f>(K152/F152)/E152</f>
        <v>7200</v>
      </c>
      <c r="J152" s="267">
        <v>86400</v>
      </c>
      <c r="K152" s="262">
        <v>1728000</v>
      </c>
      <c r="L152" s="262">
        <f>K152*H152</f>
        <v>29571436799.999996</v>
      </c>
      <c r="M152" s="16">
        <v>0.2</v>
      </c>
      <c r="N152" s="17">
        <f>M152*K152</f>
        <v>345600</v>
      </c>
      <c r="O152" s="282">
        <f>N152+K152</f>
        <v>2073600</v>
      </c>
      <c r="P152" s="282">
        <f>O152*H152</f>
        <v>35485724160</v>
      </c>
      <c r="Q152" s="330">
        <v>69120</v>
      </c>
      <c r="R152" s="330">
        <v>1182857472</v>
      </c>
      <c r="S152" s="330">
        <v>138240</v>
      </c>
      <c r="T152" s="330">
        <v>2365714944</v>
      </c>
      <c r="U152" s="330">
        <v>155520</v>
      </c>
      <c r="V152" s="330">
        <v>2661429312</v>
      </c>
      <c r="W152" s="330">
        <v>120960.00000000001</v>
      </c>
      <c r="X152" s="330">
        <v>2070000576</v>
      </c>
      <c r="Y152" s="330">
        <v>155520</v>
      </c>
      <c r="Z152" s="330">
        <v>2661429312</v>
      </c>
      <c r="AA152" s="330">
        <v>120960.00000000001</v>
      </c>
      <c r="AB152" s="330">
        <v>2070000576</v>
      </c>
      <c r="AC152" s="330">
        <v>172800</v>
      </c>
      <c r="AD152" s="330">
        <v>2957143679.9999995</v>
      </c>
      <c r="AE152" s="330">
        <v>172800</v>
      </c>
      <c r="AF152" s="330">
        <v>2957143679.9999995</v>
      </c>
      <c r="AG152" s="330">
        <v>155520</v>
      </c>
      <c r="AH152" s="330">
        <v>2661429312</v>
      </c>
      <c r="AI152" s="330">
        <v>174528</v>
      </c>
      <c r="AJ152" s="330">
        <v>2986715116.7999997</v>
      </c>
      <c r="AK152" s="330">
        <v>172800</v>
      </c>
      <c r="AL152" s="330">
        <v>2957143679.9999995</v>
      </c>
      <c r="AM152" s="330">
        <v>119232.00000000001</v>
      </c>
      <c r="AN152" s="330">
        <v>2040429139.2</v>
      </c>
    </row>
    <row r="153" spans="1:40">
      <c r="A153" s="6" t="s">
        <v>30</v>
      </c>
      <c r="B153" s="19">
        <v>13020276</v>
      </c>
      <c r="C153" s="379" t="s">
        <v>813</v>
      </c>
      <c r="D153" s="2" t="s">
        <v>1035</v>
      </c>
      <c r="E153" s="2">
        <v>12</v>
      </c>
      <c r="F153" s="6">
        <v>20</v>
      </c>
      <c r="G153" s="3">
        <v>282738</v>
      </c>
      <c r="H153" s="17">
        <f t="shared" si="3"/>
        <v>14136.9</v>
      </c>
      <c r="I153" s="266">
        <f>(K153/F153)/E153</f>
        <v>1440</v>
      </c>
      <c r="J153" s="267">
        <v>17280</v>
      </c>
      <c r="K153" s="262">
        <v>345600</v>
      </c>
      <c r="L153" s="262">
        <f>K153*H153</f>
        <v>4885712640</v>
      </c>
      <c r="M153" s="16">
        <v>0.2</v>
      </c>
      <c r="N153" s="17">
        <f>M153*K153</f>
        <v>69120</v>
      </c>
      <c r="O153" s="282">
        <f>N153+K153</f>
        <v>414720</v>
      </c>
      <c r="P153" s="282">
        <f>O153*H153</f>
        <v>5862855168</v>
      </c>
      <c r="Q153" s="330">
        <v>13824</v>
      </c>
      <c r="R153" s="330">
        <v>195428505.59999999</v>
      </c>
      <c r="S153" s="330">
        <v>27648</v>
      </c>
      <c r="T153" s="330">
        <v>390857011.19999999</v>
      </c>
      <c r="U153" s="330">
        <v>31104</v>
      </c>
      <c r="V153" s="330">
        <v>439714137.59999996</v>
      </c>
      <c r="W153" s="330">
        <v>24192.000000000004</v>
      </c>
      <c r="X153" s="330">
        <v>341999884.80000007</v>
      </c>
      <c r="Y153" s="330">
        <v>31104</v>
      </c>
      <c r="Z153" s="330">
        <v>439714137.59999996</v>
      </c>
      <c r="AA153" s="330">
        <v>24192.000000000004</v>
      </c>
      <c r="AB153" s="330">
        <v>341999884.80000007</v>
      </c>
      <c r="AC153" s="330">
        <v>34560</v>
      </c>
      <c r="AD153" s="330">
        <v>488571264</v>
      </c>
      <c r="AE153" s="330">
        <v>34560</v>
      </c>
      <c r="AF153" s="330">
        <v>488571264</v>
      </c>
      <c r="AG153" s="330">
        <v>31104</v>
      </c>
      <c r="AH153" s="330">
        <v>439714137.59999996</v>
      </c>
      <c r="AI153" s="330">
        <v>34905.600000000006</v>
      </c>
      <c r="AJ153" s="330">
        <v>493456976.64000005</v>
      </c>
      <c r="AK153" s="330">
        <v>34560</v>
      </c>
      <c r="AL153" s="330">
        <v>488571264</v>
      </c>
      <c r="AM153" s="330">
        <v>23846.400000000001</v>
      </c>
      <c r="AN153" s="330">
        <v>337114172.16000003</v>
      </c>
    </row>
    <row r="154" spans="1:40">
      <c r="A154" s="6" t="s">
        <v>30</v>
      </c>
      <c r="B154" s="19">
        <v>13020277</v>
      </c>
      <c r="C154" s="379" t="s">
        <v>814</v>
      </c>
      <c r="D154" s="2" t="s">
        <v>1035</v>
      </c>
      <c r="E154" s="2">
        <v>12</v>
      </c>
      <c r="F154" s="6">
        <v>20</v>
      </c>
      <c r="G154" s="3">
        <v>282738</v>
      </c>
      <c r="H154" s="17">
        <f t="shared" si="3"/>
        <v>14136.9</v>
      </c>
      <c r="I154" s="266">
        <f>(K154/F154)/E154</f>
        <v>5760</v>
      </c>
      <c r="J154" s="267">
        <v>69120</v>
      </c>
      <c r="K154" s="262">
        <v>1382400</v>
      </c>
      <c r="L154" s="262">
        <f>K154*H154</f>
        <v>19542850560</v>
      </c>
      <c r="M154" s="16">
        <v>0.2</v>
      </c>
      <c r="N154" s="17">
        <f>M154*K154</f>
        <v>276480</v>
      </c>
      <c r="O154" s="282">
        <f>N154+K154</f>
        <v>1658880</v>
      </c>
      <c r="P154" s="282">
        <f>O154*H154</f>
        <v>23451420672</v>
      </c>
      <c r="Q154" s="330">
        <v>55296</v>
      </c>
      <c r="R154" s="330">
        <v>781714022.39999998</v>
      </c>
      <c r="S154" s="330">
        <v>110592</v>
      </c>
      <c r="T154" s="330">
        <v>1563428044.8</v>
      </c>
      <c r="U154" s="330">
        <v>124416</v>
      </c>
      <c r="V154" s="330">
        <v>1758856550.3999999</v>
      </c>
      <c r="W154" s="330">
        <v>96768.000000000015</v>
      </c>
      <c r="X154" s="330">
        <v>1367999539.2000003</v>
      </c>
      <c r="Y154" s="330">
        <v>124416</v>
      </c>
      <c r="Z154" s="330">
        <v>1758856550.3999999</v>
      </c>
      <c r="AA154" s="330">
        <v>96768.000000000015</v>
      </c>
      <c r="AB154" s="330">
        <v>1367999539.2000003</v>
      </c>
      <c r="AC154" s="330">
        <v>138240</v>
      </c>
      <c r="AD154" s="330">
        <v>1954285056</v>
      </c>
      <c r="AE154" s="330">
        <v>138240</v>
      </c>
      <c r="AF154" s="330">
        <v>1954285056</v>
      </c>
      <c r="AG154" s="330">
        <v>124416</v>
      </c>
      <c r="AH154" s="330">
        <v>1758856550.3999999</v>
      </c>
      <c r="AI154" s="330">
        <v>139622.40000000002</v>
      </c>
      <c r="AJ154" s="330">
        <v>1973827906.5600002</v>
      </c>
      <c r="AK154" s="330">
        <v>138240</v>
      </c>
      <c r="AL154" s="330">
        <v>1954285056</v>
      </c>
      <c r="AM154" s="330">
        <v>95385.600000000006</v>
      </c>
      <c r="AN154" s="330">
        <v>1348456688.6400001</v>
      </c>
    </row>
    <row r="155" spans="1:40">
      <c r="A155" s="6" t="s">
        <v>30</v>
      </c>
      <c r="B155" s="19">
        <v>13010343</v>
      </c>
      <c r="C155" s="379" t="s">
        <v>815</v>
      </c>
      <c r="D155" s="2" t="s">
        <v>239</v>
      </c>
      <c r="E155" s="2">
        <v>12</v>
      </c>
      <c r="F155" s="6">
        <v>30</v>
      </c>
      <c r="G155" s="3">
        <v>524550</v>
      </c>
      <c r="H155" s="17">
        <f t="shared" si="3"/>
        <v>17485</v>
      </c>
      <c r="I155" s="266">
        <f>(K155/F155)/E155</f>
        <v>5040</v>
      </c>
      <c r="J155" s="267">
        <v>60480</v>
      </c>
      <c r="K155" s="262">
        <v>1814400</v>
      </c>
      <c r="L155" s="262">
        <f>K155*H155</f>
        <v>31724784000</v>
      </c>
      <c r="M155" s="16">
        <v>0.3</v>
      </c>
      <c r="N155" s="17">
        <f>M155*K155</f>
        <v>544320</v>
      </c>
      <c r="O155" s="282">
        <f>N155+K155</f>
        <v>2358720</v>
      </c>
      <c r="P155" s="282">
        <f>O155*H155</f>
        <v>41242219200</v>
      </c>
      <c r="Q155" s="330">
        <v>72576</v>
      </c>
      <c r="R155" s="330">
        <v>1268991360</v>
      </c>
      <c r="S155" s="330">
        <v>145152</v>
      </c>
      <c r="T155" s="330">
        <v>2537982720</v>
      </c>
      <c r="U155" s="330">
        <v>163296</v>
      </c>
      <c r="V155" s="330">
        <v>2855230560</v>
      </c>
      <c r="W155" s="330">
        <v>127008.00000000001</v>
      </c>
      <c r="X155" s="330">
        <v>2220734880.0000005</v>
      </c>
      <c r="Y155" s="330">
        <v>163296</v>
      </c>
      <c r="Z155" s="330">
        <v>2855230560</v>
      </c>
      <c r="AA155" s="330">
        <v>127008.00000000001</v>
      </c>
      <c r="AB155" s="330">
        <v>2220734880.0000005</v>
      </c>
      <c r="AC155" s="330">
        <v>181440</v>
      </c>
      <c r="AD155" s="330">
        <v>3172478400</v>
      </c>
      <c r="AE155" s="330">
        <v>181440</v>
      </c>
      <c r="AF155" s="330">
        <v>3172478400</v>
      </c>
      <c r="AG155" s="330">
        <v>163296</v>
      </c>
      <c r="AH155" s="330">
        <v>2855230560</v>
      </c>
      <c r="AI155" s="330">
        <v>183254.40000000002</v>
      </c>
      <c r="AJ155" s="330">
        <v>3204203184.0000005</v>
      </c>
      <c r="AK155" s="330">
        <v>181440</v>
      </c>
      <c r="AL155" s="330">
        <v>3172478400</v>
      </c>
      <c r="AM155" s="330">
        <v>125193.60000000001</v>
      </c>
      <c r="AN155" s="330">
        <v>2189010096</v>
      </c>
    </row>
    <row r="156" spans="1:40">
      <c r="A156" s="6" t="s">
        <v>30</v>
      </c>
      <c r="B156" s="19">
        <v>13010257</v>
      </c>
      <c r="C156" s="379" t="s">
        <v>817</v>
      </c>
      <c r="D156" s="2"/>
      <c r="E156" s="2">
        <v>12</v>
      </c>
      <c r="F156" s="6">
        <v>50</v>
      </c>
      <c r="G156" s="3">
        <v>632440.47619047633</v>
      </c>
      <c r="H156" s="17">
        <f t="shared" si="3"/>
        <v>12648.809523809527</v>
      </c>
      <c r="I156" s="266">
        <f>(K156/F156)/E156</f>
        <v>2520</v>
      </c>
      <c r="J156" s="267">
        <v>30240</v>
      </c>
      <c r="K156" s="262">
        <v>1512000</v>
      </c>
      <c r="L156" s="262">
        <f>K156*H156</f>
        <v>19125000000.000004</v>
      </c>
      <c r="M156" s="16">
        <v>0.2</v>
      </c>
      <c r="N156" s="17">
        <f>M156*K156</f>
        <v>302400</v>
      </c>
      <c r="O156" s="282">
        <f>N156+K156</f>
        <v>1814400</v>
      </c>
      <c r="P156" s="282">
        <f>O156*H156</f>
        <v>22950000000.000004</v>
      </c>
      <c r="Q156" s="330">
        <v>60480</v>
      </c>
      <c r="R156" s="330">
        <v>765000000.00000012</v>
      </c>
      <c r="S156" s="330">
        <v>120960</v>
      </c>
      <c r="T156" s="330">
        <v>1530000000.0000002</v>
      </c>
      <c r="U156" s="330">
        <v>136080</v>
      </c>
      <c r="V156" s="330">
        <v>1721250000.0000005</v>
      </c>
      <c r="W156" s="330">
        <v>105840.00000000001</v>
      </c>
      <c r="X156" s="330">
        <v>1338750000.0000005</v>
      </c>
      <c r="Y156" s="330">
        <v>136080</v>
      </c>
      <c r="Z156" s="330">
        <v>1721250000.0000005</v>
      </c>
      <c r="AA156" s="330">
        <v>105840.00000000001</v>
      </c>
      <c r="AB156" s="330">
        <v>1338750000.0000005</v>
      </c>
      <c r="AC156" s="330">
        <v>151200</v>
      </c>
      <c r="AD156" s="330">
        <v>1912500000.0000005</v>
      </c>
      <c r="AE156" s="330">
        <v>151200</v>
      </c>
      <c r="AF156" s="330">
        <v>1912500000.0000005</v>
      </c>
      <c r="AG156" s="330">
        <v>136080</v>
      </c>
      <c r="AH156" s="330">
        <v>1721250000.0000005</v>
      </c>
      <c r="AI156" s="330">
        <v>152712</v>
      </c>
      <c r="AJ156" s="330">
        <v>1931625000.0000005</v>
      </c>
      <c r="AK156" s="330">
        <v>151200</v>
      </c>
      <c r="AL156" s="330">
        <v>1912500000.0000005</v>
      </c>
      <c r="AM156" s="330">
        <v>104328.00000000001</v>
      </c>
      <c r="AN156" s="330">
        <v>1319625000.0000005</v>
      </c>
    </row>
    <row r="157" spans="1:40">
      <c r="A157" s="6" t="s">
        <v>30</v>
      </c>
      <c r="B157" s="19">
        <v>13010258</v>
      </c>
      <c r="C157" s="379" t="s">
        <v>543</v>
      </c>
      <c r="D157" s="2"/>
      <c r="E157" s="2">
        <v>12</v>
      </c>
      <c r="F157" s="6">
        <v>30</v>
      </c>
      <c r="G157" s="3">
        <v>524550</v>
      </c>
      <c r="H157" s="17">
        <f t="shared" si="3"/>
        <v>17485</v>
      </c>
      <c r="I157" s="266">
        <f>(K157/F157)/E157</f>
        <v>2520</v>
      </c>
      <c r="J157" s="267">
        <v>30240</v>
      </c>
      <c r="K157" s="262">
        <v>907200</v>
      </c>
      <c r="L157" s="262">
        <f>K157*H157</f>
        <v>15862392000</v>
      </c>
      <c r="M157" s="16">
        <v>0.2</v>
      </c>
      <c r="N157" s="17">
        <f>M157*K157</f>
        <v>181440</v>
      </c>
      <c r="O157" s="282">
        <f>N157+K157</f>
        <v>1088640</v>
      </c>
      <c r="P157" s="282">
        <f>O157*H157</f>
        <v>19034870400</v>
      </c>
      <c r="Q157" s="330">
        <v>36288</v>
      </c>
      <c r="R157" s="330">
        <v>634495680</v>
      </c>
      <c r="S157" s="330">
        <v>72576</v>
      </c>
      <c r="T157" s="330">
        <v>1268991360</v>
      </c>
      <c r="U157" s="330">
        <v>81648</v>
      </c>
      <c r="V157" s="330">
        <v>1427615280</v>
      </c>
      <c r="W157" s="330">
        <v>63504.000000000007</v>
      </c>
      <c r="X157" s="330">
        <v>1110367440.0000002</v>
      </c>
      <c r="Y157" s="330">
        <v>81648</v>
      </c>
      <c r="Z157" s="330">
        <v>1427615280</v>
      </c>
      <c r="AA157" s="330">
        <v>63504.000000000007</v>
      </c>
      <c r="AB157" s="330">
        <v>1110367440.0000002</v>
      </c>
      <c r="AC157" s="330">
        <v>90720</v>
      </c>
      <c r="AD157" s="330">
        <v>1586239200</v>
      </c>
      <c r="AE157" s="330">
        <v>90720</v>
      </c>
      <c r="AF157" s="330">
        <v>1586239200</v>
      </c>
      <c r="AG157" s="330">
        <v>81648</v>
      </c>
      <c r="AH157" s="330">
        <v>1427615280</v>
      </c>
      <c r="AI157" s="330">
        <v>91627.200000000012</v>
      </c>
      <c r="AJ157" s="330">
        <v>1602101592.0000002</v>
      </c>
      <c r="AK157" s="330">
        <v>90720</v>
      </c>
      <c r="AL157" s="330">
        <v>1586239200</v>
      </c>
      <c r="AM157" s="330">
        <v>62596.800000000003</v>
      </c>
      <c r="AN157" s="330">
        <v>1094505048</v>
      </c>
    </row>
    <row r="158" spans="1:40">
      <c r="A158" s="6" t="s">
        <v>30</v>
      </c>
      <c r="B158" s="19">
        <v>13020279</v>
      </c>
      <c r="C158" s="379" t="s">
        <v>818</v>
      </c>
      <c r="D158" s="2"/>
      <c r="E158" s="2">
        <v>12</v>
      </c>
      <c r="F158" s="6">
        <v>30</v>
      </c>
      <c r="G158" s="3">
        <v>334821</v>
      </c>
      <c r="H158" s="17">
        <f t="shared" si="3"/>
        <v>11160.7</v>
      </c>
      <c r="I158" s="266">
        <f>(K158/F158)/E158</f>
        <v>2520</v>
      </c>
      <c r="J158" s="267">
        <v>30240</v>
      </c>
      <c r="K158" s="262">
        <v>907200</v>
      </c>
      <c r="L158" s="262">
        <f>K158*H158</f>
        <v>10124987040</v>
      </c>
      <c r="M158" s="16">
        <v>0.3</v>
      </c>
      <c r="N158" s="17">
        <f>M158*K158</f>
        <v>272160</v>
      </c>
      <c r="O158" s="282">
        <f>N158+K158</f>
        <v>1179360</v>
      </c>
      <c r="P158" s="282">
        <f>O158*H158</f>
        <v>13162483152</v>
      </c>
      <c r="Q158" s="330">
        <v>36288</v>
      </c>
      <c r="R158" s="330">
        <v>404999481.60000002</v>
      </c>
      <c r="S158" s="330">
        <v>72576</v>
      </c>
      <c r="T158" s="330">
        <v>809998963.20000005</v>
      </c>
      <c r="U158" s="330">
        <v>81648</v>
      </c>
      <c r="V158" s="330">
        <v>911248833.60000002</v>
      </c>
      <c r="W158" s="330">
        <v>63504.000000000007</v>
      </c>
      <c r="X158" s="330">
        <v>708749092.80000007</v>
      </c>
      <c r="Y158" s="330">
        <v>81648</v>
      </c>
      <c r="Z158" s="330">
        <v>911248833.60000002</v>
      </c>
      <c r="AA158" s="330">
        <v>63504.000000000007</v>
      </c>
      <c r="AB158" s="330">
        <v>708749092.80000007</v>
      </c>
      <c r="AC158" s="330">
        <v>90720</v>
      </c>
      <c r="AD158" s="330">
        <v>1012498704.0000001</v>
      </c>
      <c r="AE158" s="330">
        <v>90720</v>
      </c>
      <c r="AF158" s="330">
        <v>1012498704.0000001</v>
      </c>
      <c r="AG158" s="330">
        <v>81648</v>
      </c>
      <c r="AH158" s="330">
        <v>911248833.60000002</v>
      </c>
      <c r="AI158" s="330">
        <v>91627.200000000012</v>
      </c>
      <c r="AJ158" s="330">
        <v>1022623691.0400002</v>
      </c>
      <c r="AK158" s="330">
        <v>90720</v>
      </c>
      <c r="AL158" s="330">
        <v>1012498704.0000001</v>
      </c>
      <c r="AM158" s="330">
        <v>62596.800000000003</v>
      </c>
      <c r="AN158" s="330">
        <v>698624105.76000011</v>
      </c>
    </row>
    <row r="159" spans="1:40">
      <c r="A159" s="6" t="s">
        <v>33</v>
      </c>
      <c r="B159" s="19">
        <v>13070209</v>
      </c>
      <c r="C159" s="260" t="s">
        <v>846</v>
      </c>
      <c r="D159" s="2" t="s">
        <v>845</v>
      </c>
      <c r="E159" s="2">
        <v>12</v>
      </c>
      <c r="F159" s="6">
        <v>1</v>
      </c>
      <c r="G159" s="3">
        <v>120000</v>
      </c>
      <c r="H159" s="17">
        <f t="shared" si="3"/>
        <v>120000</v>
      </c>
      <c r="I159" s="266">
        <f>(K159/F159)/E159</f>
        <v>54000</v>
      </c>
      <c r="J159" s="267">
        <v>648000</v>
      </c>
      <c r="K159" s="262">
        <v>648000</v>
      </c>
      <c r="L159" s="262">
        <f>K159*H159</f>
        <v>77760000000</v>
      </c>
      <c r="M159" s="16">
        <v>0.1</v>
      </c>
      <c r="N159" s="17">
        <f>M159*K159</f>
        <v>64800</v>
      </c>
      <c r="O159" s="282">
        <f>N159+K159</f>
        <v>712800</v>
      </c>
      <c r="P159" s="282">
        <f>O159*H159</f>
        <v>85536000000</v>
      </c>
      <c r="Q159" s="330">
        <v>25920</v>
      </c>
      <c r="R159" s="330">
        <v>3110400000</v>
      </c>
      <c r="S159" s="330">
        <v>51840</v>
      </c>
      <c r="T159" s="330">
        <v>6220800000</v>
      </c>
      <c r="U159" s="330">
        <v>58320</v>
      </c>
      <c r="V159" s="330">
        <v>6998400000</v>
      </c>
      <c r="W159" s="330">
        <v>45360.000000000007</v>
      </c>
      <c r="X159" s="330">
        <v>5443200000.000001</v>
      </c>
      <c r="Y159" s="330">
        <v>58320</v>
      </c>
      <c r="Z159" s="330">
        <v>6998400000</v>
      </c>
      <c r="AA159" s="330">
        <v>45360.000000000007</v>
      </c>
      <c r="AB159" s="330">
        <v>5443200000.000001</v>
      </c>
      <c r="AC159" s="330">
        <v>64800</v>
      </c>
      <c r="AD159" s="330">
        <v>7776000000</v>
      </c>
      <c r="AE159" s="330">
        <v>64800</v>
      </c>
      <c r="AF159" s="330">
        <v>7776000000</v>
      </c>
      <c r="AG159" s="330">
        <v>58320</v>
      </c>
      <c r="AH159" s="330">
        <v>6998400000</v>
      </c>
      <c r="AI159" s="330">
        <v>65448.000000000007</v>
      </c>
      <c r="AJ159" s="330">
        <v>7853760000.000001</v>
      </c>
      <c r="AK159" s="330">
        <v>64800</v>
      </c>
      <c r="AL159" s="330">
        <v>7776000000</v>
      </c>
      <c r="AM159" s="330">
        <v>44712.000000000007</v>
      </c>
      <c r="AN159" s="330">
        <v>5365440000.000001</v>
      </c>
    </row>
    <row r="160" spans="1:40">
      <c r="A160" s="6" t="s">
        <v>33</v>
      </c>
      <c r="B160" s="19">
        <v>13070202</v>
      </c>
      <c r="C160" s="260" t="s">
        <v>848</v>
      </c>
      <c r="D160" s="2" t="s">
        <v>847</v>
      </c>
      <c r="E160" s="2">
        <v>12</v>
      </c>
      <c r="F160" s="6">
        <v>1</v>
      </c>
      <c r="G160" s="3">
        <v>79500</v>
      </c>
      <c r="H160" s="17">
        <f t="shared" si="3"/>
        <v>79500</v>
      </c>
      <c r="I160" s="266">
        <f>(K160/F160)/E160</f>
        <v>25200</v>
      </c>
      <c r="J160" s="267">
        <v>302400</v>
      </c>
      <c r="K160" s="262">
        <v>302400</v>
      </c>
      <c r="L160" s="262">
        <f>K160*H160</f>
        <v>24040800000</v>
      </c>
      <c r="M160" s="16">
        <v>0.1</v>
      </c>
      <c r="N160" s="17">
        <f>M160*K160</f>
        <v>30240</v>
      </c>
      <c r="O160" s="282">
        <f>N160+K160</f>
        <v>332640</v>
      </c>
      <c r="P160" s="282">
        <f>O160*H160</f>
        <v>26444880000</v>
      </c>
      <c r="Q160" s="330">
        <v>12096</v>
      </c>
      <c r="R160" s="330">
        <v>961632000</v>
      </c>
      <c r="S160" s="330">
        <v>24192</v>
      </c>
      <c r="T160" s="330">
        <v>1923264000</v>
      </c>
      <c r="U160" s="330">
        <v>27216</v>
      </c>
      <c r="V160" s="330">
        <v>2163672000</v>
      </c>
      <c r="W160" s="330">
        <v>21168.000000000004</v>
      </c>
      <c r="X160" s="330">
        <v>1682856000.0000002</v>
      </c>
      <c r="Y160" s="330">
        <v>27216</v>
      </c>
      <c r="Z160" s="330">
        <v>2163672000</v>
      </c>
      <c r="AA160" s="330">
        <v>21168.000000000004</v>
      </c>
      <c r="AB160" s="330">
        <v>1682856000.0000002</v>
      </c>
      <c r="AC160" s="330">
        <v>30240</v>
      </c>
      <c r="AD160" s="330">
        <v>2404080000</v>
      </c>
      <c r="AE160" s="330">
        <v>30240</v>
      </c>
      <c r="AF160" s="330">
        <v>2404080000</v>
      </c>
      <c r="AG160" s="330">
        <v>27216</v>
      </c>
      <c r="AH160" s="330">
        <v>2163672000</v>
      </c>
      <c r="AI160" s="330">
        <v>30542.400000000001</v>
      </c>
      <c r="AJ160" s="330">
        <v>2428120800</v>
      </c>
      <c r="AK160" s="330">
        <v>30240</v>
      </c>
      <c r="AL160" s="330">
        <v>2404080000</v>
      </c>
      <c r="AM160" s="330">
        <v>20865.600000000002</v>
      </c>
      <c r="AN160" s="330">
        <v>1658815200.0000002</v>
      </c>
    </row>
    <row r="161" spans="1:40">
      <c r="A161" s="6" t="s">
        <v>33</v>
      </c>
      <c r="B161" s="19">
        <v>13670201</v>
      </c>
      <c r="C161" s="260" t="s">
        <v>850</v>
      </c>
      <c r="D161" s="2" t="s">
        <v>849</v>
      </c>
      <c r="E161" s="2">
        <v>12</v>
      </c>
      <c r="F161" s="6">
        <v>1</v>
      </c>
      <c r="G161" s="3">
        <v>90000</v>
      </c>
      <c r="H161" s="17">
        <f t="shared" si="3"/>
        <v>90000</v>
      </c>
      <c r="I161" s="266">
        <f>(K161/F161)/E161</f>
        <v>48000</v>
      </c>
      <c r="J161" s="267">
        <v>576000</v>
      </c>
      <c r="K161" s="262">
        <v>576000</v>
      </c>
      <c r="L161" s="262">
        <f>K161*H161</f>
        <v>51840000000</v>
      </c>
      <c r="M161" s="16">
        <v>0.3</v>
      </c>
      <c r="N161" s="17">
        <f>M161*K161</f>
        <v>172800</v>
      </c>
      <c r="O161" s="282">
        <f>N161+K161</f>
        <v>748800</v>
      </c>
      <c r="P161" s="282">
        <f>O161*H161</f>
        <v>67392000000</v>
      </c>
      <c r="Q161" s="330">
        <v>23040</v>
      </c>
      <c r="R161" s="330">
        <v>2073600000</v>
      </c>
      <c r="S161" s="330">
        <v>46080</v>
      </c>
      <c r="T161" s="330">
        <v>4147200000</v>
      </c>
      <c r="U161" s="330">
        <v>51840</v>
      </c>
      <c r="V161" s="330">
        <v>4665600000</v>
      </c>
      <c r="W161" s="330">
        <v>40320.000000000007</v>
      </c>
      <c r="X161" s="330">
        <v>3628800000.0000005</v>
      </c>
      <c r="Y161" s="330">
        <v>51840</v>
      </c>
      <c r="Z161" s="330">
        <v>4665600000</v>
      </c>
      <c r="AA161" s="330">
        <v>40320.000000000007</v>
      </c>
      <c r="AB161" s="330">
        <v>3628800000.0000005</v>
      </c>
      <c r="AC161" s="330">
        <v>57600</v>
      </c>
      <c r="AD161" s="330">
        <v>5184000000</v>
      </c>
      <c r="AE161" s="330">
        <v>57600</v>
      </c>
      <c r="AF161" s="330">
        <v>5184000000</v>
      </c>
      <c r="AG161" s="330">
        <v>51840</v>
      </c>
      <c r="AH161" s="330">
        <v>4665600000</v>
      </c>
      <c r="AI161" s="330">
        <v>58176.000000000007</v>
      </c>
      <c r="AJ161" s="330">
        <v>5235840000.000001</v>
      </c>
      <c r="AK161" s="330">
        <v>57600</v>
      </c>
      <c r="AL161" s="330">
        <v>5184000000</v>
      </c>
      <c r="AM161" s="330">
        <v>39744</v>
      </c>
      <c r="AN161" s="330">
        <v>3576960000</v>
      </c>
    </row>
    <row r="162" spans="1:40">
      <c r="A162" s="6" t="s">
        <v>33</v>
      </c>
      <c r="B162" s="19">
        <v>13070302</v>
      </c>
      <c r="C162" s="379" t="s">
        <v>253</v>
      </c>
      <c r="D162" s="2" t="s">
        <v>849</v>
      </c>
      <c r="E162" s="2">
        <v>12</v>
      </c>
      <c r="F162" s="6">
        <v>1</v>
      </c>
      <c r="G162" s="3">
        <v>171000</v>
      </c>
      <c r="H162" s="17">
        <f t="shared" si="3"/>
        <v>171000</v>
      </c>
      <c r="I162" s="266">
        <f>(K162/F162)/E162</f>
        <v>30000</v>
      </c>
      <c r="J162" s="267">
        <v>360000</v>
      </c>
      <c r="K162" s="262">
        <v>360000</v>
      </c>
      <c r="L162" s="262">
        <f>K162*H162</f>
        <v>61560000000</v>
      </c>
      <c r="M162" s="16">
        <v>0.1</v>
      </c>
      <c r="N162" s="17">
        <f>M162*K162</f>
        <v>36000</v>
      </c>
      <c r="O162" s="282">
        <f>N162+K162</f>
        <v>396000</v>
      </c>
      <c r="P162" s="282">
        <f>O162*H162</f>
        <v>67716000000</v>
      </c>
      <c r="Q162" s="330">
        <v>14400</v>
      </c>
      <c r="R162" s="330">
        <v>2462400000</v>
      </c>
      <c r="S162" s="330">
        <v>28800</v>
      </c>
      <c r="T162" s="330">
        <v>4924800000</v>
      </c>
      <c r="U162" s="330">
        <v>32400</v>
      </c>
      <c r="V162" s="330">
        <v>5540400000</v>
      </c>
      <c r="W162" s="330">
        <v>25200.000000000004</v>
      </c>
      <c r="X162" s="330">
        <v>4309200000.000001</v>
      </c>
      <c r="Y162" s="330">
        <v>32400</v>
      </c>
      <c r="Z162" s="330">
        <v>5540400000</v>
      </c>
      <c r="AA162" s="330">
        <v>25200.000000000004</v>
      </c>
      <c r="AB162" s="330">
        <v>4309200000.000001</v>
      </c>
      <c r="AC162" s="330">
        <v>36000</v>
      </c>
      <c r="AD162" s="330">
        <v>6156000000</v>
      </c>
      <c r="AE162" s="330">
        <v>36000</v>
      </c>
      <c r="AF162" s="330">
        <v>6156000000</v>
      </c>
      <c r="AG162" s="330">
        <v>32400</v>
      </c>
      <c r="AH162" s="330">
        <v>5540400000</v>
      </c>
      <c r="AI162" s="330">
        <v>36360</v>
      </c>
      <c r="AJ162" s="330">
        <v>6217560000</v>
      </c>
      <c r="AK162" s="330">
        <v>36000</v>
      </c>
      <c r="AL162" s="330">
        <v>6156000000</v>
      </c>
      <c r="AM162" s="330">
        <v>24840.000000000004</v>
      </c>
      <c r="AN162" s="330">
        <v>4247640000.0000005</v>
      </c>
    </row>
    <row r="163" spans="1:40">
      <c r="A163" s="6" t="s">
        <v>30</v>
      </c>
      <c r="B163" s="19">
        <v>13070200</v>
      </c>
      <c r="C163" s="260" t="s">
        <v>355</v>
      </c>
      <c r="D163" s="2" t="s">
        <v>197</v>
      </c>
      <c r="E163" s="2">
        <v>12</v>
      </c>
      <c r="F163" s="6">
        <v>1</v>
      </c>
      <c r="G163" s="3">
        <v>93006</v>
      </c>
      <c r="H163" s="17">
        <f t="shared" si="3"/>
        <v>93006</v>
      </c>
      <c r="I163" s="266">
        <f>(K163/F163)/E163</f>
        <v>180000</v>
      </c>
      <c r="J163" s="267">
        <v>2160000</v>
      </c>
      <c r="K163" s="262">
        <v>2160000</v>
      </c>
      <c r="L163" s="262">
        <f>K163*H163</f>
        <v>200892960000</v>
      </c>
      <c r="M163" s="16">
        <v>0.3</v>
      </c>
      <c r="N163" s="17">
        <f>M163*K163</f>
        <v>648000</v>
      </c>
      <c r="O163" s="282">
        <f>N163+K163</f>
        <v>2808000</v>
      </c>
      <c r="P163" s="282">
        <f>O163*H163</f>
        <v>261160848000</v>
      </c>
      <c r="Q163" s="330">
        <v>86400</v>
      </c>
      <c r="R163" s="330">
        <v>8035718400</v>
      </c>
      <c r="S163" s="330">
        <v>172800</v>
      </c>
      <c r="T163" s="330">
        <v>16071436800</v>
      </c>
      <c r="U163" s="330">
        <v>194400</v>
      </c>
      <c r="V163" s="330">
        <v>18080366400</v>
      </c>
      <c r="W163" s="330">
        <v>151200</v>
      </c>
      <c r="X163" s="330">
        <v>14062507200</v>
      </c>
      <c r="Y163" s="330">
        <v>194400</v>
      </c>
      <c r="Z163" s="330">
        <v>18080366400</v>
      </c>
      <c r="AA163" s="330">
        <v>151200</v>
      </c>
      <c r="AB163" s="330">
        <v>14062507200</v>
      </c>
      <c r="AC163" s="330">
        <v>216000</v>
      </c>
      <c r="AD163" s="330">
        <v>20089296000</v>
      </c>
      <c r="AE163" s="330">
        <v>216000</v>
      </c>
      <c r="AF163" s="330">
        <v>20089296000</v>
      </c>
      <c r="AG163" s="330">
        <v>194400</v>
      </c>
      <c r="AH163" s="330">
        <v>18080366400</v>
      </c>
      <c r="AI163" s="330">
        <v>218160</v>
      </c>
      <c r="AJ163" s="330">
        <v>20290188960</v>
      </c>
      <c r="AK163" s="330">
        <v>216000</v>
      </c>
      <c r="AL163" s="330">
        <v>20089296000</v>
      </c>
      <c r="AM163" s="330">
        <v>149040</v>
      </c>
      <c r="AN163" s="330">
        <v>13861614240</v>
      </c>
    </row>
    <row r="164" spans="1:40">
      <c r="A164" s="6" t="s">
        <v>30</v>
      </c>
      <c r="B164" s="19">
        <v>13070213</v>
      </c>
      <c r="C164" s="260" t="s">
        <v>851</v>
      </c>
      <c r="D164" s="2" t="s">
        <v>197</v>
      </c>
      <c r="E164" s="2">
        <v>12</v>
      </c>
      <c r="F164" s="6">
        <v>1</v>
      </c>
      <c r="G164" s="3">
        <v>156250</v>
      </c>
      <c r="H164" s="17">
        <f t="shared" si="3"/>
        <v>156250</v>
      </c>
      <c r="I164" s="266">
        <f>(K164/F164)/E164</f>
        <v>120000</v>
      </c>
      <c r="J164" s="267">
        <v>1440000</v>
      </c>
      <c r="K164" s="262">
        <v>1440000</v>
      </c>
      <c r="L164" s="262">
        <f>K164*H164</f>
        <v>225000000000</v>
      </c>
      <c r="M164" s="16">
        <v>0.3</v>
      </c>
      <c r="N164" s="17">
        <f>M164*K164</f>
        <v>432000</v>
      </c>
      <c r="O164" s="282">
        <f>N164+K164</f>
        <v>1872000</v>
      </c>
      <c r="P164" s="282">
        <f>O164*H164</f>
        <v>292500000000</v>
      </c>
      <c r="Q164" s="330">
        <v>57600</v>
      </c>
      <c r="R164" s="330">
        <v>9000000000</v>
      </c>
      <c r="S164" s="330">
        <v>115200</v>
      </c>
      <c r="T164" s="330">
        <v>18000000000</v>
      </c>
      <c r="U164" s="330">
        <v>129600</v>
      </c>
      <c r="V164" s="330">
        <v>20250000000</v>
      </c>
      <c r="W164" s="330">
        <v>100800.00000000001</v>
      </c>
      <c r="X164" s="330">
        <v>15750000000.000002</v>
      </c>
      <c r="Y164" s="330">
        <v>129600</v>
      </c>
      <c r="Z164" s="330">
        <v>20250000000</v>
      </c>
      <c r="AA164" s="330">
        <v>100800.00000000001</v>
      </c>
      <c r="AB164" s="330">
        <v>15750000000.000002</v>
      </c>
      <c r="AC164" s="330">
        <v>144000</v>
      </c>
      <c r="AD164" s="330">
        <v>22500000000</v>
      </c>
      <c r="AE164" s="330">
        <v>144000</v>
      </c>
      <c r="AF164" s="330">
        <v>22500000000</v>
      </c>
      <c r="AG164" s="330">
        <v>129600</v>
      </c>
      <c r="AH164" s="330">
        <v>20250000000</v>
      </c>
      <c r="AI164" s="330">
        <v>145440</v>
      </c>
      <c r="AJ164" s="330">
        <v>22725000000</v>
      </c>
      <c r="AK164" s="330">
        <v>144000</v>
      </c>
      <c r="AL164" s="330">
        <v>22500000000</v>
      </c>
      <c r="AM164" s="330">
        <v>99360.000000000015</v>
      </c>
      <c r="AN164" s="330">
        <v>15525000000.000002</v>
      </c>
    </row>
    <row r="165" spans="1:40">
      <c r="A165" s="6" t="s">
        <v>30</v>
      </c>
      <c r="B165" s="19">
        <v>13070210</v>
      </c>
      <c r="C165" s="260" t="s">
        <v>852</v>
      </c>
      <c r="D165" s="2" t="s">
        <v>198</v>
      </c>
      <c r="E165" s="2">
        <v>12</v>
      </c>
      <c r="F165" s="6">
        <v>1</v>
      </c>
      <c r="G165" s="3">
        <v>89500</v>
      </c>
      <c r="H165" s="17">
        <f t="shared" si="3"/>
        <v>89500</v>
      </c>
      <c r="I165" s="266">
        <f>(K165/F165)/E165</f>
        <v>0</v>
      </c>
      <c r="J165" s="267">
        <v>0</v>
      </c>
      <c r="K165" s="262">
        <v>0</v>
      </c>
      <c r="L165" s="262">
        <f>K165*H165</f>
        <v>0</v>
      </c>
      <c r="M165" s="16">
        <v>0.3</v>
      </c>
      <c r="N165" s="17">
        <f>M165*K165</f>
        <v>0</v>
      </c>
      <c r="O165" s="282">
        <f>N165+K165</f>
        <v>0</v>
      </c>
      <c r="P165" s="282">
        <f>O165*H165</f>
        <v>0</v>
      </c>
      <c r="Q165" s="330">
        <v>0</v>
      </c>
      <c r="R165" s="330">
        <v>0</v>
      </c>
      <c r="S165" s="330">
        <v>0</v>
      </c>
      <c r="T165" s="330">
        <v>0</v>
      </c>
      <c r="U165" s="330">
        <v>0</v>
      </c>
      <c r="V165" s="330">
        <v>0</v>
      </c>
      <c r="W165" s="330">
        <v>0</v>
      </c>
      <c r="X165" s="330">
        <v>0</v>
      </c>
      <c r="Y165" s="330">
        <v>0</v>
      </c>
      <c r="Z165" s="330">
        <v>0</v>
      </c>
      <c r="AA165" s="330">
        <v>0</v>
      </c>
      <c r="AB165" s="330">
        <v>0</v>
      </c>
      <c r="AC165" s="330">
        <v>0</v>
      </c>
      <c r="AD165" s="330">
        <v>0</v>
      </c>
      <c r="AE165" s="330">
        <v>0</v>
      </c>
      <c r="AF165" s="330">
        <v>0</v>
      </c>
      <c r="AG165" s="330">
        <v>0</v>
      </c>
      <c r="AH165" s="330">
        <v>0</v>
      </c>
      <c r="AI165" s="330">
        <v>0</v>
      </c>
      <c r="AJ165" s="330">
        <v>0</v>
      </c>
      <c r="AK165" s="330">
        <v>0</v>
      </c>
      <c r="AL165" s="330">
        <v>0</v>
      </c>
      <c r="AM165" s="330">
        <v>0</v>
      </c>
      <c r="AN165" s="330">
        <v>0</v>
      </c>
    </row>
    <row r="166" spans="1:40">
      <c r="A166" s="6" t="s">
        <v>30</v>
      </c>
      <c r="B166" s="19">
        <v>13070211</v>
      </c>
      <c r="C166" s="260" t="s">
        <v>853</v>
      </c>
      <c r="D166" s="2" t="s">
        <v>199</v>
      </c>
      <c r="E166" s="2">
        <v>12</v>
      </c>
      <c r="F166" s="6">
        <v>1</v>
      </c>
      <c r="G166" s="3">
        <v>282738</v>
      </c>
      <c r="H166" s="17">
        <f t="shared" si="3"/>
        <v>282738</v>
      </c>
      <c r="I166" s="266">
        <f>(K166/F166)/E166</f>
        <v>5760</v>
      </c>
      <c r="J166" s="267">
        <v>69120</v>
      </c>
      <c r="K166" s="262">
        <v>69120</v>
      </c>
      <c r="L166" s="262">
        <f>K166*H166</f>
        <v>19542850560</v>
      </c>
      <c r="M166" s="16">
        <v>0.25</v>
      </c>
      <c r="N166" s="17">
        <f>M166*K166</f>
        <v>17280</v>
      </c>
      <c r="O166" s="282">
        <f>N166+K166</f>
        <v>86400</v>
      </c>
      <c r="P166" s="282">
        <f>O166*H166</f>
        <v>24428563200</v>
      </c>
      <c r="Q166" s="330">
        <v>2764.8</v>
      </c>
      <c r="R166" s="330">
        <v>781714022.4000001</v>
      </c>
      <c r="S166" s="330">
        <v>5529.6</v>
      </c>
      <c r="T166" s="330">
        <v>1563428044.8000002</v>
      </c>
      <c r="U166" s="330">
        <v>6220.8</v>
      </c>
      <c r="V166" s="330">
        <v>1758856550.4000001</v>
      </c>
      <c r="W166" s="330">
        <v>4838.4000000000005</v>
      </c>
      <c r="X166" s="330">
        <v>1367999539.2</v>
      </c>
      <c r="Y166" s="330">
        <v>6220.8</v>
      </c>
      <c r="Z166" s="330">
        <v>1758856550.4000001</v>
      </c>
      <c r="AA166" s="330">
        <v>4838.4000000000005</v>
      </c>
      <c r="AB166" s="330">
        <v>1367999539.2</v>
      </c>
      <c r="AC166" s="330">
        <v>6912</v>
      </c>
      <c r="AD166" s="330">
        <v>1954285056</v>
      </c>
      <c r="AE166" s="330">
        <v>6912</v>
      </c>
      <c r="AF166" s="330">
        <v>1954285056</v>
      </c>
      <c r="AG166" s="330">
        <v>6220.8</v>
      </c>
      <c r="AH166" s="330">
        <v>1758856550.4000001</v>
      </c>
      <c r="AI166" s="330">
        <v>6981.1200000000008</v>
      </c>
      <c r="AJ166" s="330">
        <v>1973827906.5600002</v>
      </c>
      <c r="AK166" s="330">
        <v>6912</v>
      </c>
      <c r="AL166" s="330">
        <v>1954285056</v>
      </c>
      <c r="AM166" s="330">
        <v>4769.2800000000007</v>
      </c>
      <c r="AN166" s="330">
        <v>1348456688.6400001</v>
      </c>
    </row>
    <row r="167" spans="1:40">
      <c r="A167" s="6" t="s">
        <v>30</v>
      </c>
      <c r="B167" s="19">
        <v>13070203</v>
      </c>
      <c r="C167" s="260" t="s">
        <v>357</v>
      </c>
      <c r="D167" s="2" t="s">
        <v>201</v>
      </c>
      <c r="E167" s="2">
        <v>12</v>
      </c>
      <c r="F167" s="6">
        <v>1</v>
      </c>
      <c r="G167" s="3">
        <v>96730</v>
      </c>
      <c r="H167" s="17">
        <f t="shared" si="3"/>
        <v>96730</v>
      </c>
      <c r="I167" s="266">
        <f>(K167/F167)/E167</f>
        <v>120000</v>
      </c>
      <c r="J167" s="267">
        <v>1440000</v>
      </c>
      <c r="K167" s="262">
        <v>1440000</v>
      </c>
      <c r="L167" s="262">
        <f>K167*H167</f>
        <v>139291200000</v>
      </c>
      <c r="M167" s="16">
        <v>0.3</v>
      </c>
      <c r="N167" s="17">
        <f>M167*K167</f>
        <v>432000</v>
      </c>
      <c r="O167" s="282">
        <f>N167+K167</f>
        <v>1872000</v>
      </c>
      <c r="P167" s="282">
        <f>O167*H167</f>
        <v>181078560000</v>
      </c>
      <c r="Q167" s="330">
        <v>57600</v>
      </c>
      <c r="R167" s="330">
        <v>5571648000</v>
      </c>
      <c r="S167" s="330">
        <v>115200</v>
      </c>
      <c r="T167" s="330">
        <v>11143296000</v>
      </c>
      <c r="U167" s="330">
        <v>129600</v>
      </c>
      <c r="V167" s="330">
        <v>12536208000</v>
      </c>
      <c r="W167" s="330">
        <v>100800.00000000001</v>
      </c>
      <c r="X167" s="330">
        <v>9750384000.0000019</v>
      </c>
      <c r="Y167" s="330">
        <v>129600</v>
      </c>
      <c r="Z167" s="330">
        <v>12536208000</v>
      </c>
      <c r="AA167" s="330">
        <v>100800.00000000001</v>
      </c>
      <c r="AB167" s="330">
        <v>9750384000.0000019</v>
      </c>
      <c r="AC167" s="330">
        <v>144000</v>
      </c>
      <c r="AD167" s="330">
        <v>13929120000</v>
      </c>
      <c r="AE167" s="330">
        <v>144000</v>
      </c>
      <c r="AF167" s="330">
        <v>13929120000</v>
      </c>
      <c r="AG167" s="330">
        <v>129600</v>
      </c>
      <c r="AH167" s="330">
        <v>12536208000</v>
      </c>
      <c r="AI167" s="330">
        <v>145440</v>
      </c>
      <c r="AJ167" s="330">
        <v>14068411200</v>
      </c>
      <c r="AK167" s="330">
        <v>144000</v>
      </c>
      <c r="AL167" s="330">
        <v>13929120000</v>
      </c>
      <c r="AM167" s="330">
        <v>99360.000000000015</v>
      </c>
      <c r="AN167" s="330">
        <v>9611092800.0000019</v>
      </c>
    </row>
    <row r="168" spans="1:40">
      <c r="A168" s="6" t="s">
        <v>30</v>
      </c>
      <c r="B168" s="19">
        <v>13070214</v>
      </c>
      <c r="C168" s="260" t="s">
        <v>854</v>
      </c>
      <c r="D168" s="2" t="s">
        <v>201</v>
      </c>
      <c r="E168" s="2">
        <v>12</v>
      </c>
      <c r="F168" s="6">
        <v>1</v>
      </c>
      <c r="G168" s="3">
        <v>126490</v>
      </c>
      <c r="H168" s="17">
        <f t="shared" si="3"/>
        <v>126490</v>
      </c>
      <c r="I168" s="266">
        <f>(K168/F168)/E168</f>
        <v>108000</v>
      </c>
      <c r="J168" s="267">
        <v>1296000</v>
      </c>
      <c r="K168" s="262">
        <v>1296000</v>
      </c>
      <c r="L168" s="262">
        <f>K168*H168</f>
        <v>163931040000</v>
      </c>
      <c r="M168" s="16">
        <v>0.3</v>
      </c>
      <c r="N168" s="17">
        <f>M168*K168</f>
        <v>388800</v>
      </c>
      <c r="O168" s="282">
        <f>N168+K168</f>
        <v>1684800</v>
      </c>
      <c r="P168" s="282">
        <f>O168*H168</f>
        <v>213110352000</v>
      </c>
      <c r="Q168" s="330">
        <v>51840</v>
      </c>
      <c r="R168" s="330">
        <v>6557241600</v>
      </c>
      <c r="S168" s="330">
        <v>103680</v>
      </c>
      <c r="T168" s="330">
        <v>13114483200</v>
      </c>
      <c r="U168" s="330">
        <v>116640</v>
      </c>
      <c r="V168" s="330">
        <v>14753793600</v>
      </c>
      <c r="W168" s="330">
        <v>90720.000000000015</v>
      </c>
      <c r="X168" s="330">
        <v>11475172800.000002</v>
      </c>
      <c r="Y168" s="330">
        <v>116640</v>
      </c>
      <c r="Z168" s="330">
        <v>14753793600</v>
      </c>
      <c r="AA168" s="330">
        <v>90720.000000000015</v>
      </c>
      <c r="AB168" s="330">
        <v>11475172800.000002</v>
      </c>
      <c r="AC168" s="330">
        <v>129600</v>
      </c>
      <c r="AD168" s="330">
        <v>16393104000</v>
      </c>
      <c r="AE168" s="330">
        <v>129600</v>
      </c>
      <c r="AF168" s="330">
        <v>16393104000</v>
      </c>
      <c r="AG168" s="330">
        <v>116640</v>
      </c>
      <c r="AH168" s="330">
        <v>14753793600</v>
      </c>
      <c r="AI168" s="330">
        <v>130896.00000000001</v>
      </c>
      <c r="AJ168" s="330">
        <v>16557035040.000002</v>
      </c>
      <c r="AK168" s="330">
        <v>129600</v>
      </c>
      <c r="AL168" s="330">
        <v>16393104000</v>
      </c>
      <c r="AM168" s="330">
        <v>89424.000000000015</v>
      </c>
      <c r="AN168" s="330">
        <v>11311241760.000002</v>
      </c>
    </row>
    <row r="169" spans="1:40">
      <c r="A169" s="6" t="s">
        <v>30</v>
      </c>
      <c r="B169" s="19">
        <v>13070206</v>
      </c>
      <c r="C169" s="260" t="s">
        <v>855</v>
      </c>
      <c r="D169" s="2" t="s">
        <v>207</v>
      </c>
      <c r="E169" s="2">
        <v>12</v>
      </c>
      <c r="F169" s="6">
        <v>1</v>
      </c>
      <c r="G169" s="3">
        <v>111607</v>
      </c>
      <c r="H169" s="17">
        <f t="shared" si="3"/>
        <v>111607</v>
      </c>
      <c r="I169" s="266">
        <f>(K169/F169)/E169</f>
        <v>180000</v>
      </c>
      <c r="J169" s="267">
        <v>2160000</v>
      </c>
      <c r="K169" s="262">
        <v>2160000</v>
      </c>
      <c r="L169" s="262">
        <f>K169*H169</f>
        <v>241071120000</v>
      </c>
      <c r="M169" s="16">
        <v>0.3</v>
      </c>
      <c r="N169" s="17">
        <f>M169*K169</f>
        <v>648000</v>
      </c>
      <c r="O169" s="282">
        <f>N169+K169</f>
        <v>2808000</v>
      </c>
      <c r="P169" s="282">
        <f>O169*H169</f>
        <v>313392456000</v>
      </c>
      <c r="Q169" s="330">
        <v>86400</v>
      </c>
      <c r="R169" s="330">
        <v>9642844800</v>
      </c>
      <c r="S169" s="330">
        <v>172800</v>
      </c>
      <c r="T169" s="330">
        <v>19285689600</v>
      </c>
      <c r="U169" s="330">
        <v>194400</v>
      </c>
      <c r="V169" s="330">
        <v>21696400800</v>
      </c>
      <c r="W169" s="330">
        <v>151200</v>
      </c>
      <c r="X169" s="330">
        <v>16874978400</v>
      </c>
      <c r="Y169" s="330">
        <v>194400</v>
      </c>
      <c r="Z169" s="330">
        <v>21696400800</v>
      </c>
      <c r="AA169" s="330">
        <v>151200</v>
      </c>
      <c r="AB169" s="330">
        <v>16874978400</v>
      </c>
      <c r="AC169" s="330">
        <v>216000</v>
      </c>
      <c r="AD169" s="330">
        <v>24107112000</v>
      </c>
      <c r="AE169" s="330">
        <v>216000</v>
      </c>
      <c r="AF169" s="330">
        <v>24107112000</v>
      </c>
      <c r="AG169" s="330">
        <v>194400</v>
      </c>
      <c r="AH169" s="330">
        <v>21696400800</v>
      </c>
      <c r="AI169" s="330">
        <v>218160</v>
      </c>
      <c r="AJ169" s="330">
        <v>24348183120</v>
      </c>
      <c r="AK169" s="330">
        <v>216000</v>
      </c>
      <c r="AL169" s="330">
        <v>24107112000</v>
      </c>
      <c r="AM169" s="330">
        <v>149040</v>
      </c>
      <c r="AN169" s="330">
        <v>16633907280</v>
      </c>
    </row>
    <row r="170" spans="1:40">
      <c r="A170" s="6" t="s">
        <v>30</v>
      </c>
      <c r="B170" s="19">
        <v>13070215</v>
      </c>
      <c r="C170" s="260" t="s">
        <v>856</v>
      </c>
      <c r="D170" s="2" t="s">
        <v>205</v>
      </c>
      <c r="E170" s="2">
        <v>12</v>
      </c>
      <c r="F170" s="6">
        <v>1</v>
      </c>
      <c r="G170" s="3">
        <v>178571.42857142858</v>
      </c>
      <c r="H170" s="17">
        <f t="shared" si="3"/>
        <v>178571.42857142858</v>
      </c>
      <c r="I170" s="266">
        <f>(K170/F170)/E170</f>
        <v>120000</v>
      </c>
      <c r="J170" s="267">
        <v>1440000</v>
      </c>
      <c r="K170" s="262">
        <v>1440000</v>
      </c>
      <c r="L170" s="262">
        <f>K170*H170</f>
        <v>257142857142.85715</v>
      </c>
      <c r="M170" s="16">
        <v>0.3</v>
      </c>
      <c r="N170" s="17">
        <f>M170*K170</f>
        <v>432000</v>
      </c>
      <c r="O170" s="282">
        <f>N170+K170</f>
        <v>1872000</v>
      </c>
      <c r="P170" s="282">
        <f>O170*H170</f>
        <v>334285714285.71429</v>
      </c>
      <c r="Q170" s="330">
        <v>57600</v>
      </c>
      <c r="R170" s="330">
        <v>10285714285.714287</v>
      </c>
      <c r="S170" s="330">
        <v>115200</v>
      </c>
      <c r="T170" s="330">
        <v>20571428571.428574</v>
      </c>
      <c r="U170" s="330">
        <v>129600</v>
      </c>
      <c r="V170" s="330">
        <v>23142857142.857143</v>
      </c>
      <c r="W170" s="330">
        <v>100800.00000000001</v>
      </c>
      <c r="X170" s="330">
        <v>18000000000.000004</v>
      </c>
      <c r="Y170" s="330">
        <v>129600</v>
      </c>
      <c r="Z170" s="330">
        <v>23142857142.857143</v>
      </c>
      <c r="AA170" s="330">
        <v>100800.00000000001</v>
      </c>
      <c r="AB170" s="330">
        <v>18000000000.000004</v>
      </c>
      <c r="AC170" s="330">
        <v>144000</v>
      </c>
      <c r="AD170" s="330">
        <v>25714285714.285717</v>
      </c>
      <c r="AE170" s="330">
        <v>144000</v>
      </c>
      <c r="AF170" s="330">
        <v>25714285714.285717</v>
      </c>
      <c r="AG170" s="330">
        <v>129600</v>
      </c>
      <c r="AH170" s="330">
        <v>23142857142.857143</v>
      </c>
      <c r="AI170" s="330">
        <v>145440</v>
      </c>
      <c r="AJ170" s="330">
        <v>25971428571.428574</v>
      </c>
      <c r="AK170" s="330">
        <v>144000</v>
      </c>
      <c r="AL170" s="330">
        <v>25714285714.285717</v>
      </c>
      <c r="AM170" s="330">
        <v>99360.000000000015</v>
      </c>
      <c r="AN170" s="330">
        <v>17742857142.857147</v>
      </c>
    </row>
    <row r="171" spans="1:40">
      <c r="A171" s="6" t="s">
        <v>30</v>
      </c>
      <c r="B171" s="19">
        <v>13070216</v>
      </c>
      <c r="C171" s="260" t="s">
        <v>857</v>
      </c>
      <c r="D171" s="2" t="s">
        <v>209</v>
      </c>
      <c r="E171" s="2">
        <v>12</v>
      </c>
      <c r="F171" s="6">
        <v>1</v>
      </c>
      <c r="G171" s="3">
        <v>215774</v>
      </c>
      <c r="H171" s="17">
        <f t="shared" si="3"/>
        <v>215774</v>
      </c>
      <c r="I171" s="266">
        <f>(K171/F171)/E171</f>
        <v>7200</v>
      </c>
      <c r="J171" s="267">
        <v>86400</v>
      </c>
      <c r="K171" s="262">
        <v>86400</v>
      </c>
      <c r="L171" s="262">
        <f>K171*H171</f>
        <v>18642873600</v>
      </c>
      <c r="M171" s="16">
        <v>0.3</v>
      </c>
      <c r="N171" s="17">
        <f>M171*K171</f>
        <v>25920</v>
      </c>
      <c r="O171" s="282">
        <f>N171+K171</f>
        <v>112320</v>
      </c>
      <c r="P171" s="282">
        <f>O171*H171</f>
        <v>24235735680</v>
      </c>
      <c r="Q171" s="330">
        <v>3456</v>
      </c>
      <c r="R171" s="330">
        <v>745714944</v>
      </c>
      <c r="S171" s="330">
        <v>6912</v>
      </c>
      <c r="T171" s="330">
        <v>1491429888</v>
      </c>
      <c r="U171" s="330">
        <v>7776</v>
      </c>
      <c r="V171" s="330">
        <v>1677858624</v>
      </c>
      <c r="W171" s="330">
        <v>6048.0000000000009</v>
      </c>
      <c r="X171" s="330">
        <v>1305001152.0000002</v>
      </c>
      <c r="Y171" s="330">
        <v>7776</v>
      </c>
      <c r="Z171" s="330">
        <v>1677858624</v>
      </c>
      <c r="AA171" s="330">
        <v>6048.0000000000009</v>
      </c>
      <c r="AB171" s="330">
        <v>1305001152.0000002</v>
      </c>
      <c r="AC171" s="330">
        <v>8640</v>
      </c>
      <c r="AD171" s="330">
        <v>1864287360</v>
      </c>
      <c r="AE171" s="330">
        <v>8640</v>
      </c>
      <c r="AF171" s="330">
        <v>1864287360</v>
      </c>
      <c r="AG171" s="330">
        <v>7776</v>
      </c>
      <c r="AH171" s="330">
        <v>1677858624</v>
      </c>
      <c r="AI171" s="330">
        <v>8726.4000000000015</v>
      </c>
      <c r="AJ171" s="330">
        <v>1882930233.6000004</v>
      </c>
      <c r="AK171" s="330">
        <v>8640</v>
      </c>
      <c r="AL171" s="330">
        <v>1864287360</v>
      </c>
      <c r="AM171" s="330">
        <v>5961.6</v>
      </c>
      <c r="AN171" s="330">
        <v>1286358278.4000001</v>
      </c>
    </row>
    <row r="172" spans="1:40">
      <c r="A172" s="6" t="s">
        <v>30</v>
      </c>
      <c r="B172" s="399" t="s">
        <v>1128</v>
      </c>
      <c r="C172" s="379" t="s">
        <v>842</v>
      </c>
      <c r="D172" s="401" t="s">
        <v>1129</v>
      </c>
      <c r="E172" s="2">
        <v>12</v>
      </c>
      <c r="F172" s="6">
        <v>1</v>
      </c>
      <c r="G172" s="3">
        <v>260416.66666666669</v>
      </c>
      <c r="H172" s="17">
        <f t="shared" si="3"/>
        <v>260416.66666666669</v>
      </c>
      <c r="I172" s="266">
        <f>(K172/F172)/E172</f>
        <v>7200</v>
      </c>
      <c r="J172" s="267">
        <v>86400</v>
      </c>
      <c r="K172" s="262">
        <v>86400</v>
      </c>
      <c r="L172" s="262">
        <f>K172*H172</f>
        <v>22500000000</v>
      </c>
      <c r="M172" s="16">
        <v>0.2</v>
      </c>
      <c r="N172" s="17">
        <f>M172*K172</f>
        <v>17280</v>
      </c>
      <c r="O172" s="282">
        <f>N172+K172</f>
        <v>103680</v>
      </c>
      <c r="P172" s="282">
        <f>O172*H172</f>
        <v>27000000000.000004</v>
      </c>
      <c r="Q172" s="330">
        <v>3456</v>
      </c>
      <c r="R172" s="330">
        <v>900000000.00000012</v>
      </c>
      <c r="S172" s="330">
        <v>6912</v>
      </c>
      <c r="T172" s="330">
        <v>1800000000.0000002</v>
      </c>
      <c r="U172" s="330">
        <v>7776</v>
      </c>
      <c r="V172" s="330">
        <v>2025000000.0000002</v>
      </c>
      <c r="W172" s="330">
        <v>6048.0000000000009</v>
      </c>
      <c r="X172" s="330">
        <v>1575000000.0000002</v>
      </c>
      <c r="Y172" s="330">
        <v>7776</v>
      </c>
      <c r="Z172" s="330">
        <v>2025000000.0000002</v>
      </c>
      <c r="AA172" s="330">
        <v>6048.0000000000009</v>
      </c>
      <c r="AB172" s="330">
        <v>1575000000.0000002</v>
      </c>
      <c r="AC172" s="330">
        <v>8640</v>
      </c>
      <c r="AD172" s="330">
        <v>2250000000</v>
      </c>
      <c r="AE172" s="330">
        <v>8640</v>
      </c>
      <c r="AF172" s="330">
        <v>2250000000</v>
      </c>
      <c r="AG172" s="330">
        <v>7776</v>
      </c>
      <c r="AH172" s="330">
        <v>2025000000.0000002</v>
      </c>
      <c r="AI172" s="330">
        <v>8726.4000000000015</v>
      </c>
      <c r="AJ172" s="330">
        <v>2272500000.0000005</v>
      </c>
      <c r="AK172" s="330">
        <v>8640</v>
      </c>
      <c r="AL172" s="330">
        <v>2250000000</v>
      </c>
      <c r="AM172" s="330">
        <v>5961.6</v>
      </c>
      <c r="AN172" s="330">
        <v>1552500000.0000002</v>
      </c>
    </row>
    <row r="173" spans="1:40">
      <c r="A173" s="6" t="s">
        <v>30</v>
      </c>
      <c r="B173" s="19">
        <v>13070303</v>
      </c>
      <c r="C173" s="379" t="s">
        <v>844</v>
      </c>
      <c r="D173" s="2" t="s">
        <v>843</v>
      </c>
      <c r="E173" s="2">
        <v>12</v>
      </c>
      <c r="F173" s="6">
        <v>1</v>
      </c>
      <c r="G173" s="3">
        <v>208400</v>
      </c>
      <c r="H173" s="17">
        <f t="shared" si="3"/>
        <v>208400</v>
      </c>
      <c r="I173" s="266">
        <f>(K173/F173)/E173</f>
        <v>2160</v>
      </c>
      <c r="J173" s="267">
        <v>25920</v>
      </c>
      <c r="K173" s="262">
        <v>25920</v>
      </c>
      <c r="L173" s="262">
        <f>K173*H173</f>
        <v>5401728000</v>
      </c>
      <c r="M173" s="16">
        <v>0.3</v>
      </c>
      <c r="N173" s="17">
        <f>M173*K173</f>
        <v>7776</v>
      </c>
      <c r="O173" s="282">
        <f>N173+K173</f>
        <v>33696</v>
      </c>
      <c r="P173" s="282">
        <f>O173*H173</f>
        <v>7022246400</v>
      </c>
      <c r="Q173" s="330">
        <v>1036.8</v>
      </c>
      <c r="R173" s="330">
        <v>216069120</v>
      </c>
      <c r="S173" s="330">
        <v>2073.6</v>
      </c>
      <c r="T173" s="330">
        <v>432138240</v>
      </c>
      <c r="U173" s="330">
        <v>2332.7999999999997</v>
      </c>
      <c r="V173" s="330">
        <v>486155519.99999994</v>
      </c>
      <c r="W173" s="330">
        <v>1814.4</v>
      </c>
      <c r="X173" s="330">
        <v>378120960</v>
      </c>
      <c r="Y173" s="330">
        <v>2332.7999999999997</v>
      </c>
      <c r="Z173" s="330">
        <v>486155519.99999994</v>
      </c>
      <c r="AA173" s="330">
        <v>1814.4</v>
      </c>
      <c r="AB173" s="330">
        <v>378120960</v>
      </c>
      <c r="AC173" s="330">
        <v>2592</v>
      </c>
      <c r="AD173" s="330">
        <v>540172800</v>
      </c>
      <c r="AE173" s="330">
        <v>2592</v>
      </c>
      <c r="AF173" s="330">
        <v>540172800</v>
      </c>
      <c r="AG173" s="330">
        <v>2332.7999999999997</v>
      </c>
      <c r="AH173" s="330">
        <v>486155519.99999994</v>
      </c>
      <c r="AI173" s="330">
        <v>2617.92</v>
      </c>
      <c r="AJ173" s="330">
        <v>545574528</v>
      </c>
      <c r="AK173" s="330">
        <v>2592</v>
      </c>
      <c r="AL173" s="330">
        <v>540172800</v>
      </c>
      <c r="AM173" s="330">
        <v>1788.4800000000002</v>
      </c>
      <c r="AN173" s="330">
        <v>372719232.00000006</v>
      </c>
    </row>
    <row r="174" spans="1:40">
      <c r="A174" s="398" t="s">
        <v>30</v>
      </c>
      <c r="B174" s="19">
        <v>13070212</v>
      </c>
      <c r="C174" s="379" t="s">
        <v>492</v>
      </c>
      <c r="D174" s="2" t="s">
        <v>493</v>
      </c>
      <c r="E174" s="2">
        <v>12</v>
      </c>
      <c r="F174" s="6">
        <v>1</v>
      </c>
      <c r="G174" s="3">
        <v>316220</v>
      </c>
      <c r="H174" s="17">
        <f t="shared" si="3"/>
        <v>316220</v>
      </c>
      <c r="I174" s="266">
        <f>(K174/F174)/E174</f>
        <v>7200</v>
      </c>
      <c r="J174" s="267">
        <v>86400</v>
      </c>
      <c r="K174" s="262">
        <v>86400</v>
      </c>
      <c r="L174" s="262">
        <f>K174*H174</f>
        <v>27321408000</v>
      </c>
      <c r="M174" s="16">
        <v>0.1</v>
      </c>
      <c r="N174" s="17">
        <f>M174*K174</f>
        <v>8640</v>
      </c>
      <c r="O174" s="282">
        <f>N174+K174</f>
        <v>95040</v>
      </c>
      <c r="P174" s="282">
        <f>O174*H174</f>
        <v>30053548800</v>
      </c>
      <c r="Q174" s="330">
        <v>3456</v>
      </c>
      <c r="R174" s="330">
        <v>1092856320</v>
      </c>
      <c r="S174" s="330">
        <v>6912</v>
      </c>
      <c r="T174" s="330">
        <v>2185712640</v>
      </c>
      <c r="U174" s="330">
        <v>7776</v>
      </c>
      <c r="V174" s="330">
        <v>2458926720</v>
      </c>
      <c r="W174" s="330">
        <v>6048.0000000000009</v>
      </c>
      <c r="X174" s="330">
        <v>1912498560.0000002</v>
      </c>
      <c r="Y174" s="330">
        <v>7776</v>
      </c>
      <c r="Z174" s="330">
        <v>2458926720</v>
      </c>
      <c r="AA174" s="330">
        <v>6048.0000000000009</v>
      </c>
      <c r="AB174" s="330">
        <v>1912498560.0000002</v>
      </c>
      <c r="AC174" s="330">
        <v>8640</v>
      </c>
      <c r="AD174" s="330">
        <v>2732140800</v>
      </c>
      <c r="AE174" s="330">
        <v>8640</v>
      </c>
      <c r="AF174" s="330">
        <v>2732140800</v>
      </c>
      <c r="AG174" s="330">
        <v>7776</v>
      </c>
      <c r="AH174" s="330">
        <v>2458926720</v>
      </c>
      <c r="AI174" s="330">
        <v>8726.4000000000015</v>
      </c>
      <c r="AJ174" s="330">
        <v>2759462208.0000005</v>
      </c>
      <c r="AK174" s="330">
        <v>8640</v>
      </c>
      <c r="AL174" s="330">
        <v>2732140800</v>
      </c>
      <c r="AM174" s="330">
        <v>5961.6</v>
      </c>
      <c r="AN174" s="330">
        <v>1885177152</v>
      </c>
    </row>
    <row r="175" spans="1:40">
      <c r="A175" s="6" t="s">
        <v>33</v>
      </c>
      <c r="B175" s="19">
        <v>13040206</v>
      </c>
      <c r="C175" s="260" t="s">
        <v>859</v>
      </c>
      <c r="D175" s="2" t="s">
        <v>858</v>
      </c>
      <c r="E175" s="2">
        <v>12</v>
      </c>
      <c r="F175" s="6">
        <v>30</v>
      </c>
      <c r="G175" s="3">
        <v>360000</v>
      </c>
      <c r="H175" s="17">
        <f t="shared" si="3"/>
        <v>12000</v>
      </c>
      <c r="I175" s="266">
        <f>(K175/F175)/E175</f>
        <v>24000</v>
      </c>
      <c r="J175" s="267">
        <v>288000</v>
      </c>
      <c r="K175" s="262">
        <v>8640000</v>
      </c>
      <c r="L175" s="262">
        <f>K175*H175</f>
        <v>103680000000</v>
      </c>
      <c r="M175" s="16">
        <v>0.4</v>
      </c>
      <c r="N175" s="17">
        <f>M175*K175</f>
        <v>3456000</v>
      </c>
      <c r="O175" s="282">
        <f>N175+K175</f>
        <v>12096000</v>
      </c>
      <c r="P175" s="282">
        <f>O175*H175</f>
        <v>145152000000</v>
      </c>
      <c r="Q175" s="330">
        <v>345600</v>
      </c>
      <c r="R175" s="330">
        <v>4147200000</v>
      </c>
      <c r="S175" s="330">
        <v>691200</v>
      </c>
      <c r="T175" s="330">
        <v>8294400000</v>
      </c>
      <c r="U175" s="330">
        <v>777600</v>
      </c>
      <c r="V175" s="330">
        <v>9331200000</v>
      </c>
      <c r="W175" s="330">
        <v>604800</v>
      </c>
      <c r="X175" s="330">
        <v>7257600000</v>
      </c>
      <c r="Y175" s="330">
        <v>777600</v>
      </c>
      <c r="Z175" s="330">
        <v>9331200000</v>
      </c>
      <c r="AA175" s="330">
        <v>604800</v>
      </c>
      <c r="AB175" s="330">
        <v>7257600000</v>
      </c>
      <c r="AC175" s="330">
        <v>864000</v>
      </c>
      <c r="AD175" s="330">
        <v>10368000000</v>
      </c>
      <c r="AE175" s="330">
        <v>864000</v>
      </c>
      <c r="AF175" s="330">
        <v>10368000000</v>
      </c>
      <c r="AG175" s="330">
        <v>777600</v>
      </c>
      <c r="AH175" s="330">
        <v>9331200000</v>
      </c>
      <c r="AI175" s="330">
        <v>872640</v>
      </c>
      <c r="AJ175" s="330">
        <v>10471680000</v>
      </c>
      <c r="AK175" s="330">
        <v>864000</v>
      </c>
      <c r="AL175" s="330">
        <v>10368000000</v>
      </c>
      <c r="AM175" s="330">
        <v>596160</v>
      </c>
      <c r="AN175" s="330">
        <v>7153920000</v>
      </c>
    </row>
    <row r="176" spans="1:40">
      <c r="A176" s="6" t="s">
        <v>33</v>
      </c>
      <c r="B176" s="19">
        <v>13040216</v>
      </c>
      <c r="C176" s="260" t="s">
        <v>1066</v>
      </c>
      <c r="D176" s="2" t="s">
        <v>215</v>
      </c>
      <c r="E176" s="2">
        <v>12</v>
      </c>
      <c r="F176" s="6">
        <v>28</v>
      </c>
      <c r="G176" s="3">
        <v>211260</v>
      </c>
      <c r="H176" s="17">
        <f t="shared" si="3"/>
        <v>7545</v>
      </c>
      <c r="I176" s="266">
        <f>(K176/F176)/E176</f>
        <v>38571.428571428572</v>
      </c>
      <c r="J176" s="267">
        <v>462857.14285714284</v>
      </c>
      <c r="K176" s="262">
        <v>12960000</v>
      </c>
      <c r="L176" s="262">
        <f>K176*H176</f>
        <v>97783200000</v>
      </c>
      <c r="M176" s="16">
        <v>0.3</v>
      </c>
      <c r="N176" s="17">
        <f>M176*K176</f>
        <v>3888000</v>
      </c>
      <c r="O176" s="282">
        <f>N176+K176</f>
        <v>16848000</v>
      </c>
      <c r="P176" s="282">
        <f>O176*H176</f>
        <v>127118160000</v>
      </c>
      <c r="Q176" s="330">
        <v>518400</v>
      </c>
      <c r="R176" s="330">
        <v>3911328000</v>
      </c>
      <c r="S176" s="330">
        <v>1036800</v>
      </c>
      <c r="T176" s="330">
        <v>7822656000</v>
      </c>
      <c r="U176" s="330">
        <v>1166400</v>
      </c>
      <c r="V176" s="330">
        <v>8800488000</v>
      </c>
      <c r="W176" s="330">
        <v>907200.00000000012</v>
      </c>
      <c r="X176" s="330">
        <v>6844824000.000001</v>
      </c>
      <c r="Y176" s="330">
        <v>1166400</v>
      </c>
      <c r="Z176" s="330">
        <v>8800488000</v>
      </c>
      <c r="AA176" s="330">
        <v>907200.00000000012</v>
      </c>
      <c r="AB176" s="330">
        <v>6844824000.000001</v>
      </c>
      <c r="AC176" s="330">
        <v>1296000</v>
      </c>
      <c r="AD176" s="330">
        <v>9778320000</v>
      </c>
      <c r="AE176" s="330">
        <v>1296000</v>
      </c>
      <c r="AF176" s="330">
        <v>9778320000</v>
      </c>
      <c r="AG176" s="330">
        <v>1166400</v>
      </c>
      <c r="AH176" s="330">
        <v>8800488000</v>
      </c>
      <c r="AI176" s="330">
        <v>1308960</v>
      </c>
      <c r="AJ176" s="330">
        <v>9876103200</v>
      </c>
      <c r="AK176" s="330">
        <v>1296000</v>
      </c>
      <c r="AL176" s="330">
        <v>9778320000</v>
      </c>
      <c r="AM176" s="330">
        <v>894240.00000000012</v>
      </c>
      <c r="AN176" s="330">
        <v>6747040800.000001</v>
      </c>
    </row>
    <row r="177" spans="1:40">
      <c r="A177" s="6" t="s">
        <v>33</v>
      </c>
      <c r="B177" s="19">
        <v>13030202</v>
      </c>
      <c r="C177" s="260" t="s">
        <v>861</v>
      </c>
      <c r="D177" s="2" t="s">
        <v>888</v>
      </c>
      <c r="E177" s="2">
        <v>12</v>
      </c>
      <c r="F177" s="6">
        <v>30</v>
      </c>
      <c r="G177" s="3">
        <v>158400</v>
      </c>
      <c r="H177" s="17">
        <f t="shared" si="3"/>
        <v>5280</v>
      </c>
      <c r="I177" s="266">
        <f>(K177/F177)/E177</f>
        <v>28800</v>
      </c>
      <c r="J177" s="267">
        <v>345600</v>
      </c>
      <c r="K177" s="262">
        <v>10368000</v>
      </c>
      <c r="L177" s="262">
        <f>K177*H177</f>
        <v>54743040000</v>
      </c>
      <c r="M177" s="16">
        <v>0.3</v>
      </c>
      <c r="N177" s="17">
        <f>M177*K177</f>
        <v>3110400</v>
      </c>
      <c r="O177" s="282">
        <f>N177+K177</f>
        <v>13478400</v>
      </c>
      <c r="P177" s="282">
        <f>O177*H177</f>
        <v>71165952000</v>
      </c>
      <c r="Q177" s="330">
        <v>414720</v>
      </c>
      <c r="R177" s="330">
        <v>2189721600</v>
      </c>
      <c r="S177" s="330">
        <v>829440</v>
      </c>
      <c r="T177" s="330">
        <v>4379443200</v>
      </c>
      <c r="U177" s="330">
        <v>933120</v>
      </c>
      <c r="V177" s="330">
        <v>4926873600</v>
      </c>
      <c r="W177" s="330">
        <v>725760.00000000012</v>
      </c>
      <c r="X177" s="330">
        <v>3832012800.0000005</v>
      </c>
      <c r="Y177" s="330">
        <v>933120</v>
      </c>
      <c r="Z177" s="330">
        <v>4926873600</v>
      </c>
      <c r="AA177" s="330">
        <v>725760.00000000012</v>
      </c>
      <c r="AB177" s="330">
        <v>3832012800.0000005</v>
      </c>
      <c r="AC177" s="330">
        <v>1036800</v>
      </c>
      <c r="AD177" s="330">
        <v>5474304000</v>
      </c>
      <c r="AE177" s="330">
        <v>1036800</v>
      </c>
      <c r="AF177" s="330">
        <v>5474304000</v>
      </c>
      <c r="AG177" s="330">
        <v>933120</v>
      </c>
      <c r="AH177" s="330">
        <v>4926873600</v>
      </c>
      <c r="AI177" s="330">
        <v>1047168.0000000001</v>
      </c>
      <c r="AJ177" s="330">
        <v>5529047040.000001</v>
      </c>
      <c r="AK177" s="330">
        <v>1036800</v>
      </c>
      <c r="AL177" s="330">
        <v>5474304000</v>
      </c>
      <c r="AM177" s="330">
        <v>715392.00000000012</v>
      </c>
      <c r="AN177" s="330">
        <v>3777269760.0000005</v>
      </c>
    </row>
    <row r="178" spans="1:40">
      <c r="A178" s="6" t="s">
        <v>33</v>
      </c>
      <c r="B178" s="19">
        <v>13030204</v>
      </c>
      <c r="C178" s="260" t="s">
        <v>862</v>
      </c>
      <c r="D178" s="2"/>
      <c r="E178" s="2">
        <v>12</v>
      </c>
      <c r="F178" s="6">
        <v>30</v>
      </c>
      <c r="G178" s="3">
        <v>490920</v>
      </c>
      <c r="H178" s="17">
        <f t="shared" si="3"/>
        <v>16364</v>
      </c>
      <c r="I178" s="266">
        <f>(K178/F178)/E178</f>
        <v>4000</v>
      </c>
      <c r="J178" s="267">
        <v>48000</v>
      </c>
      <c r="K178" s="262">
        <v>1440000</v>
      </c>
      <c r="L178" s="262">
        <f>K178*H178</f>
        <v>23564160000</v>
      </c>
      <c r="M178" s="16">
        <v>0.2</v>
      </c>
      <c r="N178" s="17">
        <f>M178*K178</f>
        <v>288000</v>
      </c>
      <c r="O178" s="282">
        <f>N178+K178</f>
        <v>1728000</v>
      </c>
      <c r="P178" s="282">
        <f>O178*H178</f>
        <v>28276992000</v>
      </c>
      <c r="Q178" s="330">
        <v>57600</v>
      </c>
      <c r="R178" s="330">
        <v>942566400</v>
      </c>
      <c r="S178" s="330">
        <v>115200</v>
      </c>
      <c r="T178" s="330">
        <v>1885132800</v>
      </c>
      <c r="U178" s="330">
        <v>129600</v>
      </c>
      <c r="V178" s="330">
        <v>2120774400</v>
      </c>
      <c r="W178" s="330">
        <v>100800.00000000001</v>
      </c>
      <c r="X178" s="330">
        <v>1649491200.0000002</v>
      </c>
      <c r="Y178" s="330">
        <v>129600</v>
      </c>
      <c r="Z178" s="330">
        <v>2120774400</v>
      </c>
      <c r="AA178" s="330">
        <v>100800.00000000001</v>
      </c>
      <c r="AB178" s="330">
        <v>1649491200.0000002</v>
      </c>
      <c r="AC178" s="330">
        <v>144000</v>
      </c>
      <c r="AD178" s="330">
        <v>2356416000</v>
      </c>
      <c r="AE178" s="330">
        <v>144000</v>
      </c>
      <c r="AF178" s="330">
        <v>2356416000</v>
      </c>
      <c r="AG178" s="330">
        <v>129600</v>
      </c>
      <c r="AH178" s="330">
        <v>2120774400</v>
      </c>
      <c r="AI178" s="330">
        <v>145440</v>
      </c>
      <c r="AJ178" s="330">
        <v>2379980160</v>
      </c>
      <c r="AK178" s="330">
        <v>144000</v>
      </c>
      <c r="AL178" s="330">
        <v>2356416000</v>
      </c>
      <c r="AM178" s="330">
        <v>99360.000000000015</v>
      </c>
      <c r="AN178" s="330">
        <v>1625927040.0000002</v>
      </c>
    </row>
    <row r="179" spans="1:40">
      <c r="A179" s="6" t="s">
        <v>33</v>
      </c>
      <c r="B179" s="19">
        <v>13030205</v>
      </c>
      <c r="C179" s="260" t="s">
        <v>863</v>
      </c>
      <c r="D179" s="2"/>
      <c r="E179" s="2">
        <v>12</v>
      </c>
      <c r="F179" s="6">
        <v>30</v>
      </c>
      <c r="G179" s="3">
        <v>763650</v>
      </c>
      <c r="H179" s="17">
        <f t="shared" si="3"/>
        <v>25455</v>
      </c>
      <c r="I179" s="266">
        <f>(K179/F179)/E179</f>
        <v>3600</v>
      </c>
      <c r="J179" s="267">
        <v>43200</v>
      </c>
      <c r="K179" s="262">
        <v>1296000</v>
      </c>
      <c r="L179" s="262">
        <f>K179*H179</f>
        <v>32989680000</v>
      </c>
      <c r="M179" s="16">
        <v>0.2</v>
      </c>
      <c r="N179" s="17">
        <f>M179*K179</f>
        <v>259200</v>
      </c>
      <c r="O179" s="282">
        <f>N179+K179</f>
        <v>1555200</v>
      </c>
      <c r="P179" s="282">
        <f>O179*H179</f>
        <v>39587616000</v>
      </c>
      <c r="Q179" s="330">
        <v>51840</v>
      </c>
      <c r="R179" s="330">
        <v>1319587200</v>
      </c>
      <c r="S179" s="330">
        <v>103680</v>
      </c>
      <c r="T179" s="330">
        <v>2639174400</v>
      </c>
      <c r="U179" s="330">
        <v>116640</v>
      </c>
      <c r="V179" s="330">
        <v>2969071200</v>
      </c>
      <c r="W179" s="330">
        <v>90720.000000000015</v>
      </c>
      <c r="X179" s="330">
        <v>2309277600.0000005</v>
      </c>
      <c r="Y179" s="330">
        <v>116640</v>
      </c>
      <c r="Z179" s="330">
        <v>2969071200</v>
      </c>
      <c r="AA179" s="330">
        <v>90720.000000000015</v>
      </c>
      <c r="AB179" s="330">
        <v>2309277600.0000005</v>
      </c>
      <c r="AC179" s="330">
        <v>129600</v>
      </c>
      <c r="AD179" s="330">
        <v>3298968000</v>
      </c>
      <c r="AE179" s="330">
        <v>129600</v>
      </c>
      <c r="AF179" s="330">
        <v>3298968000</v>
      </c>
      <c r="AG179" s="330">
        <v>116640</v>
      </c>
      <c r="AH179" s="330">
        <v>2969071200</v>
      </c>
      <c r="AI179" s="330">
        <v>130896.00000000001</v>
      </c>
      <c r="AJ179" s="330">
        <v>3331957680.0000005</v>
      </c>
      <c r="AK179" s="330">
        <v>129600</v>
      </c>
      <c r="AL179" s="330">
        <v>3298968000</v>
      </c>
      <c r="AM179" s="330">
        <v>89424.000000000015</v>
      </c>
      <c r="AN179" s="330">
        <v>2276287920.0000005</v>
      </c>
    </row>
    <row r="180" spans="1:40">
      <c r="A180" s="6" t="s">
        <v>33</v>
      </c>
      <c r="B180" s="19">
        <v>13040203</v>
      </c>
      <c r="C180" s="260" t="s">
        <v>864</v>
      </c>
      <c r="D180" s="2" t="s">
        <v>218</v>
      </c>
      <c r="E180" s="2">
        <v>12</v>
      </c>
      <c r="F180" s="6">
        <v>30</v>
      </c>
      <c r="G180" s="3">
        <v>224940</v>
      </c>
      <c r="H180" s="17">
        <f t="shared" si="3"/>
        <v>7498</v>
      </c>
      <c r="I180" s="266">
        <f>(K180/F180)/E180</f>
        <v>6000</v>
      </c>
      <c r="J180" s="267">
        <v>72000</v>
      </c>
      <c r="K180" s="262">
        <v>2160000</v>
      </c>
      <c r="L180" s="262">
        <f>K180*H180</f>
        <v>16195680000</v>
      </c>
      <c r="M180" s="16">
        <v>0.3</v>
      </c>
      <c r="N180" s="17">
        <f>M180*K180</f>
        <v>648000</v>
      </c>
      <c r="O180" s="282">
        <f>N180+K180</f>
        <v>2808000</v>
      </c>
      <c r="P180" s="282">
        <f>O180*H180</f>
        <v>21054384000</v>
      </c>
      <c r="Q180" s="330">
        <v>86400</v>
      </c>
      <c r="R180" s="330">
        <v>647827200</v>
      </c>
      <c r="S180" s="330">
        <v>172800</v>
      </c>
      <c r="T180" s="330">
        <v>1295654400</v>
      </c>
      <c r="U180" s="330">
        <v>194400</v>
      </c>
      <c r="V180" s="330">
        <v>1457611200</v>
      </c>
      <c r="W180" s="330">
        <v>151200</v>
      </c>
      <c r="X180" s="330">
        <v>1133697600</v>
      </c>
      <c r="Y180" s="330">
        <v>194400</v>
      </c>
      <c r="Z180" s="330">
        <v>1457611200</v>
      </c>
      <c r="AA180" s="330">
        <v>151200</v>
      </c>
      <c r="AB180" s="330">
        <v>1133697600</v>
      </c>
      <c r="AC180" s="330">
        <v>216000</v>
      </c>
      <c r="AD180" s="330">
        <v>1619568000</v>
      </c>
      <c r="AE180" s="330">
        <v>216000</v>
      </c>
      <c r="AF180" s="330">
        <v>1619568000</v>
      </c>
      <c r="AG180" s="330">
        <v>194400</v>
      </c>
      <c r="AH180" s="330">
        <v>1457611200</v>
      </c>
      <c r="AI180" s="330">
        <v>218160</v>
      </c>
      <c r="AJ180" s="330">
        <v>1635763680</v>
      </c>
      <c r="AK180" s="330">
        <v>216000</v>
      </c>
      <c r="AL180" s="330">
        <v>1619568000</v>
      </c>
      <c r="AM180" s="330">
        <v>149040</v>
      </c>
      <c r="AN180" s="330">
        <v>1117501920</v>
      </c>
    </row>
    <row r="181" spans="1:40">
      <c r="A181" s="6" t="s">
        <v>33</v>
      </c>
      <c r="B181" s="19">
        <v>13040210</v>
      </c>
      <c r="C181" s="260" t="s">
        <v>865</v>
      </c>
      <c r="D181" s="2" t="s">
        <v>211</v>
      </c>
      <c r="E181" s="2">
        <v>12</v>
      </c>
      <c r="F181" s="6">
        <v>6</v>
      </c>
      <c r="G181" s="3">
        <v>186000</v>
      </c>
      <c r="H181" s="17">
        <f t="shared" si="3"/>
        <v>31000</v>
      </c>
      <c r="I181" s="266">
        <f>(K181/F181)/E181</f>
        <v>0</v>
      </c>
      <c r="J181" s="267">
        <v>0</v>
      </c>
      <c r="K181" s="262">
        <v>0</v>
      </c>
      <c r="L181" s="262">
        <f>K181*H181</f>
        <v>0</v>
      </c>
      <c r="M181" s="16">
        <v>0.1</v>
      </c>
      <c r="N181" s="17">
        <f>M181*K181</f>
        <v>0</v>
      </c>
      <c r="O181" s="282">
        <f>N181+K181</f>
        <v>0</v>
      </c>
      <c r="P181" s="282">
        <f>O181*H181</f>
        <v>0</v>
      </c>
      <c r="Q181" s="330">
        <v>0</v>
      </c>
      <c r="R181" s="330">
        <v>0</v>
      </c>
      <c r="S181" s="330">
        <v>0</v>
      </c>
      <c r="T181" s="330">
        <v>0</v>
      </c>
      <c r="U181" s="330">
        <v>0</v>
      </c>
      <c r="V181" s="330">
        <v>0</v>
      </c>
      <c r="W181" s="330">
        <v>0</v>
      </c>
      <c r="X181" s="330">
        <v>0</v>
      </c>
      <c r="Y181" s="330">
        <v>0</v>
      </c>
      <c r="Z181" s="330">
        <v>0</v>
      </c>
      <c r="AA181" s="330">
        <v>0</v>
      </c>
      <c r="AB181" s="330">
        <v>0</v>
      </c>
      <c r="AC181" s="330">
        <v>0</v>
      </c>
      <c r="AD181" s="330">
        <v>0</v>
      </c>
      <c r="AE181" s="330">
        <v>0</v>
      </c>
      <c r="AF181" s="330">
        <v>0</v>
      </c>
      <c r="AG181" s="330">
        <v>0</v>
      </c>
      <c r="AH181" s="330">
        <v>0</v>
      </c>
      <c r="AI181" s="330">
        <v>0</v>
      </c>
      <c r="AJ181" s="330">
        <v>0</v>
      </c>
      <c r="AK181" s="330">
        <v>0</v>
      </c>
      <c r="AL181" s="330">
        <v>0</v>
      </c>
      <c r="AM181" s="330">
        <v>0</v>
      </c>
      <c r="AN181" s="330">
        <v>0</v>
      </c>
    </row>
    <row r="182" spans="1:40">
      <c r="A182" s="6" t="s">
        <v>33</v>
      </c>
      <c r="B182" s="19">
        <v>13040204</v>
      </c>
      <c r="C182" s="260" t="s">
        <v>866</v>
      </c>
      <c r="D182" s="2"/>
      <c r="E182" s="2">
        <v>12</v>
      </c>
      <c r="F182" s="6">
        <v>30</v>
      </c>
      <c r="G182" s="3">
        <v>282000</v>
      </c>
      <c r="H182" s="17">
        <f t="shared" si="3"/>
        <v>9400</v>
      </c>
      <c r="I182" s="266">
        <f>(K182/F182)/E182</f>
        <v>6000</v>
      </c>
      <c r="J182" s="267">
        <v>72000</v>
      </c>
      <c r="K182" s="262">
        <v>2160000</v>
      </c>
      <c r="L182" s="262">
        <f>K182*H182</f>
        <v>20304000000</v>
      </c>
      <c r="M182" s="16">
        <v>0.1</v>
      </c>
      <c r="N182" s="17">
        <f>M182*K182</f>
        <v>216000</v>
      </c>
      <c r="O182" s="282">
        <f>N182+K182</f>
        <v>2376000</v>
      </c>
      <c r="P182" s="282">
        <f>O182*H182</f>
        <v>22334400000</v>
      </c>
      <c r="Q182" s="330">
        <v>86400</v>
      </c>
      <c r="R182" s="330">
        <v>812160000</v>
      </c>
      <c r="S182" s="330">
        <v>172800</v>
      </c>
      <c r="T182" s="330">
        <v>1624320000</v>
      </c>
      <c r="U182" s="330">
        <v>194400</v>
      </c>
      <c r="V182" s="330">
        <v>1827360000</v>
      </c>
      <c r="W182" s="330">
        <v>151200</v>
      </c>
      <c r="X182" s="330">
        <v>1421280000</v>
      </c>
      <c r="Y182" s="330">
        <v>194400</v>
      </c>
      <c r="Z182" s="330">
        <v>1827360000</v>
      </c>
      <c r="AA182" s="330">
        <v>151200</v>
      </c>
      <c r="AB182" s="330">
        <v>1421280000</v>
      </c>
      <c r="AC182" s="330">
        <v>216000</v>
      </c>
      <c r="AD182" s="330">
        <v>2030400000</v>
      </c>
      <c r="AE182" s="330">
        <v>216000</v>
      </c>
      <c r="AF182" s="330">
        <v>2030400000</v>
      </c>
      <c r="AG182" s="330">
        <v>194400</v>
      </c>
      <c r="AH182" s="330">
        <v>1827360000</v>
      </c>
      <c r="AI182" s="330">
        <v>218160</v>
      </c>
      <c r="AJ182" s="330">
        <v>2050704000</v>
      </c>
      <c r="AK182" s="330">
        <v>216000</v>
      </c>
      <c r="AL182" s="330">
        <v>2030400000</v>
      </c>
      <c r="AM182" s="330">
        <v>149040</v>
      </c>
      <c r="AN182" s="330">
        <v>1400976000</v>
      </c>
    </row>
    <row r="183" spans="1:40">
      <c r="A183" s="6" t="s">
        <v>33</v>
      </c>
      <c r="B183" s="19">
        <v>13030206</v>
      </c>
      <c r="C183" s="379" t="s">
        <v>867</v>
      </c>
      <c r="D183" s="2"/>
      <c r="E183" s="2">
        <v>12</v>
      </c>
      <c r="F183" s="6">
        <v>30</v>
      </c>
      <c r="G183" s="3">
        <v>636690</v>
      </c>
      <c r="H183" s="17">
        <f t="shared" si="3"/>
        <v>21223</v>
      </c>
      <c r="I183" s="266">
        <f>(K183/F183)/E183</f>
        <v>2000</v>
      </c>
      <c r="J183" s="267">
        <v>24000</v>
      </c>
      <c r="K183" s="262">
        <v>720000</v>
      </c>
      <c r="L183" s="262">
        <f>K183*H183</f>
        <v>15280560000</v>
      </c>
      <c r="M183" s="16">
        <v>0.2</v>
      </c>
      <c r="N183" s="17">
        <f>M183*K183</f>
        <v>144000</v>
      </c>
      <c r="O183" s="282">
        <f>N183+K183</f>
        <v>864000</v>
      </c>
      <c r="P183" s="282">
        <f>O183*H183</f>
        <v>18336672000</v>
      </c>
      <c r="Q183" s="330">
        <v>28800</v>
      </c>
      <c r="R183" s="330">
        <v>611222400</v>
      </c>
      <c r="S183" s="330">
        <v>57600</v>
      </c>
      <c r="T183" s="330">
        <v>1222444800</v>
      </c>
      <c r="U183" s="330">
        <v>64800</v>
      </c>
      <c r="V183" s="330">
        <v>1375250400</v>
      </c>
      <c r="W183" s="330">
        <v>50400.000000000007</v>
      </c>
      <c r="X183" s="330">
        <v>1069639200.0000001</v>
      </c>
      <c r="Y183" s="330">
        <v>64800</v>
      </c>
      <c r="Z183" s="330">
        <v>1375250400</v>
      </c>
      <c r="AA183" s="330">
        <v>50400.000000000007</v>
      </c>
      <c r="AB183" s="330">
        <v>1069639200.0000001</v>
      </c>
      <c r="AC183" s="330">
        <v>72000</v>
      </c>
      <c r="AD183" s="330">
        <v>1528056000</v>
      </c>
      <c r="AE183" s="330">
        <v>72000</v>
      </c>
      <c r="AF183" s="330">
        <v>1528056000</v>
      </c>
      <c r="AG183" s="330">
        <v>64800</v>
      </c>
      <c r="AH183" s="330">
        <v>1375250400</v>
      </c>
      <c r="AI183" s="330">
        <v>72720</v>
      </c>
      <c r="AJ183" s="330">
        <v>1543336560</v>
      </c>
      <c r="AK183" s="330">
        <v>72000</v>
      </c>
      <c r="AL183" s="330">
        <v>1528056000</v>
      </c>
      <c r="AM183" s="330">
        <v>49680.000000000007</v>
      </c>
      <c r="AN183" s="330">
        <v>1054358640.0000001</v>
      </c>
    </row>
    <row r="184" spans="1:40">
      <c r="A184" s="6" t="s">
        <v>33</v>
      </c>
      <c r="B184" s="19"/>
      <c r="C184" s="260" t="s">
        <v>868</v>
      </c>
      <c r="D184" s="2"/>
      <c r="E184" s="2">
        <v>12</v>
      </c>
      <c r="F184" s="6">
        <v>14</v>
      </c>
      <c r="G184" s="3">
        <v>104370</v>
      </c>
      <c r="H184" s="17">
        <f t="shared" si="3"/>
        <v>7455</v>
      </c>
      <c r="I184" s="266">
        <f>(K184/F184)/E184</f>
        <v>8700</v>
      </c>
      <c r="J184" s="267">
        <v>104400</v>
      </c>
      <c r="K184" s="262">
        <v>1461600</v>
      </c>
      <c r="L184" s="262">
        <f>K184*H184</f>
        <v>10896228000</v>
      </c>
      <c r="M184" s="16">
        <v>0.2</v>
      </c>
      <c r="N184" s="17">
        <f>M184*K184</f>
        <v>292320</v>
      </c>
      <c r="O184" s="282">
        <f>N184+K184</f>
        <v>1753920</v>
      </c>
      <c r="P184" s="282">
        <f>O184*H184</f>
        <v>13075473600</v>
      </c>
      <c r="Q184" s="330">
        <v>58464</v>
      </c>
      <c r="R184" s="330">
        <v>435849120</v>
      </c>
      <c r="S184" s="330">
        <v>116928</v>
      </c>
      <c r="T184" s="330">
        <v>871698240</v>
      </c>
      <c r="U184" s="330">
        <v>131544</v>
      </c>
      <c r="V184" s="330">
        <v>980660520</v>
      </c>
      <c r="W184" s="330">
        <v>102312.00000000001</v>
      </c>
      <c r="X184" s="330">
        <v>762735960.00000012</v>
      </c>
      <c r="Y184" s="330">
        <v>131544</v>
      </c>
      <c r="Z184" s="330">
        <v>980660520</v>
      </c>
      <c r="AA184" s="330">
        <v>102312.00000000001</v>
      </c>
      <c r="AB184" s="330">
        <v>762735960.00000012</v>
      </c>
      <c r="AC184" s="330">
        <v>146160</v>
      </c>
      <c r="AD184" s="330">
        <v>1089622800</v>
      </c>
      <c r="AE184" s="330">
        <v>146160</v>
      </c>
      <c r="AF184" s="330">
        <v>1089622800</v>
      </c>
      <c r="AG184" s="330">
        <v>131544</v>
      </c>
      <c r="AH184" s="330">
        <v>980660520</v>
      </c>
      <c r="AI184" s="330">
        <v>147621.6</v>
      </c>
      <c r="AJ184" s="330">
        <v>1100519028</v>
      </c>
      <c r="AK184" s="330">
        <v>146160</v>
      </c>
      <c r="AL184" s="330">
        <v>1089622800</v>
      </c>
      <c r="AM184" s="330">
        <v>100850.40000000001</v>
      </c>
      <c r="AN184" s="330">
        <v>751839732.00000012</v>
      </c>
    </row>
    <row r="185" spans="1:40">
      <c r="A185" s="6" t="s">
        <v>33</v>
      </c>
      <c r="B185" s="19">
        <v>13040207</v>
      </c>
      <c r="C185" s="260" t="s">
        <v>869</v>
      </c>
      <c r="D185" s="2" t="s">
        <v>236</v>
      </c>
      <c r="E185" s="2">
        <v>12</v>
      </c>
      <c r="F185" s="6">
        <v>30</v>
      </c>
      <c r="G185" s="3">
        <v>2124990</v>
      </c>
      <c r="H185" s="17">
        <f t="shared" si="3"/>
        <v>70833</v>
      </c>
      <c r="I185" s="266">
        <f>(K185/F185)/E185</f>
        <v>864</v>
      </c>
      <c r="J185" s="267">
        <v>10368</v>
      </c>
      <c r="K185" s="262">
        <v>311040</v>
      </c>
      <c r="L185" s="262">
        <f>K185*H185</f>
        <v>22031896320</v>
      </c>
      <c r="M185" s="16">
        <v>0.4</v>
      </c>
      <c r="N185" s="17">
        <f>M185*K185</f>
        <v>124416</v>
      </c>
      <c r="O185" s="282">
        <f>N185+K185</f>
        <v>435456</v>
      </c>
      <c r="P185" s="282">
        <f>O185*H185</f>
        <v>30844654848</v>
      </c>
      <c r="Q185" s="330">
        <v>12441.6</v>
      </c>
      <c r="R185" s="330">
        <v>881275852.80000007</v>
      </c>
      <c r="S185" s="330">
        <v>24883.200000000001</v>
      </c>
      <c r="T185" s="330">
        <v>1762551705.6000001</v>
      </c>
      <c r="U185" s="330">
        <v>27993.599999999999</v>
      </c>
      <c r="V185" s="330">
        <v>1982870668.8</v>
      </c>
      <c r="W185" s="330">
        <v>21772.800000000003</v>
      </c>
      <c r="X185" s="330">
        <v>1542232742.4000001</v>
      </c>
      <c r="Y185" s="330">
        <v>27993.599999999999</v>
      </c>
      <c r="Z185" s="330">
        <v>1982870668.8</v>
      </c>
      <c r="AA185" s="330">
        <v>21772.800000000003</v>
      </c>
      <c r="AB185" s="330">
        <v>1542232742.4000001</v>
      </c>
      <c r="AC185" s="330">
        <v>31104</v>
      </c>
      <c r="AD185" s="330">
        <v>2203189632</v>
      </c>
      <c r="AE185" s="330">
        <v>31104</v>
      </c>
      <c r="AF185" s="330">
        <v>2203189632</v>
      </c>
      <c r="AG185" s="330">
        <v>27993.599999999999</v>
      </c>
      <c r="AH185" s="330">
        <v>1982870668.8</v>
      </c>
      <c r="AI185" s="330">
        <v>31415.040000000001</v>
      </c>
      <c r="AJ185" s="330">
        <v>2225221528.3200002</v>
      </c>
      <c r="AK185" s="330">
        <v>31104</v>
      </c>
      <c r="AL185" s="330">
        <v>2203189632</v>
      </c>
      <c r="AM185" s="330">
        <v>21461.760000000002</v>
      </c>
      <c r="AN185" s="330">
        <v>1520200846.0800002</v>
      </c>
    </row>
    <row r="186" spans="1:40">
      <c r="A186" s="6" t="s">
        <v>33</v>
      </c>
      <c r="B186" s="19" t="s">
        <v>807</v>
      </c>
      <c r="C186" s="260" t="s">
        <v>416</v>
      </c>
      <c r="D186" s="2" t="s">
        <v>303</v>
      </c>
      <c r="E186" s="2">
        <v>12</v>
      </c>
      <c r="F186" s="6">
        <v>28</v>
      </c>
      <c r="G186" s="3">
        <v>38253152</v>
      </c>
      <c r="H186" s="17">
        <f t="shared" si="3"/>
        <v>1366184</v>
      </c>
      <c r="I186" s="266">
        <f>(K186/F186)/E186</f>
        <v>21.599999999999998</v>
      </c>
      <c r="J186" s="267">
        <v>259.2</v>
      </c>
      <c r="K186" s="262">
        <v>7257.6</v>
      </c>
      <c r="L186" s="262">
        <f>K186*H186</f>
        <v>9915216998.3999996</v>
      </c>
      <c r="M186" s="16">
        <v>0.4</v>
      </c>
      <c r="N186" s="17">
        <f>M186*K186</f>
        <v>2903.0400000000004</v>
      </c>
      <c r="O186" s="282">
        <f>N186+K186</f>
        <v>10160.640000000001</v>
      </c>
      <c r="P186" s="282">
        <f>O186*H186</f>
        <v>13881303797.760002</v>
      </c>
      <c r="Q186" s="330">
        <v>290.30400000000003</v>
      </c>
      <c r="R186" s="330">
        <v>396608679.93600005</v>
      </c>
      <c r="S186" s="330">
        <v>580.60800000000006</v>
      </c>
      <c r="T186" s="330">
        <v>793217359.8720001</v>
      </c>
      <c r="U186" s="330">
        <v>653.18399999999997</v>
      </c>
      <c r="V186" s="330">
        <v>892369529.85599995</v>
      </c>
      <c r="W186" s="330">
        <v>508.0320000000001</v>
      </c>
      <c r="X186" s="330">
        <v>694065189.88800013</v>
      </c>
      <c r="Y186" s="330">
        <v>653.18399999999997</v>
      </c>
      <c r="Z186" s="330">
        <v>892369529.85599995</v>
      </c>
      <c r="AA186" s="330">
        <v>508.0320000000001</v>
      </c>
      <c r="AB186" s="330">
        <v>694065189.88800013</v>
      </c>
      <c r="AC186" s="330">
        <v>725.7600000000001</v>
      </c>
      <c r="AD186" s="330">
        <v>991521699.84000015</v>
      </c>
      <c r="AE186" s="330">
        <v>725.7600000000001</v>
      </c>
      <c r="AF186" s="330">
        <v>991521699.84000015</v>
      </c>
      <c r="AG186" s="330">
        <v>653.18399999999997</v>
      </c>
      <c r="AH186" s="330">
        <v>892369529.85599995</v>
      </c>
      <c r="AI186" s="330">
        <v>733.01760000000013</v>
      </c>
      <c r="AJ186" s="330">
        <v>1001436916.8384001</v>
      </c>
      <c r="AK186" s="330">
        <v>725.7600000000001</v>
      </c>
      <c r="AL186" s="330">
        <v>991521699.84000015</v>
      </c>
      <c r="AM186" s="330">
        <v>500.77440000000007</v>
      </c>
      <c r="AN186" s="330">
        <v>684149972.88960004</v>
      </c>
    </row>
    <row r="187" spans="1:40" ht="16.5" customHeight="1">
      <c r="A187" s="6" t="s">
        <v>33</v>
      </c>
      <c r="B187" s="19">
        <v>13040211</v>
      </c>
      <c r="C187" s="260" t="s">
        <v>884</v>
      </c>
      <c r="D187" s="2" t="s">
        <v>885</v>
      </c>
      <c r="E187" s="2">
        <v>12</v>
      </c>
      <c r="F187" s="6">
        <v>10</v>
      </c>
      <c r="G187" s="3">
        <v>2842910</v>
      </c>
      <c r="H187" s="17">
        <f t="shared" si="3"/>
        <v>284291</v>
      </c>
      <c r="I187" s="266">
        <f>(K187/F187)/E187</f>
        <v>96</v>
      </c>
      <c r="J187" s="267">
        <v>1152</v>
      </c>
      <c r="K187" s="262">
        <v>11520</v>
      </c>
      <c r="L187" s="262">
        <f>K187*H187</f>
        <v>3275032320</v>
      </c>
      <c r="M187" s="16">
        <v>0.4</v>
      </c>
      <c r="N187" s="17">
        <f>M187*K187</f>
        <v>4608</v>
      </c>
      <c r="O187" s="282">
        <f>N187+K187</f>
        <v>16128</v>
      </c>
      <c r="P187" s="282">
        <f>O187*H187</f>
        <v>4585045248</v>
      </c>
      <c r="Q187" s="330">
        <v>460.8</v>
      </c>
      <c r="R187" s="330">
        <v>131001292.8</v>
      </c>
      <c r="S187" s="330">
        <v>921.6</v>
      </c>
      <c r="T187" s="330">
        <v>262002585.59999999</v>
      </c>
      <c r="U187" s="330">
        <v>1036.8</v>
      </c>
      <c r="V187" s="330">
        <v>294752908.80000001</v>
      </c>
      <c r="W187" s="330">
        <v>806.40000000000009</v>
      </c>
      <c r="X187" s="330">
        <v>229252262.40000004</v>
      </c>
      <c r="Y187" s="330">
        <v>1036.8</v>
      </c>
      <c r="Z187" s="330">
        <v>294752908.80000001</v>
      </c>
      <c r="AA187" s="330">
        <v>806.40000000000009</v>
      </c>
      <c r="AB187" s="330">
        <v>229252262.40000004</v>
      </c>
      <c r="AC187" s="330">
        <v>1152</v>
      </c>
      <c r="AD187" s="330">
        <v>327503232</v>
      </c>
      <c r="AE187" s="330">
        <v>1152</v>
      </c>
      <c r="AF187" s="330">
        <v>327503232</v>
      </c>
      <c r="AG187" s="330">
        <v>1036.8</v>
      </c>
      <c r="AH187" s="330">
        <v>294752908.80000001</v>
      </c>
      <c r="AI187" s="330">
        <v>1163.52</v>
      </c>
      <c r="AJ187" s="330">
        <v>330778264.31999999</v>
      </c>
      <c r="AK187" s="330">
        <v>1152</v>
      </c>
      <c r="AL187" s="330">
        <v>327503232</v>
      </c>
      <c r="AM187" s="330">
        <v>794.88000000000011</v>
      </c>
      <c r="AN187" s="330">
        <v>225977230.08000004</v>
      </c>
    </row>
    <row r="188" spans="1:40">
      <c r="A188" s="6" t="s">
        <v>30</v>
      </c>
      <c r="B188" s="19">
        <v>13030208</v>
      </c>
      <c r="C188" s="379" t="s">
        <v>871</v>
      </c>
      <c r="D188" s="2"/>
      <c r="E188" s="2">
        <v>12</v>
      </c>
      <c r="F188" s="6">
        <v>30</v>
      </c>
      <c r="G188" s="3">
        <v>468750</v>
      </c>
      <c r="H188" s="17">
        <f t="shared" si="3"/>
        <v>15625</v>
      </c>
      <c r="I188" s="266">
        <f>(K188/F188)/E188</f>
        <v>5000</v>
      </c>
      <c r="J188" s="267">
        <v>60000</v>
      </c>
      <c r="K188" s="262">
        <v>1800000</v>
      </c>
      <c r="L188" s="262">
        <f>K188*H188</f>
        <v>28125000000</v>
      </c>
      <c r="M188" s="16">
        <v>0.3</v>
      </c>
      <c r="N188" s="17">
        <f>M188*K188</f>
        <v>540000</v>
      </c>
      <c r="O188" s="282">
        <f>N188+K188</f>
        <v>2340000</v>
      </c>
      <c r="P188" s="282">
        <f>O188*H188</f>
        <v>36562500000</v>
      </c>
      <c r="Q188" s="330">
        <v>72000</v>
      </c>
      <c r="R188" s="330">
        <v>1125000000</v>
      </c>
      <c r="S188" s="330">
        <v>144000</v>
      </c>
      <c r="T188" s="330">
        <v>2250000000</v>
      </c>
      <c r="U188" s="330">
        <v>162000</v>
      </c>
      <c r="V188" s="330">
        <v>2531250000</v>
      </c>
      <c r="W188" s="330">
        <v>126000.00000000001</v>
      </c>
      <c r="X188" s="330">
        <v>1968750000.0000002</v>
      </c>
      <c r="Y188" s="330">
        <v>162000</v>
      </c>
      <c r="Z188" s="330">
        <v>2531250000</v>
      </c>
      <c r="AA188" s="330">
        <v>126000.00000000001</v>
      </c>
      <c r="AB188" s="330">
        <v>1968750000.0000002</v>
      </c>
      <c r="AC188" s="330">
        <v>180000</v>
      </c>
      <c r="AD188" s="330">
        <v>2812500000</v>
      </c>
      <c r="AE188" s="330">
        <v>180000</v>
      </c>
      <c r="AF188" s="330">
        <v>2812500000</v>
      </c>
      <c r="AG188" s="330">
        <v>162000</v>
      </c>
      <c r="AH188" s="330">
        <v>2531250000</v>
      </c>
      <c r="AI188" s="330">
        <v>181800</v>
      </c>
      <c r="AJ188" s="330">
        <v>2840625000</v>
      </c>
      <c r="AK188" s="330">
        <v>180000</v>
      </c>
      <c r="AL188" s="330">
        <v>2812500000</v>
      </c>
      <c r="AM188" s="330">
        <v>124200.00000000001</v>
      </c>
      <c r="AN188" s="330">
        <v>1940625000.0000002</v>
      </c>
    </row>
    <row r="189" spans="1:40">
      <c r="A189" s="6" t="s">
        <v>30</v>
      </c>
      <c r="B189" s="19" t="s">
        <v>880</v>
      </c>
      <c r="C189" s="260" t="s">
        <v>943</v>
      </c>
      <c r="D189" s="2" t="s">
        <v>942</v>
      </c>
      <c r="E189" s="2">
        <v>12</v>
      </c>
      <c r="F189" s="6">
        <v>30</v>
      </c>
      <c r="G189" s="3">
        <v>401786</v>
      </c>
      <c r="H189" s="17">
        <f t="shared" si="3"/>
        <v>13392.866666666667</v>
      </c>
      <c r="I189" s="266">
        <f>(K189/F189)/E189</f>
        <v>10080</v>
      </c>
      <c r="J189" s="267">
        <v>120960</v>
      </c>
      <c r="K189" s="262">
        <v>3628800</v>
      </c>
      <c r="L189" s="262">
        <f>K189*H189</f>
        <v>48600034560</v>
      </c>
      <c r="M189" s="16">
        <v>0.3</v>
      </c>
      <c r="N189" s="17">
        <f>M189*K189</f>
        <v>1088640</v>
      </c>
      <c r="O189" s="282">
        <f>N189+K189</f>
        <v>4717440</v>
      </c>
      <c r="P189" s="282">
        <f>O189*H189</f>
        <v>63180044928</v>
      </c>
      <c r="Q189" s="330">
        <v>145152</v>
      </c>
      <c r="R189" s="330">
        <v>1944001382.4000001</v>
      </c>
      <c r="S189" s="330">
        <v>290304</v>
      </c>
      <c r="T189" s="330">
        <v>3888002764.8000002</v>
      </c>
      <c r="U189" s="330">
        <v>326592</v>
      </c>
      <c r="V189" s="330">
        <v>4374003110.3999996</v>
      </c>
      <c r="W189" s="330">
        <v>254016.00000000003</v>
      </c>
      <c r="X189" s="330">
        <v>3402002419.2000003</v>
      </c>
      <c r="Y189" s="330">
        <v>326592</v>
      </c>
      <c r="Z189" s="330">
        <v>4374003110.3999996</v>
      </c>
      <c r="AA189" s="330">
        <v>254016.00000000003</v>
      </c>
      <c r="AB189" s="330">
        <v>3402002419.2000003</v>
      </c>
      <c r="AC189" s="330">
        <v>362880</v>
      </c>
      <c r="AD189" s="330">
        <v>4860003456</v>
      </c>
      <c r="AE189" s="330">
        <v>362880</v>
      </c>
      <c r="AF189" s="330">
        <v>4860003456</v>
      </c>
      <c r="AG189" s="330">
        <v>326592</v>
      </c>
      <c r="AH189" s="330">
        <v>4374003110.3999996</v>
      </c>
      <c r="AI189" s="330">
        <v>366508.80000000005</v>
      </c>
      <c r="AJ189" s="330">
        <v>4908603490.5600004</v>
      </c>
      <c r="AK189" s="330">
        <v>362880</v>
      </c>
      <c r="AL189" s="330">
        <v>4860003456</v>
      </c>
      <c r="AM189" s="330">
        <v>250387.20000000001</v>
      </c>
      <c r="AN189" s="330">
        <v>3353402384.6400003</v>
      </c>
    </row>
    <row r="190" spans="1:40">
      <c r="A190" s="6" t="s">
        <v>30</v>
      </c>
      <c r="B190" s="19">
        <v>13040214</v>
      </c>
      <c r="C190" s="379" t="s">
        <v>872</v>
      </c>
      <c r="D190" s="2" t="s">
        <v>870</v>
      </c>
      <c r="E190" s="2">
        <v>12</v>
      </c>
      <c r="F190" s="6">
        <v>30</v>
      </c>
      <c r="G190" s="3">
        <v>669642.85714285716</v>
      </c>
      <c r="H190" s="17">
        <f t="shared" si="3"/>
        <v>22321.428571428572</v>
      </c>
      <c r="I190" s="266">
        <f>(K190/F190)/E190</f>
        <v>2880</v>
      </c>
      <c r="J190" s="267">
        <v>34560</v>
      </c>
      <c r="K190" s="262">
        <v>1036800</v>
      </c>
      <c r="L190" s="262">
        <f>K190*H190</f>
        <v>23142857142.857143</v>
      </c>
      <c r="M190" s="16">
        <v>0.3</v>
      </c>
      <c r="N190" s="17">
        <f>M190*K190</f>
        <v>311040</v>
      </c>
      <c r="O190" s="282">
        <f>N190+K190</f>
        <v>1347840</v>
      </c>
      <c r="P190" s="282">
        <f>O190*H190</f>
        <v>30085714285.714287</v>
      </c>
      <c r="Q190" s="330">
        <v>41472</v>
      </c>
      <c r="R190" s="330">
        <v>925714285.71428573</v>
      </c>
      <c r="S190" s="330">
        <v>82944</v>
      </c>
      <c r="T190" s="330">
        <v>1851428571.4285715</v>
      </c>
      <c r="U190" s="330">
        <v>93312</v>
      </c>
      <c r="V190" s="330">
        <v>2082857142.8571429</v>
      </c>
      <c r="W190" s="330">
        <v>72576</v>
      </c>
      <c r="X190" s="330">
        <v>1620000000</v>
      </c>
      <c r="Y190" s="330">
        <v>93312</v>
      </c>
      <c r="Z190" s="330">
        <v>2082857142.8571429</v>
      </c>
      <c r="AA190" s="330">
        <v>72576</v>
      </c>
      <c r="AB190" s="330">
        <v>1620000000</v>
      </c>
      <c r="AC190" s="330">
        <v>103680</v>
      </c>
      <c r="AD190" s="330">
        <v>2314285714.2857146</v>
      </c>
      <c r="AE190" s="330">
        <v>103680</v>
      </c>
      <c r="AF190" s="330">
        <v>2314285714.2857146</v>
      </c>
      <c r="AG190" s="330">
        <v>93312</v>
      </c>
      <c r="AH190" s="330">
        <v>2082857142.8571429</v>
      </c>
      <c r="AI190" s="330">
        <v>104716.8</v>
      </c>
      <c r="AJ190" s="330">
        <v>2337428571.4285717</v>
      </c>
      <c r="AK190" s="330">
        <v>103680</v>
      </c>
      <c r="AL190" s="330">
        <v>2314285714.2857146</v>
      </c>
      <c r="AM190" s="330">
        <v>71539.200000000012</v>
      </c>
      <c r="AN190" s="330">
        <v>1596857142.8571432</v>
      </c>
    </row>
    <row r="191" spans="1:40">
      <c r="A191" s="6" t="s">
        <v>30</v>
      </c>
      <c r="B191" s="21">
        <v>13040213</v>
      </c>
      <c r="C191" s="260" t="s">
        <v>873</v>
      </c>
      <c r="D191" s="43" t="s">
        <v>890</v>
      </c>
      <c r="E191" s="2">
        <v>12</v>
      </c>
      <c r="F191" s="3">
        <v>30</v>
      </c>
      <c r="G191" s="3">
        <v>490340</v>
      </c>
      <c r="H191" s="17">
        <f t="shared" si="3"/>
        <v>16344.666666666666</v>
      </c>
      <c r="I191" s="266">
        <f>(K191/F191)/E191</f>
        <v>4320</v>
      </c>
      <c r="J191" s="267">
        <v>51840</v>
      </c>
      <c r="K191" s="262">
        <v>1555200</v>
      </c>
      <c r="L191" s="262">
        <f>K191*H191</f>
        <v>25419225600</v>
      </c>
      <c r="M191" s="16">
        <v>0.2</v>
      </c>
      <c r="N191" s="17">
        <f>M191*K191</f>
        <v>311040</v>
      </c>
      <c r="O191" s="282">
        <f>N191+K191</f>
        <v>1866240</v>
      </c>
      <c r="P191" s="282">
        <f>O191*H191</f>
        <v>30503070720</v>
      </c>
      <c r="Q191" s="330">
        <v>62208</v>
      </c>
      <c r="R191" s="330">
        <v>1016769024</v>
      </c>
      <c r="S191" s="330">
        <v>124416</v>
      </c>
      <c r="T191" s="330">
        <v>2033538048</v>
      </c>
      <c r="U191" s="330">
        <v>139968</v>
      </c>
      <c r="V191" s="330">
        <v>2287730304</v>
      </c>
      <c r="W191" s="330">
        <v>108864.00000000001</v>
      </c>
      <c r="X191" s="330">
        <v>1779345792.0000002</v>
      </c>
      <c r="Y191" s="330">
        <v>139968</v>
      </c>
      <c r="Z191" s="330">
        <v>2287730304</v>
      </c>
      <c r="AA191" s="330">
        <v>108864.00000000001</v>
      </c>
      <c r="AB191" s="330">
        <v>1779345792.0000002</v>
      </c>
      <c r="AC191" s="330">
        <v>155520</v>
      </c>
      <c r="AD191" s="330">
        <v>2541922560</v>
      </c>
      <c r="AE191" s="330">
        <v>155520</v>
      </c>
      <c r="AF191" s="330">
        <v>2541922560</v>
      </c>
      <c r="AG191" s="330">
        <v>139968</v>
      </c>
      <c r="AH191" s="330">
        <v>2287730304</v>
      </c>
      <c r="AI191" s="330">
        <v>157075.20000000001</v>
      </c>
      <c r="AJ191" s="330">
        <v>2567341785.5999999</v>
      </c>
      <c r="AK191" s="330">
        <v>155520</v>
      </c>
      <c r="AL191" s="330">
        <v>2541922560</v>
      </c>
      <c r="AM191" s="330">
        <v>107308.8</v>
      </c>
      <c r="AN191" s="330">
        <v>1753926566.4000001</v>
      </c>
    </row>
    <row r="192" spans="1:40">
      <c r="A192" s="6" t="s">
        <v>30</v>
      </c>
      <c r="B192" s="21">
        <v>13030211</v>
      </c>
      <c r="C192" s="260" t="s">
        <v>1068</v>
      </c>
      <c r="D192" s="43"/>
      <c r="E192" s="2">
        <v>12</v>
      </c>
      <c r="F192" s="3">
        <v>60</v>
      </c>
      <c r="G192" s="3">
        <v>848214</v>
      </c>
      <c r="H192" s="17">
        <f t="shared" si="3"/>
        <v>14136.9</v>
      </c>
      <c r="I192" s="266">
        <f>(K192/F192)/E192</f>
        <v>4000</v>
      </c>
      <c r="J192" s="267">
        <v>48000</v>
      </c>
      <c r="K192" s="262">
        <v>2880000</v>
      </c>
      <c r="L192" s="262">
        <f>K192*H192</f>
        <v>40714272000</v>
      </c>
      <c r="M192" s="16"/>
      <c r="N192" s="17">
        <f>M192*K192</f>
        <v>0</v>
      </c>
      <c r="O192" s="282">
        <f>N192+K192</f>
        <v>2880000</v>
      </c>
      <c r="P192" s="282">
        <f>O192*H192</f>
        <v>40714272000</v>
      </c>
      <c r="Q192" s="330">
        <v>115200</v>
      </c>
      <c r="R192" s="330">
        <v>1628570880</v>
      </c>
      <c r="S192" s="330">
        <v>230400</v>
      </c>
      <c r="T192" s="330">
        <v>3257141760</v>
      </c>
      <c r="U192" s="330">
        <v>259200</v>
      </c>
      <c r="V192" s="330">
        <v>3664284480</v>
      </c>
      <c r="W192" s="330">
        <v>201600.00000000003</v>
      </c>
      <c r="X192" s="330">
        <v>2849999040.0000005</v>
      </c>
      <c r="Y192" s="330">
        <v>259200</v>
      </c>
      <c r="Z192" s="330">
        <v>3664284480</v>
      </c>
      <c r="AA192" s="330">
        <v>201600.00000000003</v>
      </c>
      <c r="AB192" s="330">
        <v>2849999040.0000005</v>
      </c>
      <c r="AC192" s="330">
        <v>288000</v>
      </c>
      <c r="AD192" s="330">
        <v>4071427200</v>
      </c>
      <c r="AE192" s="330">
        <v>288000</v>
      </c>
      <c r="AF192" s="330">
        <v>4071427200</v>
      </c>
      <c r="AG192" s="330">
        <v>259200</v>
      </c>
      <c r="AH192" s="330">
        <v>3664284480</v>
      </c>
      <c r="AI192" s="330">
        <v>290880</v>
      </c>
      <c r="AJ192" s="330">
        <v>4112141472</v>
      </c>
      <c r="AK192" s="330">
        <v>288000</v>
      </c>
      <c r="AL192" s="330">
        <v>4071427200</v>
      </c>
      <c r="AM192" s="330">
        <v>198720.00000000003</v>
      </c>
      <c r="AN192" s="330">
        <v>2809284768.0000005</v>
      </c>
    </row>
    <row r="193" spans="1:40">
      <c r="A193" s="6" t="s">
        <v>30</v>
      </c>
      <c r="B193" s="21">
        <v>13060307</v>
      </c>
      <c r="C193" s="260" t="s">
        <v>874</v>
      </c>
      <c r="D193" s="43" t="s">
        <v>147</v>
      </c>
      <c r="E193" s="2">
        <v>12</v>
      </c>
      <c r="F193" s="3">
        <v>10</v>
      </c>
      <c r="G193" s="3">
        <v>1041667</v>
      </c>
      <c r="H193" s="17">
        <f t="shared" si="3"/>
        <v>104166.7</v>
      </c>
      <c r="I193" s="266">
        <f>(K193/F193)/E193</f>
        <v>2880</v>
      </c>
      <c r="J193" s="267">
        <v>34560</v>
      </c>
      <c r="K193" s="262">
        <v>345600</v>
      </c>
      <c r="L193" s="262">
        <f>K193*H193</f>
        <v>36000011520</v>
      </c>
      <c r="M193" s="16">
        <v>0.1</v>
      </c>
      <c r="N193" s="17">
        <f>M193*K193</f>
        <v>34560</v>
      </c>
      <c r="O193" s="282">
        <f>N193+K193</f>
        <v>380160</v>
      </c>
      <c r="P193" s="282">
        <f>O193*H193</f>
        <v>39600012672</v>
      </c>
      <c r="Q193" s="330">
        <v>13824</v>
      </c>
      <c r="R193" s="330">
        <v>1440000460.8</v>
      </c>
      <c r="S193" s="330">
        <v>27648</v>
      </c>
      <c r="T193" s="330">
        <v>2880000921.5999999</v>
      </c>
      <c r="U193" s="330">
        <v>31104</v>
      </c>
      <c r="V193" s="330">
        <v>3240001036.7999997</v>
      </c>
      <c r="W193" s="330">
        <v>24192.000000000004</v>
      </c>
      <c r="X193" s="330">
        <v>2520000806.4000001</v>
      </c>
      <c r="Y193" s="330">
        <v>31104</v>
      </c>
      <c r="Z193" s="330">
        <v>3240001036.7999997</v>
      </c>
      <c r="AA193" s="330">
        <v>24192.000000000004</v>
      </c>
      <c r="AB193" s="330">
        <v>2520000806.4000001</v>
      </c>
      <c r="AC193" s="330">
        <v>34560</v>
      </c>
      <c r="AD193" s="330">
        <v>3600001152</v>
      </c>
      <c r="AE193" s="330">
        <v>34560</v>
      </c>
      <c r="AF193" s="330">
        <v>3600001152</v>
      </c>
      <c r="AG193" s="330">
        <v>31104</v>
      </c>
      <c r="AH193" s="330">
        <v>3240001036.7999997</v>
      </c>
      <c r="AI193" s="330">
        <v>34905.600000000006</v>
      </c>
      <c r="AJ193" s="330">
        <v>3636001163.5200005</v>
      </c>
      <c r="AK193" s="330">
        <v>34560</v>
      </c>
      <c r="AL193" s="330">
        <v>3600001152</v>
      </c>
      <c r="AM193" s="330">
        <v>23846.400000000001</v>
      </c>
      <c r="AN193" s="330">
        <v>2484000794.8800001</v>
      </c>
    </row>
    <row r="194" spans="1:40">
      <c r="A194" s="53" t="s">
        <v>30</v>
      </c>
      <c r="B194" s="21">
        <v>13050342</v>
      </c>
      <c r="C194" s="379" t="s">
        <v>875</v>
      </c>
      <c r="D194" s="43" t="s">
        <v>147</v>
      </c>
      <c r="E194" s="2">
        <v>12</v>
      </c>
      <c r="F194" s="3">
        <v>10</v>
      </c>
      <c r="G194" s="3">
        <v>1302083</v>
      </c>
      <c r="H194" s="17">
        <f t="shared" si="3"/>
        <v>130208.3</v>
      </c>
      <c r="I194" s="266">
        <f>(K194/F194)/E194</f>
        <v>720</v>
      </c>
      <c r="J194" s="267">
        <v>8640</v>
      </c>
      <c r="K194" s="262">
        <v>86400</v>
      </c>
      <c r="L194" s="262">
        <f>K194*H194</f>
        <v>11249997120</v>
      </c>
      <c r="M194" s="16">
        <v>0.1</v>
      </c>
      <c r="N194" s="17">
        <f>M194*K194</f>
        <v>8640</v>
      </c>
      <c r="O194" s="282">
        <f>N194+K194</f>
        <v>95040</v>
      </c>
      <c r="P194" s="282">
        <f>O194*H194</f>
        <v>12374996832</v>
      </c>
      <c r="Q194" s="330">
        <v>3456</v>
      </c>
      <c r="R194" s="330">
        <v>449999884.80000001</v>
      </c>
      <c r="S194" s="330">
        <v>6912</v>
      </c>
      <c r="T194" s="330">
        <v>899999769.60000002</v>
      </c>
      <c r="U194" s="330">
        <v>7776</v>
      </c>
      <c r="V194" s="330">
        <v>1012499740.8000001</v>
      </c>
      <c r="W194" s="330">
        <v>6048.0000000000009</v>
      </c>
      <c r="X194" s="330">
        <v>787499798.4000001</v>
      </c>
      <c r="Y194" s="330">
        <v>7776</v>
      </c>
      <c r="Z194" s="330">
        <v>1012499740.8000001</v>
      </c>
      <c r="AA194" s="330">
        <v>6048.0000000000009</v>
      </c>
      <c r="AB194" s="330">
        <v>787499798.4000001</v>
      </c>
      <c r="AC194" s="330">
        <v>8640</v>
      </c>
      <c r="AD194" s="330">
        <v>1124999712</v>
      </c>
      <c r="AE194" s="330">
        <v>8640</v>
      </c>
      <c r="AF194" s="330">
        <v>1124999712</v>
      </c>
      <c r="AG194" s="330">
        <v>7776</v>
      </c>
      <c r="AH194" s="330">
        <v>1012499740.8000001</v>
      </c>
      <c r="AI194" s="330">
        <v>8726.4000000000015</v>
      </c>
      <c r="AJ194" s="330">
        <v>1136249709.1200001</v>
      </c>
      <c r="AK194" s="330">
        <v>8640</v>
      </c>
      <c r="AL194" s="330">
        <v>1124999712</v>
      </c>
      <c r="AM194" s="330">
        <v>5961.6</v>
      </c>
      <c r="AN194" s="330">
        <v>776249801.28000009</v>
      </c>
    </row>
    <row r="195" spans="1:40">
      <c r="A195" s="53" t="s">
        <v>30</v>
      </c>
      <c r="B195" s="21">
        <v>13050341</v>
      </c>
      <c r="C195" s="379" t="s">
        <v>876</v>
      </c>
      <c r="D195" s="43" t="s">
        <v>147</v>
      </c>
      <c r="E195" s="2">
        <v>12</v>
      </c>
      <c r="F195" s="3">
        <v>10</v>
      </c>
      <c r="G195" s="3">
        <v>1562500</v>
      </c>
      <c r="H195" s="17">
        <f>G195/F195</f>
        <v>156250</v>
      </c>
      <c r="I195" s="266">
        <f>(K195/F195)/E195</f>
        <v>720</v>
      </c>
      <c r="J195" s="267">
        <v>8640</v>
      </c>
      <c r="K195" s="262">
        <v>86400</v>
      </c>
      <c r="L195" s="262">
        <f>K195*H195</f>
        <v>13500000000</v>
      </c>
      <c r="M195" s="16">
        <v>0.1</v>
      </c>
      <c r="N195" s="17">
        <f>M195*K195</f>
        <v>8640</v>
      </c>
      <c r="O195" s="282">
        <f>N195+K195</f>
        <v>95040</v>
      </c>
      <c r="P195" s="282">
        <f>O195*H195</f>
        <v>14850000000</v>
      </c>
      <c r="Q195" s="330">
        <v>3456</v>
      </c>
      <c r="R195" s="330">
        <v>540000000</v>
      </c>
      <c r="S195" s="330">
        <v>6912</v>
      </c>
      <c r="T195" s="330">
        <v>1080000000</v>
      </c>
      <c r="U195" s="330">
        <v>7776</v>
      </c>
      <c r="V195" s="330">
        <v>1215000000</v>
      </c>
      <c r="W195" s="330">
        <v>6048.0000000000009</v>
      </c>
      <c r="X195" s="330">
        <v>945000000.00000012</v>
      </c>
      <c r="Y195" s="330">
        <v>7776</v>
      </c>
      <c r="Z195" s="330">
        <v>1215000000</v>
      </c>
      <c r="AA195" s="330">
        <v>6048.0000000000009</v>
      </c>
      <c r="AB195" s="330">
        <v>945000000.00000012</v>
      </c>
      <c r="AC195" s="330">
        <v>8640</v>
      </c>
      <c r="AD195" s="330">
        <v>1350000000</v>
      </c>
      <c r="AE195" s="330">
        <v>8640</v>
      </c>
      <c r="AF195" s="330">
        <v>1350000000</v>
      </c>
      <c r="AG195" s="330">
        <v>7776</v>
      </c>
      <c r="AH195" s="330">
        <v>1215000000</v>
      </c>
      <c r="AI195" s="330">
        <v>8726.4000000000015</v>
      </c>
      <c r="AJ195" s="330">
        <v>1363500000.0000002</v>
      </c>
      <c r="AK195" s="330">
        <v>8640</v>
      </c>
      <c r="AL195" s="330">
        <v>1350000000</v>
      </c>
      <c r="AM195" s="330">
        <v>5961.6</v>
      </c>
      <c r="AN195" s="330">
        <v>931500000</v>
      </c>
    </row>
    <row r="196" spans="1:40">
      <c r="A196" s="53" t="s">
        <v>33</v>
      </c>
      <c r="B196" s="19">
        <v>13080200</v>
      </c>
      <c r="C196" s="260" t="s">
        <v>877</v>
      </c>
      <c r="D196" s="43"/>
      <c r="E196" s="2">
        <v>12</v>
      </c>
      <c r="F196" s="3">
        <v>1</v>
      </c>
      <c r="G196" s="3">
        <v>60000</v>
      </c>
      <c r="H196" s="17">
        <f t="shared" si="3"/>
        <v>60000</v>
      </c>
      <c r="I196" s="266">
        <f>(K196/F196)/E196</f>
        <v>28080</v>
      </c>
      <c r="J196" s="267">
        <v>336960</v>
      </c>
      <c r="K196" s="262">
        <v>336960</v>
      </c>
      <c r="L196" s="262">
        <f>K196*H196</f>
        <v>20217600000</v>
      </c>
      <c r="M196" s="16">
        <v>0.1</v>
      </c>
      <c r="N196" s="17">
        <f>M196*K196</f>
        <v>33696</v>
      </c>
      <c r="O196" s="282">
        <f>N196+K196</f>
        <v>370656</v>
      </c>
      <c r="P196" s="282">
        <f>O196*H196</f>
        <v>22239360000</v>
      </c>
      <c r="Q196" s="330">
        <v>13478.4</v>
      </c>
      <c r="R196" s="330">
        <v>808704000</v>
      </c>
      <c r="S196" s="330">
        <v>26956.799999999999</v>
      </c>
      <c r="T196" s="330">
        <v>1617408000</v>
      </c>
      <c r="U196" s="330">
        <v>30326.399999999998</v>
      </c>
      <c r="V196" s="330">
        <v>1819583999.9999998</v>
      </c>
      <c r="W196" s="330">
        <v>23587.200000000001</v>
      </c>
      <c r="X196" s="330">
        <v>1415232000</v>
      </c>
      <c r="Y196" s="330">
        <v>30326.399999999998</v>
      </c>
      <c r="Z196" s="330">
        <v>1819583999.9999998</v>
      </c>
      <c r="AA196" s="330">
        <v>23587.200000000001</v>
      </c>
      <c r="AB196" s="330">
        <v>1415232000</v>
      </c>
      <c r="AC196" s="330">
        <v>33696</v>
      </c>
      <c r="AD196" s="330">
        <v>2021760000</v>
      </c>
      <c r="AE196" s="330">
        <v>33696</v>
      </c>
      <c r="AF196" s="330">
        <v>2021760000</v>
      </c>
      <c r="AG196" s="330">
        <v>30326.399999999998</v>
      </c>
      <c r="AH196" s="330">
        <v>1819583999.9999998</v>
      </c>
      <c r="AI196" s="330">
        <v>34032.959999999999</v>
      </c>
      <c r="AJ196" s="330">
        <v>2041977600</v>
      </c>
      <c r="AK196" s="330">
        <v>33696</v>
      </c>
      <c r="AL196" s="330">
        <v>2021760000</v>
      </c>
      <c r="AM196" s="330">
        <v>23250.240000000002</v>
      </c>
      <c r="AN196" s="330">
        <v>1395014400</v>
      </c>
    </row>
    <row r="197" spans="1:40">
      <c r="A197" s="53" t="s">
        <v>33</v>
      </c>
      <c r="B197" s="19">
        <v>13080202</v>
      </c>
      <c r="C197" s="260" t="s">
        <v>361</v>
      </c>
      <c r="D197" s="43"/>
      <c r="E197" s="2">
        <v>12</v>
      </c>
      <c r="F197" s="3">
        <v>1</v>
      </c>
      <c r="G197" s="3">
        <v>95000</v>
      </c>
      <c r="H197" s="17">
        <f t="shared" si="3"/>
        <v>95000</v>
      </c>
      <c r="I197" s="266">
        <f>(K197/F197)/E197</f>
        <v>28800</v>
      </c>
      <c r="J197" s="267">
        <v>345600</v>
      </c>
      <c r="K197" s="262">
        <v>345600</v>
      </c>
      <c r="L197" s="262">
        <f>K197*H197</f>
        <v>32832000000</v>
      </c>
      <c r="M197" s="16">
        <v>0.1</v>
      </c>
      <c r="N197" s="17">
        <f>M197*K197</f>
        <v>34560</v>
      </c>
      <c r="O197" s="282">
        <f>N197+K197</f>
        <v>380160</v>
      </c>
      <c r="P197" s="282">
        <f>O197*H197</f>
        <v>36115200000</v>
      </c>
      <c r="Q197" s="330">
        <v>13824</v>
      </c>
      <c r="R197" s="330">
        <v>1313280000</v>
      </c>
      <c r="S197" s="330">
        <v>27648</v>
      </c>
      <c r="T197" s="330">
        <v>2626560000</v>
      </c>
      <c r="U197" s="330">
        <v>31104</v>
      </c>
      <c r="V197" s="330">
        <v>2954880000</v>
      </c>
      <c r="W197" s="330">
        <v>24192.000000000004</v>
      </c>
      <c r="X197" s="330">
        <v>2298240000.0000005</v>
      </c>
      <c r="Y197" s="330">
        <v>31104</v>
      </c>
      <c r="Z197" s="330">
        <v>2954880000</v>
      </c>
      <c r="AA197" s="330">
        <v>24192.000000000004</v>
      </c>
      <c r="AB197" s="330">
        <v>2298240000.0000005</v>
      </c>
      <c r="AC197" s="330">
        <v>34560</v>
      </c>
      <c r="AD197" s="330">
        <v>3283200000</v>
      </c>
      <c r="AE197" s="330">
        <v>34560</v>
      </c>
      <c r="AF197" s="330">
        <v>3283200000</v>
      </c>
      <c r="AG197" s="330">
        <v>31104</v>
      </c>
      <c r="AH197" s="330">
        <v>2954880000</v>
      </c>
      <c r="AI197" s="330">
        <v>34905.600000000006</v>
      </c>
      <c r="AJ197" s="330">
        <v>3316032000.0000005</v>
      </c>
      <c r="AK197" s="330">
        <v>34560</v>
      </c>
      <c r="AL197" s="330">
        <v>3283200000</v>
      </c>
      <c r="AM197" s="330">
        <v>23846.400000000001</v>
      </c>
      <c r="AN197" s="330">
        <v>2265408000</v>
      </c>
    </row>
    <row r="198" spans="1:40">
      <c r="A198" s="53" t="s">
        <v>33</v>
      </c>
      <c r="B198" s="19">
        <v>13080201</v>
      </c>
      <c r="C198" s="260" t="s">
        <v>878</v>
      </c>
      <c r="D198" s="43"/>
      <c r="E198" s="2">
        <v>12</v>
      </c>
      <c r="F198" s="3">
        <v>1</v>
      </c>
      <c r="G198" s="3">
        <v>130000</v>
      </c>
      <c r="H198" s="17">
        <f t="shared" si="3"/>
        <v>130000</v>
      </c>
      <c r="I198" s="266">
        <f>(K198/F198)/E198</f>
        <v>21600</v>
      </c>
      <c r="J198" s="267">
        <v>259200</v>
      </c>
      <c r="K198" s="262">
        <v>259200</v>
      </c>
      <c r="L198" s="262">
        <f>K198*H198</f>
        <v>33696000000</v>
      </c>
      <c r="M198" s="16">
        <v>0.1</v>
      </c>
      <c r="N198" s="17">
        <f>M198*K198</f>
        <v>25920</v>
      </c>
      <c r="O198" s="282">
        <f>N198+K198</f>
        <v>285120</v>
      </c>
      <c r="P198" s="282">
        <f>O198*H198</f>
        <v>37065600000</v>
      </c>
      <c r="Q198" s="330">
        <v>10368</v>
      </c>
      <c r="R198" s="330">
        <v>1347840000</v>
      </c>
      <c r="S198" s="330">
        <v>20736</v>
      </c>
      <c r="T198" s="330">
        <v>2695680000</v>
      </c>
      <c r="U198" s="330">
        <v>23328</v>
      </c>
      <c r="V198" s="330">
        <v>3032640000</v>
      </c>
      <c r="W198" s="330">
        <v>18144</v>
      </c>
      <c r="X198" s="330">
        <v>2358720000</v>
      </c>
      <c r="Y198" s="330">
        <v>23328</v>
      </c>
      <c r="Z198" s="330">
        <v>3032640000</v>
      </c>
      <c r="AA198" s="330">
        <v>18144</v>
      </c>
      <c r="AB198" s="330">
        <v>2358720000</v>
      </c>
      <c r="AC198" s="330">
        <v>25920</v>
      </c>
      <c r="AD198" s="330">
        <v>3369600000</v>
      </c>
      <c r="AE198" s="330">
        <v>25920</v>
      </c>
      <c r="AF198" s="330">
        <v>3369600000</v>
      </c>
      <c r="AG198" s="330">
        <v>23328</v>
      </c>
      <c r="AH198" s="330">
        <v>3032640000</v>
      </c>
      <c r="AI198" s="330">
        <v>26179.200000000001</v>
      </c>
      <c r="AJ198" s="330">
        <v>3403296000</v>
      </c>
      <c r="AK198" s="330">
        <v>25920</v>
      </c>
      <c r="AL198" s="330">
        <v>3369600000</v>
      </c>
      <c r="AM198" s="330">
        <v>17884.800000000003</v>
      </c>
      <c r="AN198" s="330">
        <v>2325024000.0000005</v>
      </c>
    </row>
    <row r="199" spans="1:40">
      <c r="A199" s="53" t="s">
        <v>33</v>
      </c>
      <c r="B199" s="19"/>
      <c r="C199" s="260" t="s">
        <v>243</v>
      </c>
      <c r="D199" s="43"/>
      <c r="E199" s="2">
        <v>12</v>
      </c>
      <c r="F199" s="3">
        <v>1</v>
      </c>
      <c r="G199" s="3">
        <v>41235.480000000003</v>
      </c>
      <c r="H199" s="17">
        <v>41235.480000000003</v>
      </c>
      <c r="I199" s="266">
        <f>(K199/F199)/E199</f>
        <v>18000</v>
      </c>
      <c r="J199" s="267">
        <v>216000</v>
      </c>
      <c r="K199" s="262">
        <v>216000</v>
      </c>
      <c r="L199" s="262">
        <f>K199*H199</f>
        <v>8906863680</v>
      </c>
      <c r="M199" s="16">
        <v>0.1</v>
      </c>
      <c r="N199" s="17">
        <f>M199*K199</f>
        <v>21600</v>
      </c>
      <c r="O199" s="282">
        <f>N199+K199</f>
        <v>237600</v>
      </c>
      <c r="P199" s="282">
        <f>O199*H199</f>
        <v>9797550048</v>
      </c>
      <c r="Q199" s="330">
        <v>8640</v>
      </c>
      <c r="R199" s="330">
        <v>356274547.20000005</v>
      </c>
      <c r="S199" s="330">
        <v>17280</v>
      </c>
      <c r="T199" s="330">
        <v>712549094.4000001</v>
      </c>
      <c r="U199" s="330">
        <v>19440</v>
      </c>
      <c r="V199" s="330">
        <v>801617731.20000005</v>
      </c>
      <c r="W199" s="330">
        <v>15120.000000000002</v>
      </c>
      <c r="X199" s="330">
        <v>623480457.60000014</v>
      </c>
      <c r="Y199" s="330">
        <v>19440</v>
      </c>
      <c r="Z199" s="330">
        <v>801617731.20000005</v>
      </c>
      <c r="AA199" s="330">
        <v>15120.000000000002</v>
      </c>
      <c r="AB199" s="330">
        <v>623480457.60000014</v>
      </c>
      <c r="AC199" s="330">
        <v>21600</v>
      </c>
      <c r="AD199" s="330">
        <v>890686368.00000012</v>
      </c>
      <c r="AE199" s="330">
        <v>21600</v>
      </c>
      <c r="AF199" s="330">
        <v>890686368.00000012</v>
      </c>
      <c r="AG199" s="330">
        <v>19440</v>
      </c>
      <c r="AH199" s="330">
        <v>801617731.20000005</v>
      </c>
      <c r="AI199" s="330">
        <v>21816</v>
      </c>
      <c r="AJ199" s="330">
        <v>899593231.68000007</v>
      </c>
      <c r="AK199" s="330">
        <v>21600</v>
      </c>
      <c r="AL199" s="330">
        <v>890686368.00000012</v>
      </c>
      <c r="AM199" s="330">
        <v>14904.000000000002</v>
      </c>
      <c r="AN199" s="330">
        <v>614573593.92000008</v>
      </c>
    </row>
    <row r="200" spans="1:40" ht="19.5" customHeight="1">
      <c r="A200" s="53" t="s">
        <v>33</v>
      </c>
      <c r="B200" s="62" t="s">
        <v>1009</v>
      </c>
      <c r="C200" s="347" t="s">
        <v>1072</v>
      </c>
      <c r="D200" s="43" t="s">
        <v>51</v>
      </c>
      <c r="E200" s="2">
        <v>10</v>
      </c>
      <c r="F200" s="3">
        <v>100</v>
      </c>
      <c r="G200" s="3">
        <v>845010</v>
      </c>
      <c r="H200" s="17">
        <f>G200/F200</f>
        <v>8450.1</v>
      </c>
      <c r="I200" s="266">
        <f>(K200/F200)/E200</f>
        <v>800</v>
      </c>
      <c r="J200" s="267">
        <v>8000</v>
      </c>
      <c r="K200" s="262">
        <v>800000</v>
      </c>
      <c r="L200" s="262">
        <f>K200*H200</f>
        <v>6760080000</v>
      </c>
      <c r="M200" s="16">
        <v>0.1</v>
      </c>
      <c r="N200" s="17">
        <f>M200*K200</f>
        <v>80000</v>
      </c>
      <c r="O200" s="282">
        <f>N200+K200</f>
        <v>880000</v>
      </c>
      <c r="P200" s="282">
        <f>O200*H200</f>
        <v>7436088000</v>
      </c>
      <c r="Q200" s="330"/>
      <c r="R200" s="330">
        <v>0</v>
      </c>
      <c r="S200" s="330"/>
      <c r="T200" s="330">
        <v>0</v>
      </c>
      <c r="U200" s="330">
        <v>60000</v>
      </c>
      <c r="V200" s="330">
        <v>507006000</v>
      </c>
      <c r="W200" s="330">
        <v>76000</v>
      </c>
      <c r="X200" s="330">
        <v>642207600</v>
      </c>
      <c r="Y200" s="330">
        <v>80000</v>
      </c>
      <c r="Z200" s="330">
        <v>676008000</v>
      </c>
      <c r="AA200" s="330">
        <v>80000</v>
      </c>
      <c r="AB200" s="330">
        <v>676008000</v>
      </c>
      <c r="AC200" s="330">
        <v>82400</v>
      </c>
      <c r="AD200" s="330">
        <v>696288240</v>
      </c>
      <c r="AE200" s="330">
        <v>84000</v>
      </c>
      <c r="AF200" s="330">
        <v>709808400</v>
      </c>
      <c r="AG200" s="330">
        <v>83200</v>
      </c>
      <c r="AH200" s="330">
        <v>703048320</v>
      </c>
      <c r="AI200" s="330">
        <v>88000</v>
      </c>
      <c r="AJ200" s="330">
        <v>743608800</v>
      </c>
      <c r="AK200" s="330">
        <v>96000</v>
      </c>
      <c r="AL200" s="330">
        <v>811209600</v>
      </c>
      <c r="AM200" s="330">
        <v>70400</v>
      </c>
      <c r="AN200" s="330">
        <v>594887040</v>
      </c>
    </row>
    <row r="201" spans="1:40">
      <c r="A201" s="53" t="s">
        <v>33</v>
      </c>
      <c r="B201" s="62" t="s">
        <v>245</v>
      </c>
      <c r="C201" s="260" t="s">
        <v>422</v>
      </c>
      <c r="D201" s="43"/>
      <c r="E201" s="2">
        <v>10</v>
      </c>
      <c r="F201" s="3">
        <v>1</v>
      </c>
      <c r="G201" s="3">
        <v>327500</v>
      </c>
      <c r="H201" s="17">
        <f>G201/F201</f>
        <v>327500</v>
      </c>
      <c r="I201" s="266">
        <f>(K201/F201)/E201</f>
        <v>8000</v>
      </c>
      <c r="J201" s="267">
        <v>80000</v>
      </c>
      <c r="K201" s="262">
        <v>80000</v>
      </c>
      <c r="L201" s="262">
        <f>K201*H201</f>
        <v>26200000000</v>
      </c>
      <c r="M201" s="16">
        <v>0.2</v>
      </c>
      <c r="N201" s="17">
        <f>M201*K201</f>
        <v>16000</v>
      </c>
      <c r="O201" s="282">
        <f>N201+K201</f>
        <v>96000</v>
      </c>
      <c r="P201" s="282">
        <f>O201*H201</f>
        <v>31440000000</v>
      </c>
      <c r="Q201" s="330"/>
      <c r="R201" s="330">
        <v>0</v>
      </c>
      <c r="S201" s="330"/>
      <c r="T201" s="330">
        <v>0</v>
      </c>
      <c r="U201" s="330">
        <v>6000</v>
      </c>
      <c r="V201" s="330">
        <v>1965000000</v>
      </c>
      <c r="W201" s="330">
        <v>7600</v>
      </c>
      <c r="X201" s="330">
        <v>2489000000</v>
      </c>
      <c r="Y201" s="330">
        <v>8000</v>
      </c>
      <c r="Z201" s="330">
        <v>2620000000</v>
      </c>
      <c r="AA201" s="330">
        <v>8000</v>
      </c>
      <c r="AB201" s="330">
        <v>2620000000</v>
      </c>
      <c r="AC201" s="330">
        <v>8240</v>
      </c>
      <c r="AD201" s="330">
        <v>2698600000</v>
      </c>
      <c r="AE201" s="330">
        <v>8400</v>
      </c>
      <c r="AF201" s="330">
        <v>2751000000</v>
      </c>
      <c r="AG201" s="330">
        <v>8320</v>
      </c>
      <c r="AH201" s="330">
        <v>2724800000</v>
      </c>
      <c r="AI201" s="330">
        <v>8800</v>
      </c>
      <c r="AJ201" s="330">
        <v>2882000000</v>
      </c>
      <c r="AK201" s="330">
        <v>9600</v>
      </c>
      <c r="AL201" s="330">
        <v>3144000000</v>
      </c>
      <c r="AM201" s="330">
        <v>7040</v>
      </c>
      <c r="AN201" s="330">
        <v>2305600000</v>
      </c>
    </row>
    <row r="202" spans="1:40">
      <c r="A202" s="6" t="s">
        <v>30</v>
      </c>
      <c r="B202" s="62" t="s">
        <v>245</v>
      </c>
      <c r="C202" s="379" t="s">
        <v>975</v>
      </c>
      <c r="D202" s="43" t="s">
        <v>490</v>
      </c>
      <c r="E202" s="2">
        <v>10</v>
      </c>
      <c r="F202" s="3">
        <v>30</v>
      </c>
      <c r="G202" s="3">
        <v>207187</v>
      </c>
      <c r="H202" s="17">
        <f>G202/F202</f>
        <v>6906.2333333333336</v>
      </c>
      <c r="I202" s="266">
        <f>(K202/F202)/E202</f>
        <v>4800</v>
      </c>
      <c r="J202" s="267">
        <v>48000</v>
      </c>
      <c r="K202" s="262">
        <v>1440000</v>
      </c>
      <c r="L202" s="262">
        <f>K202*H202</f>
        <v>9944976000</v>
      </c>
      <c r="M202" s="16">
        <v>0.3</v>
      </c>
      <c r="N202" s="17">
        <f>M202*K202</f>
        <v>432000</v>
      </c>
      <c r="O202" s="282">
        <f>N202+K202</f>
        <v>1872000</v>
      </c>
      <c r="P202" s="282">
        <f>O202*H202</f>
        <v>12928468800</v>
      </c>
      <c r="Q202" s="330"/>
      <c r="R202" s="330">
        <v>0</v>
      </c>
      <c r="S202" s="330"/>
      <c r="T202" s="330">
        <v>0</v>
      </c>
      <c r="U202" s="330">
        <v>108000</v>
      </c>
      <c r="V202" s="330">
        <v>745873200</v>
      </c>
      <c r="W202" s="330">
        <v>136800</v>
      </c>
      <c r="X202" s="330">
        <v>944772720</v>
      </c>
      <c r="Y202" s="330">
        <v>144000</v>
      </c>
      <c r="Z202" s="330">
        <v>994497600</v>
      </c>
      <c r="AA202" s="330">
        <v>144000</v>
      </c>
      <c r="AB202" s="330">
        <v>994497600</v>
      </c>
      <c r="AC202" s="330">
        <v>148320</v>
      </c>
      <c r="AD202" s="330">
        <v>1024332528</v>
      </c>
      <c r="AE202" s="330">
        <v>151200</v>
      </c>
      <c r="AF202" s="330">
        <v>1044222480</v>
      </c>
      <c r="AG202" s="330">
        <v>149760</v>
      </c>
      <c r="AH202" s="330">
        <v>1034277504</v>
      </c>
      <c r="AI202" s="330">
        <v>158400</v>
      </c>
      <c r="AJ202" s="330">
        <v>1093947360</v>
      </c>
      <c r="AK202" s="330">
        <v>172800</v>
      </c>
      <c r="AL202" s="330">
        <v>1193397120</v>
      </c>
      <c r="AM202" s="330">
        <v>126719.99999999999</v>
      </c>
      <c r="AN202" s="330">
        <v>875157887.99999988</v>
      </c>
    </row>
    <row r="203" spans="1:40">
      <c r="A203" s="6" t="s">
        <v>30</v>
      </c>
      <c r="B203" s="62" t="s">
        <v>245</v>
      </c>
      <c r="C203" s="379" t="s">
        <v>387</v>
      </c>
      <c r="D203" s="2" t="s">
        <v>388</v>
      </c>
      <c r="E203" s="2">
        <v>10</v>
      </c>
      <c r="F203" s="6">
        <v>60</v>
      </c>
      <c r="G203" s="3">
        <v>1151040</v>
      </c>
      <c r="H203" s="17">
        <v>9572.5833333333339</v>
      </c>
      <c r="I203" s="266">
        <f>(K203/F203)/E203</f>
        <v>5600</v>
      </c>
      <c r="J203" s="267">
        <v>56000</v>
      </c>
      <c r="K203" s="262">
        <v>3360000</v>
      </c>
      <c r="L203" s="262">
        <f>K203*H203</f>
        <v>32163880000.000004</v>
      </c>
      <c r="M203" s="16">
        <v>0.3</v>
      </c>
      <c r="N203" s="17">
        <f>M203*K203</f>
        <v>1008000</v>
      </c>
      <c r="O203" s="282">
        <f>N203+K203</f>
        <v>4368000</v>
      </c>
      <c r="P203" s="282">
        <f>O203*H203</f>
        <v>41813044000</v>
      </c>
      <c r="Q203" s="330"/>
      <c r="R203" s="330">
        <v>0</v>
      </c>
      <c r="S203" s="330"/>
      <c r="T203" s="330">
        <v>0</v>
      </c>
      <c r="U203" s="330">
        <v>252000</v>
      </c>
      <c r="V203" s="330">
        <v>2412291000</v>
      </c>
      <c r="W203" s="330">
        <v>319200</v>
      </c>
      <c r="X203" s="330">
        <v>3055568600</v>
      </c>
      <c r="Y203" s="330">
        <v>336000</v>
      </c>
      <c r="Z203" s="330">
        <v>3216388000</v>
      </c>
      <c r="AA203" s="330">
        <v>336000</v>
      </c>
      <c r="AB203" s="330">
        <v>3216388000</v>
      </c>
      <c r="AC203" s="330">
        <v>346080</v>
      </c>
      <c r="AD203" s="330">
        <v>3312879640</v>
      </c>
      <c r="AE203" s="330">
        <v>352800</v>
      </c>
      <c r="AF203" s="330">
        <v>3377207400</v>
      </c>
      <c r="AG203" s="330">
        <v>349440</v>
      </c>
      <c r="AH203" s="330">
        <v>3345043520</v>
      </c>
      <c r="AI203" s="330">
        <v>369600</v>
      </c>
      <c r="AJ203" s="330">
        <v>3538026800</v>
      </c>
      <c r="AK203" s="330">
        <v>403200</v>
      </c>
      <c r="AL203" s="330">
        <v>3859665600.0000005</v>
      </c>
      <c r="AM203" s="330">
        <v>295680</v>
      </c>
      <c r="AN203" s="330">
        <v>2830421440</v>
      </c>
    </row>
    <row r="204" spans="1:40">
      <c r="A204" s="6" t="s">
        <v>30</v>
      </c>
      <c r="B204" s="62" t="s">
        <v>245</v>
      </c>
      <c r="C204" s="379" t="s">
        <v>1038</v>
      </c>
      <c r="D204" s="2"/>
      <c r="E204" s="2">
        <v>10</v>
      </c>
      <c r="F204" s="6">
        <v>60</v>
      </c>
      <c r="G204" s="3">
        <v>1012915</v>
      </c>
      <c r="H204" s="17">
        <v>5185.1499999999996</v>
      </c>
      <c r="I204" s="266">
        <f>(K204/F204)/E204</f>
        <v>3200</v>
      </c>
      <c r="J204" s="267">
        <v>32000</v>
      </c>
      <c r="K204" s="262">
        <v>1920000</v>
      </c>
      <c r="L204" s="262">
        <f>K204*H204</f>
        <v>9955488000</v>
      </c>
      <c r="M204" s="16">
        <v>0.2</v>
      </c>
      <c r="N204" s="17">
        <f>M204*K204</f>
        <v>384000</v>
      </c>
      <c r="O204" s="282">
        <f>N204+K204</f>
        <v>2304000</v>
      </c>
      <c r="P204" s="282">
        <f>O204*H204</f>
        <v>11946585600</v>
      </c>
      <c r="Q204" s="330"/>
      <c r="R204" s="330">
        <v>0</v>
      </c>
      <c r="S204" s="330"/>
      <c r="T204" s="330">
        <v>0</v>
      </c>
      <c r="U204" s="330">
        <v>144000</v>
      </c>
      <c r="V204" s="330">
        <v>746661600</v>
      </c>
      <c r="W204" s="330">
        <v>182400</v>
      </c>
      <c r="X204" s="330">
        <v>945771359.99999988</v>
      </c>
      <c r="Y204" s="330">
        <v>192000</v>
      </c>
      <c r="Z204" s="330">
        <v>995548799.99999988</v>
      </c>
      <c r="AA204" s="330">
        <v>192000</v>
      </c>
      <c r="AB204" s="330">
        <v>995548799.99999988</v>
      </c>
      <c r="AC204" s="330">
        <v>197760</v>
      </c>
      <c r="AD204" s="330">
        <v>1025415263.9999999</v>
      </c>
      <c r="AE204" s="330">
        <v>201600</v>
      </c>
      <c r="AF204" s="330">
        <v>1045326239.9999999</v>
      </c>
      <c r="AG204" s="330">
        <v>199680</v>
      </c>
      <c r="AH204" s="330">
        <v>1035370751.9999999</v>
      </c>
      <c r="AI204" s="330">
        <v>211200</v>
      </c>
      <c r="AJ204" s="330">
        <v>1095103680</v>
      </c>
      <c r="AK204" s="330">
        <v>230400</v>
      </c>
      <c r="AL204" s="330">
        <v>1194658560</v>
      </c>
      <c r="AM204" s="330">
        <v>168960</v>
      </c>
      <c r="AN204" s="330">
        <v>876082943.99999988</v>
      </c>
    </row>
    <row r="205" spans="1:40" ht="19.5" customHeight="1">
      <c r="A205" s="6" t="s">
        <v>30</v>
      </c>
      <c r="B205" s="62" t="s">
        <v>245</v>
      </c>
      <c r="C205" s="379" t="s">
        <v>432</v>
      </c>
      <c r="D205" s="43" t="s">
        <v>431</v>
      </c>
      <c r="E205" s="2">
        <v>10</v>
      </c>
      <c r="F205" s="3">
        <v>60</v>
      </c>
      <c r="G205" s="3">
        <v>1381248</v>
      </c>
      <c r="H205" s="17">
        <f t="shared" ref="H205:H211" si="4">G205/F205</f>
        <v>23020.799999999999</v>
      </c>
      <c r="I205" s="266">
        <f>(K205/F205)/E205</f>
        <v>1600</v>
      </c>
      <c r="J205" s="267">
        <v>16000</v>
      </c>
      <c r="K205" s="262">
        <v>960000</v>
      </c>
      <c r="L205" s="262">
        <f>K205*H205</f>
        <v>22099968000</v>
      </c>
      <c r="M205" s="16">
        <v>0.2</v>
      </c>
      <c r="N205" s="17">
        <f>M205*K205</f>
        <v>192000</v>
      </c>
      <c r="O205" s="282">
        <f>N205+K205</f>
        <v>1152000</v>
      </c>
      <c r="P205" s="282">
        <f>O205*H205</f>
        <v>26519961600</v>
      </c>
      <c r="Q205" s="330"/>
      <c r="R205" s="330">
        <v>0</v>
      </c>
      <c r="S205" s="330"/>
      <c r="T205" s="330">
        <v>0</v>
      </c>
      <c r="U205" s="330">
        <v>72000</v>
      </c>
      <c r="V205" s="330">
        <v>1657497600</v>
      </c>
      <c r="W205" s="330">
        <v>91200</v>
      </c>
      <c r="X205" s="330">
        <v>2099496960</v>
      </c>
      <c r="Y205" s="330">
        <v>96000</v>
      </c>
      <c r="Z205" s="330">
        <v>2209996800</v>
      </c>
      <c r="AA205" s="330">
        <v>96000</v>
      </c>
      <c r="AB205" s="330">
        <v>2209996800</v>
      </c>
      <c r="AC205" s="330">
        <v>98880</v>
      </c>
      <c r="AD205" s="330">
        <v>2276296704</v>
      </c>
      <c r="AE205" s="330">
        <v>100800</v>
      </c>
      <c r="AF205" s="330">
        <v>2320496640</v>
      </c>
      <c r="AG205" s="330">
        <v>99840</v>
      </c>
      <c r="AH205" s="330">
        <v>2298396672</v>
      </c>
      <c r="AI205" s="330">
        <v>105600</v>
      </c>
      <c r="AJ205" s="330">
        <v>2430996480</v>
      </c>
      <c r="AK205" s="330">
        <v>115200</v>
      </c>
      <c r="AL205" s="330">
        <v>2651996160</v>
      </c>
      <c r="AM205" s="330">
        <v>84480</v>
      </c>
      <c r="AN205" s="330">
        <v>1944797184</v>
      </c>
    </row>
    <row r="206" spans="1:40">
      <c r="A206" s="6" t="s">
        <v>30</v>
      </c>
      <c r="B206" s="62" t="s">
        <v>245</v>
      </c>
      <c r="C206" s="379" t="s">
        <v>390</v>
      </c>
      <c r="D206" s="43"/>
      <c r="E206" s="2">
        <v>10</v>
      </c>
      <c r="F206" s="3">
        <v>40</v>
      </c>
      <c r="G206" s="3">
        <v>989894</v>
      </c>
      <c r="H206" s="17">
        <f t="shared" si="4"/>
        <v>24747.35</v>
      </c>
      <c r="I206" s="266">
        <f>(K206/F206)/E206</f>
        <v>5600</v>
      </c>
      <c r="J206" s="267">
        <v>56000</v>
      </c>
      <c r="K206" s="262">
        <v>2240000</v>
      </c>
      <c r="L206" s="262">
        <f>K206*H206</f>
        <v>55434064000</v>
      </c>
      <c r="M206" s="16">
        <v>0.2</v>
      </c>
      <c r="N206" s="17">
        <f>M206*K206</f>
        <v>448000</v>
      </c>
      <c r="O206" s="282">
        <f>N206+K206</f>
        <v>2688000</v>
      </c>
      <c r="P206" s="282">
        <f>O206*H206</f>
        <v>66520876799.999992</v>
      </c>
      <c r="Q206" s="330"/>
      <c r="R206" s="330">
        <v>0</v>
      </c>
      <c r="S206" s="330"/>
      <c r="T206" s="330">
        <v>0</v>
      </c>
      <c r="U206" s="330">
        <v>168000</v>
      </c>
      <c r="V206" s="330">
        <v>4157554799.9999995</v>
      </c>
      <c r="W206" s="330">
        <v>212800</v>
      </c>
      <c r="X206" s="330">
        <v>5266236080</v>
      </c>
      <c r="Y206" s="330">
        <v>224000</v>
      </c>
      <c r="Z206" s="330">
        <v>5543406400</v>
      </c>
      <c r="AA206" s="330">
        <v>224000</v>
      </c>
      <c r="AB206" s="330">
        <v>5543406400</v>
      </c>
      <c r="AC206" s="330">
        <v>230720</v>
      </c>
      <c r="AD206" s="330">
        <v>5709708592</v>
      </c>
      <c r="AE206" s="330">
        <v>235200</v>
      </c>
      <c r="AF206" s="330">
        <v>5820576720</v>
      </c>
      <c r="AG206" s="330">
        <v>232960</v>
      </c>
      <c r="AH206" s="330">
        <v>5765142656</v>
      </c>
      <c r="AI206" s="330">
        <v>246400</v>
      </c>
      <c r="AJ206" s="330">
        <v>6097747040</v>
      </c>
      <c r="AK206" s="330">
        <v>268800</v>
      </c>
      <c r="AL206" s="330">
        <v>6652087680</v>
      </c>
      <c r="AM206" s="330">
        <v>197120</v>
      </c>
      <c r="AN206" s="330">
        <v>4878197632</v>
      </c>
    </row>
    <row r="207" spans="1:40">
      <c r="A207" s="6" t="s">
        <v>30</v>
      </c>
      <c r="B207" s="62" t="s">
        <v>245</v>
      </c>
      <c r="C207" s="379" t="s">
        <v>941</v>
      </c>
      <c r="D207" s="43"/>
      <c r="E207" s="2">
        <v>10</v>
      </c>
      <c r="F207" s="3">
        <v>20</v>
      </c>
      <c r="G207" s="3">
        <v>491110</v>
      </c>
      <c r="H207" s="17">
        <f t="shared" si="4"/>
        <v>24555.5</v>
      </c>
      <c r="I207" s="266">
        <f>(K207/F207)/E207</f>
        <v>2400</v>
      </c>
      <c r="J207" s="267">
        <v>24000</v>
      </c>
      <c r="K207" s="262">
        <v>480000</v>
      </c>
      <c r="L207" s="262">
        <f>K207*H207</f>
        <v>11786640000</v>
      </c>
      <c r="M207" s="16">
        <v>0.1</v>
      </c>
      <c r="N207" s="17">
        <f>M207*K207</f>
        <v>48000</v>
      </c>
      <c r="O207" s="282">
        <f>N207+K207</f>
        <v>528000</v>
      </c>
      <c r="P207" s="282">
        <f>O207*H207</f>
        <v>12965304000</v>
      </c>
      <c r="Q207" s="330"/>
      <c r="R207" s="330">
        <v>0</v>
      </c>
      <c r="S207" s="330"/>
      <c r="T207" s="330">
        <v>0</v>
      </c>
      <c r="U207" s="330">
        <v>36000</v>
      </c>
      <c r="V207" s="330">
        <v>883998000</v>
      </c>
      <c r="W207" s="330">
        <v>45600</v>
      </c>
      <c r="X207" s="330">
        <v>1119730800</v>
      </c>
      <c r="Y207" s="330">
        <v>48000</v>
      </c>
      <c r="Z207" s="330">
        <v>1178664000</v>
      </c>
      <c r="AA207" s="330">
        <v>48000</v>
      </c>
      <c r="AB207" s="330">
        <v>1178664000</v>
      </c>
      <c r="AC207" s="330">
        <v>49440</v>
      </c>
      <c r="AD207" s="330">
        <v>1214023920</v>
      </c>
      <c r="AE207" s="330">
        <v>50400</v>
      </c>
      <c r="AF207" s="330">
        <v>1237597200</v>
      </c>
      <c r="AG207" s="330">
        <v>49920</v>
      </c>
      <c r="AH207" s="330">
        <v>1225810560</v>
      </c>
      <c r="AI207" s="330">
        <v>52800</v>
      </c>
      <c r="AJ207" s="330">
        <v>1296530400</v>
      </c>
      <c r="AK207" s="330">
        <v>57600</v>
      </c>
      <c r="AL207" s="330">
        <v>1414396800</v>
      </c>
      <c r="AM207" s="330">
        <v>42240</v>
      </c>
      <c r="AN207" s="330">
        <v>1037224320</v>
      </c>
    </row>
    <row r="208" spans="1:40">
      <c r="A208" s="53" t="s">
        <v>33</v>
      </c>
      <c r="B208" s="62" t="s">
        <v>245</v>
      </c>
      <c r="C208" s="260" t="s">
        <v>1040</v>
      </c>
      <c r="D208" s="43" t="s">
        <v>642</v>
      </c>
      <c r="E208" s="2">
        <v>7</v>
      </c>
      <c r="F208" s="3">
        <v>30</v>
      </c>
      <c r="G208" s="3">
        <v>334800</v>
      </c>
      <c r="H208" s="17">
        <f t="shared" si="4"/>
        <v>11160</v>
      </c>
      <c r="I208" s="266">
        <f>(K208/F208)/E208</f>
        <v>1600</v>
      </c>
      <c r="J208" s="267">
        <v>11200</v>
      </c>
      <c r="K208" s="262">
        <v>336000</v>
      </c>
      <c r="L208" s="262">
        <f>K208*H208</f>
        <v>3749760000</v>
      </c>
      <c r="M208" s="16">
        <v>0.2</v>
      </c>
      <c r="N208" s="17">
        <f>M208*K208</f>
        <v>67200</v>
      </c>
      <c r="O208" s="282">
        <f>N208+K208</f>
        <v>403200</v>
      </c>
      <c r="P208" s="282">
        <f>O208*H208</f>
        <v>4499712000</v>
      </c>
      <c r="Q208" s="330"/>
      <c r="R208" s="330">
        <v>0</v>
      </c>
      <c r="S208" s="330"/>
      <c r="T208" s="330">
        <v>0</v>
      </c>
      <c r="U208" s="330"/>
      <c r="V208" s="330">
        <v>0</v>
      </c>
      <c r="W208" s="330"/>
      <c r="X208" s="330">
        <v>0</v>
      </c>
      <c r="Y208" s="330"/>
      <c r="Z208" s="330">
        <v>0</v>
      </c>
      <c r="AA208" s="330">
        <v>33600</v>
      </c>
      <c r="AB208" s="330">
        <v>374976000</v>
      </c>
      <c r="AC208" s="330">
        <v>40320</v>
      </c>
      <c r="AD208" s="330">
        <v>449971200</v>
      </c>
      <c r="AE208" s="330">
        <v>43680</v>
      </c>
      <c r="AF208" s="330">
        <v>487468800</v>
      </c>
      <c r="AG208" s="330">
        <v>50400</v>
      </c>
      <c r="AH208" s="330">
        <v>562464000</v>
      </c>
      <c r="AI208" s="330">
        <v>67200</v>
      </c>
      <c r="AJ208" s="330">
        <v>749952000</v>
      </c>
      <c r="AK208" s="330">
        <v>67200</v>
      </c>
      <c r="AL208" s="330">
        <v>749952000</v>
      </c>
      <c r="AM208" s="330">
        <v>33600</v>
      </c>
      <c r="AN208" s="330">
        <v>374976000</v>
      </c>
    </row>
    <row r="209" spans="1:40">
      <c r="A209" s="53" t="s">
        <v>33</v>
      </c>
      <c r="B209" s="62" t="s">
        <v>1010</v>
      </c>
      <c r="C209" s="260" t="s">
        <v>393</v>
      </c>
      <c r="D209" s="43"/>
      <c r="E209" s="2">
        <v>7</v>
      </c>
      <c r="F209" s="3">
        <v>100</v>
      </c>
      <c r="G209" s="3">
        <v>405162</v>
      </c>
      <c r="H209" s="17">
        <f t="shared" si="4"/>
        <v>4051.62</v>
      </c>
      <c r="I209" s="266">
        <f>(K209/F209)/E209</f>
        <v>1600</v>
      </c>
      <c r="J209" s="267">
        <v>11200</v>
      </c>
      <c r="K209" s="262">
        <v>1120000</v>
      </c>
      <c r="L209" s="262">
        <f>K209*H209</f>
        <v>4537814400</v>
      </c>
      <c r="M209" s="16">
        <v>0.1</v>
      </c>
      <c r="N209" s="17">
        <f>M209*K209</f>
        <v>112000</v>
      </c>
      <c r="O209" s="282">
        <f>N209+K209</f>
        <v>1232000</v>
      </c>
      <c r="P209" s="282">
        <f>O209*H209</f>
        <v>4991595840</v>
      </c>
      <c r="Q209" s="330"/>
      <c r="R209" s="330">
        <v>0</v>
      </c>
      <c r="S209" s="330"/>
      <c r="T209" s="330">
        <v>0</v>
      </c>
      <c r="U209" s="330"/>
      <c r="V209" s="330">
        <v>0</v>
      </c>
      <c r="W209" s="330"/>
      <c r="X209" s="330">
        <v>0</v>
      </c>
      <c r="Y209" s="330"/>
      <c r="Z209" s="330">
        <v>0</v>
      </c>
      <c r="AA209" s="330">
        <v>112000</v>
      </c>
      <c r="AB209" s="330">
        <v>453781440</v>
      </c>
      <c r="AC209" s="330">
        <v>134400</v>
      </c>
      <c r="AD209" s="330">
        <v>544537728</v>
      </c>
      <c r="AE209" s="330">
        <v>145600</v>
      </c>
      <c r="AF209" s="330">
        <v>589915872</v>
      </c>
      <c r="AG209" s="330">
        <v>168000</v>
      </c>
      <c r="AH209" s="330">
        <v>680672160</v>
      </c>
      <c r="AI209" s="330">
        <v>224000</v>
      </c>
      <c r="AJ209" s="330">
        <v>907562880</v>
      </c>
      <c r="AK209" s="330">
        <v>224000</v>
      </c>
      <c r="AL209" s="330">
        <v>907562880</v>
      </c>
      <c r="AM209" s="330">
        <v>112000</v>
      </c>
      <c r="AN209" s="330">
        <v>453781440</v>
      </c>
    </row>
    <row r="210" spans="1:40">
      <c r="A210" s="53" t="s">
        <v>33</v>
      </c>
      <c r="B210" s="62" t="s">
        <v>1011</v>
      </c>
      <c r="C210" s="260" t="s">
        <v>394</v>
      </c>
      <c r="D210" s="43"/>
      <c r="E210" s="2">
        <v>7</v>
      </c>
      <c r="F210" s="3">
        <v>60</v>
      </c>
      <c r="G210" s="3">
        <v>637632</v>
      </c>
      <c r="H210" s="17">
        <f t="shared" si="4"/>
        <v>10627.2</v>
      </c>
      <c r="I210" s="266">
        <f>(K210/F210)/E210</f>
        <v>3200</v>
      </c>
      <c r="J210" s="267">
        <v>22400</v>
      </c>
      <c r="K210" s="262">
        <v>1344000</v>
      </c>
      <c r="L210" s="262">
        <f>K210*H210</f>
        <v>14282956800.000002</v>
      </c>
      <c r="M210" s="16">
        <v>0.1</v>
      </c>
      <c r="N210" s="17">
        <f>M210*K210</f>
        <v>134400</v>
      </c>
      <c r="O210" s="282">
        <f>N210+K210</f>
        <v>1478400</v>
      </c>
      <c r="P210" s="282">
        <f>O210*H210</f>
        <v>15711252480.000002</v>
      </c>
      <c r="Q210" s="330"/>
      <c r="R210" s="330">
        <v>0</v>
      </c>
      <c r="S210" s="330"/>
      <c r="T210" s="330">
        <v>0</v>
      </c>
      <c r="U210" s="330"/>
      <c r="V210" s="330">
        <v>0</v>
      </c>
      <c r="W210" s="330"/>
      <c r="X210" s="330">
        <v>0</v>
      </c>
      <c r="Y210" s="330"/>
      <c r="Z210" s="330">
        <v>0</v>
      </c>
      <c r="AA210" s="330">
        <v>134400</v>
      </c>
      <c r="AB210" s="330">
        <v>1428295680</v>
      </c>
      <c r="AC210" s="330">
        <v>161280</v>
      </c>
      <c r="AD210" s="330">
        <v>1713954816</v>
      </c>
      <c r="AE210" s="330">
        <v>174720</v>
      </c>
      <c r="AF210" s="330">
        <v>1856784384.0000002</v>
      </c>
      <c r="AG210" s="330">
        <v>201600</v>
      </c>
      <c r="AH210" s="330">
        <v>2142443520.0000002</v>
      </c>
      <c r="AI210" s="330">
        <v>268800</v>
      </c>
      <c r="AJ210" s="330">
        <v>2856591360</v>
      </c>
      <c r="AK210" s="330">
        <v>268800</v>
      </c>
      <c r="AL210" s="330">
        <v>2856591360</v>
      </c>
      <c r="AM210" s="330">
        <v>134400</v>
      </c>
      <c r="AN210" s="330">
        <v>1428295680</v>
      </c>
    </row>
    <row r="211" spans="1:40">
      <c r="A211" s="53" t="s">
        <v>33</v>
      </c>
      <c r="B211" s="62" t="s">
        <v>245</v>
      </c>
      <c r="C211" s="260" t="s">
        <v>976</v>
      </c>
      <c r="D211" s="43" t="s">
        <v>1058</v>
      </c>
      <c r="E211" s="2">
        <v>4</v>
      </c>
      <c r="F211" s="53">
        <v>1</v>
      </c>
      <c r="G211" s="3">
        <v>239481</v>
      </c>
      <c r="H211" s="17">
        <f t="shared" si="4"/>
        <v>239481</v>
      </c>
      <c r="I211" s="266">
        <f>(K211/F211)/E211</f>
        <v>9600</v>
      </c>
      <c r="J211" s="267">
        <v>38400</v>
      </c>
      <c r="K211" s="262">
        <v>38400</v>
      </c>
      <c r="L211" s="262">
        <f>K211*H211</f>
        <v>9196070400</v>
      </c>
      <c r="M211" s="16">
        <v>0</v>
      </c>
      <c r="N211" s="17">
        <f>M211*K211</f>
        <v>0</v>
      </c>
      <c r="O211" s="282">
        <f>N211+K211</f>
        <v>38400</v>
      </c>
      <c r="P211" s="282">
        <f>O211*H211</f>
        <v>9196070400</v>
      </c>
      <c r="Q211" s="330"/>
      <c r="R211" s="330">
        <v>0</v>
      </c>
      <c r="S211" s="330"/>
      <c r="T211" s="330">
        <v>0</v>
      </c>
      <c r="U211" s="330"/>
      <c r="V211" s="330">
        <v>0</v>
      </c>
      <c r="W211" s="330"/>
      <c r="X211" s="330">
        <v>0</v>
      </c>
      <c r="Y211" s="330"/>
      <c r="Z211" s="330">
        <v>0</v>
      </c>
      <c r="AA211" s="330"/>
      <c r="AB211" s="330">
        <v>0</v>
      </c>
      <c r="AC211" s="330"/>
      <c r="AD211" s="330">
        <v>0</v>
      </c>
      <c r="AE211" s="330"/>
      <c r="AF211" s="330">
        <v>0</v>
      </c>
      <c r="AG211" s="330">
        <v>6528.0000000000009</v>
      </c>
      <c r="AH211" s="330">
        <v>1563331968.0000002</v>
      </c>
      <c r="AI211" s="330">
        <v>12672</v>
      </c>
      <c r="AJ211" s="330">
        <v>3034703232</v>
      </c>
      <c r="AK211" s="330">
        <v>12288</v>
      </c>
      <c r="AL211" s="330">
        <v>2942742528</v>
      </c>
      <c r="AM211" s="330">
        <v>6912</v>
      </c>
      <c r="AN211" s="330">
        <v>1655292672</v>
      </c>
    </row>
    <row r="212" spans="1:40">
      <c r="A212" s="53" t="s">
        <v>33</v>
      </c>
      <c r="B212" s="62" t="s">
        <v>245</v>
      </c>
      <c r="C212" s="260" t="s">
        <v>1039</v>
      </c>
      <c r="D212" s="43"/>
      <c r="E212" s="2">
        <v>7</v>
      </c>
      <c r="F212" s="53">
        <v>80</v>
      </c>
      <c r="G212" s="3">
        <v>2103595</v>
      </c>
      <c r="H212" s="17">
        <f t="shared" ref="H212:H220" si="5">G212/F212</f>
        <v>26294.9375</v>
      </c>
      <c r="I212" s="266">
        <f>(K212/F212)/E212</f>
        <v>8000</v>
      </c>
      <c r="J212" s="267">
        <v>56000</v>
      </c>
      <c r="K212" s="262">
        <v>4480000</v>
      </c>
      <c r="L212" s="262">
        <f>K212*H212</f>
        <v>117801320000</v>
      </c>
      <c r="M212" s="16">
        <v>0.2</v>
      </c>
      <c r="N212" s="17">
        <f>M212*K212</f>
        <v>896000</v>
      </c>
      <c r="O212" s="282">
        <f>N212+K212</f>
        <v>5376000</v>
      </c>
      <c r="P212" s="282">
        <f>O212*H212</f>
        <v>141361584000</v>
      </c>
      <c r="Q212" s="330"/>
      <c r="R212" s="330">
        <v>0</v>
      </c>
      <c r="S212" s="330"/>
      <c r="T212" s="330">
        <v>0</v>
      </c>
      <c r="U212" s="330"/>
      <c r="V212" s="330">
        <v>0</v>
      </c>
      <c r="W212" s="330"/>
      <c r="X212" s="330">
        <v>0</v>
      </c>
      <c r="Y212" s="330"/>
      <c r="Z212" s="330">
        <v>0</v>
      </c>
      <c r="AA212" s="330">
        <v>448000</v>
      </c>
      <c r="AB212" s="330">
        <v>11780132000</v>
      </c>
      <c r="AC212" s="330">
        <v>537600</v>
      </c>
      <c r="AD212" s="330">
        <v>14136158400</v>
      </c>
      <c r="AE212" s="330">
        <v>582400</v>
      </c>
      <c r="AF212" s="330">
        <v>15314171600</v>
      </c>
      <c r="AG212" s="330">
        <v>672000</v>
      </c>
      <c r="AH212" s="330">
        <v>17670198000</v>
      </c>
      <c r="AI212" s="330">
        <v>896000</v>
      </c>
      <c r="AJ212" s="330">
        <v>23560264000</v>
      </c>
      <c r="AK212" s="330">
        <v>896000</v>
      </c>
      <c r="AL212" s="330">
        <v>23560264000</v>
      </c>
      <c r="AM212" s="330">
        <v>448000</v>
      </c>
      <c r="AN212" s="330">
        <v>11780132000</v>
      </c>
    </row>
    <row r="213" spans="1:40">
      <c r="A213" s="53" t="s">
        <v>33</v>
      </c>
      <c r="B213" s="62" t="s">
        <v>245</v>
      </c>
      <c r="C213" s="260" t="s">
        <v>629</v>
      </c>
      <c r="D213" s="43" t="s">
        <v>627</v>
      </c>
      <c r="E213" s="2">
        <v>4</v>
      </c>
      <c r="F213" s="3">
        <v>100</v>
      </c>
      <c r="G213" s="3">
        <v>405900</v>
      </c>
      <c r="H213" s="17">
        <f t="shared" si="5"/>
        <v>4059</v>
      </c>
      <c r="I213" s="266">
        <f>(K213/F213)/E213</f>
        <v>4000</v>
      </c>
      <c r="J213" s="267">
        <v>16000</v>
      </c>
      <c r="K213" s="262">
        <v>1600000</v>
      </c>
      <c r="L213" s="262">
        <f>K213*H213</f>
        <v>6494400000</v>
      </c>
      <c r="M213" s="16">
        <v>0.1</v>
      </c>
      <c r="N213" s="17">
        <f>M213*K213</f>
        <v>160000</v>
      </c>
      <c r="O213" s="282">
        <f>N213+K213</f>
        <v>1760000</v>
      </c>
      <c r="P213" s="282">
        <f>O213*H213</f>
        <v>7143840000</v>
      </c>
      <c r="Q213" s="330"/>
      <c r="R213" s="330">
        <v>0</v>
      </c>
      <c r="S213" s="330"/>
      <c r="T213" s="330">
        <v>0</v>
      </c>
      <c r="U213" s="330"/>
      <c r="V213" s="330">
        <v>0</v>
      </c>
      <c r="W213" s="330"/>
      <c r="X213" s="330">
        <v>0</v>
      </c>
      <c r="Y213" s="330"/>
      <c r="Z213" s="330">
        <v>0</v>
      </c>
      <c r="AA213" s="330"/>
      <c r="AB213" s="330">
        <v>0</v>
      </c>
      <c r="AC213" s="330"/>
      <c r="AD213" s="330">
        <v>0</v>
      </c>
      <c r="AE213" s="330"/>
      <c r="AF213" s="330">
        <v>0</v>
      </c>
      <c r="AG213" s="330">
        <v>272000</v>
      </c>
      <c r="AH213" s="330">
        <v>1104048000</v>
      </c>
      <c r="AI213" s="330">
        <v>528000</v>
      </c>
      <c r="AJ213" s="330">
        <v>2143152000</v>
      </c>
      <c r="AK213" s="330">
        <v>512000</v>
      </c>
      <c r="AL213" s="330">
        <v>2078208000</v>
      </c>
      <c r="AM213" s="330">
        <v>288000</v>
      </c>
      <c r="AN213" s="330">
        <v>1168992000</v>
      </c>
    </row>
    <row r="214" spans="1:40">
      <c r="A214" s="53" t="s">
        <v>33</v>
      </c>
      <c r="B214" s="62" t="s">
        <v>245</v>
      </c>
      <c r="C214" s="260" t="s">
        <v>625</v>
      </c>
      <c r="D214" s="43" t="s">
        <v>626</v>
      </c>
      <c r="E214" s="2">
        <v>4</v>
      </c>
      <c r="F214" s="3">
        <v>30</v>
      </c>
      <c r="G214" s="3">
        <v>320400</v>
      </c>
      <c r="H214" s="17">
        <f t="shared" si="5"/>
        <v>10680</v>
      </c>
      <c r="I214" s="266">
        <f>(K214/F214)/E214</f>
        <v>1600</v>
      </c>
      <c r="J214" s="267">
        <v>6400</v>
      </c>
      <c r="K214" s="262">
        <v>192000</v>
      </c>
      <c r="L214" s="262">
        <f>K214*H214</f>
        <v>2050560000</v>
      </c>
      <c r="M214" s="16">
        <v>0.2</v>
      </c>
      <c r="N214" s="17">
        <f>M214*K214</f>
        <v>38400</v>
      </c>
      <c r="O214" s="282">
        <f>N214+K214</f>
        <v>230400</v>
      </c>
      <c r="P214" s="282">
        <f>O214*H214</f>
        <v>2460672000</v>
      </c>
      <c r="Q214" s="330"/>
      <c r="R214" s="330">
        <v>0</v>
      </c>
      <c r="S214" s="330"/>
      <c r="T214" s="330">
        <v>0</v>
      </c>
      <c r="U214" s="330"/>
      <c r="V214" s="330">
        <v>0</v>
      </c>
      <c r="W214" s="330"/>
      <c r="X214" s="330">
        <v>0</v>
      </c>
      <c r="Y214" s="330"/>
      <c r="Z214" s="330">
        <v>0</v>
      </c>
      <c r="AA214" s="330"/>
      <c r="AB214" s="330">
        <v>0</v>
      </c>
      <c r="AC214" s="330"/>
      <c r="AD214" s="330">
        <v>0</v>
      </c>
      <c r="AE214" s="330"/>
      <c r="AF214" s="330">
        <v>0</v>
      </c>
      <c r="AG214" s="330">
        <v>32640.000000000004</v>
      </c>
      <c r="AH214" s="330">
        <v>348595200.00000006</v>
      </c>
      <c r="AI214" s="330">
        <v>63360</v>
      </c>
      <c r="AJ214" s="330">
        <v>676684800</v>
      </c>
      <c r="AK214" s="330">
        <v>61440</v>
      </c>
      <c r="AL214" s="330">
        <v>656179200</v>
      </c>
      <c r="AM214" s="330">
        <v>34560</v>
      </c>
      <c r="AN214" s="330">
        <v>369100800</v>
      </c>
    </row>
    <row r="215" spans="1:40">
      <c r="A215" s="53" t="s">
        <v>30</v>
      </c>
      <c r="B215" s="62" t="s">
        <v>245</v>
      </c>
      <c r="C215" s="260" t="s">
        <v>1041</v>
      </c>
      <c r="D215" s="43"/>
      <c r="E215" s="2">
        <v>4</v>
      </c>
      <c r="F215" s="3">
        <v>60</v>
      </c>
      <c r="G215" s="3">
        <v>1323717</v>
      </c>
      <c r="H215" s="17">
        <f t="shared" si="5"/>
        <v>22061.95</v>
      </c>
      <c r="I215" s="266">
        <f>(K215/F215)/E215</f>
        <v>1600</v>
      </c>
      <c r="J215" s="267">
        <v>6400</v>
      </c>
      <c r="K215" s="262">
        <v>384000</v>
      </c>
      <c r="L215" s="262">
        <f>K215*H215</f>
        <v>8471788800</v>
      </c>
      <c r="M215" s="16">
        <v>0.3</v>
      </c>
      <c r="N215" s="17">
        <f>M215*K215</f>
        <v>115200</v>
      </c>
      <c r="O215" s="282">
        <f>N215+K215</f>
        <v>499200</v>
      </c>
      <c r="P215" s="282">
        <f>O215*H215</f>
        <v>11013325440</v>
      </c>
      <c r="Q215" s="330"/>
      <c r="R215" s="330">
        <v>0</v>
      </c>
      <c r="S215" s="330"/>
      <c r="T215" s="330">
        <v>0</v>
      </c>
      <c r="U215" s="330"/>
      <c r="V215" s="330">
        <v>0</v>
      </c>
      <c r="W215" s="330"/>
      <c r="X215" s="330">
        <v>0</v>
      </c>
      <c r="Y215" s="330"/>
      <c r="Z215" s="330">
        <v>0</v>
      </c>
      <c r="AA215" s="330"/>
      <c r="AB215" s="330">
        <v>0</v>
      </c>
      <c r="AC215" s="330"/>
      <c r="AD215" s="330">
        <v>0</v>
      </c>
      <c r="AE215" s="330"/>
      <c r="AF215" s="330">
        <v>0</v>
      </c>
      <c r="AG215" s="330">
        <v>65280.000000000007</v>
      </c>
      <c r="AH215" s="330">
        <v>1440204096.0000002</v>
      </c>
      <c r="AI215" s="330">
        <v>126720</v>
      </c>
      <c r="AJ215" s="330">
        <v>2795690304</v>
      </c>
      <c r="AK215" s="330">
        <v>122880</v>
      </c>
      <c r="AL215" s="330">
        <v>2710972416</v>
      </c>
      <c r="AM215" s="330">
        <v>69120</v>
      </c>
      <c r="AN215" s="330">
        <v>1524921984</v>
      </c>
    </row>
    <row r="216" spans="1:40">
      <c r="A216" s="53" t="s">
        <v>30</v>
      </c>
      <c r="B216" s="399" t="s">
        <v>1127</v>
      </c>
      <c r="C216" s="400" t="s">
        <v>444</v>
      </c>
      <c r="D216" s="43" t="s">
        <v>1059</v>
      </c>
      <c r="E216" s="2">
        <v>4</v>
      </c>
      <c r="F216" s="3">
        <v>60</v>
      </c>
      <c r="G216" s="3">
        <v>690624</v>
      </c>
      <c r="H216" s="17">
        <f t="shared" si="5"/>
        <v>11510.4</v>
      </c>
      <c r="I216" s="266">
        <f>(K216/F216)/E216</f>
        <v>2400</v>
      </c>
      <c r="J216" s="267">
        <v>9600</v>
      </c>
      <c r="K216" s="262">
        <v>576000</v>
      </c>
      <c r="L216" s="262">
        <f>K216*H216</f>
        <v>6629990400</v>
      </c>
      <c r="M216" s="16">
        <v>0.2</v>
      </c>
      <c r="N216" s="17">
        <f>M216*K216</f>
        <v>115200</v>
      </c>
      <c r="O216" s="282">
        <f>N216+K216</f>
        <v>691200</v>
      </c>
      <c r="P216" s="282">
        <f>O216*H216</f>
        <v>7955988480</v>
      </c>
      <c r="Q216" s="330"/>
      <c r="R216" s="330">
        <v>0</v>
      </c>
      <c r="S216" s="330"/>
      <c r="T216" s="330">
        <v>0</v>
      </c>
      <c r="U216" s="330"/>
      <c r="V216" s="330">
        <v>0</v>
      </c>
      <c r="W216" s="330"/>
      <c r="X216" s="330">
        <v>0</v>
      </c>
      <c r="Y216" s="330"/>
      <c r="Z216" s="330">
        <v>0</v>
      </c>
      <c r="AA216" s="330"/>
      <c r="AB216" s="330">
        <v>0</v>
      </c>
      <c r="AC216" s="330"/>
      <c r="AD216" s="330">
        <v>0</v>
      </c>
      <c r="AE216" s="330"/>
      <c r="AF216" s="330">
        <v>0</v>
      </c>
      <c r="AG216" s="330">
        <v>97920</v>
      </c>
      <c r="AH216" s="330">
        <v>1127098368</v>
      </c>
      <c r="AI216" s="330">
        <v>190080</v>
      </c>
      <c r="AJ216" s="330">
        <v>2187896832</v>
      </c>
      <c r="AK216" s="330">
        <v>184320</v>
      </c>
      <c r="AL216" s="330">
        <v>2121596928</v>
      </c>
      <c r="AM216" s="330">
        <v>103680</v>
      </c>
      <c r="AN216" s="330">
        <v>1193398272</v>
      </c>
    </row>
    <row r="217" spans="1:40">
      <c r="A217" s="53" t="s">
        <v>30</v>
      </c>
      <c r="B217" s="62" t="s">
        <v>279</v>
      </c>
      <c r="C217" s="260" t="s">
        <v>1049</v>
      </c>
      <c r="D217" s="43"/>
      <c r="E217" s="2">
        <v>4</v>
      </c>
      <c r="F217" s="3">
        <v>10</v>
      </c>
      <c r="G217" s="3">
        <v>613888</v>
      </c>
      <c r="H217" s="17">
        <f t="shared" si="5"/>
        <v>61388.800000000003</v>
      </c>
      <c r="I217" s="266">
        <f>(K217/F217)/E217</f>
        <v>1600</v>
      </c>
      <c r="J217" s="267">
        <v>6400</v>
      </c>
      <c r="K217" s="262">
        <v>64000</v>
      </c>
      <c r="L217" s="262">
        <f>K217*H217</f>
        <v>3928883200</v>
      </c>
      <c r="M217" s="16">
        <v>0.1</v>
      </c>
      <c r="N217" s="17">
        <f>M217*K217</f>
        <v>6400</v>
      </c>
      <c r="O217" s="282">
        <f>N217+K217</f>
        <v>70400</v>
      </c>
      <c r="P217" s="282">
        <f>O217*H217</f>
        <v>4321771520</v>
      </c>
      <c r="Q217" s="330"/>
      <c r="R217" s="330">
        <v>0</v>
      </c>
      <c r="S217" s="330"/>
      <c r="T217" s="330">
        <v>0</v>
      </c>
      <c r="U217" s="330"/>
      <c r="V217" s="330">
        <v>0</v>
      </c>
      <c r="W217" s="330"/>
      <c r="X217" s="330">
        <v>0</v>
      </c>
      <c r="Y217" s="330"/>
      <c r="Z217" s="330">
        <v>0</v>
      </c>
      <c r="AA217" s="330"/>
      <c r="AB217" s="330">
        <v>0</v>
      </c>
      <c r="AC217" s="330"/>
      <c r="AD217" s="330">
        <v>0</v>
      </c>
      <c r="AE217" s="330"/>
      <c r="AF217" s="330">
        <v>0</v>
      </c>
      <c r="AG217" s="330">
        <v>10880</v>
      </c>
      <c r="AH217" s="330">
        <v>667910144</v>
      </c>
      <c r="AI217" s="330">
        <v>21120</v>
      </c>
      <c r="AJ217" s="330">
        <v>1296531456</v>
      </c>
      <c r="AK217" s="330">
        <v>20480</v>
      </c>
      <c r="AL217" s="330">
        <v>1257242624</v>
      </c>
      <c r="AM217" s="330">
        <v>11520</v>
      </c>
      <c r="AN217" s="330">
        <v>707198976</v>
      </c>
    </row>
    <row r="218" spans="1:40">
      <c r="A218" s="53" t="s">
        <v>30</v>
      </c>
      <c r="B218" s="62" t="s">
        <v>279</v>
      </c>
      <c r="C218" s="260" t="s">
        <v>451</v>
      </c>
      <c r="D218" s="43" t="s">
        <v>423</v>
      </c>
      <c r="E218" s="2">
        <v>4</v>
      </c>
      <c r="F218" s="53">
        <v>60</v>
      </c>
      <c r="G218" s="3">
        <v>658660</v>
      </c>
      <c r="H218" s="17">
        <f t="shared" si="5"/>
        <v>10977.666666666666</v>
      </c>
      <c r="I218" s="266">
        <f>(K218/F218)/E218</f>
        <v>12000</v>
      </c>
      <c r="J218" s="267">
        <v>48000</v>
      </c>
      <c r="K218" s="262">
        <v>2880000</v>
      </c>
      <c r="L218" s="262">
        <f>K218*H218</f>
        <v>31615680000</v>
      </c>
      <c r="M218" s="16">
        <v>0.2</v>
      </c>
      <c r="N218" s="17">
        <f>M218*K218</f>
        <v>576000</v>
      </c>
      <c r="O218" s="282">
        <f>N218+K218</f>
        <v>3456000</v>
      </c>
      <c r="P218" s="282">
        <f>O218*H218</f>
        <v>37938816000</v>
      </c>
      <c r="Q218" s="330"/>
      <c r="R218" s="330">
        <v>0</v>
      </c>
      <c r="S218" s="330"/>
      <c r="T218" s="330">
        <v>0</v>
      </c>
      <c r="U218" s="330"/>
      <c r="V218" s="330">
        <v>0</v>
      </c>
      <c r="W218" s="330"/>
      <c r="X218" s="330">
        <v>0</v>
      </c>
      <c r="Y218" s="330"/>
      <c r="Z218" s="330">
        <v>0</v>
      </c>
      <c r="AA218" s="330"/>
      <c r="AB218" s="330">
        <v>0</v>
      </c>
      <c r="AC218" s="330"/>
      <c r="AD218" s="330">
        <v>0</v>
      </c>
      <c r="AE218" s="330"/>
      <c r="AF218" s="330">
        <v>0</v>
      </c>
      <c r="AG218" s="330">
        <v>489600.00000000006</v>
      </c>
      <c r="AH218" s="330">
        <v>5374665600</v>
      </c>
      <c r="AI218" s="330">
        <v>950400</v>
      </c>
      <c r="AJ218" s="330">
        <v>10433174400</v>
      </c>
      <c r="AK218" s="330">
        <v>921600</v>
      </c>
      <c r="AL218" s="330">
        <v>10117017600</v>
      </c>
      <c r="AM218" s="330">
        <v>518400</v>
      </c>
      <c r="AN218" s="330">
        <v>5690822400</v>
      </c>
    </row>
    <row r="219" spans="1:40">
      <c r="A219" s="6" t="s">
        <v>30</v>
      </c>
      <c r="B219" s="62" t="s">
        <v>279</v>
      </c>
      <c r="C219" s="260" t="s">
        <v>1038</v>
      </c>
      <c r="D219" s="2" t="s">
        <v>1060</v>
      </c>
      <c r="E219" s="2">
        <v>4</v>
      </c>
      <c r="F219" s="6">
        <v>60</v>
      </c>
      <c r="G219" s="3">
        <v>425100</v>
      </c>
      <c r="H219" s="17">
        <f t="shared" si="5"/>
        <v>7085</v>
      </c>
      <c r="I219" s="266">
        <f>(K219/F219)/E219</f>
        <v>3200</v>
      </c>
      <c r="J219" s="267">
        <v>12800</v>
      </c>
      <c r="K219" s="262">
        <v>768000</v>
      </c>
      <c r="L219" s="262">
        <f>K219*H219</f>
        <v>5441280000</v>
      </c>
      <c r="M219" s="16">
        <v>0.1</v>
      </c>
      <c r="N219" s="17">
        <f>M219*K219</f>
        <v>76800</v>
      </c>
      <c r="O219" s="282">
        <f>N219+K219</f>
        <v>844800</v>
      </c>
      <c r="P219" s="282">
        <f>O219*H219</f>
        <v>5985408000</v>
      </c>
      <c r="Q219" s="330"/>
      <c r="R219" s="330">
        <v>0</v>
      </c>
      <c r="S219" s="330"/>
      <c r="T219" s="330">
        <v>0</v>
      </c>
      <c r="U219" s="330"/>
      <c r="V219" s="330">
        <v>0</v>
      </c>
      <c r="W219" s="330"/>
      <c r="X219" s="330">
        <v>0</v>
      </c>
      <c r="Y219" s="330"/>
      <c r="Z219" s="330">
        <v>0</v>
      </c>
      <c r="AA219" s="330"/>
      <c r="AB219" s="330">
        <v>0</v>
      </c>
      <c r="AC219" s="330"/>
      <c r="AD219" s="330">
        <v>0</v>
      </c>
      <c r="AE219" s="330"/>
      <c r="AF219" s="330">
        <v>0</v>
      </c>
      <c r="AG219" s="330">
        <v>130560.00000000001</v>
      </c>
      <c r="AH219" s="330">
        <v>925017600.00000012</v>
      </c>
      <c r="AI219" s="330">
        <v>253440</v>
      </c>
      <c r="AJ219" s="330">
        <v>1795622400</v>
      </c>
      <c r="AK219" s="330">
        <v>245760</v>
      </c>
      <c r="AL219" s="330">
        <v>1741209600</v>
      </c>
      <c r="AM219" s="330">
        <v>138240</v>
      </c>
      <c r="AN219" s="330">
        <v>979430400</v>
      </c>
    </row>
    <row r="220" spans="1:40">
      <c r="A220" s="6" t="s">
        <v>30</v>
      </c>
      <c r="B220" s="62" t="s">
        <v>279</v>
      </c>
      <c r="C220" s="260" t="s">
        <v>390</v>
      </c>
      <c r="D220" s="43"/>
      <c r="E220" s="2">
        <v>4</v>
      </c>
      <c r="F220" s="3">
        <v>60</v>
      </c>
      <c r="G220" s="3">
        <v>989894</v>
      </c>
      <c r="H220" s="17">
        <f t="shared" si="5"/>
        <v>16498.233333333334</v>
      </c>
      <c r="I220" s="266">
        <f>(K220/F220)/E220</f>
        <v>2400</v>
      </c>
      <c r="J220" s="267">
        <v>9600</v>
      </c>
      <c r="K220" s="262">
        <v>576000</v>
      </c>
      <c r="L220" s="262">
        <f>K220*H220</f>
        <v>9502982400</v>
      </c>
      <c r="M220" s="16">
        <v>0.1</v>
      </c>
      <c r="N220" s="17">
        <f>M220*K220</f>
        <v>57600</v>
      </c>
      <c r="O220" s="282">
        <f>N220+K220</f>
        <v>633600</v>
      </c>
      <c r="P220" s="282">
        <f>O220*H220</f>
        <v>10453280640</v>
      </c>
      <c r="Q220" s="330"/>
      <c r="R220" s="330">
        <v>0</v>
      </c>
      <c r="S220" s="330"/>
      <c r="T220" s="330">
        <v>0</v>
      </c>
      <c r="U220" s="330"/>
      <c r="V220" s="330">
        <v>0</v>
      </c>
      <c r="W220" s="330"/>
      <c r="X220" s="330">
        <v>0</v>
      </c>
      <c r="Y220" s="330"/>
      <c r="Z220" s="330">
        <v>0</v>
      </c>
      <c r="AA220" s="330"/>
      <c r="AB220" s="330">
        <v>0</v>
      </c>
      <c r="AC220" s="330"/>
      <c r="AD220" s="330">
        <v>0</v>
      </c>
      <c r="AE220" s="330"/>
      <c r="AF220" s="330">
        <v>0</v>
      </c>
      <c r="AG220" s="330">
        <v>97920</v>
      </c>
      <c r="AH220" s="330">
        <v>1615507008</v>
      </c>
      <c r="AI220" s="330">
        <v>190080</v>
      </c>
      <c r="AJ220" s="330">
        <v>3135984192</v>
      </c>
      <c r="AK220" s="330">
        <v>184320</v>
      </c>
      <c r="AL220" s="330">
        <v>3040954368</v>
      </c>
      <c r="AM220" s="330">
        <v>103680</v>
      </c>
      <c r="AN220" s="330">
        <v>1710536832</v>
      </c>
    </row>
    <row r="221" spans="1:40">
      <c r="A221" s="53" t="s">
        <v>30</v>
      </c>
      <c r="B221" s="62" t="s">
        <v>279</v>
      </c>
      <c r="C221" s="260" t="s">
        <v>1048</v>
      </c>
      <c r="D221" s="43"/>
      <c r="E221" s="2">
        <v>4</v>
      </c>
      <c r="F221" s="3">
        <v>10</v>
      </c>
      <c r="G221" s="3"/>
      <c r="H221" s="17">
        <f t="shared" ref="H221:H284" si="6">G221/F221</f>
        <v>0</v>
      </c>
      <c r="I221" s="266">
        <f>(K221/F221)/E221</f>
        <v>800</v>
      </c>
      <c r="J221" s="267">
        <v>3200</v>
      </c>
      <c r="K221" s="262">
        <v>32000</v>
      </c>
      <c r="L221" s="262">
        <f>K221*H221</f>
        <v>0</v>
      </c>
      <c r="M221" s="16">
        <v>0.1</v>
      </c>
      <c r="N221" s="17">
        <f>M221*K221</f>
        <v>3200</v>
      </c>
      <c r="O221" s="282">
        <f>N221+K221</f>
        <v>35200</v>
      </c>
      <c r="P221" s="282">
        <f>O221*H221</f>
        <v>0</v>
      </c>
      <c r="Q221" s="330"/>
      <c r="R221" s="330">
        <v>0</v>
      </c>
      <c r="S221" s="330"/>
      <c r="T221" s="330">
        <v>0</v>
      </c>
      <c r="U221" s="330"/>
      <c r="V221" s="330">
        <v>0</v>
      </c>
      <c r="W221" s="330"/>
      <c r="X221" s="330">
        <v>0</v>
      </c>
      <c r="Y221" s="330"/>
      <c r="Z221" s="330">
        <v>0</v>
      </c>
      <c r="AA221" s="330"/>
      <c r="AB221" s="330">
        <v>0</v>
      </c>
      <c r="AC221" s="330"/>
      <c r="AD221" s="330">
        <v>0</v>
      </c>
      <c r="AE221" s="330"/>
      <c r="AF221" s="330">
        <v>0</v>
      </c>
      <c r="AG221" s="330">
        <v>5440</v>
      </c>
      <c r="AH221" s="330">
        <v>0</v>
      </c>
      <c r="AI221" s="330">
        <v>10560</v>
      </c>
      <c r="AJ221" s="330">
        <v>0</v>
      </c>
      <c r="AK221" s="330">
        <v>10240</v>
      </c>
      <c r="AL221" s="330">
        <v>0</v>
      </c>
      <c r="AM221" s="330">
        <v>5760</v>
      </c>
      <c r="AN221" s="330">
        <v>0</v>
      </c>
    </row>
    <row r="222" spans="1:40">
      <c r="A222" s="6" t="s">
        <v>30</v>
      </c>
      <c r="B222" s="62" t="s">
        <v>279</v>
      </c>
      <c r="C222" s="379" t="s">
        <v>252</v>
      </c>
      <c r="D222" s="43"/>
      <c r="E222" s="2">
        <v>4</v>
      </c>
      <c r="F222" s="3">
        <v>60</v>
      </c>
      <c r="G222" s="3">
        <v>690624</v>
      </c>
      <c r="H222" s="17">
        <f t="shared" si="6"/>
        <v>11510.4</v>
      </c>
      <c r="I222" s="266">
        <f>(K222/F222)/E222</f>
        <v>4000</v>
      </c>
      <c r="J222" s="267">
        <v>16000</v>
      </c>
      <c r="K222" s="262">
        <v>960000</v>
      </c>
      <c r="L222" s="262">
        <f>K222*H222</f>
        <v>11049984000</v>
      </c>
      <c r="M222" s="16">
        <v>0.2</v>
      </c>
      <c r="N222" s="17">
        <f>M222*K222</f>
        <v>192000</v>
      </c>
      <c r="O222" s="282">
        <f>N222+K222</f>
        <v>1152000</v>
      </c>
      <c r="P222" s="282">
        <f>O222*H222</f>
        <v>13259980800</v>
      </c>
      <c r="Q222" s="330"/>
      <c r="R222" s="330">
        <v>0</v>
      </c>
      <c r="S222" s="330"/>
      <c r="T222" s="330">
        <v>0</v>
      </c>
      <c r="U222" s="330"/>
      <c r="V222" s="330">
        <v>0</v>
      </c>
      <c r="W222" s="330"/>
      <c r="X222" s="330">
        <v>0</v>
      </c>
      <c r="Y222" s="330"/>
      <c r="Z222" s="330">
        <v>0</v>
      </c>
      <c r="AA222" s="330"/>
      <c r="AB222" s="330">
        <v>0</v>
      </c>
      <c r="AC222" s="330"/>
      <c r="AD222" s="330">
        <v>0</v>
      </c>
      <c r="AE222" s="330"/>
      <c r="AF222" s="330">
        <v>0</v>
      </c>
      <c r="AG222" s="330">
        <v>163200</v>
      </c>
      <c r="AH222" s="330">
        <v>1878497280</v>
      </c>
      <c r="AI222" s="330">
        <v>316800</v>
      </c>
      <c r="AJ222" s="330">
        <v>3646494720</v>
      </c>
      <c r="AK222" s="330">
        <v>307200</v>
      </c>
      <c r="AL222" s="330">
        <v>3535994880</v>
      </c>
      <c r="AM222" s="330">
        <v>172800</v>
      </c>
      <c r="AN222" s="330">
        <v>1988997120</v>
      </c>
    </row>
    <row r="223" spans="1:40">
      <c r="A223" s="6" t="s">
        <v>30</v>
      </c>
      <c r="B223" s="62" t="s">
        <v>279</v>
      </c>
      <c r="C223" s="260" t="s">
        <v>1044</v>
      </c>
      <c r="D223" s="43"/>
      <c r="E223" s="2">
        <v>4</v>
      </c>
      <c r="F223" s="3">
        <v>10</v>
      </c>
      <c r="G223" s="3">
        <v>959200</v>
      </c>
      <c r="H223" s="17">
        <f t="shared" si="6"/>
        <v>95920</v>
      </c>
      <c r="I223" s="266">
        <f>(K223/F223)/E223</f>
        <v>1200</v>
      </c>
      <c r="J223" s="267">
        <v>4800</v>
      </c>
      <c r="K223" s="262">
        <v>48000</v>
      </c>
      <c r="L223" s="262">
        <f>K223*H223</f>
        <v>4604160000</v>
      </c>
      <c r="M223" s="16">
        <v>0.1</v>
      </c>
      <c r="N223" s="17">
        <f>M223*K223</f>
        <v>4800</v>
      </c>
      <c r="O223" s="282">
        <f>N223+K223</f>
        <v>52800</v>
      </c>
      <c r="P223" s="282">
        <f>O223*H223</f>
        <v>5064576000</v>
      </c>
      <c r="Q223" s="330"/>
      <c r="R223" s="330">
        <v>0</v>
      </c>
      <c r="S223" s="330"/>
      <c r="T223" s="330">
        <v>0</v>
      </c>
      <c r="U223" s="330"/>
      <c r="V223" s="330">
        <v>0</v>
      </c>
      <c r="W223" s="330"/>
      <c r="X223" s="330">
        <v>0</v>
      </c>
      <c r="Y223" s="330"/>
      <c r="Z223" s="330">
        <v>0</v>
      </c>
      <c r="AA223" s="330"/>
      <c r="AB223" s="330">
        <v>0</v>
      </c>
      <c r="AC223" s="330"/>
      <c r="AD223" s="330">
        <v>0</v>
      </c>
      <c r="AE223" s="330"/>
      <c r="AF223" s="330">
        <v>0</v>
      </c>
      <c r="AG223" s="330">
        <v>8160.0000000000009</v>
      </c>
      <c r="AH223" s="330">
        <v>782707200.00000012</v>
      </c>
      <c r="AI223" s="330">
        <v>15840</v>
      </c>
      <c r="AJ223" s="330">
        <v>1519372800</v>
      </c>
      <c r="AK223" s="330">
        <v>15360</v>
      </c>
      <c r="AL223" s="330">
        <v>1473331200</v>
      </c>
      <c r="AM223" s="330">
        <v>8640</v>
      </c>
      <c r="AN223" s="330">
        <v>828748800</v>
      </c>
    </row>
    <row r="224" spans="1:40">
      <c r="A224" s="6" t="s">
        <v>30</v>
      </c>
      <c r="B224" s="62" t="s">
        <v>279</v>
      </c>
      <c r="C224" s="379" t="s">
        <v>1043</v>
      </c>
      <c r="D224" s="43"/>
      <c r="E224" s="2">
        <v>4</v>
      </c>
      <c r="F224" s="3">
        <v>10</v>
      </c>
      <c r="G224" s="3">
        <v>500000</v>
      </c>
      <c r="H224" s="17">
        <f t="shared" si="6"/>
        <v>50000</v>
      </c>
      <c r="I224" s="266">
        <f>(K224/F224)/E224</f>
        <v>1600</v>
      </c>
      <c r="J224" s="267">
        <v>6400</v>
      </c>
      <c r="K224" s="262">
        <v>64000</v>
      </c>
      <c r="L224" s="262">
        <f>K224*H224</f>
        <v>3200000000</v>
      </c>
      <c r="M224" s="16">
        <v>0.1</v>
      </c>
      <c r="N224" s="17">
        <f>M224*K224</f>
        <v>6400</v>
      </c>
      <c r="O224" s="282">
        <f>N224+K224</f>
        <v>70400</v>
      </c>
      <c r="P224" s="282">
        <f>O224*H224</f>
        <v>3520000000</v>
      </c>
      <c r="Q224" s="330"/>
      <c r="R224" s="330">
        <v>0</v>
      </c>
      <c r="S224" s="330"/>
      <c r="T224" s="330">
        <v>0</v>
      </c>
      <c r="U224" s="330"/>
      <c r="V224" s="330">
        <v>0</v>
      </c>
      <c r="W224" s="330"/>
      <c r="X224" s="330">
        <v>0</v>
      </c>
      <c r="Y224" s="330"/>
      <c r="Z224" s="330">
        <v>0</v>
      </c>
      <c r="AA224" s="330"/>
      <c r="AB224" s="330">
        <v>0</v>
      </c>
      <c r="AC224" s="330"/>
      <c r="AD224" s="330">
        <v>0</v>
      </c>
      <c r="AE224" s="330"/>
      <c r="AF224" s="330">
        <v>0</v>
      </c>
      <c r="AG224" s="330">
        <v>10880</v>
      </c>
      <c r="AH224" s="330">
        <v>544000000</v>
      </c>
      <c r="AI224" s="330">
        <v>21120</v>
      </c>
      <c r="AJ224" s="330">
        <v>1056000000</v>
      </c>
      <c r="AK224" s="330">
        <v>20480</v>
      </c>
      <c r="AL224" s="330">
        <v>1024000000</v>
      </c>
      <c r="AM224" s="330">
        <v>11520</v>
      </c>
      <c r="AN224" s="330">
        <v>576000000</v>
      </c>
    </row>
    <row r="225" spans="1:40">
      <c r="A225" s="6" t="s">
        <v>30</v>
      </c>
      <c r="B225" s="399" t="s">
        <v>1127</v>
      </c>
      <c r="C225" s="400" t="s">
        <v>1042</v>
      </c>
      <c r="D225" s="43"/>
      <c r="E225" s="2">
        <v>4</v>
      </c>
      <c r="F225" s="3">
        <v>10</v>
      </c>
      <c r="G225" s="3">
        <v>1000000</v>
      </c>
      <c r="H225" s="17">
        <f t="shared" si="6"/>
        <v>100000</v>
      </c>
      <c r="I225" s="266">
        <f>(K225/F225)/E225</f>
        <v>800</v>
      </c>
      <c r="J225" s="267">
        <v>3200</v>
      </c>
      <c r="K225" s="262">
        <v>32000</v>
      </c>
      <c r="L225" s="262">
        <f>K225*H225</f>
        <v>3200000000</v>
      </c>
      <c r="M225" s="16">
        <v>0.1</v>
      </c>
      <c r="N225" s="17">
        <f>M225*K225</f>
        <v>3200</v>
      </c>
      <c r="O225" s="282">
        <f>N225+K225</f>
        <v>35200</v>
      </c>
      <c r="P225" s="282">
        <f>O225*H225</f>
        <v>3520000000</v>
      </c>
      <c r="Q225" s="330"/>
      <c r="R225" s="330">
        <v>0</v>
      </c>
      <c r="S225" s="330"/>
      <c r="T225" s="330">
        <v>0</v>
      </c>
      <c r="U225" s="330"/>
      <c r="V225" s="330">
        <v>0</v>
      </c>
      <c r="W225" s="330"/>
      <c r="X225" s="330">
        <v>0</v>
      </c>
      <c r="Y225" s="330"/>
      <c r="Z225" s="330">
        <v>0</v>
      </c>
      <c r="AA225" s="330"/>
      <c r="AB225" s="330">
        <v>0</v>
      </c>
      <c r="AC225" s="330"/>
      <c r="AD225" s="330">
        <v>0</v>
      </c>
      <c r="AE225" s="330"/>
      <c r="AF225" s="330">
        <v>0</v>
      </c>
      <c r="AG225" s="330">
        <v>5440</v>
      </c>
      <c r="AH225" s="330">
        <v>544000000</v>
      </c>
      <c r="AI225" s="330">
        <v>10560</v>
      </c>
      <c r="AJ225" s="330">
        <v>1056000000</v>
      </c>
      <c r="AK225" s="330">
        <v>10240</v>
      </c>
      <c r="AL225" s="330">
        <v>1024000000</v>
      </c>
      <c r="AM225" s="330">
        <v>5760</v>
      </c>
      <c r="AN225" s="330">
        <v>576000000</v>
      </c>
    </row>
    <row r="226" spans="1:40">
      <c r="A226" s="6" t="s">
        <v>30</v>
      </c>
      <c r="B226" s="62" t="s">
        <v>279</v>
      </c>
      <c r="C226" s="379" t="s">
        <v>1045</v>
      </c>
      <c r="D226" s="43"/>
      <c r="E226" s="2">
        <v>4</v>
      </c>
      <c r="F226" s="3">
        <v>10</v>
      </c>
      <c r="G226" s="3">
        <v>1227776</v>
      </c>
      <c r="H226" s="17">
        <f t="shared" si="6"/>
        <v>122777.60000000001</v>
      </c>
      <c r="I226" s="266">
        <f>(K226/F226)/E226</f>
        <v>1600</v>
      </c>
      <c r="J226" s="267">
        <v>6400</v>
      </c>
      <c r="K226" s="262">
        <v>64000</v>
      </c>
      <c r="L226" s="262">
        <f>K226*H226</f>
        <v>7857766400</v>
      </c>
      <c r="M226" s="16">
        <v>0.1</v>
      </c>
      <c r="N226" s="17">
        <f>M226*K226</f>
        <v>6400</v>
      </c>
      <c r="O226" s="282">
        <f>N226+K226</f>
        <v>70400</v>
      </c>
      <c r="P226" s="282">
        <f>O226*H226</f>
        <v>8643543040</v>
      </c>
      <c r="Q226" s="330"/>
      <c r="R226" s="330">
        <v>0</v>
      </c>
      <c r="S226" s="330"/>
      <c r="T226" s="330">
        <v>0</v>
      </c>
      <c r="U226" s="330"/>
      <c r="V226" s="330">
        <v>0</v>
      </c>
      <c r="W226" s="330"/>
      <c r="X226" s="330">
        <v>0</v>
      </c>
      <c r="Y226" s="330"/>
      <c r="Z226" s="330">
        <v>0</v>
      </c>
      <c r="AA226" s="330"/>
      <c r="AB226" s="330">
        <v>0</v>
      </c>
      <c r="AC226" s="330"/>
      <c r="AD226" s="330">
        <v>0</v>
      </c>
      <c r="AE226" s="330"/>
      <c r="AF226" s="330">
        <v>0</v>
      </c>
      <c r="AG226" s="330">
        <v>10880</v>
      </c>
      <c r="AH226" s="330">
        <v>1335820288</v>
      </c>
      <c r="AI226" s="330">
        <v>21120</v>
      </c>
      <c r="AJ226" s="330">
        <v>2593062912</v>
      </c>
      <c r="AK226" s="330">
        <v>20480</v>
      </c>
      <c r="AL226" s="330">
        <v>2514485248</v>
      </c>
      <c r="AM226" s="330">
        <v>11520</v>
      </c>
      <c r="AN226" s="330">
        <v>1414397952</v>
      </c>
    </row>
    <row r="227" spans="1:40">
      <c r="A227" s="6" t="s">
        <v>30</v>
      </c>
      <c r="B227" s="62" t="s">
        <v>279</v>
      </c>
      <c r="C227" s="379" t="s">
        <v>1046</v>
      </c>
      <c r="D227" s="43"/>
      <c r="E227" s="2">
        <v>4</v>
      </c>
      <c r="F227" s="3">
        <v>10</v>
      </c>
      <c r="G227" s="3">
        <v>997568</v>
      </c>
      <c r="H227" s="17">
        <f t="shared" si="6"/>
        <v>99756.800000000003</v>
      </c>
      <c r="I227" s="266">
        <f>(K227/F227)/E227</f>
        <v>1600</v>
      </c>
      <c r="J227" s="267">
        <v>6400</v>
      </c>
      <c r="K227" s="262">
        <v>64000</v>
      </c>
      <c r="L227" s="262">
        <f>K227*H227</f>
        <v>6384435200</v>
      </c>
      <c r="M227" s="16">
        <v>0.1</v>
      </c>
      <c r="N227" s="17">
        <f>M227*K227</f>
        <v>6400</v>
      </c>
      <c r="O227" s="282">
        <f>N227+K227</f>
        <v>70400</v>
      </c>
      <c r="P227" s="282">
        <f>O227*H227</f>
        <v>7022878720</v>
      </c>
      <c r="Q227" s="330"/>
      <c r="R227" s="330">
        <v>0</v>
      </c>
      <c r="S227" s="330"/>
      <c r="T227" s="330">
        <v>0</v>
      </c>
      <c r="U227" s="330"/>
      <c r="V227" s="330">
        <v>0</v>
      </c>
      <c r="W227" s="330"/>
      <c r="X227" s="330">
        <v>0</v>
      </c>
      <c r="Y227" s="330"/>
      <c r="Z227" s="330">
        <v>0</v>
      </c>
      <c r="AA227" s="330"/>
      <c r="AB227" s="330">
        <v>0</v>
      </c>
      <c r="AC227" s="330"/>
      <c r="AD227" s="330">
        <v>0</v>
      </c>
      <c r="AE227" s="330"/>
      <c r="AF227" s="330">
        <v>0</v>
      </c>
      <c r="AG227" s="330">
        <v>10880</v>
      </c>
      <c r="AH227" s="330">
        <v>1085353984</v>
      </c>
      <c r="AI227" s="330">
        <v>21120</v>
      </c>
      <c r="AJ227" s="330">
        <v>2106863616</v>
      </c>
      <c r="AK227" s="330">
        <v>20480</v>
      </c>
      <c r="AL227" s="330">
        <v>2043019264</v>
      </c>
      <c r="AM227" s="330">
        <v>11520</v>
      </c>
      <c r="AN227" s="330">
        <v>1149198336</v>
      </c>
    </row>
    <row r="228" spans="1:40">
      <c r="A228" s="6" t="s">
        <v>30</v>
      </c>
      <c r="B228" s="62" t="s">
        <v>279</v>
      </c>
      <c r="C228" s="379" t="s">
        <v>1047</v>
      </c>
      <c r="D228" s="43"/>
      <c r="E228" s="2">
        <v>4</v>
      </c>
      <c r="F228" s="3">
        <v>10</v>
      </c>
      <c r="G228" s="3">
        <v>767360</v>
      </c>
      <c r="H228" s="17">
        <f t="shared" si="6"/>
        <v>76736</v>
      </c>
      <c r="I228" s="266">
        <f>(K228/F228)/E228</f>
        <v>3200</v>
      </c>
      <c r="J228" s="267">
        <v>12800</v>
      </c>
      <c r="K228" s="262">
        <v>128000</v>
      </c>
      <c r="L228" s="262">
        <f>K228*H228</f>
        <v>9822208000</v>
      </c>
      <c r="M228" s="16">
        <v>0.1</v>
      </c>
      <c r="N228" s="17">
        <f>M228*K228</f>
        <v>12800</v>
      </c>
      <c r="O228" s="282">
        <f>N228+K228</f>
        <v>140800</v>
      </c>
      <c r="P228" s="282">
        <f>O228*H228</f>
        <v>10804428800</v>
      </c>
      <c r="Q228" s="330"/>
      <c r="R228" s="330">
        <v>0</v>
      </c>
      <c r="S228" s="330"/>
      <c r="T228" s="330">
        <v>0</v>
      </c>
      <c r="U228" s="330"/>
      <c r="V228" s="330">
        <v>0</v>
      </c>
      <c r="W228" s="330"/>
      <c r="X228" s="330">
        <v>0</v>
      </c>
      <c r="Y228" s="330"/>
      <c r="Z228" s="330">
        <v>0</v>
      </c>
      <c r="AA228" s="330"/>
      <c r="AB228" s="330">
        <v>0</v>
      </c>
      <c r="AC228" s="330"/>
      <c r="AD228" s="330">
        <v>0</v>
      </c>
      <c r="AE228" s="330"/>
      <c r="AF228" s="330">
        <v>0</v>
      </c>
      <c r="AG228" s="330">
        <v>21760</v>
      </c>
      <c r="AH228" s="330">
        <v>1669775360</v>
      </c>
      <c r="AI228" s="330">
        <v>42240</v>
      </c>
      <c r="AJ228" s="330">
        <v>3241328640</v>
      </c>
      <c r="AK228" s="330">
        <v>40960</v>
      </c>
      <c r="AL228" s="330">
        <v>3143106560</v>
      </c>
      <c r="AM228" s="330">
        <v>23040</v>
      </c>
      <c r="AN228" s="330">
        <v>1767997440</v>
      </c>
    </row>
    <row r="229" spans="1:40">
      <c r="A229" s="53" t="s">
        <v>33</v>
      </c>
      <c r="B229" s="62" t="s">
        <v>245</v>
      </c>
      <c r="C229" s="260" t="s">
        <v>946</v>
      </c>
      <c r="D229" s="43" t="s">
        <v>1061</v>
      </c>
      <c r="E229" s="2">
        <v>1</v>
      </c>
      <c r="F229" s="3">
        <v>30</v>
      </c>
      <c r="G229" s="3">
        <v>264000</v>
      </c>
      <c r="H229" s="17">
        <f t="shared" si="6"/>
        <v>8800</v>
      </c>
      <c r="I229" s="266">
        <f>(K229/F229)/E229</f>
        <v>5600</v>
      </c>
      <c r="J229" s="267">
        <v>5600</v>
      </c>
      <c r="K229" s="262">
        <v>168000</v>
      </c>
      <c r="L229" s="262">
        <f>K229*H229</f>
        <v>1478400000</v>
      </c>
      <c r="M229" s="16">
        <v>0.2</v>
      </c>
      <c r="N229" s="17">
        <f>M229*K229</f>
        <v>33600</v>
      </c>
      <c r="O229" s="282">
        <f>N229+K229</f>
        <v>201600</v>
      </c>
      <c r="P229" s="282">
        <f>O229*H229</f>
        <v>1774080000</v>
      </c>
      <c r="Q229" s="330"/>
      <c r="R229" s="330">
        <v>0</v>
      </c>
      <c r="S229" s="330"/>
      <c r="T229" s="330">
        <v>0</v>
      </c>
      <c r="U229" s="330"/>
      <c r="V229" s="330">
        <v>0</v>
      </c>
      <c r="W229" s="330"/>
      <c r="X229" s="330">
        <v>0</v>
      </c>
      <c r="Y229" s="330"/>
      <c r="Z229" s="330">
        <v>0</v>
      </c>
      <c r="AA229" s="330"/>
      <c r="AB229" s="330">
        <v>0</v>
      </c>
      <c r="AC229" s="330"/>
      <c r="AD229" s="330">
        <v>0</v>
      </c>
      <c r="AE229" s="330"/>
      <c r="AF229" s="330">
        <v>0</v>
      </c>
      <c r="AG229" s="330"/>
      <c r="AH229" s="330">
        <v>0</v>
      </c>
      <c r="AI229" s="330"/>
      <c r="AJ229" s="330">
        <v>0</v>
      </c>
      <c r="AK229" s="330"/>
      <c r="AL229" s="330">
        <v>0</v>
      </c>
      <c r="AM229" s="330">
        <v>168000</v>
      </c>
      <c r="AN229" s="330">
        <v>1478400000</v>
      </c>
    </row>
    <row r="230" spans="1:40">
      <c r="A230" s="53" t="s">
        <v>33</v>
      </c>
      <c r="B230" s="62" t="s">
        <v>1008</v>
      </c>
      <c r="C230" s="260" t="s">
        <v>1050</v>
      </c>
      <c r="D230" s="43"/>
      <c r="E230" s="2">
        <v>1</v>
      </c>
      <c r="F230" s="3">
        <v>1</v>
      </c>
      <c r="G230" s="3">
        <v>327137</v>
      </c>
      <c r="H230" s="17">
        <f t="shared" si="6"/>
        <v>327137</v>
      </c>
      <c r="I230" s="266">
        <f>(K230/F230)/E230</f>
        <v>12000</v>
      </c>
      <c r="J230" s="267">
        <v>12000</v>
      </c>
      <c r="K230" s="262">
        <v>12000</v>
      </c>
      <c r="L230" s="262">
        <f>K230*H230</f>
        <v>3925644000</v>
      </c>
      <c r="M230" s="16">
        <v>0</v>
      </c>
      <c r="N230" s="17">
        <f>M230*K230</f>
        <v>0</v>
      </c>
      <c r="O230" s="282">
        <f>N230+K230</f>
        <v>12000</v>
      </c>
      <c r="P230" s="282">
        <f>O230*H230</f>
        <v>3925644000</v>
      </c>
      <c r="Q230" s="330"/>
      <c r="R230" s="330">
        <v>0</v>
      </c>
      <c r="S230" s="330"/>
      <c r="T230" s="330">
        <v>0</v>
      </c>
      <c r="U230" s="330"/>
      <c r="V230" s="330">
        <v>0</v>
      </c>
      <c r="W230" s="330"/>
      <c r="X230" s="330">
        <v>0</v>
      </c>
      <c r="Y230" s="330"/>
      <c r="Z230" s="330">
        <v>0</v>
      </c>
      <c r="AA230" s="330"/>
      <c r="AB230" s="330">
        <v>0</v>
      </c>
      <c r="AC230" s="330"/>
      <c r="AD230" s="330">
        <v>0</v>
      </c>
      <c r="AE230" s="330"/>
      <c r="AF230" s="330">
        <v>0</v>
      </c>
      <c r="AG230" s="330"/>
      <c r="AH230" s="330">
        <v>0</v>
      </c>
      <c r="AI230" s="330"/>
      <c r="AJ230" s="330">
        <v>0</v>
      </c>
      <c r="AK230" s="330"/>
      <c r="AL230" s="330">
        <v>0</v>
      </c>
      <c r="AM230" s="330">
        <v>12000</v>
      </c>
      <c r="AN230" s="330">
        <v>3925644000</v>
      </c>
    </row>
    <row r="231" spans="1:40">
      <c r="A231" s="53" t="s">
        <v>33</v>
      </c>
      <c r="B231" s="62" t="s">
        <v>245</v>
      </c>
      <c r="C231" s="260" t="s">
        <v>1051</v>
      </c>
      <c r="D231" s="43" t="s">
        <v>1062</v>
      </c>
      <c r="E231" s="2">
        <v>1</v>
      </c>
      <c r="F231" s="3">
        <v>1</v>
      </c>
      <c r="G231" s="3">
        <v>366700</v>
      </c>
      <c r="H231" s="17">
        <f t="shared" si="6"/>
        <v>366700</v>
      </c>
      <c r="I231" s="266">
        <f>(K231/F231)/E231</f>
        <v>21600</v>
      </c>
      <c r="J231" s="267">
        <v>21600</v>
      </c>
      <c r="K231" s="262">
        <v>21600</v>
      </c>
      <c r="L231" s="262">
        <f>K231*H231</f>
        <v>7920720000</v>
      </c>
      <c r="M231" s="16">
        <v>0</v>
      </c>
      <c r="N231" s="17">
        <f>M231*K231</f>
        <v>0</v>
      </c>
      <c r="O231" s="282">
        <f>N231+K231</f>
        <v>21600</v>
      </c>
      <c r="P231" s="282">
        <f>O231*H231</f>
        <v>7920720000</v>
      </c>
      <c r="Q231" s="330"/>
      <c r="R231" s="330">
        <v>0</v>
      </c>
      <c r="S231" s="330"/>
      <c r="T231" s="330">
        <v>0</v>
      </c>
      <c r="U231" s="330"/>
      <c r="V231" s="330">
        <v>0</v>
      </c>
      <c r="W231" s="330"/>
      <c r="X231" s="330">
        <v>0</v>
      </c>
      <c r="Y231" s="330"/>
      <c r="Z231" s="330">
        <v>0</v>
      </c>
      <c r="AA231" s="330"/>
      <c r="AB231" s="330">
        <v>0</v>
      </c>
      <c r="AC231" s="330"/>
      <c r="AD231" s="330">
        <v>0</v>
      </c>
      <c r="AE231" s="330"/>
      <c r="AF231" s="330">
        <v>0</v>
      </c>
      <c r="AG231" s="330"/>
      <c r="AH231" s="330">
        <v>0</v>
      </c>
      <c r="AI231" s="330"/>
      <c r="AJ231" s="330">
        <v>0</v>
      </c>
      <c r="AK231" s="330"/>
      <c r="AL231" s="330">
        <v>0</v>
      </c>
      <c r="AM231" s="330">
        <v>21600</v>
      </c>
      <c r="AN231" s="330">
        <v>7920720000</v>
      </c>
    </row>
    <row r="232" spans="1:40">
      <c r="A232" s="53" t="s">
        <v>33</v>
      </c>
      <c r="B232" s="62" t="s">
        <v>1006</v>
      </c>
      <c r="C232" s="260" t="s">
        <v>400</v>
      </c>
      <c r="D232" s="43"/>
      <c r="E232" s="2">
        <v>1</v>
      </c>
      <c r="F232" s="3">
        <v>1</v>
      </c>
      <c r="G232" s="3">
        <v>382500</v>
      </c>
      <c r="H232" s="17">
        <f t="shared" si="6"/>
        <v>382500</v>
      </c>
      <c r="I232" s="266">
        <f>(K232/F232)/E232</f>
        <v>12800</v>
      </c>
      <c r="J232" s="267">
        <v>12800</v>
      </c>
      <c r="K232" s="262">
        <v>12800</v>
      </c>
      <c r="L232" s="262">
        <f>K232*H232</f>
        <v>4896000000</v>
      </c>
      <c r="M232" s="16">
        <v>0</v>
      </c>
      <c r="N232" s="17">
        <f>M232*K232</f>
        <v>0</v>
      </c>
      <c r="O232" s="282">
        <f>N232+K232</f>
        <v>12800</v>
      </c>
      <c r="P232" s="282">
        <f>O232*H232</f>
        <v>4896000000</v>
      </c>
      <c r="Q232" s="330"/>
      <c r="R232" s="330">
        <v>0</v>
      </c>
      <c r="S232" s="330"/>
      <c r="T232" s="330">
        <v>0</v>
      </c>
      <c r="U232" s="330"/>
      <c r="V232" s="330">
        <v>0</v>
      </c>
      <c r="W232" s="330"/>
      <c r="X232" s="330">
        <v>0</v>
      </c>
      <c r="Y232" s="330"/>
      <c r="Z232" s="330">
        <v>0</v>
      </c>
      <c r="AA232" s="330"/>
      <c r="AB232" s="330">
        <v>0</v>
      </c>
      <c r="AC232" s="330"/>
      <c r="AD232" s="330">
        <v>0</v>
      </c>
      <c r="AE232" s="330"/>
      <c r="AF232" s="330">
        <v>0</v>
      </c>
      <c r="AG232" s="330"/>
      <c r="AH232" s="330">
        <v>0</v>
      </c>
      <c r="AI232" s="330"/>
      <c r="AJ232" s="330">
        <v>0</v>
      </c>
      <c r="AK232" s="330"/>
      <c r="AL232" s="330">
        <v>0</v>
      </c>
      <c r="AM232" s="330">
        <v>12800</v>
      </c>
      <c r="AN232" s="330">
        <v>4896000000</v>
      </c>
    </row>
    <row r="233" spans="1:40">
      <c r="A233" s="53" t="s">
        <v>33</v>
      </c>
      <c r="B233" s="62" t="s">
        <v>1007</v>
      </c>
      <c r="C233" s="260" t="s">
        <v>264</v>
      </c>
      <c r="D233" s="43"/>
      <c r="E233" s="2">
        <v>1</v>
      </c>
      <c r="F233" s="3">
        <v>1</v>
      </c>
      <c r="G233" s="3">
        <v>110000</v>
      </c>
      <c r="H233" s="17">
        <f t="shared" si="6"/>
        <v>110000</v>
      </c>
      <c r="I233" s="266">
        <f>(K233/F233)/E233</f>
        <v>4000</v>
      </c>
      <c r="J233" s="267">
        <v>4000</v>
      </c>
      <c r="K233" s="262">
        <v>4000</v>
      </c>
      <c r="L233" s="262">
        <f>K233*H233</f>
        <v>440000000</v>
      </c>
      <c r="M233" s="16">
        <v>0</v>
      </c>
      <c r="N233" s="17">
        <f>M233*K233</f>
        <v>0</v>
      </c>
      <c r="O233" s="282">
        <f>N233+K233</f>
        <v>4000</v>
      </c>
      <c r="P233" s="282">
        <f>O233*H233</f>
        <v>440000000</v>
      </c>
      <c r="Q233" s="330"/>
      <c r="R233" s="330">
        <v>0</v>
      </c>
      <c r="S233" s="330"/>
      <c r="T233" s="330">
        <v>0</v>
      </c>
      <c r="U233" s="330"/>
      <c r="V233" s="330">
        <v>0</v>
      </c>
      <c r="W233" s="330"/>
      <c r="X233" s="330">
        <v>0</v>
      </c>
      <c r="Y233" s="330"/>
      <c r="Z233" s="330">
        <v>0</v>
      </c>
      <c r="AA233" s="330"/>
      <c r="AB233" s="330">
        <v>0</v>
      </c>
      <c r="AC233" s="330"/>
      <c r="AD233" s="330">
        <v>0</v>
      </c>
      <c r="AE233" s="330"/>
      <c r="AF233" s="330">
        <v>0</v>
      </c>
      <c r="AG233" s="330"/>
      <c r="AH233" s="330">
        <v>0</v>
      </c>
      <c r="AI233" s="330"/>
      <c r="AJ233" s="330">
        <v>0</v>
      </c>
      <c r="AK233" s="330"/>
      <c r="AL233" s="330">
        <v>0</v>
      </c>
      <c r="AM233" s="330">
        <v>4000</v>
      </c>
      <c r="AN233" s="330">
        <v>440000000</v>
      </c>
    </row>
    <row r="234" spans="1:40">
      <c r="A234" s="53" t="s">
        <v>30</v>
      </c>
      <c r="B234" s="62" t="s">
        <v>245</v>
      </c>
      <c r="C234" s="260" t="s">
        <v>639</v>
      </c>
      <c r="D234" s="43"/>
      <c r="E234" s="2">
        <v>1</v>
      </c>
      <c r="F234" s="53">
        <v>10</v>
      </c>
      <c r="G234" s="3">
        <v>235840</v>
      </c>
      <c r="H234" s="17">
        <f t="shared" si="6"/>
        <v>23584</v>
      </c>
      <c r="I234" s="266">
        <f>(K234/F234)/E234</f>
        <v>24000</v>
      </c>
      <c r="J234" s="267">
        <v>24000</v>
      </c>
      <c r="K234" s="262">
        <v>240000</v>
      </c>
      <c r="L234" s="262">
        <f>K234*H234</f>
        <v>5660160000</v>
      </c>
      <c r="M234" s="16">
        <v>0</v>
      </c>
      <c r="N234" s="17">
        <f>M234*K234</f>
        <v>0</v>
      </c>
      <c r="O234" s="282">
        <f>N234+K234</f>
        <v>240000</v>
      </c>
      <c r="P234" s="282">
        <f>O234*H234</f>
        <v>5660160000</v>
      </c>
      <c r="Q234" s="330"/>
      <c r="R234" s="330">
        <v>0</v>
      </c>
      <c r="S234" s="330"/>
      <c r="T234" s="330">
        <v>0</v>
      </c>
      <c r="U234" s="330"/>
      <c r="V234" s="330">
        <v>0</v>
      </c>
      <c r="W234" s="330"/>
      <c r="X234" s="330">
        <v>0</v>
      </c>
      <c r="Y234" s="330"/>
      <c r="Z234" s="330">
        <v>0</v>
      </c>
      <c r="AA234" s="330"/>
      <c r="AB234" s="330">
        <v>0</v>
      </c>
      <c r="AC234" s="330"/>
      <c r="AD234" s="330">
        <v>0</v>
      </c>
      <c r="AE234" s="330"/>
      <c r="AF234" s="330">
        <v>0</v>
      </c>
      <c r="AG234" s="330"/>
      <c r="AH234" s="330">
        <v>0</v>
      </c>
      <c r="AI234" s="330"/>
      <c r="AJ234" s="330">
        <v>0</v>
      </c>
      <c r="AK234" s="330"/>
      <c r="AL234" s="330">
        <v>0</v>
      </c>
      <c r="AM234" s="330">
        <v>240000</v>
      </c>
      <c r="AN234" s="330">
        <v>5660160000</v>
      </c>
    </row>
    <row r="235" spans="1:40">
      <c r="A235" s="53" t="s">
        <v>30</v>
      </c>
      <c r="B235" s="62" t="s">
        <v>245</v>
      </c>
      <c r="C235" s="260" t="s">
        <v>640</v>
      </c>
      <c r="D235" s="43"/>
      <c r="E235" s="2">
        <v>1</v>
      </c>
      <c r="F235" s="53">
        <v>20</v>
      </c>
      <c r="G235" s="3">
        <v>1858560</v>
      </c>
      <c r="H235" s="17">
        <f t="shared" si="6"/>
        <v>92928</v>
      </c>
      <c r="I235" s="266">
        <f>(K235/F235)/E235</f>
        <v>1000</v>
      </c>
      <c r="J235" s="267">
        <v>1000</v>
      </c>
      <c r="K235" s="267">
        <v>20000</v>
      </c>
      <c r="L235" s="262">
        <f>K235*H235</f>
        <v>1858560000</v>
      </c>
      <c r="M235" s="16">
        <v>0</v>
      </c>
      <c r="N235" s="17">
        <f>M235*K235</f>
        <v>0</v>
      </c>
      <c r="O235" s="282">
        <f>N235+K235</f>
        <v>20000</v>
      </c>
      <c r="P235" s="282">
        <f>O235*H235</f>
        <v>1858560000</v>
      </c>
      <c r="Q235" s="330"/>
      <c r="R235" s="330">
        <v>0</v>
      </c>
      <c r="S235" s="330"/>
      <c r="T235" s="330">
        <v>0</v>
      </c>
      <c r="U235" s="330"/>
      <c r="V235" s="330">
        <v>0</v>
      </c>
      <c r="W235" s="330"/>
      <c r="X235" s="330">
        <v>0</v>
      </c>
      <c r="Y235" s="330"/>
      <c r="Z235" s="330">
        <v>0</v>
      </c>
      <c r="AA235" s="330"/>
      <c r="AB235" s="330">
        <v>0</v>
      </c>
      <c r="AC235" s="330"/>
      <c r="AD235" s="330">
        <v>0</v>
      </c>
      <c r="AE235" s="330"/>
      <c r="AF235" s="330">
        <v>0</v>
      </c>
      <c r="AG235" s="330"/>
      <c r="AH235" s="330">
        <v>0</v>
      </c>
      <c r="AI235" s="330"/>
      <c r="AJ235" s="330">
        <v>0</v>
      </c>
      <c r="AK235" s="330"/>
      <c r="AL235" s="330">
        <v>0</v>
      </c>
      <c r="AM235" s="330">
        <v>20000</v>
      </c>
      <c r="AN235" s="330">
        <v>1858560000</v>
      </c>
    </row>
    <row r="236" spans="1:40">
      <c r="A236" s="53" t="s">
        <v>33</v>
      </c>
      <c r="B236" s="62" t="s">
        <v>245</v>
      </c>
      <c r="C236" s="260" t="s">
        <v>630</v>
      </c>
      <c r="D236" s="43" t="s">
        <v>627</v>
      </c>
      <c r="E236" s="2">
        <v>1</v>
      </c>
      <c r="F236" s="3">
        <v>100</v>
      </c>
      <c r="G236" s="3">
        <v>745380</v>
      </c>
      <c r="H236" s="17">
        <f t="shared" si="6"/>
        <v>7453.8</v>
      </c>
      <c r="I236" s="266">
        <f>(K236/F236)/E236</f>
        <v>24800</v>
      </c>
      <c r="J236" s="267">
        <v>24800</v>
      </c>
      <c r="K236" s="262">
        <v>2480000</v>
      </c>
      <c r="L236" s="262">
        <f>K236*H236</f>
        <v>18485424000</v>
      </c>
      <c r="M236" s="16">
        <v>0.2</v>
      </c>
      <c r="N236" s="17">
        <f>M236*K236</f>
        <v>496000</v>
      </c>
      <c r="O236" s="282">
        <f>N236+K236</f>
        <v>2976000</v>
      </c>
      <c r="P236" s="282">
        <f>O236*H236</f>
        <v>22182508800</v>
      </c>
      <c r="Q236" s="330"/>
      <c r="R236" s="330">
        <v>0</v>
      </c>
      <c r="S236" s="330"/>
      <c r="T236" s="330">
        <v>0</v>
      </c>
      <c r="U236" s="330"/>
      <c r="V236" s="330">
        <v>0</v>
      </c>
      <c r="W236" s="330"/>
      <c r="X236" s="330">
        <v>0</v>
      </c>
      <c r="Y236" s="330"/>
      <c r="Z236" s="330">
        <v>0</v>
      </c>
      <c r="AA236" s="330"/>
      <c r="AB236" s="330">
        <v>0</v>
      </c>
      <c r="AC236" s="330"/>
      <c r="AD236" s="330">
        <v>0</v>
      </c>
      <c r="AE236" s="330"/>
      <c r="AF236" s="330">
        <v>0</v>
      </c>
      <c r="AG236" s="330"/>
      <c r="AH236" s="330">
        <v>0</v>
      </c>
      <c r="AI236" s="330"/>
      <c r="AJ236" s="330">
        <v>0</v>
      </c>
      <c r="AK236" s="330"/>
      <c r="AL236" s="330">
        <v>0</v>
      </c>
      <c r="AM236" s="330">
        <v>2480000</v>
      </c>
      <c r="AN236" s="330">
        <v>18485424000</v>
      </c>
    </row>
    <row r="237" spans="1:40">
      <c r="A237" s="53" t="s">
        <v>33</v>
      </c>
      <c r="B237" s="62" t="s">
        <v>245</v>
      </c>
      <c r="C237" s="260" t="s">
        <v>637</v>
      </c>
      <c r="D237" s="43"/>
      <c r="E237" s="2">
        <v>1</v>
      </c>
      <c r="F237" s="53">
        <v>30</v>
      </c>
      <c r="G237" s="3">
        <v>323326</v>
      </c>
      <c r="H237" s="17">
        <f t="shared" si="6"/>
        <v>10777.533333333333</v>
      </c>
      <c r="I237" s="266">
        <f>(K237/F237)/E237</f>
        <v>1600</v>
      </c>
      <c r="J237" s="267">
        <v>1600</v>
      </c>
      <c r="K237" s="262">
        <v>48000</v>
      </c>
      <c r="L237" s="262">
        <f>K237*H237</f>
        <v>517321600</v>
      </c>
      <c r="M237" s="16">
        <v>0.2</v>
      </c>
      <c r="N237" s="17">
        <f>M237*K237</f>
        <v>9600</v>
      </c>
      <c r="O237" s="282">
        <f>N237+K237</f>
        <v>57600</v>
      </c>
      <c r="P237" s="282">
        <f>O237*H237</f>
        <v>620785920</v>
      </c>
      <c r="Q237" s="330"/>
      <c r="R237" s="330">
        <v>0</v>
      </c>
      <c r="S237" s="330"/>
      <c r="T237" s="330">
        <v>0</v>
      </c>
      <c r="U237" s="330"/>
      <c r="V237" s="330">
        <v>0</v>
      </c>
      <c r="W237" s="330"/>
      <c r="X237" s="330">
        <v>0</v>
      </c>
      <c r="Y237" s="330"/>
      <c r="Z237" s="330">
        <v>0</v>
      </c>
      <c r="AA237" s="330"/>
      <c r="AB237" s="330">
        <v>0</v>
      </c>
      <c r="AC237" s="330"/>
      <c r="AD237" s="330">
        <v>0</v>
      </c>
      <c r="AE237" s="330"/>
      <c r="AF237" s="330">
        <v>0</v>
      </c>
      <c r="AG237" s="330"/>
      <c r="AH237" s="330">
        <v>0</v>
      </c>
      <c r="AI237" s="330"/>
      <c r="AJ237" s="330">
        <v>0</v>
      </c>
      <c r="AK237" s="330"/>
      <c r="AL237" s="330">
        <v>0</v>
      </c>
      <c r="AM237" s="330">
        <v>48000</v>
      </c>
      <c r="AN237" s="330">
        <v>517321600</v>
      </c>
    </row>
    <row r="238" spans="1:40">
      <c r="A238" s="53" t="s">
        <v>33</v>
      </c>
      <c r="B238" s="62" t="s">
        <v>245</v>
      </c>
      <c r="C238" s="260" t="s">
        <v>1052</v>
      </c>
      <c r="D238" s="43"/>
      <c r="E238" s="2">
        <v>1</v>
      </c>
      <c r="F238" s="3">
        <v>30</v>
      </c>
      <c r="G238" s="3">
        <v>473796</v>
      </c>
      <c r="H238" s="17">
        <f t="shared" si="6"/>
        <v>15793.2</v>
      </c>
      <c r="I238" s="266">
        <f>(K238/F238)/E238</f>
        <v>20000</v>
      </c>
      <c r="J238" s="267">
        <v>20000</v>
      </c>
      <c r="K238" s="262">
        <v>600000</v>
      </c>
      <c r="L238" s="262">
        <f>K238*H238</f>
        <v>9475920000</v>
      </c>
      <c r="M238" s="16">
        <v>0.2</v>
      </c>
      <c r="N238" s="17">
        <f>M238*K238</f>
        <v>120000</v>
      </c>
      <c r="O238" s="282">
        <f>N238+K238</f>
        <v>720000</v>
      </c>
      <c r="P238" s="282">
        <f>O238*H238</f>
        <v>11371104000</v>
      </c>
      <c r="Q238" s="330"/>
      <c r="R238" s="330">
        <v>0</v>
      </c>
      <c r="S238" s="330"/>
      <c r="T238" s="330">
        <v>0</v>
      </c>
      <c r="U238" s="330"/>
      <c r="V238" s="330">
        <v>0</v>
      </c>
      <c r="W238" s="330"/>
      <c r="X238" s="330">
        <v>0</v>
      </c>
      <c r="Y238" s="330"/>
      <c r="Z238" s="330">
        <v>0</v>
      </c>
      <c r="AA238" s="330"/>
      <c r="AB238" s="330">
        <v>0</v>
      </c>
      <c r="AC238" s="330"/>
      <c r="AD238" s="330">
        <v>0</v>
      </c>
      <c r="AE238" s="330"/>
      <c r="AF238" s="330">
        <v>0</v>
      </c>
      <c r="AG238" s="330"/>
      <c r="AH238" s="330">
        <v>0</v>
      </c>
      <c r="AI238" s="330"/>
      <c r="AJ238" s="330">
        <v>0</v>
      </c>
      <c r="AK238" s="330"/>
      <c r="AL238" s="330">
        <v>0</v>
      </c>
      <c r="AM238" s="330">
        <v>600000</v>
      </c>
      <c r="AN238" s="330">
        <v>9475920000</v>
      </c>
    </row>
    <row r="239" spans="1:40">
      <c r="A239" s="53" t="s">
        <v>33</v>
      </c>
      <c r="B239" s="62" t="s">
        <v>245</v>
      </c>
      <c r="C239" s="260" t="s">
        <v>631</v>
      </c>
      <c r="D239" s="43"/>
      <c r="E239" s="2">
        <v>1</v>
      </c>
      <c r="F239" s="3">
        <v>100</v>
      </c>
      <c r="G239" s="3">
        <v>461988</v>
      </c>
      <c r="H239" s="17">
        <f t="shared" si="6"/>
        <v>4619.88</v>
      </c>
      <c r="I239" s="266">
        <f>(K239/F239)/E239</f>
        <v>400</v>
      </c>
      <c r="J239" s="267">
        <v>400</v>
      </c>
      <c r="K239" s="262">
        <v>40000</v>
      </c>
      <c r="L239" s="262">
        <f>K239*H239</f>
        <v>184795200</v>
      </c>
      <c r="M239" s="16">
        <v>0.2</v>
      </c>
      <c r="N239" s="17">
        <f>M239*K239</f>
        <v>8000</v>
      </c>
      <c r="O239" s="282">
        <f>N239+K239</f>
        <v>48000</v>
      </c>
      <c r="P239" s="282">
        <f>O239*H239</f>
        <v>221754240</v>
      </c>
      <c r="Q239" s="330"/>
      <c r="R239" s="330">
        <v>0</v>
      </c>
      <c r="S239" s="330"/>
      <c r="T239" s="330">
        <v>0</v>
      </c>
      <c r="U239" s="330"/>
      <c r="V239" s="330">
        <v>0</v>
      </c>
      <c r="W239" s="330"/>
      <c r="X239" s="330">
        <v>0</v>
      </c>
      <c r="Y239" s="330"/>
      <c r="Z239" s="330">
        <v>0</v>
      </c>
      <c r="AA239" s="330"/>
      <c r="AB239" s="330">
        <v>0</v>
      </c>
      <c r="AC239" s="330"/>
      <c r="AD239" s="330">
        <v>0</v>
      </c>
      <c r="AE239" s="330"/>
      <c r="AF239" s="330">
        <v>0</v>
      </c>
      <c r="AG239" s="330"/>
      <c r="AH239" s="330">
        <v>0</v>
      </c>
      <c r="AI239" s="330"/>
      <c r="AJ239" s="330">
        <v>0</v>
      </c>
      <c r="AK239" s="330"/>
      <c r="AL239" s="330">
        <v>0</v>
      </c>
      <c r="AM239" s="330">
        <v>40000</v>
      </c>
      <c r="AN239" s="330">
        <v>184795200</v>
      </c>
    </row>
    <row r="240" spans="1:40">
      <c r="A240" s="53" t="s">
        <v>33</v>
      </c>
      <c r="B240" s="62" t="s">
        <v>245</v>
      </c>
      <c r="C240" s="260" t="s">
        <v>632</v>
      </c>
      <c r="D240" s="43"/>
      <c r="E240" s="2">
        <v>1</v>
      </c>
      <c r="F240" s="3">
        <v>100</v>
      </c>
      <c r="G240" s="3">
        <v>855000</v>
      </c>
      <c r="H240" s="17">
        <f t="shared" si="6"/>
        <v>8550</v>
      </c>
      <c r="I240" s="266">
        <f>(K240/F240)/E240</f>
        <v>400</v>
      </c>
      <c r="J240" s="267">
        <v>400</v>
      </c>
      <c r="K240" s="262">
        <v>40000</v>
      </c>
      <c r="L240" s="262">
        <f>K240*H240</f>
        <v>342000000</v>
      </c>
      <c r="M240" s="16">
        <v>0.2</v>
      </c>
      <c r="N240" s="17">
        <f>M240*K240</f>
        <v>8000</v>
      </c>
      <c r="O240" s="282">
        <f>N240+K240</f>
        <v>48000</v>
      </c>
      <c r="P240" s="282">
        <f>O240*H240</f>
        <v>410400000</v>
      </c>
      <c r="Q240" s="330"/>
      <c r="R240" s="330">
        <v>0</v>
      </c>
      <c r="S240" s="330"/>
      <c r="T240" s="330">
        <v>0</v>
      </c>
      <c r="U240" s="330"/>
      <c r="V240" s="330">
        <v>0</v>
      </c>
      <c r="W240" s="330"/>
      <c r="X240" s="330">
        <v>0</v>
      </c>
      <c r="Y240" s="330"/>
      <c r="Z240" s="330">
        <v>0</v>
      </c>
      <c r="AA240" s="330"/>
      <c r="AB240" s="330">
        <v>0</v>
      </c>
      <c r="AC240" s="330"/>
      <c r="AD240" s="330">
        <v>0</v>
      </c>
      <c r="AE240" s="330"/>
      <c r="AF240" s="330">
        <v>0</v>
      </c>
      <c r="AG240" s="330"/>
      <c r="AH240" s="330">
        <v>0</v>
      </c>
      <c r="AI240" s="330"/>
      <c r="AJ240" s="330">
        <v>0</v>
      </c>
      <c r="AK240" s="330"/>
      <c r="AL240" s="330">
        <v>0</v>
      </c>
      <c r="AM240" s="330">
        <v>40000</v>
      </c>
      <c r="AN240" s="330">
        <v>342000000</v>
      </c>
    </row>
    <row r="241" spans="1:40">
      <c r="A241" s="53" t="s">
        <v>33</v>
      </c>
      <c r="B241" s="62" t="s">
        <v>245</v>
      </c>
      <c r="C241" s="260" t="s">
        <v>447</v>
      </c>
      <c r="D241" s="43"/>
      <c r="E241" s="2">
        <v>1</v>
      </c>
      <c r="F241" s="3">
        <v>100</v>
      </c>
      <c r="G241" s="3">
        <v>588186</v>
      </c>
      <c r="H241" s="17">
        <f t="shared" si="6"/>
        <v>5881.86</v>
      </c>
      <c r="I241" s="266">
        <f>(K241/F241)/E241</f>
        <v>4000</v>
      </c>
      <c r="J241" s="267">
        <v>4000</v>
      </c>
      <c r="K241" s="262">
        <v>400000</v>
      </c>
      <c r="L241" s="262">
        <f>K241*H241</f>
        <v>2352744000</v>
      </c>
      <c r="M241" s="16">
        <v>0.2</v>
      </c>
      <c r="N241" s="17">
        <f>M241*K241</f>
        <v>80000</v>
      </c>
      <c r="O241" s="282">
        <f>N241+K241</f>
        <v>480000</v>
      </c>
      <c r="P241" s="282">
        <f>O241*H241</f>
        <v>2823292800</v>
      </c>
      <c r="Q241" s="330"/>
      <c r="R241" s="330">
        <v>0</v>
      </c>
      <c r="S241" s="330"/>
      <c r="T241" s="330">
        <v>0</v>
      </c>
      <c r="U241" s="330"/>
      <c r="V241" s="330">
        <v>0</v>
      </c>
      <c r="W241" s="330"/>
      <c r="X241" s="330">
        <v>0</v>
      </c>
      <c r="Y241" s="330"/>
      <c r="Z241" s="330">
        <v>0</v>
      </c>
      <c r="AA241" s="330"/>
      <c r="AB241" s="330">
        <v>0</v>
      </c>
      <c r="AC241" s="330"/>
      <c r="AD241" s="330">
        <v>0</v>
      </c>
      <c r="AE241" s="330"/>
      <c r="AF241" s="330">
        <v>0</v>
      </c>
      <c r="AG241" s="330"/>
      <c r="AH241" s="330">
        <v>0</v>
      </c>
      <c r="AI241" s="330"/>
      <c r="AJ241" s="330">
        <v>0</v>
      </c>
      <c r="AK241" s="330"/>
      <c r="AL241" s="330">
        <v>0</v>
      </c>
      <c r="AM241" s="330">
        <v>400000</v>
      </c>
      <c r="AN241" s="330">
        <v>2352744000</v>
      </c>
    </row>
    <row r="242" spans="1:40">
      <c r="A242" s="53" t="s">
        <v>33</v>
      </c>
      <c r="B242" s="62" t="s">
        <v>245</v>
      </c>
      <c r="C242" s="260" t="s">
        <v>396</v>
      </c>
      <c r="D242" s="43"/>
      <c r="E242" s="2">
        <v>1</v>
      </c>
      <c r="F242" s="3">
        <v>100</v>
      </c>
      <c r="G242" s="3">
        <v>780804</v>
      </c>
      <c r="H242" s="17">
        <f t="shared" si="6"/>
        <v>7808.04</v>
      </c>
      <c r="I242" s="266">
        <f>(K242/F242)/E242</f>
        <v>4800</v>
      </c>
      <c r="J242" s="267">
        <v>4800</v>
      </c>
      <c r="K242" s="262">
        <v>480000</v>
      </c>
      <c r="L242" s="262">
        <f>K242*H242</f>
        <v>3747859200</v>
      </c>
      <c r="M242" s="16">
        <v>0.2</v>
      </c>
      <c r="N242" s="17">
        <f>M242*K242</f>
        <v>96000</v>
      </c>
      <c r="O242" s="282">
        <f>N242+K242</f>
        <v>576000</v>
      </c>
      <c r="P242" s="282">
        <f>O242*H242</f>
        <v>4497431040</v>
      </c>
      <c r="Q242" s="330"/>
      <c r="R242" s="330">
        <v>0</v>
      </c>
      <c r="S242" s="330"/>
      <c r="T242" s="330">
        <v>0</v>
      </c>
      <c r="U242" s="330"/>
      <c r="V242" s="330">
        <v>0</v>
      </c>
      <c r="W242" s="330"/>
      <c r="X242" s="330">
        <v>0</v>
      </c>
      <c r="Y242" s="330"/>
      <c r="Z242" s="330">
        <v>0</v>
      </c>
      <c r="AA242" s="330"/>
      <c r="AB242" s="330">
        <v>0</v>
      </c>
      <c r="AC242" s="330"/>
      <c r="AD242" s="330">
        <v>0</v>
      </c>
      <c r="AE242" s="330"/>
      <c r="AF242" s="330">
        <v>0</v>
      </c>
      <c r="AG242" s="330"/>
      <c r="AH242" s="330">
        <v>0</v>
      </c>
      <c r="AI242" s="330"/>
      <c r="AJ242" s="330">
        <v>0</v>
      </c>
      <c r="AK242" s="330"/>
      <c r="AL242" s="330">
        <v>0</v>
      </c>
      <c r="AM242" s="330">
        <v>480000</v>
      </c>
      <c r="AN242" s="330">
        <v>3747859200</v>
      </c>
    </row>
    <row r="243" spans="1:40">
      <c r="A243" s="53" t="s">
        <v>33</v>
      </c>
      <c r="B243" s="62" t="s">
        <v>245</v>
      </c>
      <c r="C243" s="260" t="s">
        <v>977</v>
      </c>
      <c r="D243" s="43"/>
      <c r="E243" s="2">
        <v>1</v>
      </c>
      <c r="F243" s="3">
        <v>30</v>
      </c>
      <c r="G243" s="3">
        <v>2214000</v>
      </c>
      <c r="H243" s="17">
        <f t="shared" si="6"/>
        <v>73800</v>
      </c>
      <c r="I243" s="266">
        <f>(K243/F243)/E243</f>
        <v>1600</v>
      </c>
      <c r="J243" s="267">
        <v>1600</v>
      </c>
      <c r="K243" s="262">
        <v>48000</v>
      </c>
      <c r="L243" s="262">
        <f>K243*H243</f>
        <v>3542400000</v>
      </c>
      <c r="M243" s="16">
        <v>0.1</v>
      </c>
      <c r="N243" s="17">
        <f>M243*K243</f>
        <v>4800</v>
      </c>
      <c r="O243" s="282">
        <f>N243+K243</f>
        <v>52800</v>
      </c>
      <c r="P243" s="282">
        <f>O243*H243</f>
        <v>3896640000</v>
      </c>
      <c r="Q243" s="330"/>
      <c r="R243" s="330">
        <v>0</v>
      </c>
      <c r="S243" s="330"/>
      <c r="T243" s="330">
        <v>0</v>
      </c>
      <c r="U243" s="330"/>
      <c r="V243" s="330">
        <v>0</v>
      </c>
      <c r="W243" s="330"/>
      <c r="X243" s="330">
        <v>0</v>
      </c>
      <c r="Y243" s="330"/>
      <c r="Z243" s="330">
        <v>0</v>
      </c>
      <c r="AA243" s="330"/>
      <c r="AB243" s="330">
        <v>0</v>
      </c>
      <c r="AC243" s="330"/>
      <c r="AD243" s="330">
        <v>0</v>
      </c>
      <c r="AE243" s="330"/>
      <c r="AF243" s="330">
        <v>0</v>
      </c>
      <c r="AG243" s="330"/>
      <c r="AH243" s="330">
        <v>0</v>
      </c>
      <c r="AI243" s="330"/>
      <c r="AJ243" s="330">
        <v>0</v>
      </c>
      <c r="AK243" s="330"/>
      <c r="AL243" s="330">
        <v>0</v>
      </c>
      <c r="AM243" s="330">
        <v>48000</v>
      </c>
      <c r="AN243" s="330">
        <v>3542400000</v>
      </c>
    </row>
    <row r="244" spans="1:40">
      <c r="A244" s="53" t="s">
        <v>33</v>
      </c>
      <c r="B244" s="62" t="s">
        <v>245</v>
      </c>
      <c r="C244" s="260" t="s">
        <v>978</v>
      </c>
      <c r="D244" s="43"/>
      <c r="E244" s="2">
        <v>1</v>
      </c>
      <c r="F244" s="3">
        <v>30</v>
      </c>
      <c r="G244" s="3"/>
      <c r="H244" s="17">
        <f t="shared" si="6"/>
        <v>0</v>
      </c>
      <c r="I244" s="266">
        <f>(K244/F244)/E244</f>
        <v>2400</v>
      </c>
      <c r="J244" s="267">
        <v>2400</v>
      </c>
      <c r="K244" s="262">
        <v>72000</v>
      </c>
      <c r="L244" s="262">
        <f>K244*H244</f>
        <v>0</v>
      </c>
      <c r="M244" s="16">
        <v>0.1</v>
      </c>
      <c r="N244" s="17">
        <f>M244*K244</f>
        <v>7200</v>
      </c>
      <c r="O244" s="282">
        <f>N244+K244</f>
        <v>79200</v>
      </c>
      <c r="P244" s="282">
        <f>O244*H244</f>
        <v>0</v>
      </c>
      <c r="Q244" s="330"/>
      <c r="R244" s="330">
        <v>0</v>
      </c>
      <c r="S244" s="330"/>
      <c r="T244" s="330">
        <v>0</v>
      </c>
      <c r="U244" s="330"/>
      <c r="V244" s="330">
        <v>0</v>
      </c>
      <c r="W244" s="330"/>
      <c r="X244" s="330">
        <v>0</v>
      </c>
      <c r="Y244" s="330"/>
      <c r="Z244" s="330">
        <v>0</v>
      </c>
      <c r="AA244" s="330"/>
      <c r="AB244" s="330">
        <v>0</v>
      </c>
      <c r="AC244" s="330"/>
      <c r="AD244" s="330">
        <v>0</v>
      </c>
      <c r="AE244" s="330"/>
      <c r="AF244" s="330">
        <v>0</v>
      </c>
      <c r="AG244" s="330"/>
      <c r="AH244" s="330">
        <v>0</v>
      </c>
      <c r="AI244" s="330"/>
      <c r="AJ244" s="330">
        <v>0</v>
      </c>
      <c r="AK244" s="330"/>
      <c r="AL244" s="330">
        <v>0</v>
      </c>
      <c r="AM244" s="330">
        <v>72000</v>
      </c>
      <c r="AN244" s="330">
        <v>0</v>
      </c>
    </row>
    <row r="245" spans="1:40">
      <c r="A245" s="53" t="s">
        <v>33</v>
      </c>
      <c r="B245" s="62" t="s">
        <v>245</v>
      </c>
      <c r="C245" s="260" t="s">
        <v>979</v>
      </c>
      <c r="D245" s="43"/>
      <c r="E245" s="2">
        <v>1</v>
      </c>
      <c r="F245" s="3">
        <v>30</v>
      </c>
      <c r="G245" s="3">
        <v>772686</v>
      </c>
      <c r="H245" s="17">
        <f t="shared" si="6"/>
        <v>25756.2</v>
      </c>
      <c r="I245" s="266">
        <f>(K245/F245)/E245</f>
        <v>4000</v>
      </c>
      <c r="J245" s="267">
        <v>4000</v>
      </c>
      <c r="K245" s="262">
        <v>120000</v>
      </c>
      <c r="L245" s="262">
        <f>K245*H245</f>
        <v>3090744000</v>
      </c>
      <c r="M245" s="16">
        <v>0.1</v>
      </c>
      <c r="N245" s="17">
        <f>M245*K245</f>
        <v>12000</v>
      </c>
      <c r="O245" s="282">
        <f>N245+K245</f>
        <v>132000</v>
      </c>
      <c r="P245" s="282">
        <f>O245*H245</f>
        <v>3399818400</v>
      </c>
      <c r="Q245" s="330"/>
      <c r="R245" s="330">
        <v>0</v>
      </c>
      <c r="S245" s="330"/>
      <c r="T245" s="330">
        <v>0</v>
      </c>
      <c r="U245" s="330"/>
      <c r="V245" s="330">
        <v>0</v>
      </c>
      <c r="W245" s="330"/>
      <c r="X245" s="330">
        <v>0</v>
      </c>
      <c r="Y245" s="330"/>
      <c r="Z245" s="330">
        <v>0</v>
      </c>
      <c r="AA245" s="330"/>
      <c r="AB245" s="330">
        <v>0</v>
      </c>
      <c r="AC245" s="330"/>
      <c r="AD245" s="330">
        <v>0</v>
      </c>
      <c r="AE245" s="330"/>
      <c r="AF245" s="330">
        <v>0</v>
      </c>
      <c r="AG245" s="330"/>
      <c r="AH245" s="330">
        <v>0</v>
      </c>
      <c r="AI245" s="330"/>
      <c r="AJ245" s="330">
        <v>0</v>
      </c>
      <c r="AK245" s="330"/>
      <c r="AL245" s="330">
        <v>0</v>
      </c>
      <c r="AM245" s="330">
        <v>120000</v>
      </c>
      <c r="AN245" s="330">
        <v>3090744000</v>
      </c>
    </row>
    <row r="246" spans="1:40">
      <c r="A246" s="53" t="s">
        <v>33</v>
      </c>
      <c r="B246" s="62" t="s">
        <v>245</v>
      </c>
      <c r="C246" s="260" t="s">
        <v>980</v>
      </c>
      <c r="D246" s="43"/>
      <c r="E246" s="2">
        <v>1</v>
      </c>
      <c r="F246" s="3">
        <v>30</v>
      </c>
      <c r="G246" s="3">
        <v>819180</v>
      </c>
      <c r="H246" s="17">
        <f t="shared" si="6"/>
        <v>27306</v>
      </c>
      <c r="I246" s="266">
        <f>(K246/F246)/E246</f>
        <v>2400</v>
      </c>
      <c r="J246" s="267">
        <v>2400</v>
      </c>
      <c r="K246" s="262">
        <v>72000</v>
      </c>
      <c r="L246" s="262">
        <f>K246*H246</f>
        <v>1966032000</v>
      </c>
      <c r="M246" s="16">
        <v>0.1</v>
      </c>
      <c r="N246" s="17">
        <f>M246*K246</f>
        <v>7200</v>
      </c>
      <c r="O246" s="282">
        <f>N246+K246</f>
        <v>79200</v>
      </c>
      <c r="P246" s="282">
        <f>O246*H246</f>
        <v>2162635200</v>
      </c>
      <c r="Q246" s="330"/>
      <c r="R246" s="330">
        <v>0</v>
      </c>
      <c r="S246" s="330"/>
      <c r="T246" s="330">
        <v>0</v>
      </c>
      <c r="U246" s="330"/>
      <c r="V246" s="330">
        <v>0</v>
      </c>
      <c r="W246" s="330"/>
      <c r="X246" s="330">
        <v>0</v>
      </c>
      <c r="Y246" s="330"/>
      <c r="Z246" s="330">
        <v>0</v>
      </c>
      <c r="AA246" s="330"/>
      <c r="AB246" s="330">
        <v>0</v>
      </c>
      <c r="AC246" s="330"/>
      <c r="AD246" s="330">
        <v>0</v>
      </c>
      <c r="AE246" s="330"/>
      <c r="AF246" s="330">
        <v>0</v>
      </c>
      <c r="AG246" s="330"/>
      <c r="AH246" s="330">
        <v>0</v>
      </c>
      <c r="AI246" s="330"/>
      <c r="AJ246" s="330">
        <v>0</v>
      </c>
      <c r="AK246" s="330"/>
      <c r="AL246" s="330">
        <v>0</v>
      </c>
      <c r="AM246" s="330">
        <v>72000</v>
      </c>
      <c r="AN246" s="330">
        <v>1966032000</v>
      </c>
    </row>
    <row r="247" spans="1:40">
      <c r="A247" s="53" t="s">
        <v>33</v>
      </c>
      <c r="B247" s="62" t="s">
        <v>245</v>
      </c>
      <c r="C247" s="260" t="s">
        <v>981</v>
      </c>
      <c r="D247" s="43"/>
      <c r="E247" s="2">
        <v>1</v>
      </c>
      <c r="F247" s="3">
        <v>30</v>
      </c>
      <c r="G247" s="3">
        <v>914382</v>
      </c>
      <c r="H247" s="17">
        <f t="shared" si="6"/>
        <v>30479.4</v>
      </c>
      <c r="I247" s="266">
        <f>(K247/F247)/E247</f>
        <v>800</v>
      </c>
      <c r="J247" s="267">
        <v>800</v>
      </c>
      <c r="K247" s="262">
        <v>24000</v>
      </c>
      <c r="L247" s="262">
        <f>K247*H247</f>
        <v>731505600</v>
      </c>
      <c r="M247" s="16">
        <v>0.1</v>
      </c>
      <c r="N247" s="17">
        <f>M247*K247</f>
        <v>2400</v>
      </c>
      <c r="O247" s="282">
        <f>N247+K247</f>
        <v>26400</v>
      </c>
      <c r="P247" s="282">
        <f>O247*H247</f>
        <v>804656160</v>
      </c>
      <c r="Q247" s="330"/>
      <c r="R247" s="330">
        <v>0</v>
      </c>
      <c r="S247" s="330"/>
      <c r="T247" s="330">
        <v>0</v>
      </c>
      <c r="U247" s="330"/>
      <c r="V247" s="330">
        <v>0</v>
      </c>
      <c r="W247" s="330"/>
      <c r="X247" s="330">
        <v>0</v>
      </c>
      <c r="Y247" s="330"/>
      <c r="Z247" s="330">
        <v>0</v>
      </c>
      <c r="AA247" s="330"/>
      <c r="AB247" s="330">
        <v>0</v>
      </c>
      <c r="AC247" s="330"/>
      <c r="AD247" s="330">
        <v>0</v>
      </c>
      <c r="AE247" s="330"/>
      <c r="AF247" s="330">
        <v>0</v>
      </c>
      <c r="AG247" s="330"/>
      <c r="AH247" s="330">
        <v>0</v>
      </c>
      <c r="AI247" s="330"/>
      <c r="AJ247" s="330">
        <v>0</v>
      </c>
      <c r="AK247" s="330"/>
      <c r="AL247" s="330">
        <v>0</v>
      </c>
      <c r="AM247" s="330">
        <v>24000</v>
      </c>
      <c r="AN247" s="330">
        <v>731505600</v>
      </c>
    </row>
    <row r="248" spans="1:40">
      <c r="A248" s="53" t="s">
        <v>33</v>
      </c>
      <c r="B248" s="62" t="s">
        <v>245</v>
      </c>
      <c r="C248" s="260" t="s">
        <v>982</v>
      </c>
      <c r="D248" s="43"/>
      <c r="E248" s="2">
        <v>1</v>
      </c>
      <c r="F248" s="3">
        <v>30</v>
      </c>
      <c r="G248" s="3"/>
      <c r="H248" s="17">
        <f t="shared" si="6"/>
        <v>0</v>
      </c>
      <c r="I248" s="266">
        <f>(K248/F248)/E248</f>
        <v>1200</v>
      </c>
      <c r="J248" s="267">
        <v>1200</v>
      </c>
      <c r="K248" s="262">
        <v>36000</v>
      </c>
      <c r="L248" s="262">
        <f>K248*H248</f>
        <v>0</v>
      </c>
      <c r="M248" s="16">
        <v>0.2</v>
      </c>
      <c r="N248" s="17">
        <f>M248*K248</f>
        <v>7200</v>
      </c>
      <c r="O248" s="282">
        <f>N248+K248</f>
        <v>43200</v>
      </c>
      <c r="P248" s="282">
        <f>O248*H248</f>
        <v>0</v>
      </c>
      <c r="Q248" s="330"/>
      <c r="R248" s="330">
        <v>0</v>
      </c>
      <c r="S248" s="330"/>
      <c r="T248" s="330">
        <v>0</v>
      </c>
      <c r="U248" s="330"/>
      <c r="V248" s="330">
        <v>0</v>
      </c>
      <c r="W248" s="330"/>
      <c r="X248" s="330">
        <v>0</v>
      </c>
      <c r="Y248" s="330"/>
      <c r="Z248" s="330">
        <v>0</v>
      </c>
      <c r="AA248" s="330"/>
      <c r="AB248" s="330">
        <v>0</v>
      </c>
      <c r="AC248" s="330"/>
      <c r="AD248" s="330">
        <v>0</v>
      </c>
      <c r="AE248" s="330"/>
      <c r="AF248" s="330">
        <v>0</v>
      </c>
      <c r="AG248" s="330"/>
      <c r="AH248" s="330">
        <v>0</v>
      </c>
      <c r="AI248" s="330"/>
      <c r="AJ248" s="330">
        <v>0</v>
      </c>
      <c r="AK248" s="330"/>
      <c r="AL248" s="330">
        <v>0</v>
      </c>
      <c r="AM248" s="330">
        <v>36000</v>
      </c>
      <c r="AN248" s="330">
        <v>0</v>
      </c>
    </row>
    <row r="249" spans="1:40">
      <c r="A249" s="53" t="s">
        <v>33</v>
      </c>
      <c r="B249" s="62" t="s">
        <v>245</v>
      </c>
      <c r="C249" s="260" t="s">
        <v>983</v>
      </c>
      <c r="D249" s="43"/>
      <c r="E249" s="2">
        <v>1</v>
      </c>
      <c r="F249" s="3">
        <v>30</v>
      </c>
      <c r="G249" s="3">
        <v>946485</v>
      </c>
      <c r="H249" s="17">
        <f t="shared" si="6"/>
        <v>31549.5</v>
      </c>
      <c r="I249" s="266">
        <f>(K249/F249)/E249</f>
        <v>800</v>
      </c>
      <c r="J249" s="267">
        <v>800</v>
      </c>
      <c r="K249" s="262">
        <v>24000</v>
      </c>
      <c r="L249" s="262">
        <f>K249*H249</f>
        <v>757188000</v>
      </c>
      <c r="M249" s="16">
        <v>0.2</v>
      </c>
      <c r="N249" s="17">
        <f>M249*K249</f>
        <v>4800</v>
      </c>
      <c r="O249" s="282">
        <f>N249+K249</f>
        <v>28800</v>
      </c>
      <c r="P249" s="282">
        <f>O249*H249</f>
        <v>908625600</v>
      </c>
      <c r="Q249" s="330"/>
      <c r="R249" s="330">
        <v>0</v>
      </c>
      <c r="S249" s="330"/>
      <c r="T249" s="330">
        <v>0</v>
      </c>
      <c r="U249" s="330"/>
      <c r="V249" s="330">
        <v>0</v>
      </c>
      <c r="W249" s="330"/>
      <c r="X249" s="330">
        <v>0</v>
      </c>
      <c r="Y249" s="330"/>
      <c r="Z249" s="330">
        <v>0</v>
      </c>
      <c r="AA249" s="330"/>
      <c r="AB249" s="330">
        <v>0</v>
      </c>
      <c r="AC249" s="330"/>
      <c r="AD249" s="330">
        <v>0</v>
      </c>
      <c r="AE249" s="330"/>
      <c r="AF249" s="330">
        <v>0</v>
      </c>
      <c r="AG249" s="330"/>
      <c r="AH249" s="330">
        <v>0</v>
      </c>
      <c r="AI249" s="330"/>
      <c r="AJ249" s="330">
        <v>0</v>
      </c>
      <c r="AK249" s="330"/>
      <c r="AL249" s="330">
        <v>0</v>
      </c>
      <c r="AM249" s="330">
        <v>24000</v>
      </c>
      <c r="AN249" s="330">
        <v>757188000</v>
      </c>
    </row>
    <row r="250" spans="1:40">
      <c r="A250" s="53" t="s">
        <v>33</v>
      </c>
      <c r="B250" s="62" t="s">
        <v>245</v>
      </c>
      <c r="C250" s="260" t="s">
        <v>984</v>
      </c>
      <c r="D250" s="43"/>
      <c r="E250" s="2">
        <v>1</v>
      </c>
      <c r="F250" s="3">
        <v>30</v>
      </c>
      <c r="G250" s="3">
        <v>978588</v>
      </c>
      <c r="H250" s="17">
        <f t="shared" si="6"/>
        <v>32619.599999999999</v>
      </c>
      <c r="I250" s="266">
        <f>(K250/F250)/E250</f>
        <v>1200</v>
      </c>
      <c r="J250" s="267">
        <v>1200</v>
      </c>
      <c r="K250" s="262">
        <v>36000</v>
      </c>
      <c r="L250" s="262">
        <f>K250*H250</f>
        <v>1174305600</v>
      </c>
      <c r="M250" s="16">
        <v>0.2</v>
      </c>
      <c r="N250" s="17">
        <f>M250*K250</f>
        <v>7200</v>
      </c>
      <c r="O250" s="282">
        <f>N250+K250</f>
        <v>43200</v>
      </c>
      <c r="P250" s="282">
        <f>O250*H250</f>
        <v>1409166720</v>
      </c>
      <c r="Q250" s="330"/>
      <c r="R250" s="330">
        <v>0</v>
      </c>
      <c r="S250" s="330"/>
      <c r="T250" s="330">
        <v>0</v>
      </c>
      <c r="U250" s="330"/>
      <c r="V250" s="330">
        <v>0</v>
      </c>
      <c r="W250" s="330"/>
      <c r="X250" s="330">
        <v>0</v>
      </c>
      <c r="Y250" s="330"/>
      <c r="Z250" s="330">
        <v>0</v>
      </c>
      <c r="AA250" s="330"/>
      <c r="AB250" s="330">
        <v>0</v>
      </c>
      <c r="AC250" s="330"/>
      <c r="AD250" s="330">
        <v>0</v>
      </c>
      <c r="AE250" s="330"/>
      <c r="AF250" s="330">
        <v>0</v>
      </c>
      <c r="AG250" s="330"/>
      <c r="AH250" s="330">
        <v>0</v>
      </c>
      <c r="AI250" s="330"/>
      <c r="AJ250" s="330">
        <v>0</v>
      </c>
      <c r="AK250" s="330"/>
      <c r="AL250" s="330">
        <v>0</v>
      </c>
      <c r="AM250" s="330">
        <v>36000</v>
      </c>
      <c r="AN250" s="330">
        <v>1174305600</v>
      </c>
    </row>
    <row r="251" spans="1:40">
      <c r="A251" s="53" t="s">
        <v>33</v>
      </c>
      <c r="B251" s="62" t="s">
        <v>245</v>
      </c>
      <c r="C251" s="260" t="s">
        <v>985</v>
      </c>
      <c r="D251" s="43"/>
      <c r="E251" s="2">
        <v>1</v>
      </c>
      <c r="F251" s="3">
        <v>1</v>
      </c>
      <c r="G251" s="3">
        <v>249400</v>
      </c>
      <c r="H251" s="17">
        <f t="shared" si="6"/>
        <v>249400</v>
      </c>
      <c r="I251" s="266">
        <f>(K251/F251)/E251</f>
        <v>5200</v>
      </c>
      <c r="J251" s="267">
        <v>5200</v>
      </c>
      <c r="K251" s="262">
        <v>5200</v>
      </c>
      <c r="L251" s="262">
        <f>K251*H251</f>
        <v>1296880000</v>
      </c>
      <c r="M251" s="16">
        <v>0</v>
      </c>
      <c r="N251" s="17">
        <f>M251*K251</f>
        <v>0</v>
      </c>
      <c r="O251" s="282">
        <f>N251+K251</f>
        <v>5200</v>
      </c>
      <c r="P251" s="282">
        <f>O251*H251</f>
        <v>1296880000</v>
      </c>
      <c r="Q251" s="330"/>
      <c r="R251" s="330">
        <v>0</v>
      </c>
      <c r="S251" s="330"/>
      <c r="T251" s="330">
        <v>0</v>
      </c>
      <c r="U251" s="330"/>
      <c r="V251" s="330">
        <v>0</v>
      </c>
      <c r="W251" s="330"/>
      <c r="X251" s="330">
        <v>0</v>
      </c>
      <c r="Y251" s="330"/>
      <c r="Z251" s="330">
        <v>0</v>
      </c>
      <c r="AA251" s="330"/>
      <c r="AB251" s="330">
        <v>0</v>
      </c>
      <c r="AC251" s="330"/>
      <c r="AD251" s="330">
        <v>0</v>
      </c>
      <c r="AE251" s="330"/>
      <c r="AF251" s="330">
        <v>0</v>
      </c>
      <c r="AG251" s="330"/>
      <c r="AH251" s="330">
        <v>0</v>
      </c>
      <c r="AI251" s="330"/>
      <c r="AJ251" s="330">
        <v>0</v>
      </c>
      <c r="AK251" s="330"/>
      <c r="AL251" s="330">
        <v>0</v>
      </c>
      <c r="AM251" s="330">
        <v>5200</v>
      </c>
      <c r="AN251" s="330">
        <v>1296880000</v>
      </c>
    </row>
    <row r="252" spans="1:40">
      <c r="A252" s="53" t="s">
        <v>33</v>
      </c>
      <c r="B252" s="62" t="s">
        <v>245</v>
      </c>
      <c r="C252" s="260" t="s">
        <v>986</v>
      </c>
      <c r="D252" s="43"/>
      <c r="E252" s="2">
        <v>1</v>
      </c>
      <c r="F252" s="3">
        <v>1</v>
      </c>
      <c r="G252" s="3">
        <v>280000</v>
      </c>
      <c r="H252" s="17">
        <f t="shared" si="6"/>
        <v>280000</v>
      </c>
      <c r="I252" s="266">
        <f>(K252/F252)/E252</f>
        <v>8000</v>
      </c>
      <c r="J252" s="267">
        <v>8000</v>
      </c>
      <c r="K252" s="262">
        <v>8000</v>
      </c>
      <c r="L252" s="262">
        <f>K252*H252</f>
        <v>2240000000</v>
      </c>
      <c r="M252" s="16">
        <v>0</v>
      </c>
      <c r="N252" s="17">
        <f>M252*K252</f>
        <v>0</v>
      </c>
      <c r="O252" s="282">
        <f>N252+K252</f>
        <v>8000</v>
      </c>
      <c r="P252" s="282">
        <f>O252*H252</f>
        <v>2240000000</v>
      </c>
      <c r="Q252" s="330"/>
      <c r="R252" s="330">
        <v>0</v>
      </c>
      <c r="S252" s="330"/>
      <c r="T252" s="330">
        <v>0</v>
      </c>
      <c r="U252" s="330"/>
      <c r="V252" s="330">
        <v>0</v>
      </c>
      <c r="W252" s="330"/>
      <c r="X252" s="330">
        <v>0</v>
      </c>
      <c r="Y252" s="330"/>
      <c r="Z252" s="330">
        <v>0</v>
      </c>
      <c r="AA252" s="330"/>
      <c r="AB252" s="330">
        <v>0</v>
      </c>
      <c r="AC252" s="330"/>
      <c r="AD252" s="330">
        <v>0</v>
      </c>
      <c r="AE252" s="330"/>
      <c r="AF252" s="330">
        <v>0</v>
      </c>
      <c r="AG252" s="330"/>
      <c r="AH252" s="330">
        <v>0</v>
      </c>
      <c r="AI252" s="330"/>
      <c r="AJ252" s="330">
        <v>0</v>
      </c>
      <c r="AK252" s="330"/>
      <c r="AL252" s="330">
        <v>0</v>
      </c>
      <c r="AM252" s="330">
        <v>8000</v>
      </c>
      <c r="AN252" s="330">
        <v>2240000000</v>
      </c>
    </row>
    <row r="253" spans="1:40">
      <c r="A253" s="53" t="s">
        <v>33</v>
      </c>
      <c r="B253" s="62" t="s">
        <v>245</v>
      </c>
      <c r="C253" s="260" t="s">
        <v>987</v>
      </c>
      <c r="D253" s="43"/>
      <c r="E253" s="2">
        <v>1</v>
      </c>
      <c r="F253" s="3">
        <v>1</v>
      </c>
      <c r="G253" s="3">
        <v>275000</v>
      </c>
      <c r="H253" s="17">
        <f t="shared" si="6"/>
        <v>275000</v>
      </c>
      <c r="I253" s="266">
        <f>(K253/F253)/E253</f>
        <v>12000</v>
      </c>
      <c r="J253" s="267">
        <v>12000</v>
      </c>
      <c r="K253" s="262">
        <v>12000</v>
      </c>
      <c r="L253" s="262">
        <f>K253*H253</f>
        <v>3300000000</v>
      </c>
      <c r="M253" s="16">
        <v>0</v>
      </c>
      <c r="N253" s="17">
        <f>M253*K253</f>
        <v>0</v>
      </c>
      <c r="O253" s="282">
        <f>N253+K253</f>
        <v>12000</v>
      </c>
      <c r="P253" s="282">
        <f>O253*H253</f>
        <v>3300000000</v>
      </c>
      <c r="Q253" s="330"/>
      <c r="R253" s="330">
        <v>0</v>
      </c>
      <c r="S253" s="330"/>
      <c r="T253" s="330">
        <v>0</v>
      </c>
      <c r="U253" s="330"/>
      <c r="V253" s="330">
        <v>0</v>
      </c>
      <c r="W253" s="330"/>
      <c r="X253" s="330">
        <v>0</v>
      </c>
      <c r="Y253" s="330"/>
      <c r="Z253" s="330">
        <v>0</v>
      </c>
      <c r="AA253" s="330"/>
      <c r="AB253" s="330">
        <v>0</v>
      </c>
      <c r="AC253" s="330"/>
      <c r="AD253" s="330">
        <v>0</v>
      </c>
      <c r="AE253" s="330"/>
      <c r="AF253" s="330">
        <v>0</v>
      </c>
      <c r="AG253" s="330"/>
      <c r="AH253" s="330">
        <v>0</v>
      </c>
      <c r="AI253" s="330"/>
      <c r="AJ253" s="330">
        <v>0</v>
      </c>
      <c r="AK253" s="330"/>
      <c r="AL253" s="330">
        <v>0</v>
      </c>
      <c r="AM253" s="330">
        <v>12000</v>
      </c>
      <c r="AN253" s="330">
        <v>3300000000</v>
      </c>
    </row>
    <row r="254" spans="1:40">
      <c r="A254" s="7" t="s">
        <v>30</v>
      </c>
      <c r="B254" s="62" t="s">
        <v>277</v>
      </c>
      <c r="C254" s="260" t="s">
        <v>389</v>
      </c>
      <c r="D254" s="2" t="s">
        <v>278</v>
      </c>
      <c r="E254" s="2">
        <v>1</v>
      </c>
      <c r="F254" s="6">
        <v>1</v>
      </c>
      <c r="G254" s="3">
        <v>223214</v>
      </c>
      <c r="H254" s="17">
        <f t="shared" si="6"/>
        <v>223214</v>
      </c>
      <c r="I254" s="266">
        <f>(K254/F254)/E254</f>
        <v>2400</v>
      </c>
      <c r="J254" s="267">
        <v>2400</v>
      </c>
      <c r="K254" s="262">
        <v>2400</v>
      </c>
      <c r="L254" s="262">
        <f>K254*H254</f>
        <v>535713600</v>
      </c>
      <c r="M254" s="16">
        <v>0.2</v>
      </c>
      <c r="N254" s="17">
        <f>M254*K254</f>
        <v>480</v>
      </c>
      <c r="O254" s="282">
        <f>N254+K254</f>
        <v>2880</v>
      </c>
      <c r="P254" s="282">
        <f>O254*H254</f>
        <v>642856320</v>
      </c>
      <c r="Q254" s="330"/>
      <c r="R254" s="330">
        <v>0</v>
      </c>
      <c r="S254" s="330"/>
      <c r="T254" s="330">
        <v>0</v>
      </c>
      <c r="U254" s="330"/>
      <c r="V254" s="330">
        <v>0</v>
      </c>
      <c r="W254" s="330"/>
      <c r="X254" s="330">
        <v>0</v>
      </c>
      <c r="Y254" s="330"/>
      <c r="Z254" s="330">
        <v>0</v>
      </c>
      <c r="AA254" s="330"/>
      <c r="AB254" s="330">
        <v>0</v>
      </c>
      <c r="AC254" s="330"/>
      <c r="AD254" s="330">
        <v>0</v>
      </c>
      <c r="AE254" s="330"/>
      <c r="AF254" s="330">
        <v>0</v>
      </c>
      <c r="AG254" s="330"/>
      <c r="AH254" s="330">
        <v>0</v>
      </c>
      <c r="AI254" s="330"/>
      <c r="AJ254" s="330">
        <v>0</v>
      </c>
      <c r="AK254" s="330"/>
      <c r="AL254" s="330">
        <v>0</v>
      </c>
      <c r="AM254" s="330">
        <v>2400</v>
      </c>
      <c r="AN254" s="330">
        <v>535713600</v>
      </c>
    </row>
    <row r="255" spans="1:40">
      <c r="A255" s="53" t="s">
        <v>30</v>
      </c>
      <c r="B255" s="62" t="s">
        <v>245</v>
      </c>
      <c r="C255" s="260" t="s">
        <v>1055</v>
      </c>
      <c r="D255" s="43"/>
      <c r="E255" s="2">
        <v>1</v>
      </c>
      <c r="F255" s="3">
        <v>30</v>
      </c>
      <c r="G255" s="3">
        <v>844800</v>
      </c>
      <c r="H255" s="17">
        <f t="shared" si="6"/>
        <v>28160</v>
      </c>
      <c r="I255" s="266">
        <f>(K255/F255)/E255</f>
        <v>1440</v>
      </c>
      <c r="J255" s="267">
        <v>1440</v>
      </c>
      <c r="K255" s="262">
        <v>43200</v>
      </c>
      <c r="L255" s="262">
        <f>K255*H255</f>
        <v>1216512000</v>
      </c>
      <c r="M255" s="16">
        <v>0.2</v>
      </c>
      <c r="N255" s="17">
        <f>M255*K255</f>
        <v>8640</v>
      </c>
      <c r="O255" s="282">
        <f>N255+K255</f>
        <v>51840</v>
      </c>
      <c r="P255" s="282">
        <f>O255*H255</f>
        <v>1459814400</v>
      </c>
      <c r="Q255" s="330"/>
      <c r="R255" s="330">
        <v>0</v>
      </c>
      <c r="S255" s="330"/>
      <c r="T255" s="330">
        <v>0</v>
      </c>
      <c r="U255" s="330"/>
      <c r="V255" s="330">
        <v>0</v>
      </c>
      <c r="W255" s="330"/>
      <c r="X255" s="330">
        <v>0</v>
      </c>
      <c r="Y255" s="330"/>
      <c r="Z255" s="330">
        <v>0</v>
      </c>
      <c r="AA255" s="330"/>
      <c r="AB255" s="330">
        <v>0</v>
      </c>
      <c r="AC255" s="330"/>
      <c r="AD255" s="330">
        <v>0</v>
      </c>
      <c r="AE255" s="330"/>
      <c r="AF255" s="330">
        <v>0</v>
      </c>
      <c r="AG255" s="330"/>
      <c r="AH255" s="330">
        <v>0</v>
      </c>
      <c r="AI255" s="330"/>
      <c r="AJ255" s="330">
        <v>0</v>
      </c>
      <c r="AK255" s="330"/>
      <c r="AL255" s="330">
        <v>0</v>
      </c>
      <c r="AM255" s="330">
        <v>43200</v>
      </c>
      <c r="AN255" s="330">
        <v>1216512000</v>
      </c>
    </row>
    <row r="256" spans="1:40">
      <c r="A256" s="53" t="s">
        <v>30</v>
      </c>
      <c r="B256" s="62" t="s">
        <v>245</v>
      </c>
      <c r="C256" s="260" t="s">
        <v>623</v>
      </c>
      <c r="D256" s="43" t="s">
        <v>624</v>
      </c>
      <c r="E256" s="2">
        <v>1</v>
      </c>
      <c r="F256" s="3">
        <v>1</v>
      </c>
      <c r="G256" s="3">
        <v>1308000</v>
      </c>
      <c r="H256" s="17">
        <f t="shared" si="6"/>
        <v>1308000</v>
      </c>
      <c r="I256" s="266">
        <f>(K256/F256)/E256</f>
        <v>5600</v>
      </c>
      <c r="J256" s="267">
        <v>5600</v>
      </c>
      <c r="K256" s="262">
        <v>5600</v>
      </c>
      <c r="L256" s="262">
        <f>K256*H256</f>
        <v>7324800000</v>
      </c>
      <c r="M256" s="16">
        <v>0.2</v>
      </c>
      <c r="N256" s="17">
        <f>M256*K256</f>
        <v>1120</v>
      </c>
      <c r="O256" s="282">
        <f>N256+K256</f>
        <v>6720</v>
      </c>
      <c r="P256" s="282">
        <f>O256*H256</f>
        <v>8789760000</v>
      </c>
      <c r="Q256" s="330"/>
      <c r="R256" s="330">
        <v>0</v>
      </c>
      <c r="S256" s="330"/>
      <c r="T256" s="330">
        <v>0</v>
      </c>
      <c r="U256" s="330"/>
      <c r="V256" s="330">
        <v>0</v>
      </c>
      <c r="W256" s="330"/>
      <c r="X256" s="330">
        <v>0</v>
      </c>
      <c r="Y256" s="330"/>
      <c r="Z256" s="330">
        <v>0</v>
      </c>
      <c r="AA256" s="330"/>
      <c r="AB256" s="330">
        <v>0</v>
      </c>
      <c r="AC256" s="330"/>
      <c r="AD256" s="330">
        <v>0</v>
      </c>
      <c r="AE256" s="330"/>
      <c r="AF256" s="330">
        <v>0</v>
      </c>
      <c r="AG256" s="330"/>
      <c r="AH256" s="330">
        <v>0</v>
      </c>
      <c r="AI256" s="330"/>
      <c r="AJ256" s="330">
        <v>0</v>
      </c>
      <c r="AK256" s="330"/>
      <c r="AL256" s="330">
        <v>0</v>
      </c>
      <c r="AM256" s="330">
        <v>5600</v>
      </c>
      <c r="AN256" s="330">
        <v>7324800000</v>
      </c>
    </row>
    <row r="257" spans="1:40">
      <c r="A257" s="53" t="s">
        <v>30</v>
      </c>
      <c r="B257" s="62" t="s">
        <v>245</v>
      </c>
      <c r="C257" s="260" t="s">
        <v>945</v>
      </c>
      <c r="D257" s="43" t="s">
        <v>1063</v>
      </c>
      <c r="E257" s="2">
        <v>1</v>
      </c>
      <c r="F257" s="3">
        <v>20</v>
      </c>
      <c r="G257" s="3">
        <v>798054</v>
      </c>
      <c r="H257" s="17">
        <f t="shared" si="6"/>
        <v>39902.699999999997</v>
      </c>
      <c r="I257" s="266">
        <f>(K257/F257)/E257</f>
        <v>2400</v>
      </c>
      <c r="J257" s="267">
        <v>2400</v>
      </c>
      <c r="K257" s="262">
        <v>48000</v>
      </c>
      <c r="L257" s="262">
        <f>K257*H257</f>
        <v>1915329599.9999998</v>
      </c>
      <c r="M257" s="16">
        <v>0.1</v>
      </c>
      <c r="N257" s="17">
        <f>M257*K257</f>
        <v>4800</v>
      </c>
      <c r="O257" s="282">
        <f>N257+K257</f>
        <v>52800</v>
      </c>
      <c r="P257" s="282">
        <f>O257*H257</f>
        <v>2106862559.9999998</v>
      </c>
      <c r="Q257" s="330"/>
      <c r="R257" s="330">
        <v>0</v>
      </c>
      <c r="S257" s="330"/>
      <c r="T257" s="330">
        <v>0</v>
      </c>
      <c r="U257" s="330"/>
      <c r="V257" s="330">
        <v>0</v>
      </c>
      <c r="W257" s="330"/>
      <c r="X257" s="330">
        <v>0</v>
      </c>
      <c r="Y257" s="330"/>
      <c r="Z257" s="330">
        <v>0</v>
      </c>
      <c r="AA257" s="330"/>
      <c r="AB257" s="330">
        <v>0</v>
      </c>
      <c r="AC257" s="330"/>
      <c r="AD257" s="330">
        <v>0</v>
      </c>
      <c r="AE257" s="330"/>
      <c r="AF257" s="330">
        <v>0</v>
      </c>
      <c r="AG257" s="330"/>
      <c r="AH257" s="330">
        <v>0</v>
      </c>
      <c r="AI257" s="330"/>
      <c r="AJ257" s="330">
        <v>0</v>
      </c>
      <c r="AK257" s="330"/>
      <c r="AL257" s="330">
        <v>0</v>
      </c>
      <c r="AM257" s="330">
        <v>48000</v>
      </c>
      <c r="AN257" s="330">
        <v>1915329599.9999998</v>
      </c>
    </row>
    <row r="258" spans="1:40">
      <c r="A258" s="7" t="s">
        <v>30</v>
      </c>
      <c r="B258" s="62" t="s">
        <v>277</v>
      </c>
      <c r="C258" s="260" t="s">
        <v>440</v>
      </c>
      <c r="D258" s="2" t="s">
        <v>441</v>
      </c>
      <c r="E258" s="2">
        <v>1</v>
      </c>
      <c r="F258" s="6">
        <v>1</v>
      </c>
      <c r="G258" s="3">
        <v>389710</v>
      </c>
      <c r="H258" s="17">
        <f t="shared" si="6"/>
        <v>389710</v>
      </c>
      <c r="I258" s="266">
        <f>(K258/F258)/E258</f>
        <v>3000</v>
      </c>
      <c r="J258" s="267">
        <v>3000</v>
      </c>
      <c r="K258" s="267">
        <v>3000</v>
      </c>
      <c r="L258" s="262">
        <f>K258*H258</f>
        <v>1169130000</v>
      </c>
      <c r="M258" s="16">
        <v>0.1</v>
      </c>
      <c r="N258" s="17">
        <f>M258*K258</f>
        <v>300</v>
      </c>
      <c r="O258" s="282">
        <f>N258+K258</f>
        <v>3300</v>
      </c>
      <c r="P258" s="282">
        <f>O258*H258</f>
        <v>1286043000</v>
      </c>
      <c r="Q258" s="330"/>
      <c r="R258" s="330">
        <v>0</v>
      </c>
      <c r="S258" s="330"/>
      <c r="T258" s="330">
        <v>0</v>
      </c>
      <c r="U258" s="330"/>
      <c r="V258" s="330">
        <v>0</v>
      </c>
      <c r="W258" s="330"/>
      <c r="X258" s="330">
        <v>0</v>
      </c>
      <c r="Y258" s="330"/>
      <c r="Z258" s="330">
        <v>0</v>
      </c>
      <c r="AA258" s="330"/>
      <c r="AB258" s="330">
        <v>0</v>
      </c>
      <c r="AC258" s="330"/>
      <c r="AD258" s="330">
        <v>0</v>
      </c>
      <c r="AE258" s="330"/>
      <c r="AF258" s="330">
        <v>0</v>
      </c>
      <c r="AG258" s="330"/>
      <c r="AH258" s="330">
        <v>0</v>
      </c>
      <c r="AI258" s="330"/>
      <c r="AJ258" s="330">
        <v>0</v>
      </c>
      <c r="AK258" s="330"/>
      <c r="AL258" s="330">
        <v>0</v>
      </c>
      <c r="AM258" s="330">
        <v>3000</v>
      </c>
      <c r="AN258" s="330">
        <v>1169130000</v>
      </c>
    </row>
    <row r="259" spans="1:40">
      <c r="A259" s="7"/>
      <c r="B259" s="62" t="s">
        <v>277</v>
      </c>
      <c r="C259" s="260" t="s">
        <v>1056</v>
      </c>
      <c r="D259" s="2"/>
      <c r="E259" s="2">
        <v>1</v>
      </c>
      <c r="F259" s="6">
        <v>1</v>
      </c>
      <c r="G259" s="3">
        <v>3270000</v>
      </c>
      <c r="H259" s="17">
        <f t="shared" si="6"/>
        <v>3270000</v>
      </c>
      <c r="I259" s="266">
        <f>(K259/F259)/E259</f>
        <v>3000</v>
      </c>
      <c r="J259" s="267">
        <v>3000</v>
      </c>
      <c r="K259" s="267">
        <v>3000</v>
      </c>
      <c r="L259" s="262">
        <f>K259*H259</f>
        <v>9810000000</v>
      </c>
      <c r="M259" s="16">
        <v>0.1</v>
      </c>
      <c r="N259" s="17">
        <f>M259*K259</f>
        <v>300</v>
      </c>
      <c r="O259" s="282">
        <f>N259+K259</f>
        <v>3300</v>
      </c>
      <c r="P259" s="282">
        <f>O259*H259</f>
        <v>10791000000</v>
      </c>
      <c r="Q259" s="330"/>
      <c r="R259" s="330">
        <v>0</v>
      </c>
      <c r="S259" s="330"/>
      <c r="T259" s="330">
        <v>0</v>
      </c>
      <c r="U259" s="330"/>
      <c r="V259" s="330">
        <v>0</v>
      </c>
      <c r="W259" s="330"/>
      <c r="X259" s="330">
        <v>0</v>
      </c>
      <c r="Y259" s="330"/>
      <c r="Z259" s="330">
        <v>0</v>
      </c>
      <c r="AA259" s="330"/>
      <c r="AB259" s="330">
        <v>0</v>
      </c>
      <c r="AC259" s="330"/>
      <c r="AD259" s="330">
        <v>0</v>
      </c>
      <c r="AE259" s="330"/>
      <c r="AF259" s="330">
        <v>0</v>
      </c>
      <c r="AG259" s="330"/>
      <c r="AH259" s="330">
        <v>0</v>
      </c>
      <c r="AI259" s="330"/>
      <c r="AJ259" s="330">
        <v>0</v>
      </c>
      <c r="AK259" s="330"/>
      <c r="AL259" s="330">
        <v>0</v>
      </c>
      <c r="AM259" s="330">
        <v>3000</v>
      </c>
      <c r="AN259" s="330">
        <v>9810000000</v>
      </c>
    </row>
    <row r="260" spans="1:40">
      <c r="A260" s="7" t="s">
        <v>30</v>
      </c>
      <c r="B260" s="62" t="s">
        <v>277</v>
      </c>
      <c r="C260" s="260" t="s">
        <v>442</v>
      </c>
      <c r="D260" s="2"/>
      <c r="E260" s="2">
        <v>1</v>
      </c>
      <c r="F260" s="6">
        <v>1</v>
      </c>
      <c r="G260" s="3">
        <v>319940</v>
      </c>
      <c r="H260" s="17">
        <f t="shared" si="6"/>
        <v>319940</v>
      </c>
      <c r="I260" s="266">
        <f>(K260/F260)/E260</f>
        <v>3000</v>
      </c>
      <c r="J260" s="267">
        <v>3000</v>
      </c>
      <c r="K260" s="267">
        <v>3000</v>
      </c>
      <c r="L260" s="262">
        <f>K260*H260</f>
        <v>959820000</v>
      </c>
      <c r="M260" s="16">
        <v>0.1</v>
      </c>
      <c r="N260" s="17">
        <f>M260*K260</f>
        <v>300</v>
      </c>
      <c r="O260" s="282">
        <f>N260+K260</f>
        <v>3300</v>
      </c>
      <c r="P260" s="282">
        <f>O260*H260</f>
        <v>1055802000</v>
      </c>
      <c r="Q260" s="330"/>
      <c r="R260" s="330">
        <v>0</v>
      </c>
      <c r="S260" s="330"/>
      <c r="T260" s="330">
        <v>0</v>
      </c>
      <c r="U260" s="330"/>
      <c r="V260" s="330">
        <v>0</v>
      </c>
      <c r="W260" s="330"/>
      <c r="X260" s="330">
        <v>0</v>
      </c>
      <c r="Y260" s="330"/>
      <c r="Z260" s="330">
        <v>0</v>
      </c>
      <c r="AA260" s="330"/>
      <c r="AB260" s="330">
        <v>0</v>
      </c>
      <c r="AC260" s="330"/>
      <c r="AD260" s="330">
        <v>0</v>
      </c>
      <c r="AE260" s="330"/>
      <c r="AF260" s="330">
        <v>0</v>
      </c>
      <c r="AG260" s="330"/>
      <c r="AH260" s="330">
        <v>0</v>
      </c>
      <c r="AI260" s="330"/>
      <c r="AJ260" s="330">
        <v>0</v>
      </c>
      <c r="AK260" s="330"/>
      <c r="AL260" s="330">
        <v>0</v>
      </c>
      <c r="AM260" s="330">
        <v>3000</v>
      </c>
      <c r="AN260" s="330">
        <v>959820000</v>
      </c>
    </row>
    <row r="261" spans="1:40">
      <c r="A261" s="7" t="s">
        <v>30</v>
      </c>
      <c r="B261" s="62" t="s">
        <v>279</v>
      </c>
      <c r="C261" s="260" t="s">
        <v>433</v>
      </c>
      <c r="D261" s="43"/>
      <c r="E261" s="2">
        <v>1</v>
      </c>
      <c r="F261" s="3">
        <v>60</v>
      </c>
      <c r="G261" s="3">
        <v>933328</v>
      </c>
      <c r="H261" s="17">
        <f t="shared" si="6"/>
        <v>15555.466666666667</v>
      </c>
      <c r="I261" s="266">
        <f>(K261/F261)/E261</f>
        <v>1600</v>
      </c>
      <c r="J261" s="267">
        <v>1600</v>
      </c>
      <c r="K261" s="262">
        <v>96000</v>
      </c>
      <c r="L261" s="262">
        <f>K261*H261</f>
        <v>1493324800</v>
      </c>
      <c r="M261" s="16">
        <v>0.2</v>
      </c>
      <c r="N261" s="17">
        <f>M261*K261</f>
        <v>19200</v>
      </c>
      <c r="O261" s="282">
        <f>N261+K261</f>
        <v>115200</v>
      </c>
      <c r="P261" s="282">
        <f>O261*H261</f>
        <v>1791989760</v>
      </c>
      <c r="Q261" s="330"/>
      <c r="R261" s="330">
        <v>0</v>
      </c>
      <c r="S261" s="330"/>
      <c r="T261" s="330">
        <v>0</v>
      </c>
      <c r="U261" s="330"/>
      <c r="V261" s="330">
        <v>0</v>
      </c>
      <c r="W261" s="330"/>
      <c r="X261" s="330">
        <v>0</v>
      </c>
      <c r="Y261" s="330"/>
      <c r="Z261" s="330">
        <v>0</v>
      </c>
      <c r="AA261" s="330"/>
      <c r="AB261" s="330">
        <v>0</v>
      </c>
      <c r="AC261" s="330"/>
      <c r="AD261" s="330">
        <v>0</v>
      </c>
      <c r="AE261" s="330"/>
      <c r="AF261" s="330">
        <v>0</v>
      </c>
      <c r="AG261" s="330"/>
      <c r="AH261" s="330">
        <v>0</v>
      </c>
      <c r="AI261" s="330"/>
      <c r="AJ261" s="330">
        <v>0</v>
      </c>
      <c r="AK261" s="330"/>
      <c r="AL261" s="330">
        <v>0</v>
      </c>
      <c r="AM261" s="330">
        <v>96000</v>
      </c>
      <c r="AN261" s="330">
        <v>1493324800</v>
      </c>
    </row>
    <row r="262" spans="1:40">
      <c r="A262" s="7" t="s">
        <v>30</v>
      </c>
      <c r="B262" s="62" t="s">
        <v>279</v>
      </c>
      <c r="C262" s="260" t="s">
        <v>988</v>
      </c>
      <c r="D262" s="43"/>
      <c r="E262" s="2">
        <v>1</v>
      </c>
      <c r="F262" s="3">
        <v>100</v>
      </c>
      <c r="G262" s="17">
        <v>317856</v>
      </c>
      <c r="H262" s="17">
        <f t="shared" si="6"/>
        <v>3178.56</v>
      </c>
      <c r="I262" s="266">
        <f>(K262/F262)/E262</f>
        <v>1200</v>
      </c>
      <c r="J262" s="267">
        <v>1200</v>
      </c>
      <c r="K262" s="262">
        <v>120000</v>
      </c>
      <c r="L262" s="262">
        <f>K262*H262</f>
        <v>381427200</v>
      </c>
      <c r="M262" s="271">
        <v>0.2</v>
      </c>
      <c r="N262" s="17">
        <f>M262*K262</f>
        <v>24000</v>
      </c>
      <c r="O262" s="282">
        <f>N262+K262</f>
        <v>144000</v>
      </c>
      <c r="P262" s="282">
        <f>O262*H262</f>
        <v>457712640</v>
      </c>
      <c r="Q262" s="330"/>
      <c r="R262" s="330">
        <v>0</v>
      </c>
      <c r="S262" s="330"/>
      <c r="T262" s="330">
        <v>0</v>
      </c>
      <c r="U262" s="330"/>
      <c r="V262" s="330">
        <v>0</v>
      </c>
      <c r="W262" s="330"/>
      <c r="X262" s="330">
        <v>0</v>
      </c>
      <c r="Y262" s="330"/>
      <c r="Z262" s="330">
        <v>0</v>
      </c>
      <c r="AA262" s="330"/>
      <c r="AB262" s="330">
        <v>0</v>
      </c>
      <c r="AC262" s="330"/>
      <c r="AD262" s="330">
        <v>0</v>
      </c>
      <c r="AE262" s="330"/>
      <c r="AF262" s="330">
        <v>0</v>
      </c>
      <c r="AG262" s="330"/>
      <c r="AH262" s="330">
        <v>0</v>
      </c>
      <c r="AI262" s="330"/>
      <c r="AJ262" s="330">
        <v>0</v>
      </c>
      <c r="AK262" s="330"/>
      <c r="AL262" s="330">
        <v>0</v>
      </c>
      <c r="AM262" s="330">
        <v>120000</v>
      </c>
      <c r="AN262" s="330">
        <v>381427200</v>
      </c>
    </row>
    <row r="263" spans="1:40">
      <c r="A263" s="7"/>
      <c r="B263" s="62" t="s">
        <v>279</v>
      </c>
      <c r="C263" s="260" t="s">
        <v>488</v>
      </c>
      <c r="D263" s="43"/>
      <c r="E263" s="2">
        <v>1</v>
      </c>
      <c r="F263" s="3">
        <v>100</v>
      </c>
      <c r="G263" s="17">
        <v>322291</v>
      </c>
      <c r="H263" s="17">
        <f t="shared" si="6"/>
        <v>3222.91</v>
      </c>
      <c r="I263" s="266">
        <f>(K263/F263)/E263</f>
        <v>1200</v>
      </c>
      <c r="J263" s="267">
        <v>1200</v>
      </c>
      <c r="K263" s="262">
        <v>120000</v>
      </c>
      <c r="L263" s="262">
        <f>K263*H263</f>
        <v>386749200</v>
      </c>
      <c r="M263" s="271">
        <v>0.2</v>
      </c>
      <c r="N263" s="17">
        <f>M263*K263</f>
        <v>24000</v>
      </c>
      <c r="O263" s="282">
        <f>N263+K263</f>
        <v>144000</v>
      </c>
      <c r="P263" s="282">
        <f>O263*H263</f>
        <v>464099040</v>
      </c>
      <c r="Q263" s="330"/>
      <c r="R263" s="330">
        <v>0</v>
      </c>
      <c r="S263" s="330"/>
      <c r="T263" s="330">
        <v>0</v>
      </c>
      <c r="U263" s="330"/>
      <c r="V263" s="330">
        <v>0</v>
      </c>
      <c r="W263" s="330"/>
      <c r="X263" s="330">
        <v>0</v>
      </c>
      <c r="Y263" s="330"/>
      <c r="Z263" s="330">
        <v>0</v>
      </c>
      <c r="AA263" s="330"/>
      <c r="AB263" s="330">
        <v>0</v>
      </c>
      <c r="AC263" s="330"/>
      <c r="AD263" s="330">
        <v>0</v>
      </c>
      <c r="AE263" s="330"/>
      <c r="AF263" s="330">
        <v>0</v>
      </c>
      <c r="AG263" s="330"/>
      <c r="AH263" s="330">
        <v>0</v>
      </c>
      <c r="AI263" s="330"/>
      <c r="AJ263" s="330">
        <v>0</v>
      </c>
      <c r="AK263" s="330"/>
      <c r="AL263" s="330">
        <v>0</v>
      </c>
      <c r="AM263" s="330">
        <v>120000</v>
      </c>
      <c r="AN263" s="330">
        <v>386749200</v>
      </c>
    </row>
    <row r="264" spans="1:40">
      <c r="A264" s="7" t="s">
        <v>30</v>
      </c>
      <c r="B264" s="62" t="s">
        <v>279</v>
      </c>
      <c r="C264" s="260" t="s">
        <v>429</v>
      </c>
      <c r="D264" s="2" t="s">
        <v>1064</v>
      </c>
      <c r="E264" s="2">
        <v>1</v>
      </c>
      <c r="F264" s="6">
        <v>1</v>
      </c>
      <c r="G264" s="3">
        <v>1232000</v>
      </c>
      <c r="H264" s="17">
        <f t="shared" si="6"/>
        <v>1232000</v>
      </c>
      <c r="I264" s="266">
        <f>(K264/F264)/E264</f>
        <v>1000</v>
      </c>
      <c r="J264" s="267">
        <v>1000</v>
      </c>
      <c r="K264" s="267">
        <v>1000</v>
      </c>
      <c r="L264" s="262">
        <f>K264*H264</f>
        <v>1232000000</v>
      </c>
      <c r="M264" s="16">
        <v>0.1</v>
      </c>
      <c r="N264" s="17">
        <f>M264*K264</f>
        <v>100</v>
      </c>
      <c r="O264" s="282">
        <f>N264+K264</f>
        <v>1100</v>
      </c>
      <c r="P264" s="282">
        <f>O264*H264</f>
        <v>1355200000</v>
      </c>
      <c r="Q264" s="330"/>
      <c r="R264" s="330">
        <v>0</v>
      </c>
      <c r="S264" s="330"/>
      <c r="T264" s="330">
        <v>0</v>
      </c>
      <c r="U264" s="330"/>
      <c r="V264" s="330">
        <v>0</v>
      </c>
      <c r="W264" s="330"/>
      <c r="X264" s="330">
        <v>0</v>
      </c>
      <c r="Y264" s="330"/>
      <c r="Z264" s="330">
        <v>0</v>
      </c>
      <c r="AA264" s="330"/>
      <c r="AB264" s="330">
        <v>0</v>
      </c>
      <c r="AC264" s="330"/>
      <c r="AD264" s="330">
        <v>0</v>
      </c>
      <c r="AE264" s="330"/>
      <c r="AF264" s="330">
        <v>0</v>
      </c>
      <c r="AG264" s="330"/>
      <c r="AH264" s="330">
        <v>0</v>
      </c>
      <c r="AI264" s="330"/>
      <c r="AJ264" s="330">
        <v>0</v>
      </c>
      <c r="AK264" s="330"/>
      <c r="AL264" s="330">
        <v>0</v>
      </c>
      <c r="AM264" s="330">
        <v>1000</v>
      </c>
      <c r="AN264" s="330">
        <v>1232000000</v>
      </c>
    </row>
    <row r="265" spans="1:40">
      <c r="A265" s="7" t="s">
        <v>30</v>
      </c>
      <c r="B265" s="62" t="s">
        <v>279</v>
      </c>
      <c r="C265" s="260" t="s">
        <v>430</v>
      </c>
      <c r="D265" s="2" t="s">
        <v>1064</v>
      </c>
      <c r="E265" s="2">
        <v>1</v>
      </c>
      <c r="F265" s="6">
        <v>1</v>
      </c>
      <c r="G265" s="3">
        <v>1030000</v>
      </c>
      <c r="H265" s="17">
        <f t="shared" si="6"/>
        <v>1030000</v>
      </c>
      <c r="I265" s="266">
        <f>(K265/F265)/E265</f>
        <v>1000</v>
      </c>
      <c r="J265" s="267">
        <v>1000</v>
      </c>
      <c r="K265" s="267">
        <v>1000</v>
      </c>
      <c r="L265" s="262">
        <f>K265*H265</f>
        <v>1030000000</v>
      </c>
      <c r="M265" s="16">
        <v>0.1</v>
      </c>
      <c r="N265" s="17">
        <f>M265*K265</f>
        <v>100</v>
      </c>
      <c r="O265" s="282">
        <f>N265+K265</f>
        <v>1100</v>
      </c>
      <c r="P265" s="282">
        <f>O265*H265</f>
        <v>1133000000</v>
      </c>
      <c r="Q265" s="330"/>
      <c r="R265" s="330">
        <v>0</v>
      </c>
      <c r="S265" s="330"/>
      <c r="T265" s="330">
        <v>0</v>
      </c>
      <c r="U265" s="330"/>
      <c r="V265" s="330">
        <v>0</v>
      </c>
      <c r="W265" s="330"/>
      <c r="X265" s="330">
        <v>0</v>
      </c>
      <c r="Y265" s="330"/>
      <c r="Z265" s="330">
        <v>0</v>
      </c>
      <c r="AA265" s="330"/>
      <c r="AB265" s="330">
        <v>0</v>
      </c>
      <c r="AC265" s="330"/>
      <c r="AD265" s="330">
        <v>0</v>
      </c>
      <c r="AE265" s="330"/>
      <c r="AF265" s="330">
        <v>0</v>
      </c>
      <c r="AG265" s="330"/>
      <c r="AH265" s="330">
        <v>0</v>
      </c>
      <c r="AI265" s="330"/>
      <c r="AJ265" s="330">
        <v>0</v>
      </c>
      <c r="AK265" s="330"/>
      <c r="AL265" s="330">
        <v>0</v>
      </c>
      <c r="AM265" s="330">
        <v>1000</v>
      </c>
      <c r="AN265" s="330">
        <v>1030000000</v>
      </c>
    </row>
    <row r="266" spans="1:40">
      <c r="A266" s="53" t="s">
        <v>30</v>
      </c>
      <c r="B266" s="62" t="s">
        <v>279</v>
      </c>
      <c r="C266" s="347" t="s">
        <v>1073</v>
      </c>
      <c r="D266" s="43" t="s">
        <v>1064</v>
      </c>
      <c r="E266" s="2">
        <v>1</v>
      </c>
      <c r="F266" s="3">
        <v>1</v>
      </c>
      <c r="G266" s="3">
        <v>1126400</v>
      </c>
      <c r="H266" s="17">
        <f t="shared" si="6"/>
        <v>1126400</v>
      </c>
      <c r="I266" s="266">
        <f>(K266/F266)/E266</f>
        <v>1000</v>
      </c>
      <c r="J266" s="267">
        <v>1000</v>
      </c>
      <c r="K266" s="267">
        <v>1000</v>
      </c>
      <c r="L266" s="262">
        <f>K266*H266</f>
        <v>1126400000</v>
      </c>
      <c r="M266" s="16">
        <v>0.1</v>
      </c>
      <c r="N266" s="17">
        <f>M266*K266</f>
        <v>100</v>
      </c>
      <c r="O266" s="282">
        <f>N266+K266</f>
        <v>1100</v>
      </c>
      <c r="P266" s="282">
        <f>O266*H266</f>
        <v>1239040000</v>
      </c>
      <c r="Q266" s="330"/>
      <c r="R266" s="330">
        <v>0</v>
      </c>
      <c r="S266" s="330"/>
      <c r="T266" s="330">
        <v>0</v>
      </c>
      <c r="U266" s="330"/>
      <c r="V266" s="330">
        <v>0</v>
      </c>
      <c r="W266" s="330"/>
      <c r="X266" s="330">
        <v>0</v>
      </c>
      <c r="Y266" s="330"/>
      <c r="Z266" s="330">
        <v>0</v>
      </c>
      <c r="AA266" s="330"/>
      <c r="AB266" s="330">
        <v>0</v>
      </c>
      <c r="AC266" s="330"/>
      <c r="AD266" s="330">
        <v>0</v>
      </c>
      <c r="AE266" s="330"/>
      <c r="AF266" s="330">
        <v>0</v>
      </c>
      <c r="AG266" s="330"/>
      <c r="AH266" s="330">
        <v>0</v>
      </c>
      <c r="AI266" s="330"/>
      <c r="AJ266" s="330">
        <v>0</v>
      </c>
      <c r="AK266" s="330"/>
      <c r="AL266" s="330">
        <v>0</v>
      </c>
      <c r="AM266" s="330">
        <v>1000</v>
      </c>
      <c r="AN266" s="330">
        <v>1126400000</v>
      </c>
    </row>
    <row r="267" spans="1:40">
      <c r="A267" s="53" t="s">
        <v>30</v>
      </c>
      <c r="B267" s="62" t="s">
        <v>279</v>
      </c>
      <c r="C267" s="347" t="s">
        <v>1074</v>
      </c>
      <c r="D267" s="43" t="s">
        <v>1064</v>
      </c>
      <c r="E267" s="2">
        <v>1</v>
      </c>
      <c r="F267" s="3">
        <v>1</v>
      </c>
      <c r="G267" s="3">
        <v>1233408</v>
      </c>
      <c r="H267" s="17">
        <f t="shared" si="6"/>
        <v>1233408</v>
      </c>
      <c r="I267" s="266">
        <f>(K267/F267)/E267</f>
        <v>1000</v>
      </c>
      <c r="J267" s="267">
        <v>1000</v>
      </c>
      <c r="K267" s="267">
        <v>1000</v>
      </c>
      <c r="L267" s="262">
        <f>K267*H267</f>
        <v>1233408000</v>
      </c>
      <c r="M267" s="16">
        <v>0.1</v>
      </c>
      <c r="N267" s="17">
        <f>M267*K267</f>
        <v>100</v>
      </c>
      <c r="O267" s="282">
        <f>N267+K267</f>
        <v>1100</v>
      </c>
      <c r="P267" s="282">
        <f>O267*H267</f>
        <v>1356748800</v>
      </c>
      <c r="Q267" s="330"/>
      <c r="R267" s="330">
        <v>0</v>
      </c>
      <c r="S267" s="330"/>
      <c r="T267" s="330">
        <v>0</v>
      </c>
      <c r="U267" s="330"/>
      <c r="V267" s="330">
        <v>0</v>
      </c>
      <c r="W267" s="330"/>
      <c r="X267" s="330">
        <v>0</v>
      </c>
      <c r="Y267" s="330"/>
      <c r="Z267" s="330">
        <v>0</v>
      </c>
      <c r="AA267" s="330"/>
      <c r="AB267" s="330">
        <v>0</v>
      </c>
      <c r="AC267" s="330"/>
      <c r="AD267" s="330">
        <v>0</v>
      </c>
      <c r="AE267" s="330"/>
      <c r="AF267" s="330">
        <v>0</v>
      </c>
      <c r="AG267" s="330"/>
      <c r="AH267" s="330">
        <v>0</v>
      </c>
      <c r="AI267" s="330"/>
      <c r="AJ267" s="330">
        <v>0</v>
      </c>
      <c r="AK267" s="330"/>
      <c r="AL267" s="330">
        <v>0</v>
      </c>
      <c r="AM267" s="330">
        <v>1000</v>
      </c>
      <c r="AN267" s="330">
        <v>1233408000</v>
      </c>
    </row>
    <row r="268" spans="1:40">
      <c r="A268" s="53" t="s">
        <v>33</v>
      </c>
      <c r="B268" s="305" t="s">
        <v>245</v>
      </c>
      <c r="C268" s="306" t="s">
        <v>434</v>
      </c>
      <c r="D268" s="43"/>
      <c r="E268" s="2"/>
      <c r="F268" s="3">
        <v>10</v>
      </c>
      <c r="G268" s="3">
        <v>690624</v>
      </c>
      <c r="H268" s="17">
        <f t="shared" si="6"/>
        <v>69062.399999999994</v>
      </c>
      <c r="I268" s="266" t="e">
        <f>(K268/F268)/E268</f>
        <v>#DIV/0!</v>
      </c>
      <c r="J268" s="267">
        <v>0</v>
      </c>
      <c r="K268" s="262">
        <v>0</v>
      </c>
      <c r="L268" s="262">
        <f>K268*H268</f>
        <v>0</v>
      </c>
      <c r="M268" s="16">
        <v>0.1</v>
      </c>
      <c r="N268" s="17">
        <f>M268*K268</f>
        <v>0</v>
      </c>
      <c r="O268" s="282">
        <f>N268+K268</f>
        <v>0</v>
      </c>
      <c r="P268" s="282">
        <f>O268*H268</f>
        <v>0</v>
      </c>
      <c r="Q268" s="330"/>
      <c r="R268" s="330">
        <v>0</v>
      </c>
      <c r="S268" s="330"/>
      <c r="T268" s="330">
        <v>0</v>
      </c>
      <c r="U268" s="330"/>
      <c r="V268" s="330">
        <v>0</v>
      </c>
      <c r="W268" s="330"/>
      <c r="X268" s="330">
        <v>0</v>
      </c>
      <c r="Y268" s="330"/>
      <c r="Z268" s="330">
        <v>0</v>
      </c>
      <c r="AA268" s="330"/>
      <c r="AB268" s="330">
        <v>0</v>
      </c>
      <c r="AC268" s="330"/>
      <c r="AD268" s="330">
        <v>0</v>
      </c>
      <c r="AE268" s="330"/>
      <c r="AF268" s="330">
        <v>0</v>
      </c>
      <c r="AG268" s="330"/>
      <c r="AH268" s="330">
        <v>0</v>
      </c>
      <c r="AI268" s="330"/>
      <c r="AJ268" s="330">
        <v>0</v>
      </c>
      <c r="AK268" s="330"/>
      <c r="AL268" s="330">
        <v>0</v>
      </c>
      <c r="AM268" s="330"/>
      <c r="AN268" s="330">
        <v>0</v>
      </c>
    </row>
    <row r="269" spans="1:40">
      <c r="A269" s="53" t="s">
        <v>33</v>
      </c>
      <c r="B269" s="305" t="s">
        <v>245</v>
      </c>
      <c r="C269" s="306" t="s">
        <v>879</v>
      </c>
      <c r="D269" s="307" t="s">
        <v>1065</v>
      </c>
      <c r="E269" s="2">
        <v>12</v>
      </c>
      <c r="F269" s="3">
        <v>30</v>
      </c>
      <c r="G269" s="3">
        <v>298890</v>
      </c>
      <c r="H269" s="17">
        <f t="shared" si="6"/>
        <v>9963</v>
      </c>
      <c r="I269" s="266">
        <f>(K269/F269)/E269</f>
        <v>3000</v>
      </c>
      <c r="J269" s="267">
        <v>36000</v>
      </c>
      <c r="K269" s="267">
        <v>1080000</v>
      </c>
      <c r="L269" s="262">
        <f>K269*H269</f>
        <v>10760040000</v>
      </c>
      <c r="M269" s="16">
        <v>0.2</v>
      </c>
      <c r="N269" s="17">
        <f>M269*K269</f>
        <v>216000</v>
      </c>
      <c r="O269" s="282">
        <f>N269+K269</f>
        <v>1296000</v>
      </c>
      <c r="P269" s="282">
        <f>O269*H269</f>
        <v>12912048000</v>
      </c>
      <c r="Q269" s="330">
        <v>43200</v>
      </c>
      <c r="R269" s="330">
        <v>430401600</v>
      </c>
      <c r="S269" s="330">
        <v>86400</v>
      </c>
      <c r="T269" s="330">
        <v>860803200</v>
      </c>
      <c r="U269" s="330">
        <v>75600</v>
      </c>
      <c r="V269" s="330">
        <v>753202800</v>
      </c>
      <c r="W269" s="330">
        <v>75600</v>
      </c>
      <c r="X269" s="330">
        <v>753202800</v>
      </c>
      <c r="Y269" s="330">
        <v>97200</v>
      </c>
      <c r="Z269" s="330">
        <v>968403600</v>
      </c>
      <c r="AA269" s="330">
        <v>86400</v>
      </c>
      <c r="AB269" s="330">
        <v>860803200</v>
      </c>
      <c r="AC269" s="330">
        <v>108000</v>
      </c>
      <c r="AD269" s="330">
        <v>1076004000</v>
      </c>
      <c r="AE269" s="330">
        <v>118800</v>
      </c>
      <c r="AF269" s="330">
        <v>1183604400</v>
      </c>
      <c r="AG269" s="330">
        <v>108000</v>
      </c>
      <c r="AH269" s="330">
        <v>1076004000</v>
      </c>
      <c r="AI269" s="330">
        <v>118800</v>
      </c>
      <c r="AJ269" s="330">
        <v>1183604400</v>
      </c>
      <c r="AK269" s="330">
        <v>108000</v>
      </c>
      <c r="AL269" s="330">
        <v>1076004000</v>
      </c>
      <c r="AM269" s="330">
        <v>54000</v>
      </c>
      <c r="AN269" s="330">
        <v>538002000</v>
      </c>
    </row>
    <row r="270" spans="1:40">
      <c r="A270" s="53" t="s">
        <v>33</v>
      </c>
      <c r="B270" s="305" t="s">
        <v>245</v>
      </c>
      <c r="C270" s="306" t="s">
        <v>402</v>
      </c>
      <c r="D270" s="43"/>
      <c r="E270" s="2"/>
      <c r="F270" s="3">
        <v>30</v>
      </c>
      <c r="G270" s="3">
        <v>1261980</v>
      </c>
      <c r="H270" s="17">
        <f t="shared" si="6"/>
        <v>42066</v>
      </c>
      <c r="I270" s="266" t="e">
        <f>(K270/F270)/E270</f>
        <v>#DIV/0!</v>
      </c>
      <c r="J270" s="267">
        <v>0</v>
      </c>
      <c r="K270" s="262">
        <v>0</v>
      </c>
      <c r="L270" s="262">
        <f>K270*H270</f>
        <v>0</v>
      </c>
      <c r="M270" s="16">
        <v>0</v>
      </c>
      <c r="N270" s="17">
        <f>M270*K270</f>
        <v>0</v>
      </c>
      <c r="O270" s="282">
        <f>N270+K270</f>
        <v>0</v>
      </c>
      <c r="P270" s="282">
        <f>O270*H270</f>
        <v>0</v>
      </c>
      <c r="Q270" s="330"/>
      <c r="R270" s="330">
        <v>0</v>
      </c>
      <c r="S270" s="330"/>
      <c r="T270" s="330">
        <v>0</v>
      </c>
      <c r="U270" s="330"/>
      <c r="V270" s="330">
        <v>0</v>
      </c>
      <c r="W270" s="330"/>
      <c r="X270" s="330">
        <v>0</v>
      </c>
      <c r="Y270" s="330"/>
      <c r="Z270" s="330">
        <v>0</v>
      </c>
      <c r="AA270" s="330"/>
      <c r="AB270" s="330">
        <v>0</v>
      </c>
      <c r="AC270" s="330"/>
      <c r="AD270" s="330">
        <v>0</v>
      </c>
      <c r="AE270" s="330"/>
      <c r="AF270" s="330">
        <v>0</v>
      </c>
      <c r="AG270" s="330"/>
      <c r="AH270" s="330">
        <v>0</v>
      </c>
      <c r="AI270" s="330"/>
      <c r="AJ270" s="330">
        <v>0</v>
      </c>
      <c r="AK270" s="330"/>
      <c r="AL270" s="330">
        <v>0</v>
      </c>
      <c r="AM270" s="330"/>
      <c r="AN270" s="330">
        <v>0</v>
      </c>
    </row>
    <row r="271" spans="1:40">
      <c r="A271" s="53" t="s">
        <v>30</v>
      </c>
      <c r="B271" s="279" t="s">
        <v>245</v>
      </c>
      <c r="C271" s="280" t="s">
        <v>635</v>
      </c>
      <c r="D271" s="43"/>
      <c r="E271" s="2"/>
      <c r="F271" s="53">
        <v>30</v>
      </c>
      <c r="G271" s="3">
        <v>105829</v>
      </c>
      <c r="H271" s="17">
        <f t="shared" si="6"/>
        <v>3527.6333333333332</v>
      </c>
      <c r="I271" s="266" t="e">
        <f>(K271/F271)/E271</f>
        <v>#DIV/0!</v>
      </c>
      <c r="J271" s="267">
        <v>0</v>
      </c>
      <c r="K271" s="262">
        <v>0</v>
      </c>
      <c r="L271" s="262">
        <f>K271*H271</f>
        <v>0</v>
      </c>
      <c r="M271" s="16">
        <v>0.2</v>
      </c>
      <c r="N271" s="17">
        <f>M271*K271</f>
        <v>0</v>
      </c>
      <c r="O271" s="282">
        <f>N271+K271</f>
        <v>0</v>
      </c>
      <c r="P271" s="282">
        <f>O271*H271</f>
        <v>0</v>
      </c>
      <c r="Q271" s="330"/>
      <c r="R271" s="330">
        <v>0</v>
      </c>
      <c r="S271" s="330"/>
      <c r="T271" s="330">
        <v>0</v>
      </c>
      <c r="U271" s="330"/>
      <c r="V271" s="330">
        <v>0</v>
      </c>
      <c r="W271" s="330"/>
      <c r="X271" s="330">
        <v>0</v>
      </c>
      <c r="Y271" s="330"/>
      <c r="Z271" s="330">
        <v>0</v>
      </c>
      <c r="AA271" s="330"/>
      <c r="AB271" s="330">
        <v>0</v>
      </c>
      <c r="AC271" s="330"/>
      <c r="AD271" s="330">
        <v>0</v>
      </c>
      <c r="AE271" s="330"/>
      <c r="AF271" s="330">
        <v>0</v>
      </c>
      <c r="AG271" s="330"/>
      <c r="AH271" s="330">
        <v>0</v>
      </c>
      <c r="AI271" s="330"/>
      <c r="AJ271" s="330">
        <v>0</v>
      </c>
      <c r="AK271" s="330"/>
      <c r="AL271" s="330">
        <v>0</v>
      </c>
      <c r="AM271" s="330"/>
      <c r="AN271" s="330">
        <v>0</v>
      </c>
    </row>
    <row r="272" spans="1:40">
      <c r="A272" s="53" t="s">
        <v>33</v>
      </c>
      <c r="B272" s="279" t="s">
        <v>245</v>
      </c>
      <c r="C272" s="280" t="s">
        <v>638</v>
      </c>
      <c r="D272" s="43"/>
      <c r="E272" s="2"/>
      <c r="F272" s="53">
        <v>10</v>
      </c>
      <c r="G272" s="3">
        <v>420660</v>
      </c>
      <c r="H272" s="17">
        <f t="shared" si="6"/>
        <v>42066</v>
      </c>
      <c r="I272" s="266" t="e">
        <f>(K272/F272)/E272</f>
        <v>#DIV/0!</v>
      </c>
      <c r="J272" s="267">
        <v>0</v>
      </c>
      <c r="K272" s="262">
        <v>0</v>
      </c>
      <c r="L272" s="262">
        <f>K272*H272</f>
        <v>0</v>
      </c>
      <c r="M272" s="16">
        <v>0.1</v>
      </c>
      <c r="N272" s="17">
        <f>M272*K272</f>
        <v>0</v>
      </c>
      <c r="O272" s="282">
        <f>N272+K272</f>
        <v>0</v>
      </c>
      <c r="P272" s="282">
        <f>O272*H272</f>
        <v>0</v>
      </c>
      <c r="Q272" s="330"/>
      <c r="R272" s="330">
        <v>0</v>
      </c>
      <c r="S272" s="330"/>
      <c r="T272" s="330">
        <v>0</v>
      </c>
      <c r="U272" s="330"/>
      <c r="V272" s="330">
        <v>0</v>
      </c>
      <c r="W272" s="330"/>
      <c r="X272" s="330">
        <v>0</v>
      </c>
      <c r="Y272" s="330"/>
      <c r="Z272" s="330">
        <v>0</v>
      </c>
      <c r="AA272" s="330"/>
      <c r="AB272" s="330">
        <v>0</v>
      </c>
      <c r="AC272" s="330"/>
      <c r="AD272" s="330">
        <v>0</v>
      </c>
      <c r="AE272" s="330"/>
      <c r="AF272" s="330">
        <v>0</v>
      </c>
      <c r="AG272" s="330"/>
      <c r="AH272" s="330">
        <v>0</v>
      </c>
      <c r="AI272" s="330"/>
      <c r="AJ272" s="330">
        <v>0</v>
      </c>
      <c r="AK272" s="330"/>
      <c r="AL272" s="330">
        <v>0</v>
      </c>
      <c r="AM272" s="330"/>
      <c r="AN272" s="330">
        <v>0</v>
      </c>
    </row>
    <row r="273" spans="1:40">
      <c r="A273" s="53" t="s">
        <v>30</v>
      </c>
      <c r="B273" s="305" t="s">
        <v>277</v>
      </c>
      <c r="C273" s="306" t="s">
        <v>443</v>
      </c>
      <c r="D273" s="43"/>
      <c r="E273" s="2"/>
      <c r="F273" s="53">
        <v>1</v>
      </c>
      <c r="G273" s="3">
        <v>995316</v>
      </c>
      <c r="H273" s="17">
        <f t="shared" si="6"/>
        <v>995316</v>
      </c>
      <c r="I273" s="266" t="e">
        <f>(K273/F273)/E273</f>
        <v>#DIV/0!</v>
      </c>
      <c r="J273" s="267">
        <v>0</v>
      </c>
      <c r="K273" s="262">
        <v>0</v>
      </c>
      <c r="L273" s="262">
        <f>K273*H273</f>
        <v>0</v>
      </c>
      <c r="M273" s="16">
        <v>0.1</v>
      </c>
      <c r="N273" s="17">
        <f>M273*K273</f>
        <v>0</v>
      </c>
      <c r="O273" s="282">
        <f>N273+K273</f>
        <v>0</v>
      </c>
      <c r="P273" s="282">
        <f>O273*H273</f>
        <v>0</v>
      </c>
      <c r="Q273" s="330"/>
      <c r="R273" s="330">
        <v>0</v>
      </c>
      <c r="S273" s="330"/>
      <c r="T273" s="330">
        <v>0</v>
      </c>
      <c r="U273" s="330"/>
      <c r="V273" s="330">
        <v>0</v>
      </c>
      <c r="W273" s="330"/>
      <c r="X273" s="330">
        <v>0</v>
      </c>
      <c r="Y273" s="330"/>
      <c r="Z273" s="330">
        <v>0</v>
      </c>
      <c r="AA273" s="330"/>
      <c r="AB273" s="330">
        <v>0</v>
      </c>
      <c r="AC273" s="330"/>
      <c r="AD273" s="330">
        <v>0</v>
      </c>
      <c r="AE273" s="330"/>
      <c r="AF273" s="330">
        <v>0</v>
      </c>
      <c r="AG273" s="330"/>
      <c r="AH273" s="330">
        <v>0</v>
      </c>
      <c r="AI273" s="330"/>
      <c r="AJ273" s="330">
        <v>0</v>
      </c>
      <c r="AK273" s="330"/>
      <c r="AL273" s="330">
        <v>0</v>
      </c>
      <c r="AM273" s="330"/>
      <c r="AN273" s="330">
        <v>0</v>
      </c>
    </row>
    <row r="274" spans="1:40">
      <c r="A274" s="7" t="s">
        <v>30</v>
      </c>
      <c r="B274" s="305" t="s">
        <v>279</v>
      </c>
      <c r="C274" s="306" t="s">
        <v>428</v>
      </c>
      <c r="D274" s="2" t="s">
        <v>391</v>
      </c>
      <c r="E274" s="2"/>
      <c r="F274" s="6">
        <v>60</v>
      </c>
      <c r="G274" s="3">
        <v>500000</v>
      </c>
      <c r="H274" s="17">
        <f t="shared" si="6"/>
        <v>8333.3333333333339</v>
      </c>
      <c r="I274" s="266" t="e">
        <f>(K274/F274)/E274</f>
        <v>#DIV/0!</v>
      </c>
      <c r="J274" s="267">
        <v>0</v>
      </c>
      <c r="K274" s="262">
        <v>0</v>
      </c>
      <c r="L274" s="262">
        <f>K274*H274</f>
        <v>0</v>
      </c>
      <c r="M274" s="16">
        <v>0.2</v>
      </c>
      <c r="N274" s="17">
        <f>M274*K274</f>
        <v>0</v>
      </c>
      <c r="O274" s="282">
        <f>N274+K274</f>
        <v>0</v>
      </c>
      <c r="P274" s="282">
        <f>O274*H274</f>
        <v>0</v>
      </c>
      <c r="Q274" s="330"/>
      <c r="R274" s="330">
        <v>0</v>
      </c>
      <c r="S274" s="330"/>
      <c r="T274" s="330">
        <v>0</v>
      </c>
      <c r="U274" s="330"/>
      <c r="V274" s="330">
        <v>0</v>
      </c>
      <c r="W274" s="330"/>
      <c r="X274" s="330">
        <v>0</v>
      </c>
      <c r="Y274" s="330"/>
      <c r="Z274" s="330">
        <v>0</v>
      </c>
      <c r="AA274" s="330"/>
      <c r="AB274" s="330">
        <v>0</v>
      </c>
      <c r="AC274" s="330"/>
      <c r="AD274" s="330">
        <v>0</v>
      </c>
      <c r="AE274" s="330"/>
      <c r="AF274" s="330">
        <v>0</v>
      </c>
      <c r="AG274" s="330"/>
      <c r="AH274" s="330">
        <v>0</v>
      </c>
      <c r="AI274" s="330"/>
      <c r="AJ274" s="330">
        <v>0</v>
      </c>
      <c r="AK274" s="330"/>
      <c r="AL274" s="330">
        <v>0</v>
      </c>
      <c r="AM274" s="330"/>
      <c r="AN274" s="330">
        <v>0</v>
      </c>
    </row>
    <row r="275" spans="1:40">
      <c r="A275" s="53" t="s">
        <v>30</v>
      </c>
      <c r="B275" s="279" t="s">
        <v>279</v>
      </c>
      <c r="C275" s="280" t="s">
        <v>446</v>
      </c>
      <c r="D275" s="43"/>
      <c r="E275" s="2"/>
      <c r="F275" s="53">
        <v>10</v>
      </c>
      <c r="G275" s="3">
        <v>460416</v>
      </c>
      <c r="H275" s="17">
        <f t="shared" si="6"/>
        <v>46041.599999999999</v>
      </c>
      <c r="I275" s="266" t="e">
        <f>(K275/F275)/E275</f>
        <v>#DIV/0!</v>
      </c>
      <c r="J275" s="267">
        <v>0</v>
      </c>
      <c r="K275" s="262">
        <v>0</v>
      </c>
      <c r="L275" s="262">
        <f>K275*H275</f>
        <v>0</v>
      </c>
      <c r="M275" s="16">
        <v>0.1</v>
      </c>
      <c r="N275" s="17">
        <f>M275*K275</f>
        <v>0</v>
      </c>
      <c r="O275" s="282">
        <f>N275+K275</f>
        <v>0</v>
      </c>
      <c r="P275" s="282">
        <f>O275*H275</f>
        <v>0</v>
      </c>
      <c r="Q275" s="330"/>
      <c r="R275" s="330">
        <v>0</v>
      </c>
      <c r="S275" s="330"/>
      <c r="T275" s="330">
        <v>0</v>
      </c>
      <c r="U275" s="330"/>
      <c r="V275" s="330">
        <v>0</v>
      </c>
      <c r="W275" s="330"/>
      <c r="X275" s="330">
        <v>0</v>
      </c>
      <c r="Y275" s="330"/>
      <c r="Z275" s="330">
        <v>0</v>
      </c>
      <c r="AA275" s="330"/>
      <c r="AB275" s="330">
        <v>0</v>
      </c>
      <c r="AC275" s="330"/>
      <c r="AD275" s="330">
        <v>0</v>
      </c>
      <c r="AE275" s="330"/>
      <c r="AF275" s="330">
        <v>0</v>
      </c>
      <c r="AG275" s="330"/>
      <c r="AH275" s="330">
        <v>0</v>
      </c>
      <c r="AI275" s="330"/>
      <c r="AJ275" s="330">
        <v>0</v>
      </c>
      <c r="AK275" s="330"/>
      <c r="AL275" s="330">
        <v>0</v>
      </c>
      <c r="AM275" s="330"/>
      <c r="AN275" s="330">
        <v>0</v>
      </c>
    </row>
    <row r="276" spans="1:40">
      <c r="A276" s="53" t="s">
        <v>30</v>
      </c>
      <c r="B276" s="279" t="s">
        <v>279</v>
      </c>
      <c r="C276" s="280" t="s">
        <v>892</v>
      </c>
      <c r="D276" s="43"/>
      <c r="E276" s="2"/>
      <c r="F276" s="53">
        <v>10</v>
      </c>
      <c r="G276" s="3">
        <v>613888</v>
      </c>
      <c r="H276" s="17">
        <f t="shared" si="6"/>
        <v>61388.800000000003</v>
      </c>
      <c r="I276" s="266" t="e">
        <f>(K276/F276)/E276</f>
        <v>#DIV/0!</v>
      </c>
      <c r="J276" s="267">
        <v>0</v>
      </c>
      <c r="K276" s="262">
        <v>0</v>
      </c>
      <c r="L276" s="262">
        <f>K276*H276</f>
        <v>0</v>
      </c>
      <c r="M276" s="16">
        <v>0.1</v>
      </c>
      <c r="N276" s="17">
        <f>M276*K276</f>
        <v>0</v>
      </c>
      <c r="O276" s="282">
        <f>N276+K276</f>
        <v>0</v>
      </c>
      <c r="P276" s="282">
        <f>O276*H276</f>
        <v>0</v>
      </c>
      <c r="Q276" s="330"/>
      <c r="R276" s="330">
        <v>0</v>
      </c>
      <c r="S276" s="330"/>
      <c r="T276" s="330">
        <v>0</v>
      </c>
      <c r="U276" s="330"/>
      <c r="V276" s="330">
        <v>0</v>
      </c>
      <c r="W276" s="330"/>
      <c r="X276" s="330">
        <v>0</v>
      </c>
      <c r="Y276" s="330"/>
      <c r="Z276" s="330">
        <v>0</v>
      </c>
      <c r="AA276" s="330"/>
      <c r="AB276" s="330">
        <v>0</v>
      </c>
      <c r="AC276" s="330"/>
      <c r="AD276" s="330">
        <v>0</v>
      </c>
      <c r="AE276" s="330"/>
      <c r="AF276" s="330">
        <v>0</v>
      </c>
      <c r="AG276" s="330"/>
      <c r="AH276" s="330">
        <v>0</v>
      </c>
      <c r="AI276" s="330"/>
      <c r="AJ276" s="330">
        <v>0</v>
      </c>
      <c r="AK276" s="330"/>
      <c r="AL276" s="330">
        <v>0</v>
      </c>
      <c r="AM276" s="330"/>
      <c r="AN276" s="330">
        <v>0</v>
      </c>
    </row>
    <row r="277" spans="1:40">
      <c r="A277" s="7" t="s">
        <v>30</v>
      </c>
      <c r="B277" s="305" t="s">
        <v>279</v>
      </c>
      <c r="C277" s="306" t="s">
        <v>280</v>
      </c>
      <c r="D277" s="2"/>
      <c r="E277" s="2"/>
      <c r="F277" s="6">
        <v>30</v>
      </c>
      <c r="G277" s="3">
        <v>1204410</v>
      </c>
      <c r="H277" s="17">
        <f t="shared" si="6"/>
        <v>40147</v>
      </c>
      <c r="I277" s="266" t="e">
        <f>(K277/F277)/E277</f>
        <v>#DIV/0!</v>
      </c>
      <c r="J277" s="267">
        <v>0</v>
      </c>
      <c r="K277" s="262">
        <v>0</v>
      </c>
      <c r="L277" s="262">
        <f>K277*H277</f>
        <v>0</v>
      </c>
      <c r="M277" s="16">
        <v>0.3</v>
      </c>
      <c r="N277" s="17">
        <f>M277*K277</f>
        <v>0</v>
      </c>
      <c r="O277" s="282">
        <f>N277+K277</f>
        <v>0</v>
      </c>
      <c r="P277" s="282">
        <f>O277*H277</f>
        <v>0</v>
      </c>
      <c r="Q277" s="330"/>
      <c r="R277" s="330">
        <v>0</v>
      </c>
      <c r="S277" s="330"/>
      <c r="T277" s="330">
        <v>0</v>
      </c>
      <c r="U277" s="330"/>
      <c r="V277" s="330">
        <v>0</v>
      </c>
      <c r="W277" s="330"/>
      <c r="X277" s="330">
        <v>0</v>
      </c>
      <c r="Y277" s="330"/>
      <c r="Z277" s="330">
        <v>0</v>
      </c>
      <c r="AA277" s="330"/>
      <c r="AB277" s="330">
        <v>0</v>
      </c>
      <c r="AC277" s="330"/>
      <c r="AD277" s="330">
        <v>0</v>
      </c>
      <c r="AE277" s="330"/>
      <c r="AF277" s="330">
        <v>0</v>
      </c>
      <c r="AG277" s="330"/>
      <c r="AH277" s="330">
        <v>0</v>
      </c>
      <c r="AI277" s="330"/>
      <c r="AJ277" s="330">
        <v>0</v>
      </c>
      <c r="AK277" s="330"/>
      <c r="AL277" s="330">
        <v>0</v>
      </c>
      <c r="AM277" s="330"/>
      <c r="AN277" s="330">
        <v>0</v>
      </c>
    </row>
    <row r="278" spans="1:40">
      <c r="A278" s="7" t="s">
        <v>30</v>
      </c>
      <c r="B278" s="305" t="s">
        <v>279</v>
      </c>
      <c r="C278" s="306" t="s">
        <v>281</v>
      </c>
      <c r="D278" s="2"/>
      <c r="E278" s="2"/>
      <c r="F278" s="6">
        <v>30</v>
      </c>
      <c r="G278" s="3">
        <v>1243123</v>
      </c>
      <c r="H278" s="17">
        <f t="shared" si="6"/>
        <v>41437.433333333334</v>
      </c>
      <c r="I278" s="266" t="e">
        <f>(K278/F278)/E278</f>
        <v>#DIV/0!</v>
      </c>
      <c r="J278" s="267">
        <v>0</v>
      </c>
      <c r="K278" s="262">
        <v>0</v>
      </c>
      <c r="L278" s="262">
        <f>K278*H278</f>
        <v>0</v>
      </c>
      <c r="M278" s="16">
        <v>0.3</v>
      </c>
      <c r="N278" s="17">
        <f>M278*K278</f>
        <v>0</v>
      </c>
      <c r="O278" s="282">
        <f>N278+K278</f>
        <v>0</v>
      </c>
      <c r="P278" s="282">
        <f>O278*H278</f>
        <v>0</v>
      </c>
      <c r="Q278" s="330"/>
      <c r="R278" s="330">
        <v>0</v>
      </c>
      <c r="S278" s="330"/>
      <c r="T278" s="330">
        <v>0</v>
      </c>
      <c r="U278" s="330"/>
      <c r="V278" s="330">
        <v>0</v>
      </c>
      <c r="W278" s="330"/>
      <c r="X278" s="330">
        <v>0</v>
      </c>
      <c r="Y278" s="330"/>
      <c r="Z278" s="330">
        <v>0</v>
      </c>
      <c r="AA278" s="330"/>
      <c r="AB278" s="330">
        <v>0</v>
      </c>
      <c r="AC278" s="330"/>
      <c r="AD278" s="330">
        <v>0</v>
      </c>
      <c r="AE278" s="330"/>
      <c r="AF278" s="330">
        <v>0</v>
      </c>
      <c r="AG278" s="330"/>
      <c r="AH278" s="330">
        <v>0</v>
      </c>
      <c r="AI278" s="330"/>
      <c r="AJ278" s="330">
        <v>0</v>
      </c>
      <c r="AK278" s="330"/>
      <c r="AL278" s="330">
        <v>0</v>
      </c>
      <c r="AM278" s="330"/>
      <c r="AN278" s="330">
        <v>0</v>
      </c>
    </row>
    <row r="279" spans="1:40">
      <c r="A279" s="7" t="s">
        <v>33</v>
      </c>
      <c r="B279" s="8" t="s">
        <v>282</v>
      </c>
      <c r="C279" s="260" t="s">
        <v>947</v>
      </c>
      <c r="D279" s="2" t="s">
        <v>304</v>
      </c>
      <c r="E279" s="2">
        <v>6</v>
      </c>
      <c r="F279" s="6">
        <v>28</v>
      </c>
      <c r="G279" s="3">
        <v>33692445</v>
      </c>
      <c r="H279" s="17">
        <f t="shared" si="6"/>
        <v>1203301.607142857</v>
      </c>
      <c r="I279" s="266">
        <f>(K279/F279)/E279</f>
        <v>288</v>
      </c>
      <c r="J279" s="267">
        <v>1728</v>
      </c>
      <c r="K279" s="262">
        <v>48384</v>
      </c>
      <c r="L279" s="262">
        <f>K279*H279</f>
        <v>58220544959.999992</v>
      </c>
      <c r="M279" s="16">
        <v>0.3</v>
      </c>
      <c r="N279" s="17">
        <f>M279*K279</f>
        <v>14515.199999999999</v>
      </c>
      <c r="O279" s="282">
        <f>N279+K279</f>
        <v>62899.199999999997</v>
      </c>
      <c r="P279" s="282">
        <f>O279*H279</f>
        <v>75686708447.999985</v>
      </c>
      <c r="Q279" s="330"/>
      <c r="R279" s="330">
        <v>0</v>
      </c>
      <c r="S279" s="330"/>
      <c r="T279" s="330">
        <v>0</v>
      </c>
      <c r="U279" s="330"/>
      <c r="V279" s="330">
        <v>0</v>
      </c>
      <c r="W279" s="330"/>
      <c r="X279" s="330">
        <v>0</v>
      </c>
      <c r="Y279" s="330"/>
      <c r="Z279" s="330">
        <v>0</v>
      </c>
      <c r="AA279" s="330"/>
      <c r="AB279" s="330">
        <v>0</v>
      </c>
      <c r="AC279" s="330">
        <v>5806.08</v>
      </c>
      <c r="AD279" s="330">
        <v>6986465395.1999998</v>
      </c>
      <c r="AE279" s="330">
        <v>7741.4400000000005</v>
      </c>
      <c r="AF279" s="330">
        <v>9315287193.6000004</v>
      </c>
      <c r="AG279" s="330">
        <v>9676.8000000000011</v>
      </c>
      <c r="AH279" s="330">
        <v>11644108992</v>
      </c>
      <c r="AI279" s="330">
        <v>10644.48</v>
      </c>
      <c r="AJ279" s="330">
        <v>12808519891.199999</v>
      </c>
      <c r="AK279" s="330">
        <v>9676.8000000000011</v>
      </c>
      <c r="AL279" s="330">
        <v>11644108992</v>
      </c>
      <c r="AM279" s="330">
        <v>4838.4000000000005</v>
      </c>
      <c r="AN279" s="330">
        <v>5822054496</v>
      </c>
    </row>
    <row r="280" spans="1:40">
      <c r="A280" s="7" t="s">
        <v>33</v>
      </c>
      <c r="B280" s="8" t="s">
        <v>282</v>
      </c>
      <c r="C280" s="260" t="s">
        <v>948</v>
      </c>
      <c r="D280" s="2" t="s">
        <v>304</v>
      </c>
      <c r="E280" s="2">
        <v>6</v>
      </c>
      <c r="F280" s="6">
        <v>28</v>
      </c>
      <c r="G280" s="3">
        <v>67430558</v>
      </c>
      <c r="H280" s="17">
        <f t="shared" si="6"/>
        <v>2408234.2142857141</v>
      </c>
      <c r="I280" s="266">
        <f>(K280/F280)/E280</f>
        <v>192</v>
      </c>
      <c r="J280" s="267">
        <v>1152</v>
      </c>
      <c r="K280" s="262">
        <v>32256</v>
      </c>
      <c r="L280" s="262">
        <f>K280*H280</f>
        <v>77680002816</v>
      </c>
      <c r="M280" s="16">
        <v>0.3</v>
      </c>
      <c r="N280" s="17">
        <f>M280*K280</f>
        <v>9676.7999999999993</v>
      </c>
      <c r="O280" s="282">
        <f>N280+K280</f>
        <v>41932.800000000003</v>
      </c>
      <c r="P280" s="282">
        <f>O280*H280</f>
        <v>100984003660.8</v>
      </c>
      <c r="Q280" s="330"/>
      <c r="R280" s="330">
        <v>0</v>
      </c>
      <c r="S280" s="330"/>
      <c r="T280" s="330">
        <v>0</v>
      </c>
      <c r="U280" s="330"/>
      <c r="V280" s="330">
        <v>0</v>
      </c>
      <c r="W280" s="330"/>
      <c r="X280" s="330">
        <v>0</v>
      </c>
      <c r="Y280" s="330"/>
      <c r="Z280" s="330">
        <v>0</v>
      </c>
      <c r="AA280" s="330"/>
      <c r="AB280" s="330">
        <v>0</v>
      </c>
      <c r="AC280" s="330">
        <v>3870.72</v>
      </c>
      <c r="AD280" s="330">
        <v>9321600337.9199982</v>
      </c>
      <c r="AE280" s="330">
        <v>5160.96</v>
      </c>
      <c r="AF280" s="330">
        <v>12428800450.559999</v>
      </c>
      <c r="AG280" s="330">
        <v>6451.2000000000007</v>
      </c>
      <c r="AH280" s="330">
        <v>15536000563.200001</v>
      </c>
      <c r="AI280" s="330">
        <v>7096.32</v>
      </c>
      <c r="AJ280" s="330">
        <v>17089600619.519999</v>
      </c>
      <c r="AK280" s="330">
        <v>6451.2000000000007</v>
      </c>
      <c r="AL280" s="330">
        <v>15536000563.200001</v>
      </c>
      <c r="AM280" s="330">
        <v>3225.6000000000004</v>
      </c>
      <c r="AN280" s="330">
        <v>7768000281.6000004</v>
      </c>
    </row>
    <row r="281" spans="1:40">
      <c r="A281" s="7" t="s">
        <v>33</v>
      </c>
      <c r="B281" s="8" t="s">
        <v>282</v>
      </c>
      <c r="C281" s="260" t="s">
        <v>949</v>
      </c>
      <c r="D281" s="2" t="s">
        <v>1030</v>
      </c>
      <c r="E281" s="2">
        <v>6</v>
      </c>
      <c r="F281" s="6">
        <v>21</v>
      </c>
      <c r="G281" s="3">
        <v>6953953</v>
      </c>
      <c r="H281" s="17">
        <f t="shared" si="6"/>
        <v>331140.61904761905</v>
      </c>
      <c r="I281" s="266">
        <f>(K281/F281)/E281</f>
        <v>480</v>
      </c>
      <c r="J281" s="267">
        <v>2880</v>
      </c>
      <c r="K281" s="262">
        <v>60480</v>
      </c>
      <c r="L281" s="262">
        <f>K281*H281</f>
        <v>20027384640</v>
      </c>
      <c r="M281" s="16">
        <v>0.3</v>
      </c>
      <c r="N281" s="17">
        <f>M281*K281</f>
        <v>18144</v>
      </c>
      <c r="O281" s="282">
        <f>N281+K281</f>
        <v>78624</v>
      </c>
      <c r="P281" s="282">
        <f>O281*H281</f>
        <v>26035600032</v>
      </c>
      <c r="Q281" s="330"/>
      <c r="R281" s="330">
        <v>0</v>
      </c>
      <c r="S281" s="330"/>
      <c r="T281" s="330">
        <v>0</v>
      </c>
      <c r="U281" s="330"/>
      <c r="V281" s="330">
        <v>0</v>
      </c>
      <c r="W281" s="330"/>
      <c r="X281" s="330">
        <v>0</v>
      </c>
      <c r="Y281" s="330"/>
      <c r="Z281" s="330">
        <v>0</v>
      </c>
      <c r="AA281" s="330"/>
      <c r="AB281" s="330">
        <v>0</v>
      </c>
      <c r="AC281" s="330">
        <v>7257.5999999999995</v>
      </c>
      <c r="AD281" s="330">
        <v>2403286156.7999997</v>
      </c>
      <c r="AE281" s="330">
        <v>9676.8000000000011</v>
      </c>
      <c r="AF281" s="330">
        <v>3204381542.4000006</v>
      </c>
      <c r="AG281" s="330">
        <v>12096</v>
      </c>
      <c r="AH281" s="330">
        <v>4005476928</v>
      </c>
      <c r="AI281" s="330">
        <v>13305.6</v>
      </c>
      <c r="AJ281" s="330">
        <v>4406024620.8000002</v>
      </c>
      <c r="AK281" s="330">
        <v>12096</v>
      </c>
      <c r="AL281" s="330">
        <v>4005476928</v>
      </c>
      <c r="AM281" s="330">
        <v>6048</v>
      </c>
      <c r="AN281" s="330">
        <v>2002738464</v>
      </c>
    </row>
    <row r="282" spans="1:40">
      <c r="A282" s="7" t="s">
        <v>33</v>
      </c>
      <c r="B282" s="8" t="s">
        <v>282</v>
      </c>
      <c r="C282" s="260" t="s">
        <v>950</v>
      </c>
      <c r="D282" s="2" t="s">
        <v>1030</v>
      </c>
      <c r="E282" s="2">
        <v>6</v>
      </c>
      <c r="F282" s="6">
        <v>21</v>
      </c>
      <c r="G282" s="3">
        <v>12991973</v>
      </c>
      <c r="H282" s="17">
        <f t="shared" si="6"/>
        <v>618665.38095238095</v>
      </c>
      <c r="I282" s="266">
        <f>(K282/F282)/E282</f>
        <v>288</v>
      </c>
      <c r="J282" s="267">
        <v>1728</v>
      </c>
      <c r="K282" s="262">
        <v>36288</v>
      </c>
      <c r="L282" s="262">
        <f>K282*H282</f>
        <v>22450129344</v>
      </c>
      <c r="M282" s="16">
        <v>0.3</v>
      </c>
      <c r="N282" s="17">
        <f>M282*K282</f>
        <v>10886.4</v>
      </c>
      <c r="O282" s="282">
        <f>N282+K282</f>
        <v>47174.400000000001</v>
      </c>
      <c r="P282" s="282">
        <f>O282*H282</f>
        <v>29185168147.200001</v>
      </c>
      <c r="Q282" s="330"/>
      <c r="R282" s="330">
        <v>0</v>
      </c>
      <c r="S282" s="330"/>
      <c r="T282" s="330">
        <v>0</v>
      </c>
      <c r="U282" s="330"/>
      <c r="V282" s="330">
        <v>0</v>
      </c>
      <c r="W282" s="330"/>
      <c r="X282" s="330">
        <v>0</v>
      </c>
      <c r="Y282" s="330"/>
      <c r="Z282" s="330">
        <v>0</v>
      </c>
      <c r="AA282" s="330"/>
      <c r="AB282" s="330">
        <v>0</v>
      </c>
      <c r="AC282" s="330">
        <v>4354.5599999999995</v>
      </c>
      <c r="AD282" s="330">
        <v>2694015521.2799997</v>
      </c>
      <c r="AE282" s="330">
        <v>5806.08</v>
      </c>
      <c r="AF282" s="330">
        <v>3592020695.04</v>
      </c>
      <c r="AG282" s="330">
        <v>7257.6</v>
      </c>
      <c r="AH282" s="330">
        <v>4490025868.8000002</v>
      </c>
      <c r="AI282" s="330">
        <v>7983.36</v>
      </c>
      <c r="AJ282" s="330">
        <v>4939028455.6799994</v>
      </c>
      <c r="AK282" s="330">
        <v>7257.6</v>
      </c>
      <c r="AL282" s="330">
        <v>4490025868.8000002</v>
      </c>
      <c r="AM282" s="330">
        <v>3628.8</v>
      </c>
      <c r="AN282" s="330">
        <v>2245012934.4000001</v>
      </c>
    </row>
    <row r="283" spans="1:40">
      <c r="A283" s="7" t="s">
        <v>33</v>
      </c>
      <c r="B283" s="8" t="s">
        <v>282</v>
      </c>
      <c r="C283" s="260" t="s">
        <v>951</v>
      </c>
      <c r="D283" s="2"/>
      <c r="E283" s="2">
        <v>6</v>
      </c>
      <c r="F283" s="6">
        <v>90</v>
      </c>
      <c r="G283" s="3">
        <v>360000000</v>
      </c>
      <c r="H283" s="17">
        <f t="shared" si="6"/>
        <v>4000000</v>
      </c>
      <c r="I283" s="266">
        <f>(K283/F283)/E283</f>
        <v>192</v>
      </c>
      <c r="J283" s="267">
        <v>1152</v>
      </c>
      <c r="K283" s="262">
        <v>103680</v>
      </c>
      <c r="L283" s="262">
        <f>K283*H283</f>
        <v>414720000000</v>
      </c>
      <c r="M283" s="16">
        <v>0.3</v>
      </c>
      <c r="N283" s="17">
        <f>M283*K283</f>
        <v>31104</v>
      </c>
      <c r="O283" s="282">
        <f>N283+K283</f>
        <v>134784</v>
      </c>
      <c r="P283" s="282">
        <f>O283*H283</f>
        <v>539136000000</v>
      </c>
      <c r="Q283" s="330"/>
      <c r="R283" s="330">
        <v>0</v>
      </c>
      <c r="S283" s="330"/>
      <c r="T283" s="330">
        <v>0</v>
      </c>
      <c r="U283" s="330"/>
      <c r="V283" s="330">
        <v>0</v>
      </c>
      <c r="W283" s="330"/>
      <c r="X283" s="330">
        <v>0</v>
      </c>
      <c r="Y283" s="330"/>
      <c r="Z283" s="330">
        <v>0</v>
      </c>
      <c r="AA283" s="330"/>
      <c r="AB283" s="330">
        <v>0</v>
      </c>
      <c r="AC283" s="330">
        <v>12441.6</v>
      </c>
      <c r="AD283" s="330">
        <v>49766400000</v>
      </c>
      <c r="AE283" s="330">
        <v>16588.8</v>
      </c>
      <c r="AF283" s="330">
        <v>66355200000</v>
      </c>
      <c r="AG283" s="330">
        <v>20736</v>
      </c>
      <c r="AH283" s="330">
        <v>82944000000</v>
      </c>
      <c r="AI283" s="330">
        <v>22809.599999999999</v>
      </c>
      <c r="AJ283" s="330">
        <v>91238400000</v>
      </c>
      <c r="AK283" s="330">
        <v>20736</v>
      </c>
      <c r="AL283" s="330">
        <v>82944000000</v>
      </c>
      <c r="AM283" s="330">
        <v>10368</v>
      </c>
      <c r="AN283" s="330">
        <v>41472000000</v>
      </c>
    </row>
    <row r="284" spans="1:40">
      <c r="A284" s="7" t="s">
        <v>33</v>
      </c>
      <c r="B284" s="8" t="s">
        <v>282</v>
      </c>
      <c r="C284" s="260" t="s">
        <v>952</v>
      </c>
      <c r="D284" s="2"/>
      <c r="E284" s="2">
        <v>6</v>
      </c>
      <c r="F284" s="6">
        <v>90</v>
      </c>
      <c r="G284" s="3">
        <v>585000000</v>
      </c>
      <c r="H284" s="17">
        <f t="shared" si="6"/>
        <v>6500000</v>
      </c>
      <c r="I284" s="266">
        <f>(K284/F284)/E284</f>
        <v>192</v>
      </c>
      <c r="J284" s="267">
        <v>1152</v>
      </c>
      <c r="K284" s="262">
        <v>103680</v>
      </c>
      <c r="L284" s="262">
        <f>K284*H284</f>
        <v>673920000000</v>
      </c>
      <c r="M284" s="16">
        <v>0.3</v>
      </c>
      <c r="N284" s="17">
        <f>M284*K284</f>
        <v>31104</v>
      </c>
      <c r="O284" s="282">
        <f>N284+K284</f>
        <v>134784</v>
      </c>
      <c r="P284" s="282">
        <f>O284*H284</f>
        <v>876096000000</v>
      </c>
      <c r="Q284" s="330"/>
      <c r="R284" s="330">
        <v>0</v>
      </c>
      <c r="S284" s="330"/>
      <c r="T284" s="330">
        <v>0</v>
      </c>
      <c r="U284" s="330"/>
      <c r="V284" s="330">
        <v>0</v>
      </c>
      <c r="W284" s="330"/>
      <c r="X284" s="330">
        <v>0</v>
      </c>
      <c r="Y284" s="330"/>
      <c r="Z284" s="330">
        <v>0</v>
      </c>
      <c r="AA284" s="330"/>
      <c r="AB284" s="330">
        <v>0</v>
      </c>
      <c r="AC284" s="330">
        <v>12441.6</v>
      </c>
      <c r="AD284" s="330">
        <v>80870400000</v>
      </c>
      <c r="AE284" s="330">
        <v>16588.8</v>
      </c>
      <c r="AF284" s="330">
        <v>107827200000</v>
      </c>
      <c r="AG284" s="330">
        <v>20736</v>
      </c>
      <c r="AH284" s="330">
        <v>134784000000</v>
      </c>
      <c r="AI284" s="330">
        <v>22809.599999999999</v>
      </c>
      <c r="AJ284" s="330">
        <v>148262400000</v>
      </c>
      <c r="AK284" s="330">
        <v>20736</v>
      </c>
      <c r="AL284" s="330">
        <v>134784000000</v>
      </c>
      <c r="AM284" s="330">
        <v>10368</v>
      </c>
      <c r="AN284" s="330">
        <v>67392000000</v>
      </c>
    </row>
    <row r="285" spans="1:40">
      <c r="A285" s="7" t="s">
        <v>33</v>
      </c>
      <c r="B285" s="8" t="s">
        <v>282</v>
      </c>
      <c r="C285" s="260" t="s">
        <v>953</v>
      </c>
      <c r="D285" s="2"/>
      <c r="E285" s="2">
        <v>6</v>
      </c>
      <c r="F285" s="6">
        <v>21</v>
      </c>
      <c r="G285" s="3">
        <v>41631580</v>
      </c>
      <c r="H285" s="17">
        <f t="shared" ref="H285:H312" si="7">G285/F285</f>
        <v>1982456.1904761905</v>
      </c>
      <c r="I285" s="266">
        <f>(K285/F285)/E285</f>
        <v>384</v>
      </c>
      <c r="J285" s="267">
        <v>2304</v>
      </c>
      <c r="K285" s="262">
        <v>48384</v>
      </c>
      <c r="L285" s="262">
        <f>K285*H285</f>
        <v>95919160320</v>
      </c>
      <c r="M285" s="16">
        <v>0.3</v>
      </c>
      <c r="N285" s="17">
        <f>M285*K285</f>
        <v>14515.199999999999</v>
      </c>
      <c r="O285" s="282">
        <f>N285+K285</f>
        <v>62899.199999999997</v>
      </c>
      <c r="P285" s="282">
        <f>O285*H285</f>
        <v>124694908416</v>
      </c>
      <c r="Q285" s="330"/>
      <c r="R285" s="330">
        <v>0</v>
      </c>
      <c r="S285" s="330"/>
      <c r="T285" s="330">
        <v>0</v>
      </c>
      <c r="U285" s="330"/>
      <c r="V285" s="330">
        <v>0</v>
      </c>
      <c r="W285" s="330"/>
      <c r="X285" s="330">
        <v>0</v>
      </c>
      <c r="Y285" s="330"/>
      <c r="Z285" s="330">
        <v>0</v>
      </c>
      <c r="AA285" s="330"/>
      <c r="AB285" s="330">
        <v>0</v>
      </c>
      <c r="AC285" s="330">
        <v>5806.08</v>
      </c>
      <c r="AD285" s="330">
        <v>11510299238.4</v>
      </c>
      <c r="AE285" s="330">
        <v>7741.4400000000005</v>
      </c>
      <c r="AF285" s="330">
        <v>15347065651.200001</v>
      </c>
      <c r="AG285" s="330">
        <v>9676.8000000000011</v>
      </c>
      <c r="AH285" s="330">
        <v>19183832064.000004</v>
      </c>
      <c r="AI285" s="330">
        <v>10644.48</v>
      </c>
      <c r="AJ285" s="330">
        <v>21102215270.400002</v>
      </c>
      <c r="AK285" s="330">
        <v>9676.8000000000011</v>
      </c>
      <c r="AL285" s="330">
        <v>19183832064.000004</v>
      </c>
      <c r="AM285" s="330">
        <v>4838.4000000000005</v>
      </c>
      <c r="AN285" s="330">
        <v>9591916032.0000019</v>
      </c>
    </row>
    <row r="286" spans="1:40">
      <c r="A286" s="7" t="s">
        <v>33</v>
      </c>
      <c r="B286" s="8" t="s">
        <v>282</v>
      </c>
      <c r="C286" s="260" t="s">
        <v>954</v>
      </c>
      <c r="D286" s="2" t="s">
        <v>283</v>
      </c>
      <c r="E286" s="2">
        <v>6</v>
      </c>
      <c r="F286" s="6">
        <v>5</v>
      </c>
      <c r="G286" s="3">
        <v>5860643</v>
      </c>
      <c r="H286" s="17">
        <f t="shared" si="7"/>
        <v>1172128.6000000001</v>
      </c>
      <c r="I286" s="266">
        <f>(K286/F286)/E286</f>
        <v>400</v>
      </c>
      <c r="J286" s="267">
        <v>2400</v>
      </c>
      <c r="K286" s="262">
        <v>12000</v>
      </c>
      <c r="L286" s="262">
        <f>K286*H286</f>
        <v>14065543200.000002</v>
      </c>
      <c r="M286" s="16">
        <v>0.3</v>
      </c>
      <c r="N286" s="17">
        <f>M286*K286</f>
        <v>3600</v>
      </c>
      <c r="O286" s="282">
        <f>N286+K286</f>
        <v>15600</v>
      </c>
      <c r="P286" s="282">
        <f>O286*H286</f>
        <v>18285206160</v>
      </c>
      <c r="Q286" s="330"/>
      <c r="R286" s="330">
        <v>0</v>
      </c>
      <c r="S286" s="330"/>
      <c r="T286" s="330">
        <v>0</v>
      </c>
      <c r="U286" s="330"/>
      <c r="V286" s="330">
        <v>0</v>
      </c>
      <c r="W286" s="330"/>
      <c r="X286" s="330">
        <v>0</v>
      </c>
      <c r="Y286" s="330"/>
      <c r="Z286" s="330">
        <v>0</v>
      </c>
      <c r="AA286" s="330"/>
      <c r="AB286" s="330">
        <v>0</v>
      </c>
      <c r="AC286" s="330">
        <v>1440</v>
      </c>
      <c r="AD286" s="330">
        <v>1687865184.0000002</v>
      </c>
      <c r="AE286" s="330">
        <v>1920</v>
      </c>
      <c r="AF286" s="330">
        <v>2250486912</v>
      </c>
      <c r="AG286" s="330">
        <v>2400</v>
      </c>
      <c r="AH286" s="330">
        <v>2813108640</v>
      </c>
      <c r="AI286" s="330">
        <v>2640</v>
      </c>
      <c r="AJ286" s="330">
        <v>3094419504.0000005</v>
      </c>
      <c r="AK286" s="330">
        <v>2400</v>
      </c>
      <c r="AL286" s="330">
        <v>2813108640</v>
      </c>
      <c r="AM286" s="330">
        <v>1200</v>
      </c>
      <c r="AN286" s="330">
        <v>1406554320</v>
      </c>
    </row>
    <row r="287" spans="1:40">
      <c r="A287" s="7" t="s">
        <v>33</v>
      </c>
      <c r="B287" s="8" t="s">
        <v>282</v>
      </c>
      <c r="C287" s="260" t="s">
        <v>955</v>
      </c>
      <c r="D287" s="2" t="s">
        <v>283</v>
      </c>
      <c r="E287" s="2">
        <v>6</v>
      </c>
      <c r="F287" s="6">
        <v>5</v>
      </c>
      <c r="G287" s="3">
        <v>14992322</v>
      </c>
      <c r="H287" s="17">
        <f t="shared" si="7"/>
        <v>2998464.4</v>
      </c>
      <c r="I287" s="266">
        <f>(K287/F287)/E287</f>
        <v>240</v>
      </c>
      <c r="J287" s="267">
        <v>1440</v>
      </c>
      <c r="K287" s="262">
        <v>7200</v>
      </c>
      <c r="L287" s="262">
        <f>K287*H287</f>
        <v>21588943680</v>
      </c>
      <c r="M287" s="16">
        <v>0.3</v>
      </c>
      <c r="N287" s="17">
        <f>M287*K287</f>
        <v>2160</v>
      </c>
      <c r="O287" s="282">
        <f>N287+K287</f>
        <v>9360</v>
      </c>
      <c r="P287" s="282">
        <f>O287*H287</f>
        <v>28065626784</v>
      </c>
      <c r="Q287" s="330"/>
      <c r="R287" s="330">
        <v>0</v>
      </c>
      <c r="S287" s="330"/>
      <c r="T287" s="330">
        <v>0</v>
      </c>
      <c r="U287" s="330"/>
      <c r="V287" s="330">
        <v>0</v>
      </c>
      <c r="W287" s="330"/>
      <c r="X287" s="330">
        <v>0</v>
      </c>
      <c r="Y287" s="330"/>
      <c r="Z287" s="330">
        <v>0</v>
      </c>
      <c r="AA287" s="330"/>
      <c r="AB287" s="330">
        <v>0</v>
      </c>
      <c r="AC287" s="330">
        <v>864</v>
      </c>
      <c r="AD287" s="330">
        <v>2590673241.5999999</v>
      </c>
      <c r="AE287" s="330">
        <v>1152</v>
      </c>
      <c r="AF287" s="330">
        <v>3454230988.7999997</v>
      </c>
      <c r="AG287" s="330">
        <v>1440</v>
      </c>
      <c r="AH287" s="330">
        <v>4317788736</v>
      </c>
      <c r="AI287" s="330">
        <v>1584</v>
      </c>
      <c r="AJ287" s="330">
        <v>4749567609.5999994</v>
      </c>
      <c r="AK287" s="330">
        <v>1440</v>
      </c>
      <c r="AL287" s="330">
        <v>4317788736</v>
      </c>
      <c r="AM287" s="330">
        <v>720</v>
      </c>
      <c r="AN287" s="330">
        <v>2158894368</v>
      </c>
    </row>
    <row r="288" spans="1:40">
      <c r="A288" s="7" t="s">
        <v>33</v>
      </c>
      <c r="B288" s="8" t="s">
        <v>282</v>
      </c>
      <c r="C288" s="260" t="s">
        <v>956</v>
      </c>
      <c r="D288" s="2" t="s">
        <v>283</v>
      </c>
      <c r="E288" s="2">
        <v>6</v>
      </c>
      <c r="F288" s="6">
        <v>5</v>
      </c>
      <c r="G288" s="3">
        <v>1304969</v>
      </c>
      <c r="H288" s="17">
        <f t="shared" si="7"/>
        <v>260993.8</v>
      </c>
      <c r="I288" s="266">
        <f>(K288/F288)/E288</f>
        <v>240</v>
      </c>
      <c r="J288" s="267">
        <v>1440</v>
      </c>
      <c r="K288" s="262">
        <v>7200</v>
      </c>
      <c r="L288" s="262">
        <f>K288*H288</f>
        <v>1879155360</v>
      </c>
      <c r="M288" s="16">
        <v>0.3</v>
      </c>
      <c r="N288" s="17">
        <f>M288*K288</f>
        <v>2160</v>
      </c>
      <c r="O288" s="282">
        <f>N288+K288</f>
        <v>9360</v>
      </c>
      <c r="P288" s="282">
        <f>O288*H288</f>
        <v>2442901968</v>
      </c>
      <c r="Q288" s="330"/>
      <c r="R288" s="330">
        <v>0</v>
      </c>
      <c r="S288" s="330"/>
      <c r="T288" s="330">
        <v>0</v>
      </c>
      <c r="U288" s="330"/>
      <c r="V288" s="330">
        <v>0</v>
      </c>
      <c r="W288" s="330"/>
      <c r="X288" s="330">
        <v>0</v>
      </c>
      <c r="Y288" s="330"/>
      <c r="Z288" s="330">
        <v>0</v>
      </c>
      <c r="AA288" s="330"/>
      <c r="AB288" s="330">
        <v>0</v>
      </c>
      <c r="AC288" s="330">
        <v>864</v>
      </c>
      <c r="AD288" s="330">
        <v>225498643.19999999</v>
      </c>
      <c r="AE288" s="330">
        <v>1152</v>
      </c>
      <c r="AF288" s="330">
        <v>300664857.59999996</v>
      </c>
      <c r="AG288" s="330">
        <v>1440</v>
      </c>
      <c r="AH288" s="330">
        <v>375831072</v>
      </c>
      <c r="AI288" s="330">
        <v>1584</v>
      </c>
      <c r="AJ288" s="330">
        <v>413414179.19999999</v>
      </c>
      <c r="AK288" s="330">
        <v>1440</v>
      </c>
      <c r="AL288" s="330">
        <v>375831072</v>
      </c>
      <c r="AM288" s="330">
        <v>720</v>
      </c>
      <c r="AN288" s="330">
        <v>187915536</v>
      </c>
    </row>
    <row r="289" spans="1:40">
      <c r="A289" s="7" t="s">
        <v>33</v>
      </c>
      <c r="B289" s="8" t="s">
        <v>282</v>
      </c>
      <c r="C289" s="260" t="s">
        <v>957</v>
      </c>
      <c r="D289" s="2"/>
      <c r="E289" s="2">
        <v>6</v>
      </c>
      <c r="F289" s="6">
        <v>60</v>
      </c>
      <c r="G289" s="3">
        <v>60514376</v>
      </c>
      <c r="H289" s="17">
        <f t="shared" si="7"/>
        <v>1008572.9333333333</v>
      </c>
      <c r="I289" s="266">
        <f>(K289/F289)/E289</f>
        <v>240</v>
      </c>
      <c r="J289" s="267">
        <v>1440</v>
      </c>
      <c r="K289" s="262">
        <v>86400</v>
      </c>
      <c r="L289" s="262">
        <f>K289*H289</f>
        <v>87140701440</v>
      </c>
      <c r="M289" s="16">
        <v>0.3</v>
      </c>
      <c r="N289" s="17">
        <f>M289*K289</f>
        <v>25920</v>
      </c>
      <c r="O289" s="282">
        <f>N289+K289</f>
        <v>112320</v>
      </c>
      <c r="P289" s="282">
        <f>O289*H289</f>
        <v>113282911872</v>
      </c>
      <c r="Q289" s="330"/>
      <c r="R289" s="330">
        <v>0</v>
      </c>
      <c r="S289" s="330"/>
      <c r="T289" s="330">
        <v>0</v>
      </c>
      <c r="U289" s="330"/>
      <c r="V289" s="330">
        <v>0</v>
      </c>
      <c r="W289" s="330"/>
      <c r="X289" s="330">
        <v>0</v>
      </c>
      <c r="Y289" s="330"/>
      <c r="Z289" s="330">
        <v>0</v>
      </c>
      <c r="AA289" s="330"/>
      <c r="AB289" s="330">
        <v>0</v>
      </c>
      <c r="AC289" s="330">
        <v>10368</v>
      </c>
      <c r="AD289" s="330">
        <v>10456884172.799999</v>
      </c>
      <c r="AE289" s="330">
        <v>13824</v>
      </c>
      <c r="AF289" s="330">
        <v>13942512230.4</v>
      </c>
      <c r="AG289" s="330">
        <v>17280</v>
      </c>
      <c r="AH289" s="330">
        <v>17428140288</v>
      </c>
      <c r="AI289" s="330">
        <v>19008</v>
      </c>
      <c r="AJ289" s="330">
        <v>19170954316.799999</v>
      </c>
      <c r="AK289" s="330">
        <v>17280</v>
      </c>
      <c r="AL289" s="330">
        <v>17428140288</v>
      </c>
      <c r="AM289" s="330">
        <v>8640</v>
      </c>
      <c r="AN289" s="330">
        <v>8714070144</v>
      </c>
    </row>
    <row r="290" spans="1:40">
      <c r="A290" s="7" t="s">
        <v>33</v>
      </c>
      <c r="B290" s="8" t="s">
        <v>282</v>
      </c>
      <c r="C290" s="260" t="s">
        <v>958</v>
      </c>
      <c r="D290" s="2" t="s">
        <v>327</v>
      </c>
      <c r="E290" s="2">
        <v>6</v>
      </c>
      <c r="F290" s="6">
        <v>30</v>
      </c>
      <c r="G290" s="3">
        <v>20756250</v>
      </c>
      <c r="H290" s="17">
        <f t="shared" si="7"/>
        <v>691875</v>
      </c>
      <c r="I290" s="266">
        <f>(K290/F290)/E290</f>
        <v>96</v>
      </c>
      <c r="J290" s="267">
        <v>576</v>
      </c>
      <c r="K290" s="262">
        <v>17280</v>
      </c>
      <c r="L290" s="262">
        <f>K290*H290</f>
        <v>11955600000</v>
      </c>
      <c r="M290" s="16">
        <v>0.3</v>
      </c>
      <c r="N290" s="17">
        <f>M290*K290</f>
        <v>5184</v>
      </c>
      <c r="O290" s="282">
        <f>N290+K290</f>
        <v>22464</v>
      </c>
      <c r="P290" s="282">
        <f>O290*H290</f>
        <v>15542280000</v>
      </c>
      <c r="Q290" s="330"/>
      <c r="R290" s="330">
        <v>0</v>
      </c>
      <c r="S290" s="330"/>
      <c r="T290" s="330">
        <v>0</v>
      </c>
      <c r="U290" s="330"/>
      <c r="V290" s="330">
        <v>0</v>
      </c>
      <c r="W290" s="330"/>
      <c r="X290" s="330">
        <v>0</v>
      </c>
      <c r="Y290" s="330"/>
      <c r="Z290" s="330">
        <v>0</v>
      </c>
      <c r="AA290" s="330"/>
      <c r="AB290" s="330">
        <v>0</v>
      </c>
      <c r="AC290" s="330">
        <v>2073.6</v>
      </c>
      <c r="AD290" s="330">
        <v>1434672000</v>
      </c>
      <c r="AE290" s="330">
        <v>2764.8</v>
      </c>
      <c r="AF290" s="330">
        <v>1912896000.0000002</v>
      </c>
      <c r="AG290" s="330">
        <v>3456</v>
      </c>
      <c r="AH290" s="330">
        <v>2391120000</v>
      </c>
      <c r="AI290" s="330">
        <v>3801.6</v>
      </c>
      <c r="AJ290" s="330">
        <v>2630232000</v>
      </c>
      <c r="AK290" s="330">
        <v>3456</v>
      </c>
      <c r="AL290" s="330">
        <v>2391120000</v>
      </c>
      <c r="AM290" s="330">
        <v>1728</v>
      </c>
      <c r="AN290" s="330">
        <v>1195560000</v>
      </c>
    </row>
    <row r="291" spans="1:40">
      <c r="A291" s="7" t="s">
        <v>33</v>
      </c>
      <c r="B291" s="8" t="s">
        <v>282</v>
      </c>
      <c r="C291" s="260" t="s">
        <v>959</v>
      </c>
      <c r="D291" s="2" t="s">
        <v>327</v>
      </c>
      <c r="E291" s="2">
        <v>6</v>
      </c>
      <c r="F291" s="6">
        <v>30</v>
      </c>
      <c r="G291" s="3">
        <v>13248797</v>
      </c>
      <c r="H291" s="17">
        <f t="shared" si="7"/>
        <v>441626.56666666665</v>
      </c>
      <c r="I291" s="266">
        <f>(K291/F291)/E291</f>
        <v>40</v>
      </c>
      <c r="J291" s="267">
        <v>240</v>
      </c>
      <c r="K291" s="262">
        <v>7200</v>
      </c>
      <c r="L291" s="262">
        <f>K291*H291</f>
        <v>3179711280</v>
      </c>
      <c r="M291" s="16">
        <v>0.3</v>
      </c>
      <c r="N291" s="17">
        <f>M291*K291</f>
        <v>2160</v>
      </c>
      <c r="O291" s="282">
        <f>N291+K291</f>
        <v>9360</v>
      </c>
      <c r="P291" s="282">
        <f>O291*H291</f>
        <v>4133624664</v>
      </c>
      <c r="Q291" s="330"/>
      <c r="R291" s="330">
        <v>0</v>
      </c>
      <c r="S291" s="330"/>
      <c r="T291" s="330">
        <v>0</v>
      </c>
      <c r="U291" s="330"/>
      <c r="V291" s="330">
        <v>0</v>
      </c>
      <c r="W291" s="330"/>
      <c r="X291" s="330">
        <v>0</v>
      </c>
      <c r="Y291" s="330"/>
      <c r="Z291" s="330">
        <v>0</v>
      </c>
      <c r="AA291" s="330"/>
      <c r="AB291" s="330">
        <v>0</v>
      </c>
      <c r="AC291" s="330">
        <v>864</v>
      </c>
      <c r="AD291" s="330">
        <v>381565353.59999996</v>
      </c>
      <c r="AE291" s="330">
        <v>1152</v>
      </c>
      <c r="AF291" s="330">
        <v>508753804.79999995</v>
      </c>
      <c r="AG291" s="330">
        <v>1440</v>
      </c>
      <c r="AH291" s="330">
        <v>635942256</v>
      </c>
      <c r="AI291" s="330">
        <v>1584</v>
      </c>
      <c r="AJ291" s="330">
        <v>699536481.60000002</v>
      </c>
      <c r="AK291" s="330">
        <v>1440</v>
      </c>
      <c r="AL291" s="330">
        <v>635942256</v>
      </c>
      <c r="AM291" s="330">
        <v>720</v>
      </c>
      <c r="AN291" s="330">
        <v>317971128</v>
      </c>
    </row>
    <row r="292" spans="1:40">
      <c r="A292" s="7" t="s">
        <v>33</v>
      </c>
      <c r="B292" s="8" t="s">
        <v>282</v>
      </c>
      <c r="C292" s="260" t="s">
        <v>960</v>
      </c>
      <c r="D292" s="2" t="s">
        <v>328</v>
      </c>
      <c r="E292" s="2">
        <v>6</v>
      </c>
      <c r="F292" s="6">
        <v>30</v>
      </c>
      <c r="G292" s="3">
        <v>98813034</v>
      </c>
      <c r="H292" s="17">
        <f t="shared" si="7"/>
        <v>3293767.8</v>
      </c>
      <c r="I292" s="266">
        <f>(K292/F292)/E292</f>
        <v>192</v>
      </c>
      <c r="J292" s="267">
        <v>1152</v>
      </c>
      <c r="K292" s="262">
        <v>34560</v>
      </c>
      <c r="L292" s="262">
        <f>K292*H292</f>
        <v>113832615168</v>
      </c>
      <c r="M292" s="16">
        <v>0.3</v>
      </c>
      <c r="N292" s="17">
        <f>M292*K292</f>
        <v>10368</v>
      </c>
      <c r="O292" s="282">
        <f>N292+K292</f>
        <v>44928</v>
      </c>
      <c r="P292" s="282">
        <f>O292*H292</f>
        <v>147982399718.39999</v>
      </c>
      <c r="Q292" s="330"/>
      <c r="R292" s="330">
        <v>0</v>
      </c>
      <c r="S292" s="330"/>
      <c r="T292" s="330">
        <v>0</v>
      </c>
      <c r="U292" s="330"/>
      <c r="V292" s="330">
        <v>0</v>
      </c>
      <c r="W292" s="330"/>
      <c r="X292" s="330">
        <v>0</v>
      </c>
      <c r="Y292" s="330"/>
      <c r="Z292" s="330">
        <v>0</v>
      </c>
      <c r="AA292" s="330"/>
      <c r="AB292" s="330">
        <v>0</v>
      </c>
      <c r="AC292" s="330">
        <v>4147.2</v>
      </c>
      <c r="AD292" s="330">
        <v>13659913820.159998</v>
      </c>
      <c r="AE292" s="330">
        <v>5529.6</v>
      </c>
      <c r="AF292" s="330">
        <v>18213218426.880001</v>
      </c>
      <c r="AG292" s="330">
        <v>6912</v>
      </c>
      <c r="AH292" s="330">
        <v>22766523033.599998</v>
      </c>
      <c r="AI292" s="330">
        <v>7603.2</v>
      </c>
      <c r="AJ292" s="330">
        <v>25043175336.959999</v>
      </c>
      <c r="AK292" s="330">
        <v>6912</v>
      </c>
      <c r="AL292" s="330">
        <v>22766523033.599998</v>
      </c>
      <c r="AM292" s="330">
        <v>3456</v>
      </c>
      <c r="AN292" s="330">
        <v>11383261516.799999</v>
      </c>
    </row>
    <row r="293" spans="1:40">
      <c r="A293" s="7" t="s">
        <v>33</v>
      </c>
      <c r="B293" s="8" t="s">
        <v>282</v>
      </c>
      <c r="C293" s="260" t="s">
        <v>961</v>
      </c>
      <c r="D293" s="2"/>
      <c r="E293" s="2">
        <v>6</v>
      </c>
      <c r="F293" s="6">
        <v>60</v>
      </c>
      <c r="G293" s="3">
        <v>73598674</v>
      </c>
      <c r="H293" s="17">
        <f t="shared" si="7"/>
        <v>1226644.5666666667</v>
      </c>
      <c r="I293" s="266">
        <f>(K293/F293)/E293</f>
        <v>24</v>
      </c>
      <c r="J293" s="267">
        <v>144</v>
      </c>
      <c r="K293" s="262">
        <v>8640</v>
      </c>
      <c r="L293" s="262">
        <f>K293*H293</f>
        <v>10598209056</v>
      </c>
      <c r="M293" s="16">
        <v>0.3</v>
      </c>
      <c r="N293" s="17">
        <f>M293*K293</f>
        <v>2592</v>
      </c>
      <c r="O293" s="282">
        <f>N293+K293</f>
        <v>11232</v>
      </c>
      <c r="P293" s="282">
        <f>O293*H293</f>
        <v>13777671772.799999</v>
      </c>
      <c r="Q293" s="330"/>
      <c r="R293" s="330">
        <v>0</v>
      </c>
      <c r="S293" s="330"/>
      <c r="T293" s="330">
        <v>0</v>
      </c>
      <c r="U293" s="330"/>
      <c r="V293" s="330">
        <v>0</v>
      </c>
      <c r="W293" s="330"/>
      <c r="X293" s="330">
        <v>0</v>
      </c>
      <c r="Y293" s="330"/>
      <c r="Z293" s="330">
        <v>0</v>
      </c>
      <c r="AA293" s="330"/>
      <c r="AB293" s="330">
        <v>0</v>
      </c>
      <c r="AC293" s="330">
        <v>1036.8</v>
      </c>
      <c r="AD293" s="330">
        <v>1271785086.72</v>
      </c>
      <c r="AE293" s="330">
        <v>1382.4</v>
      </c>
      <c r="AF293" s="330">
        <v>1695713448.96</v>
      </c>
      <c r="AG293" s="330">
        <v>1728</v>
      </c>
      <c r="AH293" s="330">
        <v>2119641811.2</v>
      </c>
      <c r="AI293" s="330">
        <v>1900.8</v>
      </c>
      <c r="AJ293" s="330">
        <v>2331605992.3199997</v>
      </c>
      <c r="AK293" s="330">
        <v>1728</v>
      </c>
      <c r="AL293" s="330">
        <v>2119641811.2</v>
      </c>
      <c r="AM293" s="330">
        <v>864</v>
      </c>
      <c r="AN293" s="330">
        <v>1059820905.6</v>
      </c>
    </row>
    <row r="294" spans="1:40">
      <c r="A294" s="7" t="s">
        <v>33</v>
      </c>
      <c r="B294" s="8" t="s">
        <v>282</v>
      </c>
      <c r="C294" s="260" t="s">
        <v>962</v>
      </c>
      <c r="D294" s="2"/>
      <c r="E294" s="2">
        <v>6</v>
      </c>
      <c r="F294" s="6">
        <v>30</v>
      </c>
      <c r="G294" s="3">
        <v>58881330</v>
      </c>
      <c r="H294" s="17">
        <f t="shared" si="7"/>
        <v>1962711</v>
      </c>
      <c r="I294" s="266">
        <f>(K294/F294)/E294</f>
        <v>72</v>
      </c>
      <c r="J294" s="267">
        <v>432</v>
      </c>
      <c r="K294" s="262">
        <v>12960</v>
      </c>
      <c r="L294" s="262">
        <f>K294*H294</f>
        <v>25436734560</v>
      </c>
      <c r="M294" s="16">
        <v>0.3</v>
      </c>
      <c r="N294" s="17">
        <f>M294*K294</f>
        <v>3888</v>
      </c>
      <c r="O294" s="282">
        <f>N294+K294</f>
        <v>16848</v>
      </c>
      <c r="P294" s="282">
        <f>O294*H294</f>
        <v>33067754928</v>
      </c>
      <c r="Q294" s="330"/>
      <c r="R294" s="330">
        <v>0</v>
      </c>
      <c r="S294" s="330"/>
      <c r="T294" s="330">
        <v>0</v>
      </c>
      <c r="U294" s="330"/>
      <c r="V294" s="330">
        <v>0</v>
      </c>
      <c r="W294" s="330"/>
      <c r="X294" s="330">
        <v>0</v>
      </c>
      <c r="Y294" s="330"/>
      <c r="Z294" s="330">
        <v>0</v>
      </c>
      <c r="AA294" s="330"/>
      <c r="AB294" s="330">
        <v>0</v>
      </c>
      <c r="AC294" s="330">
        <v>1555.2</v>
      </c>
      <c r="AD294" s="330">
        <v>3052408147.2000003</v>
      </c>
      <c r="AE294" s="330">
        <v>2073.6</v>
      </c>
      <c r="AF294" s="330">
        <v>4069877529.5999999</v>
      </c>
      <c r="AG294" s="330">
        <v>2592</v>
      </c>
      <c r="AH294" s="330">
        <v>5087346912</v>
      </c>
      <c r="AI294" s="330">
        <v>2851.2</v>
      </c>
      <c r="AJ294" s="330">
        <v>5596081603.1999998</v>
      </c>
      <c r="AK294" s="330">
        <v>2592</v>
      </c>
      <c r="AL294" s="330">
        <v>5087346912</v>
      </c>
      <c r="AM294" s="330">
        <v>1296</v>
      </c>
      <c r="AN294" s="330">
        <v>2543673456</v>
      </c>
    </row>
    <row r="295" spans="1:40">
      <c r="A295" s="7" t="s">
        <v>33</v>
      </c>
      <c r="B295" s="8" t="s">
        <v>282</v>
      </c>
      <c r="C295" s="260" t="s">
        <v>342</v>
      </c>
      <c r="D295" s="2"/>
      <c r="E295" s="2">
        <v>6</v>
      </c>
      <c r="F295" s="6">
        <v>40</v>
      </c>
      <c r="G295" s="3">
        <v>35424000</v>
      </c>
      <c r="H295" s="17">
        <f t="shared" si="7"/>
        <v>885600</v>
      </c>
      <c r="I295" s="266">
        <f>(K295/F295)/E295</f>
        <v>96</v>
      </c>
      <c r="J295" s="267">
        <v>576</v>
      </c>
      <c r="K295" s="262">
        <v>23040</v>
      </c>
      <c r="L295" s="262">
        <f>K295*H295</f>
        <v>20404224000</v>
      </c>
      <c r="M295" s="16">
        <v>0.3</v>
      </c>
      <c r="N295" s="17">
        <f>M295*K295</f>
        <v>6912</v>
      </c>
      <c r="O295" s="282">
        <f>N295+K295</f>
        <v>29952</v>
      </c>
      <c r="P295" s="282">
        <f>O295*H295</f>
        <v>26525491200</v>
      </c>
      <c r="Q295" s="330"/>
      <c r="R295" s="330">
        <v>0</v>
      </c>
      <c r="S295" s="330"/>
      <c r="T295" s="330">
        <v>0</v>
      </c>
      <c r="U295" s="330"/>
      <c r="V295" s="330">
        <v>0</v>
      </c>
      <c r="W295" s="330"/>
      <c r="X295" s="330">
        <v>0</v>
      </c>
      <c r="Y295" s="330"/>
      <c r="Z295" s="330">
        <v>0</v>
      </c>
      <c r="AA295" s="330"/>
      <c r="AB295" s="330">
        <v>0</v>
      </c>
      <c r="AC295" s="330">
        <v>2764.7999999999997</v>
      </c>
      <c r="AD295" s="330">
        <v>2448506879.9999995</v>
      </c>
      <c r="AE295" s="330">
        <v>3686.4</v>
      </c>
      <c r="AF295" s="330">
        <v>3264675840</v>
      </c>
      <c r="AG295" s="330">
        <v>4608</v>
      </c>
      <c r="AH295" s="330">
        <v>4080844800</v>
      </c>
      <c r="AI295" s="330">
        <v>5068.8</v>
      </c>
      <c r="AJ295" s="330">
        <v>4488929280</v>
      </c>
      <c r="AK295" s="330">
        <v>4608</v>
      </c>
      <c r="AL295" s="330">
        <v>4080844800</v>
      </c>
      <c r="AM295" s="330">
        <v>2304</v>
      </c>
      <c r="AN295" s="330">
        <v>2040422400</v>
      </c>
    </row>
    <row r="296" spans="1:40">
      <c r="A296" s="7" t="s">
        <v>33</v>
      </c>
      <c r="B296" s="8" t="s">
        <v>282</v>
      </c>
      <c r="C296" s="260" t="s">
        <v>963</v>
      </c>
      <c r="D296" s="2"/>
      <c r="E296" s="2">
        <v>6</v>
      </c>
      <c r="F296" s="6">
        <v>30</v>
      </c>
      <c r="G296" s="3">
        <v>10814039</v>
      </c>
      <c r="H296" s="17">
        <f t="shared" si="7"/>
        <v>360467.96666666667</v>
      </c>
      <c r="I296" s="266">
        <f>(K296/F296)/E296</f>
        <v>160</v>
      </c>
      <c r="J296" s="267">
        <v>960</v>
      </c>
      <c r="K296" s="262">
        <v>28800</v>
      </c>
      <c r="L296" s="262">
        <f>K296*H296</f>
        <v>10381477440</v>
      </c>
      <c r="M296" s="16">
        <v>0.3</v>
      </c>
      <c r="N296" s="17">
        <f>M296*K296</f>
        <v>8640</v>
      </c>
      <c r="O296" s="282">
        <f>N296+K296</f>
        <v>37440</v>
      </c>
      <c r="P296" s="282">
        <f>O296*H296</f>
        <v>13495920672</v>
      </c>
      <c r="Q296" s="330"/>
      <c r="R296" s="330">
        <v>0</v>
      </c>
      <c r="S296" s="330"/>
      <c r="T296" s="330">
        <v>0</v>
      </c>
      <c r="U296" s="330"/>
      <c r="V296" s="330">
        <v>0</v>
      </c>
      <c r="W296" s="330"/>
      <c r="X296" s="330">
        <v>0</v>
      </c>
      <c r="Y296" s="330"/>
      <c r="Z296" s="330">
        <v>0</v>
      </c>
      <c r="AA296" s="330"/>
      <c r="AB296" s="330">
        <v>0</v>
      </c>
      <c r="AC296" s="330">
        <v>3456</v>
      </c>
      <c r="AD296" s="330">
        <v>1245777292.8</v>
      </c>
      <c r="AE296" s="330">
        <v>4608</v>
      </c>
      <c r="AF296" s="330">
        <v>1661036390.4000001</v>
      </c>
      <c r="AG296" s="330">
        <v>5760</v>
      </c>
      <c r="AH296" s="330">
        <v>2076295488</v>
      </c>
      <c r="AI296" s="330">
        <v>6336</v>
      </c>
      <c r="AJ296" s="330">
        <v>2283925036.8000002</v>
      </c>
      <c r="AK296" s="330">
        <v>5760</v>
      </c>
      <c r="AL296" s="330">
        <v>2076295488</v>
      </c>
      <c r="AM296" s="330">
        <v>2880</v>
      </c>
      <c r="AN296" s="330">
        <v>1038147744</v>
      </c>
    </row>
    <row r="297" spans="1:40">
      <c r="A297" s="7" t="s">
        <v>33</v>
      </c>
      <c r="B297" s="8" t="s">
        <v>282</v>
      </c>
      <c r="C297" s="260" t="s">
        <v>964</v>
      </c>
      <c r="D297" s="2"/>
      <c r="E297" s="2">
        <v>6</v>
      </c>
      <c r="F297" s="6">
        <v>120</v>
      </c>
      <c r="G297" s="3">
        <v>77410296</v>
      </c>
      <c r="H297" s="17">
        <f t="shared" si="7"/>
        <v>645085.80000000005</v>
      </c>
      <c r="I297" s="266">
        <f>(K297/F297)/E297</f>
        <v>240</v>
      </c>
      <c r="J297" s="267">
        <v>1440</v>
      </c>
      <c r="K297" s="262">
        <v>172800</v>
      </c>
      <c r="L297" s="262">
        <f>K297*H297</f>
        <v>111470826240.00002</v>
      </c>
      <c r="M297" s="16">
        <v>0.3</v>
      </c>
      <c r="N297" s="17">
        <f>M297*K297</f>
        <v>51840</v>
      </c>
      <c r="O297" s="282">
        <f>N297+K297</f>
        <v>224640</v>
      </c>
      <c r="P297" s="282">
        <f>O297*H297</f>
        <v>144912074112</v>
      </c>
      <c r="Q297" s="330"/>
      <c r="R297" s="330">
        <v>0</v>
      </c>
      <c r="S297" s="330"/>
      <c r="T297" s="330">
        <v>0</v>
      </c>
      <c r="U297" s="330"/>
      <c r="V297" s="330">
        <v>0</v>
      </c>
      <c r="W297" s="330"/>
      <c r="X297" s="330">
        <v>0</v>
      </c>
      <c r="Y297" s="330"/>
      <c r="Z297" s="330">
        <v>0</v>
      </c>
      <c r="AA297" s="330"/>
      <c r="AB297" s="330">
        <v>0</v>
      </c>
      <c r="AC297" s="330">
        <v>20736</v>
      </c>
      <c r="AD297" s="330">
        <v>13376499148.800001</v>
      </c>
      <c r="AE297" s="330">
        <v>27648</v>
      </c>
      <c r="AF297" s="330">
        <v>17835332198.400002</v>
      </c>
      <c r="AG297" s="330">
        <v>34560</v>
      </c>
      <c r="AH297" s="330">
        <v>22294165248</v>
      </c>
      <c r="AI297" s="330">
        <v>38016</v>
      </c>
      <c r="AJ297" s="330">
        <v>24523581772.800003</v>
      </c>
      <c r="AK297" s="330">
        <v>34560</v>
      </c>
      <c r="AL297" s="330">
        <v>22294165248</v>
      </c>
      <c r="AM297" s="330">
        <v>17280</v>
      </c>
      <c r="AN297" s="330">
        <v>11147082624</v>
      </c>
    </row>
    <row r="298" spans="1:40">
      <c r="A298" s="6" t="s">
        <v>30</v>
      </c>
      <c r="B298" s="75" t="s">
        <v>287</v>
      </c>
      <c r="C298" s="260" t="s">
        <v>288</v>
      </c>
      <c r="D298" s="2"/>
      <c r="E298" s="2">
        <v>6</v>
      </c>
      <c r="F298" s="6">
        <v>1</v>
      </c>
      <c r="G298" s="3">
        <v>25560000</v>
      </c>
      <c r="H298" s="17">
        <f t="shared" si="7"/>
        <v>25560000</v>
      </c>
      <c r="I298" s="266">
        <f>(K298/F298)/E298</f>
        <v>179.20188100555529</v>
      </c>
      <c r="J298" s="267">
        <v>1075.2112860333318</v>
      </c>
      <c r="K298" s="262">
        <v>1075.2112860333318</v>
      </c>
      <c r="L298" s="262">
        <f>K298*H298</f>
        <v>27482400471.011963</v>
      </c>
      <c r="M298" s="16">
        <v>0.1</v>
      </c>
      <c r="N298" s="17">
        <f>M298*K298</f>
        <v>107.52112860333318</v>
      </c>
      <c r="O298" s="282">
        <f>N298+K298</f>
        <v>1182.732414636665</v>
      </c>
      <c r="P298" s="282">
        <f>O298*H298</f>
        <v>30230640518.113159</v>
      </c>
      <c r="Q298" s="330"/>
      <c r="R298" s="330">
        <v>0</v>
      </c>
      <c r="S298" s="330"/>
      <c r="T298" s="330">
        <v>0</v>
      </c>
      <c r="U298" s="330"/>
      <c r="V298" s="330">
        <v>0</v>
      </c>
      <c r="W298" s="330"/>
      <c r="X298" s="330">
        <v>0</v>
      </c>
      <c r="Y298" s="330"/>
      <c r="Z298" s="330">
        <v>0</v>
      </c>
      <c r="AA298" s="330"/>
      <c r="AB298" s="330">
        <v>0</v>
      </c>
      <c r="AC298" s="330">
        <v>129.02535432399981</v>
      </c>
      <c r="AD298" s="330">
        <v>3297888056.5214353</v>
      </c>
      <c r="AE298" s="330">
        <v>172.03380576533308</v>
      </c>
      <c r="AF298" s="330">
        <v>4397184075.3619137</v>
      </c>
      <c r="AG298" s="330">
        <v>215.04225720666636</v>
      </c>
      <c r="AH298" s="330">
        <v>5496480094.2023926</v>
      </c>
      <c r="AI298" s="330">
        <v>236.54648292733299</v>
      </c>
      <c r="AJ298" s="330">
        <v>6046128103.6226311</v>
      </c>
      <c r="AK298" s="330">
        <v>215.04225720666636</v>
      </c>
      <c r="AL298" s="330">
        <v>5496480094.2023926</v>
      </c>
      <c r="AM298" s="330">
        <v>107.52112860333318</v>
      </c>
      <c r="AN298" s="330">
        <v>2748240047.1011963</v>
      </c>
    </row>
    <row r="299" spans="1:40">
      <c r="A299" s="6" t="s">
        <v>30</v>
      </c>
      <c r="B299" s="75" t="s">
        <v>287</v>
      </c>
      <c r="C299" s="260" t="s">
        <v>289</v>
      </c>
      <c r="D299" s="2"/>
      <c r="E299" s="2">
        <v>6</v>
      </c>
      <c r="F299" s="6">
        <v>1</v>
      </c>
      <c r="G299" s="3">
        <v>7321983</v>
      </c>
      <c r="H299" s="17">
        <f t="shared" si="7"/>
        <v>7321983</v>
      </c>
      <c r="I299" s="266">
        <f>(K299/F299)/E299</f>
        <v>179.20188100555529</v>
      </c>
      <c r="J299" s="267">
        <v>1075.2112860333318</v>
      </c>
      <c r="K299" s="262">
        <v>1075.2112860333318</v>
      </c>
      <c r="L299" s="262">
        <f>K299*H299</f>
        <v>7872678757.7441931</v>
      </c>
      <c r="M299" s="16">
        <v>0.1</v>
      </c>
      <c r="N299" s="17">
        <f>M299*K299</f>
        <v>107.52112860333318</v>
      </c>
      <c r="O299" s="282">
        <f>N299+K299</f>
        <v>1182.732414636665</v>
      </c>
      <c r="P299" s="282">
        <f>O299*H299</f>
        <v>8659946633.5186119</v>
      </c>
      <c r="Q299" s="330"/>
      <c r="R299" s="330">
        <v>0</v>
      </c>
      <c r="S299" s="330"/>
      <c r="T299" s="330">
        <v>0</v>
      </c>
      <c r="U299" s="330"/>
      <c r="V299" s="330">
        <v>0</v>
      </c>
      <c r="W299" s="330"/>
      <c r="X299" s="330">
        <v>0</v>
      </c>
      <c r="Y299" s="330"/>
      <c r="Z299" s="330">
        <v>0</v>
      </c>
      <c r="AA299" s="330"/>
      <c r="AB299" s="330">
        <v>0</v>
      </c>
      <c r="AC299" s="330">
        <v>129.02535432399981</v>
      </c>
      <c r="AD299" s="330">
        <v>944721450.92930305</v>
      </c>
      <c r="AE299" s="330">
        <v>172.03380576533308</v>
      </c>
      <c r="AF299" s="330">
        <v>1259628601.2390709</v>
      </c>
      <c r="AG299" s="330">
        <v>215.04225720666636</v>
      </c>
      <c r="AH299" s="330">
        <v>1574535751.5488386</v>
      </c>
      <c r="AI299" s="330">
        <v>236.54648292733299</v>
      </c>
      <c r="AJ299" s="330">
        <v>1731989326.7037225</v>
      </c>
      <c r="AK299" s="330">
        <v>215.04225720666636</v>
      </c>
      <c r="AL299" s="330">
        <v>1574535751.5488386</v>
      </c>
      <c r="AM299" s="330">
        <v>107.52112860333318</v>
      </c>
      <c r="AN299" s="330">
        <v>787267875.77441931</v>
      </c>
    </row>
    <row r="300" spans="1:40">
      <c r="A300" s="6" t="s">
        <v>30</v>
      </c>
      <c r="B300" s="75" t="s">
        <v>287</v>
      </c>
      <c r="C300" s="260" t="s">
        <v>965</v>
      </c>
      <c r="D300" s="2"/>
      <c r="E300" s="2">
        <v>6</v>
      </c>
      <c r="F300" s="6">
        <v>120</v>
      </c>
      <c r="G300" s="3">
        <v>5064576</v>
      </c>
      <c r="H300" s="17">
        <f t="shared" si="7"/>
        <v>42204.800000000003</v>
      </c>
      <c r="I300" s="266">
        <f>(K300/F300)/E300</f>
        <v>43.008451441333278</v>
      </c>
      <c r="J300" s="267">
        <v>258.05070864799967</v>
      </c>
      <c r="K300" s="262">
        <v>30966.08503775996</v>
      </c>
      <c r="L300" s="262">
        <f>K300*H300</f>
        <v>1306917425.8016517</v>
      </c>
      <c r="M300" s="16">
        <v>0.1</v>
      </c>
      <c r="N300" s="17">
        <f>M300*K300</f>
        <v>3096.6085037759963</v>
      </c>
      <c r="O300" s="282">
        <f>N300+K300</f>
        <v>34062.693541535955</v>
      </c>
      <c r="P300" s="282">
        <f>O300*H300</f>
        <v>1437609168.3818169</v>
      </c>
      <c r="Q300" s="330"/>
      <c r="R300" s="330">
        <v>0</v>
      </c>
      <c r="S300" s="330"/>
      <c r="T300" s="330">
        <v>0</v>
      </c>
      <c r="U300" s="330"/>
      <c r="V300" s="330">
        <v>0</v>
      </c>
      <c r="W300" s="330"/>
      <c r="X300" s="330">
        <v>0</v>
      </c>
      <c r="Y300" s="330"/>
      <c r="Z300" s="330">
        <v>0</v>
      </c>
      <c r="AA300" s="330"/>
      <c r="AB300" s="330">
        <v>0</v>
      </c>
      <c r="AC300" s="330">
        <v>3715.9302045311952</v>
      </c>
      <c r="AD300" s="330">
        <v>156830091.0961982</v>
      </c>
      <c r="AE300" s="330">
        <v>4954.5736060415938</v>
      </c>
      <c r="AF300" s="330">
        <v>209106788.12826428</v>
      </c>
      <c r="AG300" s="330">
        <v>6193.2170075519925</v>
      </c>
      <c r="AH300" s="330">
        <v>261383485.16033036</v>
      </c>
      <c r="AI300" s="330">
        <v>6812.538708307191</v>
      </c>
      <c r="AJ300" s="330">
        <v>287521833.67636335</v>
      </c>
      <c r="AK300" s="330">
        <v>6193.2170075519925</v>
      </c>
      <c r="AL300" s="330">
        <v>261383485.16033036</v>
      </c>
      <c r="AM300" s="330">
        <v>3096.6085037759963</v>
      </c>
      <c r="AN300" s="330">
        <v>130691742.58016518</v>
      </c>
    </row>
    <row r="301" spans="1:40">
      <c r="A301" s="6" t="s">
        <v>30</v>
      </c>
      <c r="B301" s="75" t="s">
        <v>287</v>
      </c>
      <c r="C301" s="260" t="s">
        <v>291</v>
      </c>
      <c r="D301" s="2"/>
      <c r="E301" s="2">
        <v>6</v>
      </c>
      <c r="F301" s="6">
        <v>1</v>
      </c>
      <c r="G301" s="3">
        <v>6364160</v>
      </c>
      <c r="H301" s="17">
        <f t="shared" si="7"/>
        <v>6364160</v>
      </c>
      <c r="I301" s="266">
        <f>(K301/F301)/E301</f>
        <v>179.20188100555529</v>
      </c>
      <c r="J301" s="267">
        <v>1075.2112860333318</v>
      </c>
      <c r="K301" s="262">
        <v>1075.2112860333318</v>
      </c>
      <c r="L301" s="262">
        <f>K301*H301</f>
        <v>6842816658.1218891</v>
      </c>
      <c r="M301" s="16">
        <v>0.1</v>
      </c>
      <c r="N301" s="17">
        <f>M301*K301</f>
        <v>107.52112860333318</v>
      </c>
      <c r="O301" s="282">
        <f>N301+K301</f>
        <v>1182.732414636665</v>
      </c>
      <c r="P301" s="282">
        <f>O301*H301</f>
        <v>7527098323.9340782</v>
      </c>
      <c r="Q301" s="330"/>
      <c r="R301" s="330">
        <v>0</v>
      </c>
      <c r="S301" s="330"/>
      <c r="T301" s="330">
        <v>0</v>
      </c>
      <c r="U301" s="330"/>
      <c r="V301" s="330">
        <v>0</v>
      </c>
      <c r="W301" s="330"/>
      <c r="X301" s="330">
        <v>0</v>
      </c>
      <c r="Y301" s="330"/>
      <c r="Z301" s="330">
        <v>0</v>
      </c>
      <c r="AA301" s="330"/>
      <c r="AB301" s="330">
        <v>0</v>
      </c>
      <c r="AC301" s="330">
        <v>129.02535432399981</v>
      </c>
      <c r="AD301" s="330">
        <v>821137998.97462666</v>
      </c>
      <c r="AE301" s="330">
        <v>172.03380576533308</v>
      </c>
      <c r="AF301" s="330">
        <v>1094850665.2995021</v>
      </c>
      <c r="AG301" s="330">
        <v>215.04225720666636</v>
      </c>
      <c r="AH301" s="330">
        <v>1368563331.6243777</v>
      </c>
      <c r="AI301" s="330">
        <v>236.54648292733299</v>
      </c>
      <c r="AJ301" s="330">
        <v>1505419664.7868154</v>
      </c>
      <c r="AK301" s="330">
        <v>215.04225720666636</v>
      </c>
      <c r="AL301" s="330">
        <v>1368563331.6243777</v>
      </c>
      <c r="AM301" s="330">
        <v>107.52112860333318</v>
      </c>
      <c r="AN301" s="330">
        <v>684281665.81218886</v>
      </c>
    </row>
    <row r="302" spans="1:40">
      <c r="A302" s="6" t="s">
        <v>30</v>
      </c>
      <c r="B302" s="75" t="s">
        <v>287</v>
      </c>
      <c r="C302" s="260" t="s">
        <v>966</v>
      </c>
      <c r="D302" s="2"/>
      <c r="E302" s="2">
        <v>6</v>
      </c>
      <c r="F302" s="6">
        <v>300</v>
      </c>
      <c r="G302" s="3">
        <v>4999714</v>
      </c>
      <c r="H302" s="17">
        <f t="shared" si="7"/>
        <v>16665.713333333333</v>
      </c>
      <c r="I302" s="266">
        <f>(K302/F302)/E302</f>
        <v>86.016902882666542</v>
      </c>
      <c r="J302" s="267">
        <v>516.10141729599923</v>
      </c>
      <c r="K302" s="262">
        <v>154830.42518879977</v>
      </c>
      <c r="L302" s="262">
        <f>K302*H302</f>
        <v>2580359481.4746494</v>
      </c>
      <c r="M302" s="16">
        <v>0.1</v>
      </c>
      <c r="N302" s="17">
        <f>M302*K302</f>
        <v>15483.042518879978</v>
      </c>
      <c r="O302" s="282">
        <f>N302+K302</f>
        <v>170313.46770767975</v>
      </c>
      <c r="P302" s="282">
        <f>O302*H302</f>
        <v>2838395429.6221147</v>
      </c>
      <c r="Q302" s="330"/>
      <c r="R302" s="330">
        <v>0</v>
      </c>
      <c r="S302" s="330"/>
      <c r="T302" s="330">
        <v>0</v>
      </c>
      <c r="U302" s="330"/>
      <c r="V302" s="330">
        <v>0</v>
      </c>
      <c r="W302" s="330"/>
      <c r="X302" s="330">
        <v>0</v>
      </c>
      <c r="Y302" s="330"/>
      <c r="Z302" s="330">
        <v>0</v>
      </c>
      <c r="AA302" s="330"/>
      <c r="AB302" s="330">
        <v>0</v>
      </c>
      <c r="AC302" s="330">
        <v>18579.651022655973</v>
      </c>
      <c r="AD302" s="330">
        <v>309643137.77695793</v>
      </c>
      <c r="AE302" s="330">
        <v>24772.868030207963</v>
      </c>
      <c r="AF302" s="330">
        <v>412857517.03594393</v>
      </c>
      <c r="AG302" s="330">
        <v>30966.085037759956</v>
      </c>
      <c r="AH302" s="330">
        <v>516071896.29492992</v>
      </c>
      <c r="AI302" s="330">
        <v>34062.693541535948</v>
      </c>
      <c r="AJ302" s="330">
        <v>567679085.92442286</v>
      </c>
      <c r="AK302" s="330">
        <v>30966.085037759956</v>
      </c>
      <c r="AL302" s="330">
        <v>516071896.29492992</v>
      </c>
      <c r="AM302" s="330">
        <v>15483.042518879978</v>
      </c>
      <c r="AN302" s="330">
        <v>258035948.14746496</v>
      </c>
    </row>
    <row r="303" spans="1:40">
      <c r="A303" s="6" t="s">
        <v>30</v>
      </c>
      <c r="B303" s="75" t="s">
        <v>287</v>
      </c>
      <c r="C303" s="260" t="s">
        <v>293</v>
      </c>
      <c r="D303" s="2"/>
      <c r="E303" s="2">
        <v>6</v>
      </c>
      <c r="F303" s="6">
        <v>1</v>
      </c>
      <c r="G303" s="3">
        <v>5561600</v>
      </c>
      <c r="H303" s="17">
        <f t="shared" si="7"/>
        <v>5561600</v>
      </c>
      <c r="I303" s="266">
        <f>(K303/F303)/E303</f>
        <v>71.680752402222126</v>
      </c>
      <c r="J303" s="267">
        <v>430.08451441333273</v>
      </c>
      <c r="K303" s="262">
        <v>430.08451441333273</v>
      </c>
      <c r="L303" s="262">
        <f>K303*H303</f>
        <v>2391958035.3611913</v>
      </c>
      <c r="M303" s="16">
        <v>0.1</v>
      </c>
      <c r="N303" s="17">
        <f>M303*K303</f>
        <v>43.008451441333278</v>
      </c>
      <c r="O303" s="282">
        <f>N303+K303</f>
        <v>473.09296585466598</v>
      </c>
      <c r="P303" s="282">
        <f>O303*H303</f>
        <v>2631153838.8973103</v>
      </c>
      <c r="Q303" s="330"/>
      <c r="R303" s="330">
        <v>0</v>
      </c>
      <c r="S303" s="330"/>
      <c r="T303" s="330">
        <v>0</v>
      </c>
      <c r="U303" s="330"/>
      <c r="V303" s="330">
        <v>0</v>
      </c>
      <c r="W303" s="330"/>
      <c r="X303" s="330">
        <v>0</v>
      </c>
      <c r="Y303" s="330"/>
      <c r="Z303" s="330">
        <v>0</v>
      </c>
      <c r="AA303" s="330"/>
      <c r="AB303" s="330">
        <v>0</v>
      </c>
      <c r="AC303" s="330">
        <v>51.610141729599924</v>
      </c>
      <c r="AD303" s="330">
        <v>287034964.24334294</v>
      </c>
      <c r="AE303" s="330">
        <v>68.813522306133237</v>
      </c>
      <c r="AF303" s="330">
        <v>382713285.6577906</v>
      </c>
      <c r="AG303" s="330">
        <v>86.016902882666557</v>
      </c>
      <c r="AH303" s="330">
        <v>478391607.07223833</v>
      </c>
      <c r="AI303" s="330">
        <v>94.618593170933195</v>
      </c>
      <c r="AJ303" s="330">
        <v>526230767.77946204</v>
      </c>
      <c r="AK303" s="330">
        <v>86.016902882666557</v>
      </c>
      <c r="AL303" s="330">
        <v>478391607.07223833</v>
      </c>
      <c r="AM303" s="330">
        <v>43.008451441333278</v>
      </c>
      <c r="AN303" s="330">
        <v>239195803.53611916</v>
      </c>
    </row>
    <row r="304" spans="1:40">
      <c r="A304" s="6" t="s">
        <v>30</v>
      </c>
      <c r="B304" s="75" t="s">
        <v>287</v>
      </c>
      <c r="C304" s="260" t="s">
        <v>294</v>
      </c>
      <c r="D304" s="2"/>
      <c r="E304" s="2">
        <v>6</v>
      </c>
      <c r="F304" s="6">
        <v>1</v>
      </c>
      <c r="G304" s="3">
        <v>7397350</v>
      </c>
      <c r="H304" s="17">
        <f t="shared" si="7"/>
        <v>7397350</v>
      </c>
      <c r="I304" s="266">
        <f>(K304/F304)/E304</f>
        <v>179.20188100555529</v>
      </c>
      <c r="J304" s="267">
        <v>1075.2112860333318</v>
      </c>
      <c r="K304" s="267">
        <v>1075.2112860333318</v>
      </c>
      <c r="L304" s="262">
        <f>K304*H304</f>
        <v>7953714206.7386675</v>
      </c>
      <c r="M304" s="16">
        <v>0.1</v>
      </c>
      <c r="N304" s="17">
        <f>M304*K304</f>
        <v>107.52112860333318</v>
      </c>
      <c r="O304" s="282">
        <f>N304+K304</f>
        <v>1182.732414636665</v>
      </c>
      <c r="P304" s="282">
        <f>O304*H304</f>
        <v>8749085627.4125347</v>
      </c>
      <c r="Q304" s="330"/>
      <c r="R304" s="330">
        <v>0</v>
      </c>
      <c r="S304" s="330"/>
      <c r="T304" s="330">
        <v>0</v>
      </c>
      <c r="U304" s="330"/>
      <c r="V304" s="330">
        <v>0</v>
      </c>
      <c r="W304" s="330"/>
      <c r="X304" s="330">
        <v>0</v>
      </c>
      <c r="Y304" s="330"/>
      <c r="Z304" s="330">
        <v>0</v>
      </c>
      <c r="AA304" s="330"/>
      <c r="AB304" s="330">
        <v>0</v>
      </c>
      <c r="AC304" s="330">
        <v>129.02535432399981</v>
      </c>
      <c r="AD304" s="330">
        <v>954445704.80864</v>
      </c>
      <c r="AE304" s="330">
        <v>172.03380576533308</v>
      </c>
      <c r="AF304" s="330">
        <v>1272594273.0781868</v>
      </c>
      <c r="AG304" s="330">
        <v>215.04225720666636</v>
      </c>
      <c r="AH304" s="330">
        <v>1590742841.3477335</v>
      </c>
      <c r="AI304" s="330">
        <v>236.54648292733299</v>
      </c>
      <c r="AJ304" s="330">
        <v>1749817125.4825068</v>
      </c>
      <c r="AK304" s="330">
        <v>215.04225720666636</v>
      </c>
      <c r="AL304" s="330">
        <v>1590742841.3477335</v>
      </c>
      <c r="AM304" s="330">
        <v>107.52112860333318</v>
      </c>
      <c r="AN304" s="330">
        <v>795371420.67386675</v>
      </c>
    </row>
    <row r="305" spans="1:40">
      <c r="A305" s="6" t="s">
        <v>30</v>
      </c>
      <c r="B305" s="75" t="s">
        <v>287</v>
      </c>
      <c r="C305" s="260" t="s">
        <v>295</v>
      </c>
      <c r="D305" s="2"/>
      <c r="E305" s="2">
        <v>6</v>
      </c>
      <c r="F305" s="6">
        <v>1</v>
      </c>
      <c r="G305" s="3">
        <v>1056000</v>
      </c>
      <c r="H305" s="17">
        <f t="shared" si="7"/>
        <v>1056000</v>
      </c>
      <c r="I305" s="266">
        <f>(K305/F305)/E305</f>
        <v>179.20188100555529</v>
      </c>
      <c r="J305" s="267">
        <v>1075.2112860333318</v>
      </c>
      <c r="K305" s="267">
        <v>1075.2112860333318</v>
      </c>
      <c r="L305" s="262">
        <f>K305*H305</f>
        <v>1135423118.0511985</v>
      </c>
      <c r="M305" s="16">
        <v>0.1</v>
      </c>
      <c r="N305" s="17">
        <f>M305*K305</f>
        <v>107.52112860333318</v>
      </c>
      <c r="O305" s="282">
        <f>N305+K305</f>
        <v>1182.732414636665</v>
      </c>
      <c r="P305" s="282">
        <f>O305*H305</f>
        <v>1248965429.8563182</v>
      </c>
      <c r="Q305" s="330"/>
      <c r="R305" s="330">
        <v>0</v>
      </c>
      <c r="S305" s="330"/>
      <c r="T305" s="330">
        <v>0</v>
      </c>
      <c r="U305" s="330"/>
      <c r="V305" s="330">
        <v>0</v>
      </c>
      <c r="W305" s="330"/>
      <c r="X305" s="330">
        <v>0</v>
      </c>
      <c r="Y305" s="330"/>
      <c r="Z305" s="330">
        <v>0</v>
      </c>
      <c r="AA305" s="330"/>
      <c r="AB305" s="330">
        <v>0</v>
      </c>
      <c r="AC305" s="330">
        <v>129.02535432399981</v>
      </c>
      <c r="AD305" s="330">
        <v>136250774.1661438</v>
      </c>
      <c r="AE305" s="330">
        <v>172.03380576533308</v>
      </c>
      <c r="AF305" s="330">
        <v>181667698.88819173</v>
      </c>
      <c r="AG305" s="330">
        <v>215.04225720666636</v>
      </c>
      <c r="AH305" s="330">
        <v>227084623.61023968</v>
      </c>
      <c r="AI305" s="330">
        <v>236.54648292733299</v>
      </c>
      <c r="AJ305" s="330">
        <v>249793085.97126365</v>
      </c>
      <c r="AK305" s="330">
        <v>215.04225720666636</v>
      </c>
      <c r="AL305" s="330">
        <v>227084623.61023968</v>
      </c>
      <c r="AM305" s="330">
        <v>107.52112860333318</v>
      </c>
      <c r="AN305" s="330">
        <v>113542311.80511984</v>
      </c>
    </row>
    <row r="306" spans="1:40">
      <c r="A306" s="6" t="s">
        <v>30</v>
      </c>
      <c r="B306" s="75" t="s">
        <v>287</v>
      </c>
      <c r="C306" s="260" t="s">
        <v>296</v>
      </c>
      <c r="D306" s="2"/>
      <c r="E306" s="2">
        <v>6</v>
      </c>
      <c r="F306" s="6">
        <v>1</v>
      </c>
      <c r="G306" s="3">
        <v>9856000</v>
      </c>
      <c r="H306" s="17">
        <f t="shared" si="7"/>
        <v>9856000</v>
      </c>
      <c r="I306" s="266">
        <f>(K306/F306)/E306</f>
        <v>35.840376201111063</v>
      </c>
      <c r="J306" s="267">
        <v>215.04225720666636</v>
      </c>
      <c r="K306" s="267">
        <v>215.04225720666636</v>
      </c>
      <c r="L306" s="262">
        <f>K306*H306</f>
        <v>2119456487.0289037</v>
      </c>
      <c r="M306" s="16">
        <v>0.1</v>
      </c>
      <c r="N306" s="17">
        <f>M306*K306</f>
        <v>21.504225720666639</v>
      </c>
      <c r="O306" s="282">
        <f>N306+K306</f>
        <v>236.54648292733299</v>
      </c>
      <c r="P306" s="282">
        <f>O306*H306</f>
        <v>2331402135.7317939</v>
      </c>
      <c r="Q306" s="330"/>
      <c r="R306" s="330">
        <v>0</v>
      </c>
      <c r="S306" s="330"/>
      <c r="T306" s="330">
        <v>0</v>
      </c>
      <c r="U306" s="330"/>
      <c r="V306" s="330">
        <v>0</v>
      </c>
      <c r="W306" s="330"/>
      <c r="X306" s="330">
        <v>0</v>
      </c>
      <c r="Y306" s="330"/>
      <c r="Z306" s="330">
        <v>0</v>
      </c>
      <c r="AA306" s="330"/>
      <c r="AB306" s="330">
        <v>0</v>
      </c>
      <c r="AC306" s="330">
        <v>25.805070864799962</v>
      </c>
      <c r="AD306" s="330">
        <v>254334778.44346842</v>
      </c>
      <c r="AE306" s="330">
        <v>34.406761153066618</v>
      </c>
      <c r="AF306" s="330">
        <v>339113037.92462456</v>
      </c>
      <c r="AG306" s="330">
        <v>43.008451441333278</v>
      </c>
      <c r="AH306" s="330">
        <v>423891297.40578079</v>
      </c>
      <c r="AI306" s="330">
        <v>47.309296585466598</v>
      </c>
      <c r="AJ306" s="330">
        <v>466280427.14635879</v>
      </c>
      <c r="AK306" s="330">
        <v>43.008451441333278</v>
      </c>
      <c r="AL306" s="330">
        <v>423891297.40578079</v>
      </c>
      <c r="AM306" s="330">
        <v>21.504225720666639</v>
      </c>
      <c r="AN306" s="330">
        <v>211945648.7028904</v>
      </c>
    </row>
    <row r="307" spans="1:40">
      <c r="A307" s="6" t="s">
        <v>30</v>
      </c>
      <c r="B307" s="75" t="s">
        <v>287</v>
      </c>
      <c r="C307" s="260" t="s">
        <v>297</v>
      </c>
      <c r="D307" s="2"/>
      <c r="E307" s="2">
        <v>6</v>
      </c>
      <c r="F307" s="6">
        <v>1</v>
      </c>
      <c r="G307" s="3">
        <v>322857</v>
      </c>
      <c r="H307" s="17">
        <f t="shared" si="7"/>
        <v>322857</v>
      </c>
      <c r="I307" s="266">
        <f>(K307/F307)/E307</f>
        <v>89.600940502777647</v>
      </c>
      <c r="J307" s="267">
        <v>537.60564301666591</v>
      </c>
      <c r="K307" s="267">
        <v>537.60564301666591</v>
      </c>
      <c r="L307" s="262">
        <f>K307*H307</f>
        <v>173569745.0874317</v>
      </c>
      <c r="M307" s="16">
        <v>0.1</v>
      </c>
      <c r="N307" s="17">
        <f>M307*K307</f>
        <v>53.760564301666591</v>
      </c>
      <c r="O307" s="282">
        <f>N307+K307</f>
        <v>591.3662073183325</v>
      </c>
      <c r="P307" s="282">
        <f>O307*H307</f>
        <v>190926719.59617487</v>
      </c>
      <c r="Q307" s="330"/>
      <c r="R307" s="330">
        <v>0</v>
      </c>
      <c r="S307" s="330"/>
      <c r="T307" s="330">
        <v>0</v>
      </c>
      <c r="U307" s="330"/>
      <c r="V307" s="330">
        <v>0</v>
      </c>
      <c r="W307" s="330"/>
      <c r="X307" s="330">
        <v>0</v>
      </c>
      <c r="Y307" s="330"/>
      <c r="Z307" s="330">
        <v>0</v>
      </c>
      <c r="AA307" s="330"/>
      <c r="AB307" s="330">
        <v>0</v>
      </c>
      <c r="AC307" s="330">
        <v>64.512677161999903</v>
      </c>
      <c r="AD307" s="330">
        <v>20828369.410491802</v>
      </c>
      <c r="AE307" s="330">
        <v>86.016902882666542</v>
      </c>
      <c r="AF307" s="330">
        <v>27771159.213989072</v>
      </c>
      <c r="AG307" s="330">
        <v>107.52112860333318</v>
      </c>
      <c r="AH307" s="330">
        <v>34713949.017486341</v>
      </c>
      <c r="AI307" s="330">
        <v>118.27324146366649</v>
      </c>
      <c r="AJ307" s="330">
        <v>38185343.919234976</v>
      </c>
      <c r="AK307" s="330">
        <v>107.52112860333318</v>
      </c>
      <c r="AL307" s="330">
        <v>34713949.017486341</v>
      </c>
      <c r="AM307" s="330">
        <v>53.760564301666591</v>
      </c>
      <c r="AN307" s="330">
        <v>17356974.508743171</v>
      </c>
    </row>
    <row r="308" spans="1:40">
      <c r="A308" s="6" t="s">
        <v>30</v>
      </c>
      <c r="B308" s="75" t="s">
        <v>287</v>
      </c>
      <c r="C308" s="260" t="s">
        <v>967</v>
      </c>
      <c r="D308" s="2"/>
      <c r="E308" s="2">
        <v>6</v>
      </c>
      <c r="F308" s="6">
        <v>90</v>
      </c>
      <c r="G308" s="3">
        <v>885456</v>
      </c>
      <c r="H308" s="17">
        <f t="shared" si="7"/>
        <v>9838.4</v>
      </c>
      <c r="I308" s="266">
        <f>(K308/F308)/E308</f>
        <v>38.229734614518463</v>
      </c>
      <c r="J308" s="267">
        <v>229.37840768711078</v>
      </c>
      <c r="K308" s="263">
        <v>20644.056691839971</v>
      </c>
      <c r="L308" s="262">
        <f>K308*H308</f>
        <v>203104487.35699835</v>
      </c>
      <c r="M308" s="16">
        <v>0.1</v>
      </c>
      <c r="N308" s="17">
        <f>M308*K308</f>
        <v>2064.4056691839974</v>
      </c>
      <c r="O308" s="282">
        <f>N308+K308</f>
        <v>22708.462361023969</v>
      </c>
      <c r="P308" s="282">
        <f>O308*H308</f>
        <v>223414936.09269822</v>
      </c>
      <c r="Q308" s="330"/>
      <c r="R308" s="330">
        <v>0</v>
      </c>
      <c r="S308" s="330"/>
      <c r="T308" s="330">
        <v>0</v>
      </c>
      <c r="U308" s="330"/>
      <c r="V308" s="330">
        <v>0</v>
      </c>
      <c r="W308" s="330"/>
      <c r="X308" s="330">
        <v>0</v>
      </c>
      <c r="Y308" s="330"/>
      <c r="Z308" s="330">
        <v>0</v>
      </c>
      <c r="AA308" s="330"/>
      <c r="AB308" s="330">
        <v>0</v>
      </c>
      <c r="AC308" s="330">
        <v>2477.2868030207965</v>
      </c>
      <c r="AD308" s="330">
        <v>24372538.482839804</v>
      </c>
      <c r="AE308" s="330">
        <v>3303.0490706943956</v>
      </c>
      <c r="AF308" s="330">
        <v>32496717.97711974</v>
      </c>
      <c r="AG308" s="330">
        <v>4128.8113383679947</v>
      </c>
      <c r="AH308" s="330">
        <v>40620897.47139968</v>
      </c>
      <c r="AI308" s="330">
        <v>4541.6924722047934</v>
      </c>
      <c r="AJ308" s="330">
        <v>44682987.21853964</v>
      </c>
      <c r="AK308" s="330">
        <v>4128.8113383679947</v>
      </c>
      <c r="AL308" s="330">
        <v>40620897.47139968</v>
      </c>
      <c r="AM308" s="330">
        <v>2064.4056691839974</v>
      </c>
      <c r="AN308" s="330">
        <v>20310448.73569984</v>
      </c>
    </row>
    <row r="309" spans="1:40">
      <c r="A309" s="6" t="s">
        <v>30</v>
      </c>
      <c r="B309" s="75" t="s">
        <v>287</v>
      </c>
      <c r="C309" s="260" t="s">
        <v>299</v>
      </c>
      <c r="D309" s="2"/>
      <c r="E309" s="2">
        <v>6</v>
      </c>
      <c r="F309" s="6">
        <v>1</v>
      </c>
      <c r="G309" s="3">
        <v>5714286</v>
      </c>
      <c r="H309" s="17">
        <f t="shared" si="7"/>
        <v>5714286</v>
      </c>
      <c r="I309" s="266">
        <f>(K309/F309)/E309</f>
        <v>284.0625</v>
      </c>
      <c r="J309" s="267">
        <v>1704.375</v>
      </c>
      <c r="K309" s="267">
        <v>1704.375</v>
      </c>
      <c r="L309" s="262">
        <f>K309*H309</f>
        <v>9739286201.25</v>
      </c>
      <c r="M309" s="16">
        <v>0.1</v>
      </c>
      <c r="N309" s="17">
        <f>M309*K309</f>
        <v>170.4375</v>
      </c>
      <c r="O309" s="282">
        <f>N309+K309</f>
        <v>1874.8125</v>
      </c>
      <c r="P309" s="282">
        <f>O309*H309</f>
        <v>10713214821.375</v>
      </c>
      <c r="Q309" s="330"/>
      <c r="R309" s="330">
        <v>0</v>
      </c>
      <c r="S309" s="330"/>
      <c r="T309" s="330">
        <v>0</v>
      </c>
      <c r="U309" s="330"/>
      <c r="V309" s="330">
        <v>0</v>
      </c>
      <c r="W309" s="330"/>
      <c r="X309" s="330">
        <v>0</v>
      </c>
      <c r="Y309" s="330"/>
      <c r="Z309" s="330">
        <v>0</v>
      </c>
      <c r="AA309" s="330"/>
      <c r="AB309" s="330">
        <v>0</v>
      </c>
      <c r="AC309" s="330">
        <v>204.52500000000001</v>
      </c>
      <c r="AD309" s="330">
        <v>1168714344.1500001</v>
      </c>
      <c r="AE309" s="330">
        <v>272.7</v>
      </c>
      <c r="AF309" s="330">
        <v>1558285792.2</v>
      </c>
      <c r="AG309" s="330">
        <v>340.875</v>
      </c>
      <c r="AH309" s="330">
        <v>1947857240.25</v>
      </c>
      <c r="AI309" s="330">
        <v>374.96249999999998</v>
      </c>
      <c r="AJ309" s="330">
        <v>2142642964.2749999</v>
      </c>
      <c r="AK309" s="330">
        <v>340.875</v>
      </c>
      <c r="AL309" s="330">
        <v>1947857240.25</v>
      </c>
      <c r="AM309" s="330">
        <v>170.4375</v>
      </c>
      <c r="AN309" s="330">
        <v>973928620.125</v>
      </c>
    </row>
    <row r="310" spans="1:40">
      <c r="A310" s="6" t="s">
        <v>30</v>
      </c>
      <c r="B310" s="75" t="s">
        <v>287</v>
      </c>
      <c r="C310" s="260" t="s">
        <v>968</v>
      </c>
      <c r="D310" s="2"/>
      <c r="E310" s="2">
        <v>6</v>
      </c>
      <c r="F310" s="6">
        <v>60</v>
      </c>
      <c r="G310" s="3">
        <v>1381248</v>
      </c>
      <c r="H310" s="17">
        <f t="shared" si="7"/>
        <v>23020.799999999999</v>
      </c>
      <c r="I310" s="266">
        <f>(K310/F310)/E310</f>
        <v>11.946792067037022</v>
      </c>
      <c r="J310" s="267">
        <v>71.680752402222126</v>
      </c>
      <c r="K310" s="267">
        <v>4300.8451441333273</v>
      </c>
      <c r="L310" s="262">
        <f>K310*H310</f>
        <v>99008895.894064501</v>
      </c>
      <c r="M310" s="16">
        <v>0.1</v>
      </c>
      <c r="N310" s="17">
        <f>M310*K310</f>
        <v>430.08451441333273</v>
      </c>
      <c r="O310" s="282">
        <f>N310+K310</f>
        <v>4730.92965854666</v>
      </c>
      <c r="P310" s="282">
        <f>O310*H310</f>
        <v>108909785.48347095</v>
      </c>
      <c r="Q310" s="330"/>
      <c r="R310" s="330">
        <v>0</v>
      </c>
      <c r="S310" s="330"/>
      <c r="T310" s="330">
        <v>0</v>
      </c>
      <c r="U310" s="330"/>
      <c r="V310" s="330">
        <v>0</v>
      </c>
      <c r="W310" s="330"/>
      <c r="X310" s="330">
        <v>0</v>
      </c>
      <c r="Y310" s="330"/>
      <c r="Z310" s="330">
        <v>0</v>
      </c>
      <c r="AA310" s="330"/>
      <c r="AB310" s="330">
        <v>0</v>
      </c>
      <c r="AC310" s="330">
        <v>516.10141729599923</v>
      </c>
      <c r="AD310" s="330">
        <v>11881067.507287739</v>
      </c>
      <c r="AE310" s="330">
        <v>688.13522306133234</v>
      </c>
      <c r="AF310" s="330">
        <v>15841423.34305032</v>
      </c>
      <c r="AG310" s="330">
        <v>860.16902882666545</v>
      </c>
      <c r="AH310" s="330">
        <v>19801779.178812899</v>
      </c>
      <c r="AI310" s="330">
        <v>946.18593170933195</v>
      </c>
      <c r="AJ310" s="330">
        <v>21781957.09669419</v>
      </c>
      <c r="AK310" s="330">
        <v>860.16902882666545</v>
      </c>
      <c r="AL310" s="330">
        <v>19801779.178812899</v>
      </c>
      <c r="AM310" s="330">
        <v>430.08451441333273</v>
      </c>
      <c r="AN310" s="330">
        <v>9900889.5894064493</v>
      </c>
    </row>
    <row r="311" spans="1:40">
      <c r="A311" s="9" t="s">
        <v>30</v>
      </c>
      <c r="B311" s="75" t="s">
        <v>287</v>
      </c>
      <c r="C311" s="260" t="s">
        <v>969</v>
      </c>
      <c r="D311" s="2"/>
      <c r="E311" s="2">
        <v>6</v>
      </c>
      <c r="F311" s="6">
        <v>180</v>
      </c>
      <c r="G311" s="3">
        <v>11571429</v>
      </c>
      <c r="H311" s="17">
        <f t="shared" si="7"/>
        <v>64285.716666666667</v>
      </c>
      <c r="I311" s="266">
        <f>(K311/F311)/E311</f>
        <v>23.893584134074036</v>
      </c>
      <c r="J311" s="267">
        <v>143.36150480444422</v>
      </c>
      <c r="K311" s="267">
        <v>25805.07086479996</v>
      </c>
      <c r="L311" s="262">
        <f>K311*H311</f>
        <v>1658897474.1777852</v>
      </c>
      <c r="M311" s="16">
        <v>0.1</v>
      </c>
      <c r="N311" s="17">
        <f>M311*K311</f>
        <v>2580.5070864799964</v>
      </c>
      <c r="O311" s="282">
        <f>N311+K311</f>
        <v>28385.577951279956</v>
      </c>
      <c r="P311" s="282">
        <f>O311*H311</f>
        <v>1824787221.5955637</v>
      </c>
      <c r="Q311" s="330"/>
      <c r="R311" s="330">
        <v>0</v>
      </c>
      <c r="S311" s="330"/>
      <c r="T311" s="330">
        <v>0</v>
      </c>
      <c r="U311" s="330"/>
      <c r="V311" s="330">
        <v>0</v>
      </c>
      <c r="W311" s="330"/>
      <c r="X311" s="330">
        <v>0</v>
      </c>
      <c r="Y311" s="330"/>
      <c r="Z311" s="330">
        <v>0</v>
      </c>
      <c r="AA311" s="330"/>
      <c r="AB311" s="330">
        <v>0</v>
      </c>
      <c r="AC311" s="330">
        <v>3096.6085037759949</v>
      </c>
      <c r="AD311" s="330">
        <v>199067696.9013342</v>
      </c>
      <c r="AE311" s="330">
        <v>4128.8113383679938</v>
      </c>
      <c r="AF311" s="330">
        <v>265423595.86844563</v>
      </c>
      <c r="AG311" s="330">
        <v>5161.0141729599927</v>
      </c>
      <c r="AH311" s="330">
        <v>331779494.8355571</v>
      </c>
      <c r="AI311" s="330">
        <v>5677.1155902559913</v>
      </c>
      <c r="AJ311" s="330">
        <v>364957444.31911278</v>
      </c>
      <c r="AK311" s="330">
        <v>5161.0141729599927</v>
      </c>
      <c r="AL311" s="330">
        <v>331779494.8355571</v>
      </c>
      <c r="AM311" s="330">
        <v>2580.5070864799964</v>
      </c>
      <c r="AN311" s="330">
        <v>165889747.41777855</v>
      </c>
    </row>
    <row r="312" spans="1:40">
      <c r="A312" s="1" t="s">
        <v>30</v>
      </c>
      <c r="B312" s="75" t="s">
        <v>287</v>
      </c>
      <c r="C312" s="260" t="s">
        <v>970</v>
      </c>
      <c r="D312" s="2"/>
      <c r="E312" s="2">
        <v>6</v>
      </c>
      <c r="F312" s="6">
        <v>90</v>
      </c>
      <c r="G312" s="3">
        <v>2312640</v>
      </c>
      <c r="H312" s="17">
        <f t="shared" si="7"/>
        <v>25696</v>
      </c>
      <c r="I312" s="266">
        <f>(K312/F312)/E312</f>
        <v>11.946792067037018</v>
      </c>
      <c r="J312" s="267">
        <v>71.680752402222112</v>
      </c>
      <c r="K312" s="267">
        <v>6451.26771619999</v>
      </c>
      <c r="L312" s="262">
        <f>K312*H312</f>
        <v>165771775.23547494</v>
      </c>
      <c r="M312" s="16">
        <v>0.1</v>
      </c>
      <c r="N312" s="17">
        <f>M312*K312</f>
        <v>645.12677161999909</v>
      </c>
      <c r="O312" s="282">
        <f>N312+K312</f>
        <v>7096.3944878199891</v>
      </c>
      <c r="P312" s="282">
        <f>O312*H312</f>
        <v>182348952.75902244</v>
      </c>
      <c r="Q312" s="330"/>
      <c r="R312" s="330">
        <v>0</v>
      </c>
      <c r="S312" s="330"/>
      <c r="T312" s="330">
        <v>0</v>
      </c>
      <c r="U312" s="330"/>
      <c r="V312" s="330">
        <v>0</v>
      </c>
      <c r="W312" s="330"/>
      <c r="X312" s="330">
        <v>0</v>
      </c>
      <c r="Y312" s="330"/>
      <c r="Z312" s="330">
        <v>0</v>
      </c>
      <c r="AA312" s="330"/>
      <c r="AB312" s="330">
        <v>0</v>
      </c>
      <c r="AC312" s="330">
        <v>774.15212594399873</v>
      </c>
      <c r="AD312" s="330">
        <v>19892613.02825699</v>
      </c>
      <c r="AE312" s="330">
        <v>1032.2028345919985</v>
      </c>
      <c r="AF312" s="330">
        <v>26523484.037675992</v>
      </c>
      <c r="AG312" s="330">
        <v>1290.2535432399982</v>
      </c>
      <c r="AH312" s="330">
        <v>33154355.047094993</v>
      </c>
      <c r="AI312" s="330">
        <v>1419.2788975639978</v>
      </c>
      <c r="AJ312" s="330">
        <v>36469790.55180449</v>
      </c>
      <c r="AK312" s="330">
        <v>1290.2535432399982</v>
      </c>
      <c r="AL312" s="330">
        <v>33154355.047094993</v>
      </c>
      <c r="AM312" s="330">
        <v>645.12677161999909</v>
      </c>
      <c r="AN312" s="330">
        <v>16577177.523547497</v>
      </c>
    </row>
    <row r="313" spans="1:40" s="338" customFormat="1" ht="12.75">
      <c r="A313" s="333"/>
      <c r="B313" s="327"/>
      <c r="C313" s="334"/>
      <c r="D313" s="327"/>
      <c r="E313" s="327"/>
      <c r="F313" s="327"/>
      <c r="G313" s="335"/>
      <c r="H313" s="320"/>
      <c r="I313" s="320"/>
      <c r="J313" s="320"/>
      <c r="K313" s="336">
        <f>SUM(K2:K312)</f>
        <v>823571310.51448846</v>
      </c>
      <c r="L313" s="336">
        <f>SUM(L2:L312)</f>
        <v>13876785451242.736</v>
      </c>
      <c r="M313" s="335"/>
      <c r="N313" s="335"/>
      <c r="O313" s="337">
        <f>SUM(O2:O312)</f>
        <v>973958345.24593699</v>
      </c>
      <c r="P313" s="337">
        <f>SUM(P2:P312)</f>
        <v>16910900490109.045</v>
      </c>
      <c r="Q313" s="331">
        <f t="shared" ref="Q313:AN313" si="8">SUM(Q2:Q312)</f>
        <v>32009136.704000004</v>
      </c>
      <c r="R313" s="331">
        <f t="shared" si="8"/>
        <v>463156310836.73596</v>
      </c>
      <c r="S313" s="331">
        <f t="shared" si="8"/>
        <v>63607801.408000007</v>
      </c>
      <c r="T313" s="331">
        <f t="shared" si="8"/>
        <v>921429221673.47192</v>
      </c>
      <c r="U313" s="331">
        <f t="shared" si="8"/>
        <v>70975891.583999991</v>
      </c>
      <c r="V313" s="331">
        <f t="shared" si="8"/>
        <v>1004538224062.6561</v>
      </c>
      <c r="W313" s="331">
        <f t="shared" si="8"/>
        <v>55958791.231999993</v>
      </c>
      <c r="X313" s="331">
        <f t="shared" si="8"/>
        <v>813656978084.28796</v>
      </c>
      <c r="Y313" s="331">
        <f t="shared" si="8"/>
        <v>71404051.583999991</v>
      </c>
      <c r="Z313" s="331">
        <f t="shared" si="8"/>
        <v>1038781758982.6561</v>
      </c>
      <c r="AA313" s="331">
        <f t="shared" si="8"/>
        <v>58047687.231999993</v>
      </c>
      <c r="AB313" s="331">
        <f t="shared" si="8"/>
        <v>858158542444.28809</v>
      </c>
      <c r="AC313" s="331">
        <f t="shared" si="8"/>
        <v>81985344.909738585</v>
      </c>
      <c r="AD313" s="331">
        <f t="shared" si="8"/>
        <v>1414242803330.7603</v>
      </c>
      <c r="AE313" s="331">
        <f t="shared" si="8"/>
        <v>81787412.626318157</v>
      </c>
      <c r="AF313" s="331">
        <f t="shared" si="8"/>
        <v>1500718118863.7329</v>
      </c>
      <c r="AG313" s="331">
        <f t="shared" si="8"/>
        <v>75916606.16689764</v>
      </c>
      <c r="AH313" s="331">
        <f t="shared" si="8"/>
        <v>1490336768247.5234</v>
      </c>
      <c r="AI313" s="331">
        <f t="shared" si="8"/>
        <v>85916136.018787444</v>
      </c>
      <c r="AJ313" s="331">
        <f t="shared" si="8"/>
        <v>1675237030030.1123</v>
      </c>
      <c r="AK313" s="331">
        <f t="shared" si="8"/>
        <v>83916344.342897654</v>
      </c>
      <c r="AL313" s="331">
        <f t="shared" si="8"/>
        <v>1599654584612.7073</v>
      </c>
      <c r="AM313" s="331">
        <f t="shared" si="8"/>
        <v>62046106.705848843</v>
      </c>
      <c r="AN313" s="331">
        <f t="shared" si="8"/>
        <v>1096875110073.8036</v>
      </c>
    </row>
    <row r="314" spans="1:40" s="338" customFormat="1" ht="12.75">
      <c r="A314" s="339"/>
      <c r="B314" s="339" t="s">
        <v>321</v>
      </c>
      <c r="C314" s="339" t="s">
        <v>473</v>
      </c>
      <c r="D314" s="340"/>
      <c r="E314" s="341"/>
      <c r="F314" s="342"/>
      <c r="G314" s="343" t="s">
        <v>1002</v>
      </c>
      <c r="H314" s="343" t="s">
        <v>1003</v>
      </c>
      <c r="I314" s="344" t="s">
        <v>1053</v>
      </c>
      <c r="J314" s="344" t="s">
        <v>1070</v>
      </c>
      <c r="K314" s="345"/>
      <c r="L314" s="345"/>
      <c r="M314" s="346"/>
      <c r="N314" s="346"/>
      <c r="O314" s="342"/>
      <c r="P314" s="320"/>
      <c r="Q314" s="332">
        <f t="shared" ref="Q314:AN314" si="9">SUM(Q2:Q199)</f>
        <v>31965936.704000004</v>
      </c>
      <c r="R314" s="332">
        <f t="shared" si="9"/>
        <v>462725909236.73596</v>
      </c>
      <c r="S314" s="332">
        <f t="shared" si="9"/>
        <v>63521401.408000007</v>
      </c>
      <c r="T314" s="332">
        <f t="shared" si="9"/>
        <v>920568418473.47192</v>
      </c>
      <c r="U314" s="332">
        <f t="shared" si="9"/>
        <v>70054291.583999991</v>
      </c>
      <c r="V314" s="332">
        <f t="shared" si="9"/>
        <v>990709139062.65613</v>
      </c>
      <c r="W314" s="332">
        <f t="shared" si="9"/>
        <v>54811591.231999993</v>
      </c>
      <c r="X314" s="332">
        <f t="shared" si="9"/>
        <v>796340991164.28796</v>
      </c>
      <c r="Y314" s="332">
        <f t="shared" si="9"/>
        <v>70178851.583999991</v>
      </c>
      <c r="Z314" s="332">
        <f t="shared" si="9"/>
        <v>1020378845782.6561</v>
      </c>
      <c r="AA314" s="332">
        <f t="shared" si="9"/>
        <v>56105287.231999993</v>
      </c>
      <c r="AB314" s="332">
        <f t="shared" si="9"/>
        <v>825826044524.28809</v>
      </c>
      <c r="AC314" s="332">
        <f t="shared" si="9"/>
        <v>79709605.760000005</v>
      </c>
      <c r="AD314" s="332">
        <f t="shared" si="9"/>
        <v>1154373073091.8401</v>
      </c>
      <c r="AE314" s="332">
        <f t="shared" si="9"/>
        <v>79361413.760000005</v>
      </c>
      <c r="AF314" s="332">
        <f t="shared" si="9"/>
        <v>1164324526451.8401</v>
      </c>
      <c r="AG314" s="332">
        <f t="shared" si="9"/>
        <v>71883019.583999991</v>
      </c>
      <c r="AH314" s="332">
        <f t="shared" si="9"/>
        <v>1054747299142.6561</v>
      </c>
      <c r="AI314" s="332">
        <f t="shared" si="9"/>
        <v>80062755.577600047</v>
      </c>
      <c r="AJ314" s="332">
        <f t="shared" si="9"/>
        <v>1173431340646.759</v>
      </c>
      <c r="AK314" s="332">
        <f t="shared" si="9"/>
        <v>78067717.760000005</v>
      </c>
      <c r="AL314" s="332">
        <f t="shared" si="9"/>
        <v>1134839473091.8401</v>
      </c>
      <c r="AM314" s="332">
        <f t="shared" si="9"/>
        <v>53164745.414400019</v>
      </c>
      <c r="AN314" s="332">
        <f t="shared" si="9"/>
        <v>747797670249.37</v>
      </c>
    </row>
    <row r="315" spans="1:40" ht="28.5">
      <c r="A315" s="302" t="s">
        <v>1069</v>
      </c>
      <c r="B315" s="349">
        <f>SUM(K2:K199)</f>
        <v>788886617.60000002</v>
      </c>
      <c r="C315" s="349">
        <f>SUM(L2:L199)</f>
        <v>11446062730918.4</v>
      </c>
      <c r="D315" s="44"/>
      <c r="E315" s="44"/>
      <c r="F315" s="300" t="s">
        <v>989</v>
      </c>
      <c r="G315" s="105">
        <f>SUM(K59:K158)</f>
        <v>700729760</v>
      </c>
      <c r="H315" s="105">
        <f>SUM(L59:L158)</f>
        <v>5164223984480</v>
      </c>
      <c r="I315" s="286">
        <f>H315/C315</f>
        <v>0.45117907405227342</v>
      </c>
      <c r="J315" s="321">
        <v>0.88825154891307911</v>
      </c>
      <c r="K315" s="125"/>
      <c r="L315" s="125"/>
      <c r="M315" s="58"/>
      <c r="N315" s="58"/>
      <c r="O315" s="10"/>
      <c r="P315" s="10"/>
      <c r="Q315" s="335"/>
      <c r="R315" s="335">
        <f>R313*12%</f>
        <v>55578757300.40831</v>
      </c>
      <c r="S315" s="335"/>
      <c r="T315" s="335">
        <f>T313*12%</f>
        <v>110571506600.81662</v>
      </c>
      <c r="U315" s="335"/>
      <c r="V315" s="335">
        <f>V313*12%</f>
        <v>120544586887.51874</v>
      </c>
      <c r="W315" s="335"/>
      <c r="X315" s="335">
        <f>X313*12%</f>
        <v>97638837370.114548</v>
      </c>
      <c r="Y315" s="335"/>
      <c r="Z315" s="335">
        <f>Z313*12%</f>
        <v>124653811077.91873</v>
      </c>
      <c r="AA315" s="335"/>
      <c r="AB315" s="335">
        <f>AB313*12%</f>
        <v>102979025093.31456</v>
      </c>
      <c r="AC315" s="335"/>
      <c r="AD315" s="335">
        <f>AD313*12%</f>
        <v>169709136399.69122</v>
      </c>
      <c r="AE315" s="335"/>
      <c r="AF315" s="335">
        <f>AF313*12%</f>
        <v>180086174263.64795</v>
      </c>
      <c r="AG315" s="335"/>
      <c r="AH315" s="335">
        <f>AH313*12%</f>
        <v>178840412189.70282</v>
      </c>
      <c r="AI315" s="335"/>
      <c r="AJ315" s="335">
        <f>AJ313*12%</f>
        <v>201028443603.61346</v>
      </c>
      <c r="AK315" s="335"/>
      <c r="AL315" s="335">
        <f>AL313*12%</f>
        <v>191958550153.52487</v>
      </c>
      <c r="AM315" s="335"/>
      <c r="AN315" s="335">
        <f>AN313*12%</f>
        <v>131625013208.85643</v>
      </c>
    </row>
    <row r="316" spans="1:40" ht="29.25" customHeight="1">
      <c r="A316" s="303" t="s">
        <v>245</v>
      </c>
      <c r="B316" s="349">
        <f>SUM(K200:K267,K269)</f>
        <v>33582200</v>
      </c>
      <c r="C316" s="349">
        <f>SUM(L200:L267,L269)</f>
        <v>564126393600</v>
      </c>
      <c r="D316" s="44"/>
      <c r="E316" s="44"/>
      <c r="F316" s="301" t="s">
        <v>990</v>
      </c>
      <c r="G316" s="105">
        <f>SUM(K59:K143)</f>
        <v>663803360</v>
      </c>
      <c r="H316" s="105">
        <f>SUM(L59:L143)</f>
        <v>4725112683200</v>
      </c>
      <c r="I316" s="125"/>
      <c r="J316" s="304"/>
      <c r="K316" s="125"/>
      <c r="L316" s="125"/>
      <c r="M316" s="272"/>
      <c r="N316" s="58"/>
      <c r="O316" s="12"/>
      <c r="P316" s="10"/>
      <c r="Q316" s="335"/>
      <c r="R316" s="335">
        <f>R315+R313</f>
        <v>518735068137.14429</v>
      </c>
      <c r="S316" s="335"/>
      <c r="T316" s="335">
        <f>T315+T313</f>
        <v>1032000728274.2886</v>
      </c>
      <c r="U316" s="335"/>
      <c r="V316" s="335">
        <f>V315+V313</f>
        <v>1125082810950.1748</v>
      </c>
      <c r="W316" s="335"/>
      <c r="X316" s="335">
        <f>X313+X315</f>
        <v>911295815454.40247</v>
      </c>
      <c r="Y316" s="335"/>
      <c r="Z316" s="335">
        <f>Z313+Z315</f>
        <v>1163435570060.575</v>
      </c>
      <c r="AA316" s="335"/>
      <c r="AB316" s="335">
        <f>AB313+AB315</f>
        <v>961137567537.60266</v>
      </c>
      <c r="AC316" s="335"/>
      <c r="AD316" s="335">
        <f>AD315+AD313</f>
        <v>1583951939730.4514</v>
      </c>
      <c r="AE316" s="335"/>
      <c r="AF316" s="335">
        <f>AF313+AF315</f>
        <v>1680804293127.3809</v>
      </c>
      <c r="AG316" s="335"/>
      <c r="AH316" s="335">
        <f>AH315+AH313</f>
        <v>1669177180437.2263</v>
      </c>
      <c r="AI316" s="335"/>
      <c r="AJ316" s="335">
        <f>AJ313+AJ315</f>
        <v>1876265473633.7258</v>
      </c>
      <c r="AK316" s="335"/>
      <c r="AL316" s="335">
        <f>AL315+AL313</f>
        <v>1791613134766.2322</v>
      </c>
      <c r="AM316" s="335"/>
      <c r="AN316" s="335">
        <f>AN313+AN315</f>
        <v>1228500123282.6599</v>
      </c>
    </row>
    <row r="317" spans="1:40" ht="23.25" customHeight="1">
      <c r="A317" s="8" t="s">
        <v>282</v>
      </c>
      <c r="B317" s="349">
        <f>SUM(K279:K297)</f>
        <v>851232</v>
      </c>
      <c r="C317" s="349">
        <f>SUM(L279:L297)</f>
        <v>1794870963504</v>
      </c>
      <c r="D317" s="44"/>
      <c r="E317" s="44"/>
      <c r="F317" s="301" t="s">
        <v>991</v>
      </c>
      <c r="G317" s="105">
        <f>SUM(K145:K158)</f>
        <v>36590400</v>
      </c>
      <c r="H317" s="105">
        <f>SUM(L145:L158)</f>
        <v>416207861280</v>
      </c>
      <c r="I317" s="125"/>
      <c r="J317" s="304"/>
      <c r="K317" s="125"/>
      <c r="L317" s="125"/>
      <c r="M317" s="272"/>
      <c r="N317" s="58"/>
      <c r="O317" s="10"/>
      <c r="P317" s="10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  <c r="AA317" s="335"/>
      <c r="AB317" s="335"/>
      <c r="AC317" s="335"/>
      <c r="AD317" s="335"/>
      <c r="AE317" s="335"/>
      <c r="AF317" s="335"/>
      <c r="AG317" s="335"/>
      <c r="AH317" s="335"/>
      <c r="AI317" s="335"/>
      <c r="AJ317" s="335"/>
      <c r="AK317" s="335"/>
      <c r="AL317" s="335"/>
      <c r="AM317" s="335"/>
      <c r="AN317" s="335"/>
    </row>
    <row r="318" spans="1:40" ht="31.5" customHeight="1">
      <c r="A318" s="293" t="s">
        <v>287</v>
      </c>
      <c r="B318" s="349">
        <f>SUM(K298:K312)</f>
        <v>251260.91448833628</v>
      </c>
      <c r="C318" s="349">
        <f>SUM(L298:L312)</f>
        <v>71725363220.336044</v>
      </c>
      <c r="D318" s="44"/>
      <c r="E318" s="44"/>
      <c r="F318" s="125"/>
      <c r="G318" s="125"/>
      <c r="H318" s="125"/>
      <c r="I318" s="319" t="s">
        <v>1053</v>
      </c>
      <c r="J318" s="285" t="s">
        <v>1070</v>
      </c>
      <c r="K318" s="125"/>
      <c r="L318" s="125"/>
      <c r="M318" s="272"/>
      <c r="N318" s="58"/>
      <c r="O318" s="10"/>
      <c r="P318" s="10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  <c r="AA318" s="335"/>
      <c r="AB318" s="335"/>
      <c r="AC318" s="335"/>
      <c r="AD318" s="335"/>
      <c r="AE318" s="335"/>
      <c r="AF318" s="335"/>
      <c r="AG318" s="335"/>
      <c r="AH318" s="335"/>
      <c r="AI318" s="335"/>
      <c r="AJ318" s="335"/>
      <c r="AK318" s="335"/>
      <c r="AL318" s="335"/>
      <c r="AM318" s="335"/>
      <c r="AN318" s="335"/>
    </row>
    <row r="319" spans="1:40" ht="28.5">
      <c r="A319" s="294" t="s">
        <v>481</v>
      </c>
      <c r="B319" s="350">
        <f>SUM(B315:B318)</f>
        <v>823571310.51448834</v>
      </c>
      <c r="C319" s="350">
        <f>SUM(C315:C318)</f>
        <v>13876785451242.736</v>
      </c>
      <c r="D319" s="44"/>
      <c r="E319" s="44"/>
      <c r="F319" s="291" t="s">
        <v>992</v>
      </c>
      <c r="G319" s="105">
        <f>SUM(K2:K6)</f>
        <v>2387520</v>
      </c>
      <c r="H319" s="105">
        <f>SUM(L2:L6)</f>
        <v>613106899200</v>
      </c>
      <c r="I319" s="287">
        <f>H319/C315</f>
        <v>5.3564873233121445E-2</v>
      </c>
      <c r="J319" s="323">
        <v>3.0264425162432871E-3</v>
      </c>
      <c r="K319" s="125"/>
      <c r="L319" s="125"/>
      <c r="M319" s="272"/>
      <c r="N319" s="58"/>
      <c r="O319" s="10"/>
      <c r="P319" s="10"/>
    </row>
    <row r="320" spans="1:40">
      <c r="A320" s="310"/>
      <c r="B320" s="3"/>
      <c r="C320" s="3"/>
      <c r="D320" s="44"/>
      <c r="E320" s="44"/>
      <c r="F320" s="291" t="s">
        <v>993</v>
      </c>
      <c r="G320" s="105">
        <f>SUM(K193:K195)</f>
        <v>518400</v>
      </c>
      <c r="H320" s="105">
        <f>SUM(L193:L195)</f>
        <v>60750008640</v>
      </c>
      <c r="I320" s="287">
        <f>H320/C315</f>
        <v>5.3075026817650146E-3</v>
      </c>
      <c r="J320" s="322">
        <v>6.571286525015582E-4</v>
      </c>
      <c r="K320" s="125"/>
      <c r="L320" s="125"/>
      <c r="M320" s="272"/>
      <c r="N320" s="58"/>
      <c r="O320" s="10"/>
      <c r="P320" s="10"/>
    </row>
    <row r="321" spans="1:16" ht="21">
      <c r="A321" s="311"/>
      <c r="B321" s="312"/>
      <c r="C321" s="312"/>
      <c r="D321" s="12"/>
      <c r="F321" s="125"/>
      <c r="G321" s="163"/>
      <c r="H321" s="164"/>
      <c r="I321" s="319" t="s">
        <v>1053</v>
      </c>
      <c r="J321" s="285" t="s">
        <v>1070</v>
      </c>
      <c r="K321" s="163"/>
      <c r="L321" s="164"/>
      <c r="M321" s="272"/>
      <c r="N321" s="58"/>
      <c r="O321" s="10"/>
      <c r="P321" s="10"/>
    </row>
    <row r="322" spans="1:16" ht="39.75" customHeight="1">
      <c r="A322" s="295" t="s">
        <v>329</v>
      </c>
      <c r="B322" s="351">
        <f>SUM(O2:O199)</f>
        <v>932591216.63999999</v>
      </c>
      <c r="C322" s="351">
        <f>SUM(P2:P199)</f>
        <v>13837368445651.475</v>
      </c>
      <c r="D322" s="44"/>
      <c r="F322" s="291" t="s">
        <v>994</v>
      </c>
      <c r="G322" s="105">
        <f>SUM(K7:K58)</f>
        <v>19480320</v>
      </c>
      <c r="H322" s="105">
        <f>SUM(L7:L58)</f>
        <v>3399730454674.2856</v>
      </c>
      <c r="I322" s="286">
        <f>H322/C315</f>
        <v>0.29702182615956191</v>
      </c>
      <c r="J322" s="322">
        <v>2.4693434475114108E-2</v>
      </c>
      <c r="K322" s="125"/>
      <c r="L322" s="125"/>
      <c r="M322" s="272"/>
      <c r="N322" s="12"/>
      <c r="O322" s="12"/>
      <c r="P322" s="10"/>
    </row>
    <row r="323" spans="1:16" ht="28.5">
      <c r="A323" s="303" t="s">
        <v>330</v>
      </c>
      <c r="B323" s="351">
        <f>SUM(O200:O267,O269)</f>
        <v>39984140</v>
      </c>
      <c r="C323" s="351">
        <f>SUM(P200:P267,P269)</f>
        <v>661301892360</v>
      </c>
      <c r="D323" s="12"/>
      <c r="F323" s="292" t="s">
        <v>995</v>
      </c>
      <c r="G323" s="288">
        <f>SUM(K47:K58)</f>
        <v>1169280</v>
      </c>
      <c r="H323" s="288">
        <f>SUM(L47:L58)</f>
        <v>627701913874.28564</v>
      </c>
      <c r="I323" s="125"/>
      <c r="J323" s="304"/>
      <c r="K323" s="125"/>
      <c r="L323" s="125"/>
      <c r="M323" s="272"/>
      <c r="N323" s="12"/>
      <c r="O323" s="12"/>
      <c r="P323" s="10"/>
    </row>
    <row r="324" spans="1:16" ht="36.75" customHeight="1">
      <c r="A324" s="296" t="s">
        <v>333</v>
      </c>
      <c r="B324" s="351">
        <f>SUM(O279:O297)</f>
        <v>1106601.6000000001</v>
      </c>
      <c r="C324" s="351">
        <f>SUM(P279:P297)</f>
        <v>2333332252555.2002</v>
      </c>
      <c r="D324" s="12"/>
      <c r="F324" s="292" t="s">
        <v>996</v>
      </c>
      <c r="G324" s="288">
        <f>SUM(K7:K40,K42:K44,K46)</f>
        <v>18066240</v>
      </c>
      <c r="H324" s="288">
        <f>SUM(L7:L40,L42:L44,L46)</f>
        <v>2712356553600</v>
      </c>
      <c r="I324" s="125"/>
      <c r="J324" s="304"/>
      <c r="K324" s="125"/>
      <c r="L324" s="125"/>
      <c r="M324" s="272"/>
      <c r="N324" s="12"/>
      <c r="O324" s="12"/>
      <c r="P324" s="10"/>
    </row>
    <row r="325" spans="1:16" ht="41.25" customHeight="1">
      <c r="A325" s="297" t="s">
        <v>334</v>
      </c>
      <c r="B325" s="351">
        <f>SUM(O298:O312)</f>
        <v>276387.00593716995</v>
      </c>
      <c r="C325" s="351">
        <f>SUM(P298:P312)</f>
        <v>78897899542.369675</v>
      </c>
      <c r="D325" s="12"/>
      <c r="F325" s="284"/>
      <c r="G325" s="284"/>
      <c r="H325" s="284"/>
      <c r="I325" s="319" t="s">
        <v>1053</v>
      </c>
      <c r="J325" s="285" t="s">
        <v>1070</v>
      </c>
      <c r="K325" s="125"/>
      <c r="L325" s="125"/>
      <c r="M325" s="272"/>
      <c r="N325" s="12"/>
      <c r="O325" s="12"/>
      <c r="P325" s="10"/>
    </row>
    <row r="326" spans="1:16" ht="28.5">
      <c r="A326" s="294" t="s">
        <v>483</v>
      </c>
      <c r="B326" s="352">
        <f>SUM(B322:B325)</f>
        <v>973958345.24593723</v>
      </c>
      <c r="C326" s="352">
        <f>SUM(C322:C325)</f>
        <v>16910900490109.045</v>
      </c>
      <c r="D326" s="12"/>
      <c r="F326" s="291" t="s">
        <v>997</v>
      </c>
      <c r="G326" s="288">
        <f>SUM(K175:K191)</f>
        <v>49556217.600000001</v>
      </c>
      <c r="H326" s="288">
        <f>SUM(L175:L191)</f>
        <v>535945810941.25714</v>
      </c>
      <c r="I326" s="286">
        <f>H326/C315</f>
        <v>4.6823595461655688E-2</v>
      </c>
      <c r="J326" s="323">
        <v>6.2817921478707558E-2</v>
      </c>
      <c r="K326" s="125"/>
      <c r="L326" s="125"/>
      <c r="M326" s="272"/>
      <c r="N326" s="58"/>
      <c r="O326" s="10"/>
      <c r="P326" s="10"/>
    </row>
    <row r="327" spans="1:16" ht="67.5" customHeight="1">
      <c r="A327" s="313"/>
      <c r="B327" s="3"/>
      <c r="C327" s="3"/>
      <c r="F327" s="292" t="s">
        <v>1004</v>
      </c>
      <c r="G327" s="288">
        <f>SUM(K175:K184)</f>
        <v>41205600</v>
      </c>
      <c r="H327" s="288">
        <f>SUM(L175:L184)</f>
        <v>375436548000</v>
      </c>
      <c r="I327" s="125"/>
      <c r="J327" s="304"/>
      <c r="K327" s="125"/>
      <c r="L327" s="125"/>
      <c r="M327" s="272"/>
      <c r="N327" s="58"/>
      <c r="O327" s="10"/>
      <c r="P327" s="10"/>
    </row>
    <row r="328" spans="1:16" ht="49.5" customHeight="1">
      <c r="A328" s="311"/>
      <c r="B328" s="3"/>
      <c r="C328" s="3"/>
      <c r="F328" s="292" t="s">
        <v>1005</v>
      </c>
      <c r="G328" s="289">
        <f>SUM(K175:K187)</f>
        <v>41535417.600000001</v>
      </c>
      <c r="H328" s="289">
        <f>SUM(L175:L187)</f>
        <v>410658693638.40002</v>
      </c>
      <c r="I328" s="125"/>
      <c r="J328" s="304"/>
      <c r="K328" s="125"/>
      <c r="L328" s="125"/>
      <c r="M328" s="272"/>
      <c r="N328" s="58"/>
      <c r="O328" s="10"/>
      <c r="P328" s="10"/>
    </row>
    <row r="329" spans="1:16" ht="28.5">
      <c r="A329" s="274"/>
      <c r="B329" s="273"/>
      <c r="C329" s="273"/>
      <c r="F329" s="292" t="s">
        <v>998</v>
      </c>
      <c r="G329" s="288">
        <f>SUM(K188:K191)</f>
        <v>8020800</v>
      </c>
      <c r="H329" s="288">
        <f>SUM(L188:L191)</f>
        <v>125287117302.85715</v>
      </c>
      <c r="I329" s="125"/>
      <c r="J329" s="304"/>
      <c r="K329" s="125"/>
      <c r="L329" s="125"/>
      <c r="M329" s="272"/>
      <c r="N329" s="58"/>
      <c r="O329" s="10"/>
      <c r="P329" s="10"/>
    </row>
    <row r="330" spans="1:16" ht="45.75" customHeight="1">
      <c r="C330" s="308" t="s">
        <v>1067</v>
      </c>
      <c r="F330" s="284"/>
      <c r="G330" s="284"/>
      <c r="H330" s="284"/>
      <c r="I330" s="319" t="s">
        <v>1053</v>
      </c>
      <c r="J330" s="285" t="s">
        <v>1070</v>
      </c>
      <c r="K330" s="125"/>
      <c r="L330" s="125"/>
      <c r="M330" s="272"/>
      <c r="N330" s="58"/>
      <c r="O330" s="10"/>
      <c r="P330" s="10"/>
    </row>
    <row r="331" spans="1:16" ht="28.5" customHeight="1">
      <c r="C331" s="309" t="s">
        <v>1067</v>
      </c>
      <c r="F331" s="291" t="s">
        <v>999</v>
      </c>
      <c r="G331" s="288">
        <f>SUM(K196:K199)</f>
        <v>1157760</v>
      </c>
      <c r="H331" s="288">
        <f>SUM(L196:L199)</f>
        <v>95652463680</v>
      </c>
      <c r="I331" s="287">
        <f>H331/C315</f>
        <v>8.3568005810086207E-3</v>
      </c>
      <c r="J331" s="322">
        <v>1.4675873239201466E-3</v>
      </c>
      <c r="K331" s="125"/>
      <c r="L331" s="125"/>
      <c r="M331" s="272"/>
      <c r="N331" s="58"/>
      <c r="O331" s="10"/>
      <c r="P331" s="10"/>
    </row>
    <row r="332" spans="1:16" ht="40.5" customHeight="1">
      <c r="C332" s="380" t="s">
        <v>1111</v>
      </c>
      <c r="F332" s="284"/>
      <c r="G332" s="284"/>
      <c r="H332" s="284"/>
      <c r="I332" s="324" t="s">
        <v>1053</v>
      </c>
      <c r="J332" s="285" t="s">
        <v>1070</v>
      </c>
      <c r="K332" s="125"/>
      <c r="L332" s="125"/>
      <c r="M332" s="272"/>
      <c r="N332" s="58"/>
      <c r="O332" s="10"/>
      <c r="P332" s="10"/>
    </row>
    <row r="333" spans="1:16" ht="28.5">
      <c r="A333" s="315"/>
      <c r="B333" s="41"/>
      <c r="C333" s="41"/>
      <c r="F333" s="291" t="s">
        <v>1000</v>
      </c>
      <c r="G333" s="288">
        <f>SUM(K159:K174)</f>
        <v>12176640</v>
      </c>
      <c r="H333" s="288">
        <f>SUM(L159:L174)</f>
        <v>1535938837302.8572</v>
      </c>
      <c r="I333" s="290">
        <f>H333/C315</f>
        <v>0.13418927306364831</v>
      </c>
      <c r="J333" s="322">
        <v>1.5435221904314378E-2</v>
      </c>
      <c r="K333" s="125"/>
      <c r="L333" s="125"/>
      <c r="M333" s="272"/>
      <c r="N333" s="58"/>
      <c r="O333" s="10"/>
      <c r="P333" s="10"/>
    </row>
    <row r="334" spans="1:16" ht="22.5" customHeight="1">
      <c r="A334" s="316"/>
      <c r="B334" s="41"/>
      <c r="C334" s="41"/>
      <c r="F334" s="292" t="s">
        <v>1001</v>
      </c>
      <c r="G334" s="288">
        <f>SUM(K163:K174)</f>
        <v>10290240</v>
      </c>
      <c r="H334" s="288">
        <f>SUM(L163:L174)</f>
        <v>1320738037302.8572</v>
      </c>
      <c r="I334" s="125"/>
      <c r="J334" s="304"/>
      <c r="K334" s="125"/>
      <c r="L334" s="125"/>
      <c r="M334" s="272"/>
      <c r="N334" s="58"/>
      <c r="O334" s="10"/>
      <c r="P334" s="10"/>
    </row>
    <row r="335" spans="1:16" ht="27.75" customHeight="1">
      <c r="A335" s="10"/>
      <c r="B335" s="41"/>
      <c r="C335" s="41"/>
      <c r="F335" s="288" t="s">
        <v>505</v>
      </c>
      <c r="G335" s="288">
        <f>SUM(K159:K162)</f>
        <v>1886400</v>
      </c>
      <c r="H335" s="288">
        <f>SUM(L159:L162)</f>
        <v>215200800000</v>
      </c>
      <c r="I335" s="125"/>
      <c r="J335" s="125"/>
      <c r="K335" s="125"/>
      <c r="L335" s="125"/>
      <c r="M335" s="272"/>
      <c r="N335" s="58"/>
      <c r="O335" s="10"/>
      <c r="P335" s="10"/>
    </row>
    <row r="336" spans="1:16">
      <c r="A336" s="316"/>
      <c r="B336" s="41"/>
      <c r="C336" s="41"/>
      <c r="F336" s="284"/>
      <c r="G336" s="284"/>
      <c r="H336" s="284"/>
      <c r="I336" s="319" t="s">
        <v>1053</v>
      </c>
      <c r="J336" s="285" t="s">
        <v>1070</v>
      </c>
      <c r="K336" s="125"/>
      <c r="L336" s="125"/>
      <c r="M336" s="272"/>
      <c r="N336" s="58"/>
      <c r="O336" s="10"/>
      <c r="P336" s="10"/>
    </row>
    <row r="337" spans="1:16" ht="27.75" customHeight="1">
      <c r="A337" s="317"/>
      <c r="B337" s="41"/>
      <c r="C337" s="41"/>
      <c r="F337" s="291" t="s">
        <v>1054</v>
      </c>
      <c r="G337" s="288">
        <f>G334+G329+G323+G317+G320+K5+K192+K41+K45</f>
        <v>59739840</v>
      </c>
      <c r="H337" s="288">
        <f>H334+H329+H323+H317+H320+L5+L192+L41+L45</f>
        <v>2658802096800</v>
      </c>
      <c r="I337" s="286">
        <f>H337/C315</f>
        <v>0.23228966670067036</v>
      </c>
      <c r="J337" s="322">
        <v>7.5726775771332341E-2</v>
      </c>
      <c r="K337" s="125"/>
      <c r="L337" s="125"/>
      <c r="M337" s="272"/>
      <c r="N337" s="58"/>
      <c r="O337" s="10"/>
      <c r="P337" s="10"/>
    </row>
    <row r="338" spans="1:16" ht="27" customHeight="1">
      <c r="A338" s="10"/>
      <c r="B338" s="10"/>
      <c r="C338" s="314"/>
      <c r="F338" s="12"/>
      <c r="G338" s="12"/>
      <c r="H338" s="12"/>
      <c r="I338" s="319" t="s">
        <v>1053</v>
      </c>
      <c r="J338" s="285" t="s">
        <v>1070</v>
      </c>
      <c r="K338" s="125"/>
      <c r="L338" s="125"/>
      <c r="M338" s="272"/>
      <c r="N338" s="58"/>
      <c r="O338" s="10"/>
      <c r="P338" s="10"/>
    </row>
    <row r="339" spans="1:16" ht="31.5" customHeight="1">
      <c r="A339" s="318"/>
      <c r="B339" s="41"/>
      <c r="C339" s="41"/>
      <c r="F339" s="291" t="s">
        <v>510</v>
      </c>
      <c r="G339" s="3">
        <f>K192</f>
        <v>2880000</v>
      </c>
      <c r="H339" s="3">
        <f>L192</f>
        <v>40714272000</v>
      </c>
      <c r="I339" s="259">
        <f>H339/C315</f>
        <v>3.5570547669655484E-3</v>
      </c>
      <c r="J339" s="326">
        <v>3.6507147361197674E-3</v>
      </c>
      <c r="K339" s="41"/>
      <c r="L339" s="41"/>
      <c r="M339" s="272"/>
      <c r="N339" s="58"/>
      <c r="O339" s="10"/>
      <c r="P339" s="10"/>
    </row>
    <row r="340" spans="1:16">
      <c r="A340" s="316"/>
      <c r="B340" s="41"/>
      <c r="C340" s="41"/>
      <c r="F340" s="12"/>
      <c r="G340" s="12"/>
      <c r="H340" s="12"/>
      <c r="I340" s="41"/>
      <c r="J340" s="41"/>
      <c r="K340" s="41"/>
      <c r="L340" s="41"/>
      <c r="M340" s="272"/>
      <c r="N340" s="58"/>
      <c r="O340" s="10"/>
      <c r="P340" s="10"/>
    </row>
    <row r="341" spans="1:16">
      <c r="A341" s="318"/>
      <c r="B341" s="41"/>
      <c r="C341" s="41"/>
      <c r="F341" s="12"/>
      <c r="G341" s="12"/>
      <c r="H341" s="12"/>
      <c r="I341" s="325"/>
      <c r="J341" s="325"/>
      <c r="K341" s="41"/>
      <c r="L341" s="41"/>
      <c r="M341" s="272"/>
      <c r="N341" s="58"/>
      <c r="O341" s="10"/>
      <c r="P341" s="10"/>
    </row>
    <row r="342" spans="1:16">
      <c r="A342" s="318"/>
      <c r="B342" s="41"/>
      <c r="C342" s="41"/>
      <c r="F342" s="12"/>
      <c r="G342" s="12"/>
      <c r="H342" s="12"/>
      <c r="I342" s="41"/>
      <c r="J342" s="320"/>
      <c r="K342" s="41"/>
      <c r="L342" s="41"/>
      <c r="M342" s="272"/>
      <c r="N342" s="58"/>
      <c r="O342" s="10"/>
      <c r="P342" s="10"/>
    </row>
    <row r="343" spans="1:16" ht="21">
      <c r="A343" s="317"/>
      <c r="B343" s="41"/>
      <c r="C343" s="41"/>
      <c r="F343" s="12"/>
      <c r="G343" s="12"/>
      <c r="H343" s="12"/>
      <c r="I343" s="41"/>
      <c r="J343" s="41"/>
      <c r="K343" s="41"/>
      <c r="L343" s="41"/>
      <c r="M343" s="272"/>
      <c r="N343" s="58"/>
      <c r="O343" s="10"/>
      <c r="P343" s="10"/>
    </row>
    <row r="344" spans="1:16">
      <c r="F344" s="12"/>
      <c r="G344" s="12"/>
      <c r="H344" s="12"/>
      <c r="I344" s="41"/>
      <c r="J344" s="304"/>
      <c r="K344" s="41"/>
      <c r="L344" s="41"/>
      <c r="M344" s="272"/>
      <c r="N344" s="58"/>
      <c r="O344" s="10"/>
      <c r="P344" s="10"/>
    </row>
    <row r="345" spans="1:16">
      <c r="F345" s="12"/>
      <c r="G345" s="12"/>
      <c r="H345" s="12"/>
      <c r="I345" s="41"/>
      <c r="J345" s="41"/>
      <c r="K345" s="41"/>
      <c r="L345" s="41"/>
      <c r="M345" s="272"/>
      <c r="N345" s="58"/>
      <c r="O345" s="10"/>
      <c r="P345" s="10"/>
    </row>
    <row r="346" spans="1:16">
      <c r="F346" s="12"/>
      <c r="G346" s="12"/>
      <c r="H346" s="12"/>
      <c r="I346" s="41"/>
      <c r="J346" s="41"/>
      <c r="K346" s="41"/>
      <c r="L346" s="41"/>
      <c r="M346" s="272"/>
      <c r="N346" s="58"/>
      <c r="O346" s="10"/>
      <c r="P346" s="10"/>
    </row>
    <row r="347" spans="1:16">
      <c r="F347" s="12"/>
      <c r="G347" s="12"/>
      <c r="H347" s="12"/>
      <c r="I347" s="41"/>
      <c r="J347" s="41"/>
      <c r="K347" s="41"/>
      <c r="L347" s="41"/>
      <c r="M347" s="272"/>
      <c r="N347" s="58"/>
      <c r="O347" s="10"/>
      <c r="P347" s="10"/>
    </row>
    <row r="348" spans="1:16">
      <c r="F348" s="12"/>
      <c r="G348" s="12"/>
      <c r="H348" s="12"/>
      <c r="I348" s="41"/>
      <c r="J348" s="41"/>
      <c r="K348" s="41"/>
      <c r="L348" s="41"/>
      <c r="M348" s="272"/>
      <c r="N348" s="58"/>
      <c r="O348" s="10"/>
      <c r="P348" s="10"/>
    </row>
    <row r="349" spans="1:16">
      <c r="F349" s="12"/>
      <c r="G349" s="12"/>
      <c r="H349" s="12"/>
      <c r="I349" s="41"/>
      <c r="J349" s="41"/>
      <c r="K349" s="41"/>
      <c r="L349" s="41"/>
      <c r="M349" s="272"/>
      <c r="N349" s="58"/>
      <c r="O349" s="10"/>
      <c r="P349" s="10"/>
    </row>
    <row r="350" spans="1:16">
      <c r="F350" s="12"/>
      <c r="G350" s="12"/>
      <c r="H350" s="12"/>
      <c r="I350" s="41"/>
      <c r="J350" s="41"/>
      <c r="K350" s="41"/>
      <c r="L350" s="41"/>
      <c r="M350" s="272"/>
      <c r="N350" s="58"/>
      <c r="O350" s="10"/>
      <c r="P350" s="10"/>
    </row>
    <row r="351" spans="1:16">
      <c r="F351" s="12"/>
      <c r="G351" s="12"/>
      <c r="H351" s="12"/>
      <c r="I351" s="41"/>
      <c r="J351" s="41"/>
      <c r="K351" s="41"/>
      <c r="L351" s="41"/>
      <c r="M351" s="272"/>
      <c r="N351" s="58"/>
      <c r="O351" s="10"/>
      <c r="P351" s="10"/>
    </row>
    <row r="352" spans="1:16">
      <c r="F352" s="12"/>
      <c r="G352" s="12"/>
      <c r="H352" s="12"/>
      <c r="I352" s="41"/>
      <c r="J352" s="41"/>
      <c r="K352" s="41"/>
      <c r="L352" s="41"/>
      <c r="M352" s="272"/>
      <c r="N352" s="58"/>
      <c r="O352" s="10"/>
      <c r="P352" s="10"/>
    </row>
    <row r="353" spans="6:16">
      <c r="F353" s="12"/>
      <c r="G353" s="12"/>
      <c r="H353" s="12"/>
      <c r="I353" s="41"/>
      <c r="J353" s="41"/>
      <c r="K353" s="41"/>
      <c r="L353" s="41"/>
      <c r="M353" s="272"/>
      <c r="N353" s="58"/>
      <c r="O353" s="10"/>
      <c r="P353" s="10"/>
    </row>
    <row r="354" spans="6:16">
      <c r="F354" s="12"/>
      <c r="G354" s="12"/>
      <c r="H354" s="12"/>
      <c r="I354" s="41"/>
      <c r="J354" s="41"/>
      <c r="K354" s="41"/>
      <c r="L354" s="41"/>
      <c r="M354" s="272"/>
      <c r="N354" s="58"/>
      <c r="O354" s="10"/>
      <c r="P354" s="10"/>
    </row>
    <row r="355" spans="6:16">
      <c r="F355" s="12"/>
      <c r="G355" s="12"/>
      <c r="H355" s="12"/>
      <c r="I355" s="41"/>
      <c r="J355" s="41"/>
      <c r="K355" s="41"/>
      <c r="L355" s="41"/>
      <c r="M355" s="272"/>
      <c r="N355" s="58"/>
      <c r="O355" s="10"/>
      <c r="P355" s="10"/>
    </row>
    <row r="356" spans="6:16">
      <c r="F356" s="12"/>
      <c r="G356" s="12"/>
      <c r="H356" s="12"/>
      <c r="I356" s="41"/>
      <c r="J356" s="41"/>
      <c r="K356" s="41"/>
      <c r="L356" s="41"/>
      <c r="M356" s="272"/>
      <c r="N356" s="58"/>
      <c r="O356" s="10"/>
      <c r="P356" s="10"/>
    </row>
    <row r="357" spans="6:16">
      <c r="F357" s="12"/>
      <c r="G357" s="12"/>
      <c r="H357" s="12"/>
      <c r="I357" s="41"/>
      <c r="J357" s="41"/>
      <c r="K357" s="41"/>
      <c r="L357" s="41"/>
      <c r="M357" s="272"/>
      <c r="N357" s="58"/>
      <c r="O357" s="10"/>
      <c r="P357" s="10"/>
    </row>
    <row r="358" spans="6:16">
      <c r="F358" s="12"/>
      <c r="G358" s="12"/>
      <c r="H358" s="12"/>
      <c r="I358" s="41"/>
      <c r="J358" s="41"/>
      <c r="K358" s="41"/>
      <c r="L358" s="41"/>
      <c r="M358" s="272"/>
      <c r="N358" s="58"/>
      <c r="O358" s="10"/>
      <c r="P358" s="10"/>
    </row>
    <row r="359" spans="6:16">
      <c r="F359" s="12"/>
      <c r="G359" s="12"/>
      <c r="H359" s="12"/>
      <c r="I359" s="41"/>
      <c r="J359" s="41"/>
      <c r="K359" s="41"/>
      <c r="L359" s="41"/>
      <c r="M359" s="272"/>
      <c r="N359" s="58"/>
      <c r="O359" s="10"/>
      <c r="P359" s="10"/>
    </row>
    <row r="360" spans="6:16">
      <c r="F360" s="12"/>
      <c r="G360" s="12"/>
      <c r="H360" s="12"/>
      <c r="I360" s="41"/>
      <c r="J360" s="41"/>
      <c r="K360" s="41"/>
      <c r="L360" s="41"/>
      <c r="M360" s="272"/>
      <c r="N360" s="58"/>
      <c r="O360" s="10"/>
      <c r="P360" s="10"/>
    </row>
    <row r="361" spans="6:16">
      <c r="F361" s="12"/>
      <c r="G361" s="12"/>
      <c r="H361" s="12"/>
      <c r="I361" s="41"/>
      <c r="J361" s="41"/>
      <c r="K361" s="41"/>
      <c r="L361" s="41"/>
      <c r="M361" s="272"/>
      <c r="N361" s="58"/>
      <c r="O361" s="10"/>
      <c r="P361" s="10"/>
    </row>
    <row r="362" spans="6:16">
      <c r="F362" s="12"/>
      <c r="G362" s="12"/>
      <c r="H362" s="12"/>
      <c r="I362" s="41"/>
      <c r="J362" s="41"/>
      <c r="K362" s="41"/>
      <c r="L362" s="41"/>
      <c r="M362" s="272"/>
      <c r="N362" s="58"/>
      <c r="O362" s="10"/>
      <c r="P362" s="10"/>
    </row>
    <row r="363" spans="6:16">
      <c r="F363" s="12"/>
      <c r="G363" s="12"/>
      <c r="H363" s="12"/>
      <c r="I363" s="41"/>
      <c r="J363" s="41"/>
      <c r="K363" s="41"/>
      <c r="L363" s="41"/>
      <c r="M363" s="272"/>
      <c r="N363" s="58"/>
      <c r="O363" s="10"/>
      <c r="P363" s="10"/>
    </row>
    <row r="364" spans="6:16">
      <c r="F364" s="12"/>
      <c r="G364" s="12"/>
      <c r="H364" s="12"/>
      <c r="I364" s="41"/>
      <c r="J364" s="41"/>
      <c r="K364" s="41"/>
      <c r="L364" s="41"/>
      <c r="M364" s="272"/>
      <c r="N364" s="58"/>
      <c r="O364" s="10"/>
      <c r="P364" s="10"/>
    </row>
    <row r="365" spans="6:16">
      <c r="F365" s="12"/>
      <c r="G365" s="12"/>
      <c r="H365" s="12"/>
      <c r="I365" s="41"/>
      <c r="J365" s="41"/>
      <c r="K365" s="41"/>
      <c r="L365" s="41"/>
      <c r="M365" s="272"/>
      <c r="N365" s="58"/>
      <c r="O365" s="10"/>
      <c r="P365" s="10"/>
    </row>
    <row r="366" spans="6:16">
      <c r="F366" s="12"/>
      <c r="G366" s="12"/>
      <c r="H366" s="12"/>
      <c r="I366" s="41"/>
      <c r="J366" s="41"/>
      <c r="K366" s="41"/>
      <c r="L366" s="41"/>
      <c r="M366" s="272"/>
      <c r="N366" s="58"/>
      <c r="O366" s="10"/>
      <c r="P366" s="10"/>
    </row>
    <row r="367" spans="6:16">
      <c r="F367" s="12"/>
      <c r="G367" s="12"/>
      <c r="H367" s="12"/>
      <c r="I367" s="41"/>
      <c r="J367" s="41"/>
      <c r="K367" s="41"/>
      <c r="L367" s="41"/>
      <c r="M367" s="272"/>
      <c r="N367" s="58"/>
      <c r="O367" s="10"/>
      <c r="P367" s="10"/>
    </row>
    <row r="368" spans="6:16">
      <c r="F368" s="12"/>
      <c r="G368" s="12"/>
      <c r="H368" s="12"/>
      <c r="I368" s="41"/>
      <c r="J368" s="41"/>
      <c r="K368" s="41"/>
      <c r="L368" s="41"/>
      <c r="M368" s="272"/>
      <c r="N368" s="58"/>
      <c r="O368" s="10"/>
      <c r="P368" s="10"/>
    </row>
    <row r="369" spans="6:16">
      <c r="F369" s="12"/>
      <c r="G369" s="12"/>
      <c r="H369" s="12"/>
      <c r="I369" s="41"/>
      <c r="J369" s="41"/>
      <c r="K369" s="41"/>
      <c r="L369" s="41"/>
      <c r="M369" s="272"/>
      <c r="N369" s="58"/>
      <c r="O369" s="10"/>
      <c r="P369" s="10"/>
    </row>
    <row r="370" spans="6:16">
      <c r="F370" s="12"/>
      <c r="G370" s="12"/>
      <c r="H370" s="12"/>
      <c r="I370" s="41"/>
      <c r="J370" s="41"/>
      <c r="K370" s="41"/>
      <c r="L370" s="41"/>
      <c r="M370" s="272"/>
      <c r="N370" s="58"/>
      <c r="O370" s="10"/>
      <c r="P370" s="10"/>
    </row>
    <row r="371" spans="6:16">
      <c r="F371" s="12"/>
      <c r="G371" s="12"/>
      <c r="H371" s="12"/>
      <c r="I371" s="41"/>
      <c r="J371" s="41"/>
      <c r="K371" s="41"/>
      <c r="L371" s="41"/>
      <c r="M371" s="272"/>
      <c r="N371" s="58"/>
      <c r="O371" s="10"/>
      <c r="P371" s="10"/>
    </row>
    <row r="372" spans="6:16">
      <c r="F372" s="12"/>
      <c r="G372" s="12"/>
      <c r="H372" s="12"/>
      <c r="I372" s="41"/>
      <c r="J372" s="41"/>
      <c r="K372" s="41"/>
      <c r="L372" s="41"/>
      <c r="M372" s="272"/>
      <c r="N372" s="58"/>
      <c r="O372" s="10"/>
      <c r="P372" s="10"/>
    </row>
    <row r="373" spans="6:16">
      <c r="F373" s="12"/>
      <c r="G373" s="12"/>
      <c r="H373" s="12"/>
      <c r="I373" s="41"/>
      <c r="J373" s="41"/>
      <c r="K373" s="41"/>
      <c r="L373" s="41"/>
      <c r="M373" s="272"/>
      <c r="N373" s="58"/>
      <c r="O373" s="10"/>
      <c r="P373" s="10"/>
    </row>
    <row r="374" spans="6:16">
      <c r="F374" s="12"/>
      <c r="G374" s="12"/>
      <c r="H374" s="12"/>
      <c r="I374" s="41"/>
      <c r="J374" s="41"/>
      <c r="K374" s="41"/>
      <c r="L374" s="41"/>
      <c r="M374" s="272"/>
      <c r="N374" s="58"/>
      <c r="O374" s="10"/>
      <c r="P374" s="10"/>
    </row>
    <row r="375" spans="6:16">
      <c r="F375" s="12"/>
      <c r="G375" s="12"/>
      <c r="H375" s="12"/>
      <c r="I375" s="41"/>
      <c r="J375" s="41"/>
      <c r="K375" s="41"/>
      <c r="L375" s="41"/>
      <c r="M375" s="272"/>
      <c r="N375" s="58"/>
      <c r="O375" s="10"/>
      <c r="P375" s="10"/>
    </row>
    <row r="376" spans="6:16">
      <c r="F376" s="12"/>
      <c r="G376" s="12"/>
      <c r="H376" s="12"/>
      <c r="I376" s="41"/>
      <c r="J376" s="41"/>
      <c r="K376" s="41"/>
      <c r="L376" s="41"/>
      <c r="M376" s="272"/>
      <c r="N376" s="58"/>
      <c r="O376" s="10"/>
      <c r="P376" s="10"/>
    </row>
    <row r="377" spans="6:16">
      <c r="F377" s="12"/>
      <c r="G377" s="12"/>
      <c r="H377" s="12"/>
      <c r="I377" s="41"/>
      <c r="J377" s="41"/>
      <c r="K377" s="41"/>
      <c r="L377" s="41"/>
      <c r="M377" s="272"/>
      <c r="N377" s="58"/>
      <c r="O377" s="10"/>
      <c r="P377" s="10"/>
    </row>
    <row r="378" spans="6:16">
      <c r="F378" s="12"/>
      <c r="G378" s="12"/>
      <c r="H378" s="12"/>
      <c r="I378" s="41"/>
      <c r="J378" s="41"/>
      <c r="K378" s="41"/>
      <c r="L378" s="41"/>
      <c r="M378" s="272"/>
      <c r="N378" s="58"/>
      <c r="O378" s="10"/>
      <c r="P378" s="10"/>
    </row>
    <row r="379" spans="6:16">
      <c r="F379" s="12"/>
      <c r="G379" s="12"/>
      <c r="H379" s="12"/>
      <c r="I379" s="41"/>
      <c r="J379" s="41"/>
      <c r="K379" s="41"/>
      <c r="L379" s="41"/>
      <c r="M379" s="272"/>
      <c r="N379" s="58"/>
      <c r="O379" s="10"/>
      <c r="P379" s="10"/>
    </row>
    <row r="380" spans="6:16">
      <c r="F380" s="12"/>
      <c r="G380" s="12"/>
      <c r="H380" s="12"/>
      <c r="I380" s="41"/>
      <c r="J380" s="41"/>
      <c r="K380" s="41"/>
      <c r="L380" s="41"/>
      <c r="M380" s="272"/>
      <c r="N380" s="58"/>
      <c r="O380" s="10"/>
      <c r="P380" s="10"/>
    </row>
    <row r="381" spans="6:16">
      <c r="F381" s="12"/>
      <c r="G381" s="12"/>
      <c r="H381" s="12"/>
      <c r="I381" s="41"/>
      <c r="J381" s="41"/>
      <c r="K381" s="41"/>
      <c r="L381" s="41"/>
      <c r="M381" s="272"/>
      <c r="N381" s="58"/>
      <c r="O381" s="10"/>
      <c r="P381" s="10"/>
    </row>
    <row r="382" spans="6:16">
      <c r="F382" s="12"/>
      <c r="G382" s="12"/>
      <c r="H382" s="12"/>
      <c r="I382" s="41"/>
      <c r="J382" s="41"/>
      <c r="K382" s="41"/>
      <c r="L382" s="41"/>
      <c r="M382" s="272"/>
      <c r="N382" s="58"/>
      <c r="O382" s="10"/>
      <c r="P382" s="10"/>
    </row>
    <row r="383" spans="6:16">
      <c r="F383" s="12"/>
      <c r="G383" s="12"/>
      <c r="H383" s="12"/>
      <c r="I383" s="41"/>
      <c r="J383" s="41"/>
      <c r="K383" s="41"/>
      <c r="L383" s="41"/>
      <c r="M383" s="272"/>
      <c r="N383" s="58"/>
      <c r="O383" s="10"/>
      <c r="P383" s="10"/>
    </row>
    <row r="384" spans="6:16">
      <c r="F384" s="12"/>
      <c r="G384" s="12"/>
      <c r="H384" s="12"/>
      <c r="I384" s="41"/>
      <c r="J384" s="41"/>
      <c r="K384" s="41"/>
      <c r="L384" s="41"/>
      <c r="M384" s="272"/>
      <c r="N384" s="58"/>
      <c r="O384" s="10"/>
      <c r="P384" s="10"/>
    </row>
    <row r="385" spans="6:16">
      <c r="F385" s="12"/>
      <c r="G385" s="12"/>
      <c r="H385" s="12"/>
      <c r="I385" s="41"/>
      <c r="J385" s="41"/>
      <c r="K385" s="41"/>
      <c r="L385" s="41"/>
      <c r="M385" s="272"/>
      <c r="N385" s="58"/>
      <c r="O385" s="10"/>
      <c r="P385" s="10"/>
    </row>
    <row r="386" spans="6:16">
      <c r="F386" s="12"/>
      <c r="G386" s="12"/>
      <c r="H386" s="12"/>
      <c r="I386" s="41"/>
      <c r="J386" s="41"/>
      <c r="K386" s="41"/>
      <c r="L386" s="41"/>
      <c r="M386" s="272"/>
      <c r="N386" s="58"/>
      <c r="O386" s="10"/>
      <c r="P386" s="10"/>
    </row>
    <row r="387" spans="6:16">
      <c r="F387" s="12"/>
      <c r="G387" s="12"/>
      <c r="H387" s="12"/>
      <c r="I387" s="41"/>
      <c r="J387" s="41"/>
      <c r="K387" s="41"/>
      <c r="L387" s="41"/>
      <c r="M387" s="272"/>
      <c r="N387" s="58"/>
      <c r="O387" s="10"/>
      <c r="P387" s="10"/>
    </row>
    <row r="388" spans="6:16">
      <c r="F388" s="12"/>
      <c r="G388" s="12"/>
      <c r="H388" s="12"/>
      <c r="I388" s="41"/>
      <c r="J388" s="41"/>
      <c r="K388" s="41"/>
      <c r="L388" s="41"/>
      <c r="M388" s="272"/>
      <c r="N388" s="58"/>
      <c r="O388" s="10"/>
      <c r="P388" s="10"/>
    </row>
    <row r="389" spans="6:16">
      <c r="F389" s="12"/>
      <c r="G389" s="12"/>
      <c r="H389" s="12"/>
      <c r="I389" s="41"/>
      <c r="J389" s="41"/>
      <c r="K389" s="41"/>
      <c r="L389" s="41"/>
      <c r="M389" s="272"/>
      <c r="N389" s="58"/>
      <c r="O389" s="10"/>
      <c r="P389" s="10"/>
    </row>
    <row r="390" spans="6:16">
      <c r="F390" s="12"/>
      <c r="G390" s="12"/>
      <c r="H390" s="12"/>
      <c r="I390" s="41"/>
      <c r="J390" s="41"/>
      <c r="K390" s="41"/>
      <c r="L390" s="41"/>
      <c r="M390" s="272"/>
      <c r="N390" s="58"/>
      <c r="O390" s="10"/>
      <c r="P390" s="10"/>
    </row>
    <row r="391" spans="6:16">
      <c r="F391" s="12"/>
      <c r="G391" s="12"/>
      <c r="H391" s="12"/>
      <c r="I391" s="41"/>
      <c r="J391" s="41"/>
      <c r="K391" s="41"/>
      <c r="L391" s="41"/>
      <c r="M391" s="272"/>
      <c r="N391" s="58"/>
      <c r="O391" s="10"/>
      <c r="P391" s="10"/>
    </row>
    <row r="392" spans="6:16">
      <c r="F392" s="12"/>
      <c r="G392" s="12"/>
      <c r="H392" s="12"/>
      <c r="I392" s="41"/>
      <c r="J392" s="41"/>
      <c r="K392" s="41"/>
      <c r="L392" s="41"/>
      <c r="M392" s="272"/>
      <c r="N392" s="58"/>
      <c r="O392" s="10"/>
      <c r="P392" s="10"/>
    </row>
    <row r="393" spans="6:16">
      <c r="F393" s="12"/>
      <c r="G393" s="12"/>
      <c r="H393" s="12"/>
      <c r="I393" s="41"/>
      <c r="J393" s="41"/>
      <c r="K393" s="41"/>
      <c r="L393" s="41"/>
      <c r="M393" s="272"/>
      <c r="N393" s="58"/>
      <c r="O393" s="10"/>
      <c r="P393" s="10"/>
    </row>
    <row r="394" spans="6:16">
      <c r="F394" s="12"/>
      <c r="G394" s="12"/>
      <c r="H394" s="12"/>
      <c r="I394" s="41"/>
      <c r="J394" s="41"/>
      <c r="K394" s="41"/>
      <c r="L394" s="41"/>
      <c r="M394" s="272"/>
      <c r="N394" s="58"/>
      <c r="O394" s="10"/>
      <c r="P394" s="10"/>
    </row>
    <row r="395" spans="6:16">
      <c r="F395" s="12"/>
      <c r="G395" s="12"/>
      <c r="H395" s="12"/>
      <c r="I395" s="41"/>
      <c r="J395" s="41"/>
      <c r="K395" s="41"/>
      <c r="L395" s="41"/>
      <c r="M395" s="272"/>
      <c r="N395" s="58"/>
      <c r="O395" s="10"/>
      <c r="P395" s="10"/>
    </row>
    <row r="396" spans="6:16">
      <c r="F396" s="12"/>
      <c r="G396" s="12"/>
      <c r="H396" s="12"/>
      <c r="I396" s="41"/>
      <c r="J396" s="41"/>
      <c r="K396" s="41"/>
      <c r="L396" s="41"/>
      <c r="M396" s="272"/>
      <c r="N396" s="58"/>
      <c r="O396" s="10"/>
      <c r="P396" s="10"/>
    </row>
    <row r="397" spans="6:16">
      <c r="F397" s="12"/>
      <c r="G397" s="12"/>
      <c r="H397" s="12"/>
      <c r="I397" s="41"/>
      <c r="J397" s="41"/>
      <c r="K397" s="41"/>
      <c r="L397" s="41"/>
      <c r="M397" s="272"/>
      <c r="N397" s="58"/>
      <c r="O397" s="10"/>
      <c r="P397" s="10"/>
    </row>
    <row r="398" spans="6:16">
      <c r="F398" s="12"/>
      <c r="G398" s="12"/>
      <c r="H398" s="12"/>
      <c r="I398" s="41"/>
      <c r="J398" s="41"/>
      <c r="K398" s="41"/>
      <c r="L398" s="41"/>
      <c r="M398" s="272"/>
      <c r="N398" s="58"/>
      <c r="O398" s="10"/>
      <c r="P398" s="10"/>
    </row>
    <row r="399" spans="6:16">
      <c r="F399" s="12"/>
      <c r="G399" s="12"/>
      <c r="H399" s="12"/>
      <c r="I399" s="41"/>
      <c r="J399" s="41"/>
      <c r="K399" s="41"/>
      <c r="L399" s="41"/>
      <c r="M399" s="272"/>
      <c r="N399" s="58"/>
      <c r="O399" s="10"/>
      <c r="P399" s="10"/>
    </row>
    <row r="400" spans="6:16">
      <c r="F400" s="12"/>
      <c r="G400" s="12"/>
      <c r="H400" s="12"/>
      <c r="I400" s="41"/>
      <c r="J400" s="41"/>
      <c r="K400" s="41"/>
      <c r="L400" s="41"/>
      <c r="M400" s="272"/>
      <c r="N400" s="58"/>
      <c r="O400" s="10"/>
      <c r="P400" s="10"/>
    </row>
    <row r="401" spans="6:16">
      <c r="F401" s="12"/>
      <c r="G401" s="12"/>
      <c r="H401" s="12"/>
      <c r="I401" s="41"/>
      <c r="J401" s="41"/>
      <c r="K401" s="41"/>
      <c r="L401" s="41"/>
      <c r="M401" s="272"/>
      <c r="N401" s="58"/>
      <c r="O401" s="10"/>
      <c r="P401" s="10"/>
    </row>
    <row r="402" spans="6:16">
      <c r="F402" s="12"/>
      <c r="G402" s="12"/>
      <c r="H402" s="12"/>
      <c r="I402" s="41"/>
      <c r="J402" s="41"/>
      <c r="K402" s="41"/>
      <c r="L402" s="41"/>
      <c r="M402" s="272"/>
      <c r="N402" s="58"/>
      <c r="O402" s="10"/>
      <c r="P402" s="10"/>
    </row>
    <row r="403" spans="6:16">
      <c r="F403" s="12"/>
      <c r="G403" s="12"/>
      <c r="H403" s="12"/>
      <c r="I403" s="41"/>
      <c r="J403" s="41"/>
      <c r="K403" s="41"/>
      <c r="L403" s="41"/>
      <c r="M403" s="272"/>
      <c r="N403" s="58"/>
      <c r="O403" s="10"/>
      <c r="P403" s="10"/>
    </row>
    <row r="404" spans="6:16">
      <c r="F404" s="12"/>
      <c r="G404" s="12"/>
      <c r="H404" s="12"/>
      <c r="I404" s="41"/>
      <c r="J404" s="41"/>
      <c r="K404" s="41"/>
      <c r="L404" s="41"/>
      <c r="M404" s="272"/>
      <c r="N404" s="58"/>
      <c r="O404" s="10"/>
      <c r="P404" s="10"/>
    </row>
    <row r="405" spans="6:16">
      <c r="F405" s="12"/>
      <c r="G405" s="12"/>
      <c r="H405" s="12"/>
      <c r="I405" s="41"/>
      <c r="J405" s="41"/>
      <c r="K405" s="41"/>
      <c r="L405" s="41"/>
      <c r="M405" s="272"/>
      <c r="N405" s="58"/>
      <c r="O405" s="10"/>
      <c r="P405" s="10"/>
    </row>
    <row r="406" spans="6:16">
      <c r="F406" s="12"/>
      <c r="G406" s="12"/>
      <c r="H406" s="12"/>
      <c r="I406" s="41"/>
      <c r="J406" s="41"/>
      <c r="K406" s="41"/>
      <c r="L406" s="41"/>
      <c r="M406" s="272"/>
      <c r="N406" s="58"/>
      <c r="O406" s="10"/>
      <c r="P406" s="10"/>
    </row>
    <row r="407" spans="6:16">
      <c r="F407" s="12"/>
      <c r="G407" s="12"/>
      <c r="H407" s="12"/>
      <c r="I407" s="41"/>
      <c r="J407" s="41"/>
      <c r="K407" s="41"/>
      <c r="L407" s="41"/>
      <c r="M407" s="272"/>
      <c r="N407" s="58"/>
      <c r="O407" s="10"/>
      <c r="P407" s="10"/>
    </row>
    <row r="408" spans="6:16">
      <c r="F408" s="12"/>
      <c r="G408" s="12"/>
      <c r="H408" s="12"/>
      <c r="I408" s="41"/>
      <c r="J408" s="41"/>
      <c r="K408" s="41"/>
      <c r="L408" s="41"/>
      <c r="M408" s="272"/>
      <c r="N408" s="58"/>
      <c r="O408" s="10"/>
      <c r="P408" s="10"/>
    </row>
    <row r="409" spans="6:16">
      <c r="F409" s="12"/>
      <c r="G409" s="12"/>
      <c r="H409" s="12"/>
      <c r="I409" s="41"/>
      <c r="J409" s="41"/>
      <c r="K409" s="41"/>
      <c r="L409" s="41"/>
      <c r="M409" s="272"/>
      <c r="N409" s="58"/>
      <c r="O409" s="10"/>
      <c r="P409" s="10"/>
    </row>
    <row r="410" spans="6:16">
      <c r="F410" s="12"/>
      <c r="G410" s="12"/>
      <c r="H410" s="12"/>
      <c r="I410" s="41"/>
      <c r="J410" s="41"/>
      <c r="K410" s="41"/>
      <c r="L410" s="41"/>
      <c r="M410" s="272"/>
      <c r="N410" s="58"/>
      <c r="O410" s="10"/>
      <c r="P410" s="10"/>
    </row>
    <row r="411" spans="6:16">
      <c r="F411" s="12"/>
      <c r="G411" s="12"/>
      <c r="H411" s="12"/>
      <c r="I411" s="41"/>
      <c r="J411" s="41"/>
      <c r="K411" s="41"/>
      <c r="L411" s="41"/>
      <c r="M411" s="272"/>
      <c r="N411" s="58"/>
      <c r="O411" s="10"/>
      <c r="P411" s="10"/>
    </row>
    <row r="412" spans="6:16">
      <c r="F412" s="12"/>
      <c r="G412" s="12"/>
      <c r="H412" s="12"/>
      <c r="I412" s="41"/>
      <c r="J412" s="41"/>
      <c r="K412" s="41"/>
      <c r="L412" s="41"/>
      <c r="M412" s="272"/>
      <c r="N412" s="58"/>
      <c r="O412" s="10"/>
      <c r="P412" s="10"/>
    </row>
    <row r="413" spans="6:16">
      <c r="F413" s="12"/>
      <c r="G413" s="12"/>
      <c r="H413" s="12"/>
      <c r="I413" s="41"/>
      <c r="J413" s="41"/>
      <c r="K413" s="41"/>
      <c r="L413" s="41"/>
      <c r="M413" s="272"/>
      <c r="N413" s="58"/>
      <c r="O413" s="10"/>
      <c r="P413" s="10"/>
    </row>
    <row r="414" spans="6:16">
      <c r="F414" s="12"/>
      <c r="G414" s="12"/>
      <c r="H414" s="12"/>
      <c r="I414" s="41"/>
      <c r="J414" s="41"/>
      <c r="K414" s="41"/>
      <c r="L414" s="41"/>
      <c r="M414" s="272"/>
      <c r="N414" s="58"/>
      <c r="O414" s="10"/>
      <c r="P414" s="10"/>
    </row>
    <row r="415" spans="6:16">
      <c r="F415" s="12"/>
      <c r="G415" s="12"/>
      <c r="H415" s="12"/>
      <c r="I415" s="41"/>
      <c r="J415" s="41"/>
      <c r="K415" s="41"/>
      <c r="L415" s="41"/>
      <c r="M415" s="272"/>
      <c r="N415" s="58"/>
      <c r="O415" s="10"/>
      <c r="P415" s="10"/>
    </row>
    <row r="416" spans="6:16">
      <c r="F416" s="12"/>
      <c r="G416" s="12"/>
      <c r="H416" s="12"/>
      <c r="I416" s="41"/>
      <c r="J416" s="41"/>
      <c r="K416" s="41"/>
      <c r="L416" s="41"/>
      <c r="M416" s="272"/>
      <c r="N416" s="58"/>
      <c r="O416" s="10"/>
      <c r="P416" s="10"/>
    </row>
    <row r="417" spans="6:16">
      <c r="F417" s="12"/>
      <c r="G417" s="12"/>
      <c r="H417" s="12"/>
      <c r="I417" s="41"/>
      <c r="J417" s="41"/>
      <c r="K417" s="41"/>
      <c r="L417" s="41"/>
      <c r="M417" s="272"/>
      <c r="N417" s="58"/>
      <c r="O417" s="10"/>
      <c r="P417" s="10"/>
    </row>
    <row r="418" spans="6:16">
      <c r="F418" s="12"/>
      <c r="G418" s="12"/>
      <c r="H418" s="12"/>
      <c r="I418" s="41"/>
      <c r="J418" s="41"/>
      <c r="K418" s="41"/>
      <c r="L418" s="41"/>
      <c r="M418" s="272"/>
      <c r="N418" s="58"/>
      <c r="O418" s="10"/>
      <c r="P418" s="10"/>
    </row>
    <row r="419" spans="6:16">
      <c r="F419" s="12"/>
      <c r="G419" s="12"/>
      <c r="H419" s="12"/>
      <c r="I419" s="41"/>
      <c r="J419" s="41"/>
      <c r="K419" s="41"/>
      <c r="L419" s="41"/>
      <c r="M419" s="272"/>
      <c r="N419" s="58"/>
      <c r="O419" s="10"/>
      <c r="P419" s="10"/>
    </row>
    <row r="420" spans="6:16">
      <c r="F420" s="12"/>
      <c r="G420" s="12"/>
      <c r="H420" s="12"/>
      <c r="I420" s="41"/>
      <c r="J420" s="41"/>
      <c r="K420" s="41"/>
      <c r="L420" s="41"/>
      <c r="M420" s="272"/>
      <c r="N420" s="58"/>
      <c r="O420" s="10"/>
      <c r="P420" s="10"/>
    </row>
    <row r="421" spans="6:16">
      <c r="F421" s="12"/>
      <c r="G421" s="12"/>
      <c r="H421" s="12"/>
      <c r="I421" s="41"/>
      <c r="J421" s="41"/>
      <c r="K421" s="41"/>
      <c r="L421" s="41"/>
      <c r="M421" s="272"/>
      <c r="N421" s="58"/>
      <c r="O421" s="10"/>
      <c r="P421" s="10"/>
    </row>
    <row r="422" spans="6:16">
      <c r="F422" s="12"/>
      <c r="G422" s="12"/>
      <c r="H422" s="12"/>
      <c r="I422" s="41"/>
      <c r="J422" s="41"/>
      <c r="K422" s="41"/>
      <c r="L422" s="41"/>
      <c r="M422" s="272"/>
      <c r="N422" s="58"/>
      <c r="O422" s="10"/>
      <c r="P422" s="10"/>
    </row>
    <row r="423" spans="6:16">
      <c r="F423" s="12"/>
      <c r="G423" s="12"/>
      <c r="H423" s="12"/>
      <c r="I423" s="41"/>
      <c r="J423" s="41"/>
      <c r="K423" s="41"/>
      <c r="L423" s="41"/>
      <c r="M423" s="272"/>
      <c r="N423" s="58"/>
      <c r="O423" s="10"/>
      <c r="P423" s="10"/>
    </row>
    <row r="424" spans="6:16">
      <c r="F424" s="12"/>
      <c r="G424" s="12"/>
      <c r="H424" s="12"/>
      <c r="I424" s="41"/>
      <c r="J424" s="41"/>
      <c r="K424" s="41"/>
      <c r="L424" s="41"/>
      <c r="M424" s="272"/>
      <c r="N424" s="58"/>
      <c r="O424" s="10"/>
      <c r="P424" s="10"/>
    </row>
    <row r="425" spans="6:16">
      <c r="F425" s="12"/>
      <c r="G425" s="12"/>
      <c r="H425" s="12"/>
      <c r="I425" s="41"/>
      <c r="J425" s="41"/>
      <c r="K425" s="41"/>
      <c r="L425" s="41"/>
      <c r="M425" s="272"/>
      <c r="N425" s="58"/>
      <c r="O425" s="10"/>
      <c r="P425" s="10"/>
    </row>
    <row r="426" spans="6:16">
      <c r="F426" s="12"/>
      <c r="G426" s="12"/>
      <c r="H426" s="12"/>
      <c r="I426" s="41"/>
      <c r="J426" s="41"/>
      <c r="K426" s="41"/>
      <c r="L426" s="41"/>
      <c r="M426" s="272"/>
      <c r="N426" s="58"/>
      <c r="O426" s="10"/>
      <c r="P426" s="10"/>
    </row>
    <row r="427" spans="6:16">
      <c r="F427" s="12"/>
      <c r="G427" s="12"/>
      <c r="H427" s="12"/>
      <c r="I427" s="41"/>
      <c r="J427" s="41"/>
      <c r="K427" s="41"/>
      <c r="L427" s="41"/>
      <c r="M427" s="272"/>
      <c r="N427" s="58"/>
      <c r="O427" s="10"/>
      <c r="P427" s="10"/>
    </row>
    <row r="428" spans="6:16">
      <c r="F428" s="12"/>
      <c r="G428" s="12"/>
      <c r="H428" s="12"/>
      <c r="I428" s="41"/>
      <c r="J428" s="41"/>
      <c r="K428" s="41"/>
      <c r="L428" s="41"/>
      <c r="M428" s="272"/>
      <c r="N428" s="58"/>
      <c r="O428" s="10"/>
      <c r="P428" s="10"/>
    </row>
    <row r="429" spans="6:16">
      <c r="F429" s="12"/>
      <c r="G429" s="12"/>
      <c r="H429" s="12"/>
      <c r="I429" s="41"/>
      <c r="J429" s="41"/>
      <c r="K429" s="41"/>
      <c r="L429" s="41"/>
      <c r="M429" s="272"/>
      <c r="N429" s="58"/>
      <c r="O429" s="10"/>
      <c r="P429" s="10"/>
    </row>
    <row r="430" spans="6:16">
      <c r="F430" s="12"/>
      <c r="G430" s="12"/>
      <c r="H430" s="12"/>
      <c r="I430" s="41"/>
      <c r="J430" s="41"/>
      <c r="K430" s="41"/>
      <c r="L430" s="41"/>
      <c r="M430" s="272"/>
      <c r="N430" s="58"/>
      <c r="O430" s="10"/>
      <c r="P430" s="10"/>
    </row>
    <row r="431" spans="6:16">
      <c r="F431" s="12"/>
      <c r="G431" s="12"/>
      <c r="H431" s="12"/>
      <c r="I431" s="41"/>
      <c r="J431" s="41"/>
      <c r="K431" s="41"/>
      <c r="L431" s="41"/>
      <c r="M431" s="272"/>
      <c r="N431" s="58"/>
      <c r="O431" s="10"/>
      <c r="P431" s="10"/>
    </row>
    <row r="432" spans="6:16">
      <c r="F432" s="12"/>
      <c r="G432" s="12"/>
      <c r="H432" s="12"/>
      <c r="I432" s="41"/>
      <c r="J432" s="41"/>
      <c r="K432" s="41"/>
      <c r="L432" s="41"/>
      <c r="M432" s="272"/>
      <c r="N432" s="58"/>
      <c r="O432" s="10"/>
      <c r="P432" s="10"/>
    </row>
    <row r="433" spans="6:16">
      <c r="F433" s="12"/>
      <c r="G433" s="12"/>
      <c r="H433" s="12"/>
      <c r="I433" s="41"/>
      <c r="J433" s="41"/>
      <c r="K433" s="41"/>
      <c r="L433" s="41"/>
      <c r="M433" s="272"/>
      <c r="N433" s="58"/>
      <c r="O433" s="10"/>
      <c r="P433" s="10"/>
    </row>
    <row r="434" spans="6:16">
      <c r="F434" s="12"/>
      <c r="G434" s="12"/>
      <c r="H434" s="12"/>
      <c r="I434" s="41"/>
      <c r="J434" s="41"/>
      <c r="K434" s="41"/>
      <c r="L434" s="41"/>
      <c r="M434" s="272"/>
      <c r="N434" s="58"/>
      <c r="O434" s="10"/>
      <c r="P434" s="10"/>
    </row>
    <row r="435" spans="6:16">
      <c r="F435" s="12"/>
      <c r="G435" s="12"/>
      <c r="H435" s="12"/>
      <c r="I435" s="41"/>
      <c r="J435" s="41"/>
      <c r="K435" s="41"/>
      <c r="L435" s="41"/>
      <c r="M435" s="272"/>
      <c r="N435" s="58"/>
      <c r="O435" s="10"/>
      <c r="P435" s="10"/>
    </row>
    <row r="436" spans="6:16">
      <c r="F436" s="12"/>
      <c r="G436" s="12"/>
      <c r="H436" s="12"/>
      <c r="I436" s="41"/>
      <c r="J436" s="41"/>
      <c r="K436" s="41"/>
      <c r="L436" s="41"/>
      <c r="M436" s="272"/>
      <c r="N436" s="58"/>
      <c r="O436" s="10"/>
      <c r="P436" s="10"/>
    </row>
    <row r="437" spans="6:16">
      <c r="F437" s="12"/>
      <c r="G437" s="12"/>
      <c r="H437" s="12"/>
      <c r="I437" s="41"/>
      <c r="J437" s="41"/>
      <c r="K437" s="41"/>
      <c r="L437" s="41"/>
      <c r="M437" s="272"/>
      <c r="N437" s="58"/>
      <c r="O437" s="10"/>
      <c r="P437" s="10"/>
    </row>
    <row r="438" spans="6:16">
      <c r="F438" s="12"/>
      <c r="G438" s="12"/>
      <c r="H438" s="12"/>
      <c r="I438" s="41"/>
      <c r="J438" s="41"/>
      <c r="K438" s="41"/>
      <c r="L438" s="41"/>
      <c r="M438" s="272"/>
      <c r="N438" s="58"/>
      <c r="O438" s="10"/>
      <c r="P438" s="10"/>
    </row>
    <row r="439" spans="6:16">
      <c r="F439" s="12"/>
      <c r="G439" s="12"/>
      <c r="H439" s="12"/>
      <c r="I439" s="41"/>
      <c r="J439" s="41"/>
      <c r="K439" s="41"/>
      <c r="L439" s="41"/>
      <c r="M439" s="272"/>
      <c r="N439" s="58"/>
      <c r="O439" s="10"/>
      <c r="P439" s="10"/>
    </row>
    <row r="440" spans="6:16">
      <c r="F440" s="12"/>
      <c r="G440" s="12"/>
      <c r="H440" s="12"/>
      <c r="I440" s="41"/>
      <c r="J440" s="41"/>
      <c r="K440" s="41"/>
      <c r="L440" s="41"/>
      <c r="M440" s="272"/>
      <c r="N440" s="58"/>
      <c r="O440" s="10"/>
      <c r="P440" s="10"/>
    </row>
    <row r="441" spans="6:16">
      <c r="F441" s="12"/>
      <c r="G441" s="12"/>
      <c r="H441" s="12"/>
      <c r="I441" s="41"/>
      <c r="J441" s="41"/>
      <c r="K441" s="41"/>
      <c r="L441" s="41"/>
      <c r="M441" s="272"/>
      <c r="N441" s="58"/>
      <c r="O441" s="10"/>
      <c r="P441" s="10"/>
    </row>
    <row r="442" spans="6:16">
      <c r="F442" s="12"/>
      <c r="G442" s="12"/>
      <c r="H442" s="12"/>
      <c r="I442" s="41"/>
      <c r="J442" s="41"/>
      <c r="K442" s="41"/>
      <c r="L442" s="41"/>
      <c r="M442" s="272"/>
      <c r="N442" s="58"/>
      <c r="O442" s="10"/>
      <c r="P442" s="10"/>
    </row>
    <row r="443" spans="6:16">
      <c r="F443" s="12"/>
      <c r="G443" s="12"/>
      <c r="H443" s="12"/>
      <c r="I443" s="41"/>
      <c r="J443" s="41"/>
      <c r="K443" s="41"/>
      <c r="L443" s="41"/>
      <c r="M443" s="272"/>
      <c r="N443" s="58"/>
      <c r="O443" s="10"/>
      <c r="P443" s="10"/>
    </row>
    <row r="444" spans="6:16">
      <c r="F444" s="12"/>
      <c r="G444" s="12"/>
      <c r="H444" s="12"/>
      <c r="I444" s="41"/>
      <c r="J444" s="41"/>
      <c r="K444" s="41"/>
      <c r="L444" s="41"/>
      <c r="M444" s="272"/>
      <c r="N444" s="58"/>
      <c r="O444" s="10"/>
      <c r="P444" s="10"/>
    </row>
    <row r="445" spans="6:16">
      <c r="F445" s="12"/>
      <c r="G445" s="12"/>
      <c r="H445" s="12"/>
      <c r="I445" s="41"/>
      <c r="J445" s="41"/>
      <c r="K445" s="41"/>
      <c r="L445" s="41"/>
      <c r="M445" s="272"/>
      <c r="N445" s="58"/>
      <c r="O445" s="10"/>
      <c r="P445" s="10"/>
    </row>
    <row r="446" spans="6:16">
      <c r="F446" s="12"/>
      <c r="G446" s="12"/>
      <c r="H446" s="12"/>
      <c r="I446" s="41"/>
      <c r="J446" s="41"/>
      <c r="K446" s="41"/>
      <c r="L446" s="41"/>
      <c r="M446" s="272"/>
      <c r="N446" s="58"/>
      <c r="O446" s="10"/>
      <c r="P446" s="10"/>
    </row>
    <row r="447" spans="6:16">
      <c r="F447" s="12"/>
      <c r="G447" s="12"/>
      <c r="H447" s="12"/>
      <c r="I447" s="41"/>
      <c r="J447" s="41"/>
      <c r="K447" s="41"/>
      <c r="L447" s="41"/>
      <c r="M447" s="272"/>
      <c r="N447" s="58"/>
      <c r="O447" s="10"/>
      <c r="P447" s="10"/>
    </row>
    <row r="448" spans="6:16">
      <c r="F448" s="12"/>
      <c r="G448" s="12"/>
      <c r="H448" s="12"/>
      <c r="I448" s="41"/>
      <c r="J448" s="41"/>
      <c r="K448" s="41"/>
      <c r="L448" s="41"/>
      <c r="M448" s="272"/>
      <c r="N448" s="58"/>
      <c r="O448" s="10"/>
      <c r="P448" s="10"/>
    </row>
    <row r="449" spans="6:16">
      <c r="F449" s="12"/>
      <c r="G449" s="12"/>
      <c r="H449" s="12"/>
      <c r="I449" s="41"/>
      <c r="J449" s="41"/>
      <c r="K449" s="41"/>
      <c r="L449" s="41"/>
      <c r="M449" s="272"/>
      <c r="N449" s="58"/>
      <c r="O449" s="10"/>
      <c r="P449" s="10"/>
    </row>
    <row r="450" spans="6:16">
      <c r="F450" s="12"/>
      <c r="G450" s="12"/>
      <c r="H450" s="12"/>
      <c r="I450" s="41"/>
      <c r="J450" s="41"/>
      <c r="K450" s="41"/>
      <c r="L450" s="41"/>
      <c r="M450" s="272"/>
      <c r="N450" s="58"/>
      <c r="O450" s="10"/>
      <c r="P450" s="10"/>
    </row>
    <row r="451" spans="6:16">
      <c r="F451" s="12"/>
      <c r="G451" s="12"/>
      <c r="H451" s="12"/>
      <c r="I451" s="41"/>
      <c r="J451" s="41"/>
      <c r="K451" s="41"/>
      <c r="L451" s="41"/>
      <c r="M451" s="272"/>
      <c r="N451" s="58"/>
      <c r="O451" s="10"/>
      <c r="P451" s="10"/>
    </row>
    <row r="452" spans="6:16">
      <c r="F452" s="12"/>
      <c r="G452" s="12"/>
      <c r="H452" s="12"/>
      <c r="I452" s="41"/>
      <c r="J452" s="41"/>
      <c r="K452" s="41"/>
      <c r="L452" s="41"/>
      <c r="M452" s="272"/>
      <c r="N452" s="58"/>
      <c r="O452" s="10"/>
      <c r="P452" s="10"/>
    </row>
    <row r="453" spans="6:16">
      <c r="F453" s="12"/>
      <c r="G453" s="12"/>
      <c r="H453" s="12"/>
      <c r="I453" s="41"/>
      <c r="J453" s="41"/>
      <c r="K453" s="41"/>
      <c r="L453" s="41"/>
      <c r="M453" s="272"/>
      <c r="N453" s="58"/>
      <c r="O453" s="10"/>
      <c r="P453" s="10"/>
    </row>
    <row r="454" spans="6:16">
      <c r="F454" s="12"/>
      <c r="G454" s="12"/>
      <c r="H454" s="12"/>
      <c r="I454" s="41"/>
      <c r="J454" s="41"/>
      <c r="K454" s="41"/>
      <c r="L454" s="41"/>
      <c r="M454" s="272"/>
      <c r="N454" s="58"/>
      <c r="O454" s="10"/>
      <c r="P454" s="10"/>
    </row>
    <row r="455" spans="6:16">
      <c r="F455" s="12"/>
      <c r="G455" s="12"/>
      <c r="H455" s="12"/>
      <c r="I455" s="41"/>
      <c r="J455" s="41"/>
      <c r="K455" s="41"/>
      <c r="L455" s="41"/>
      <c r="M455" s="272"/>
      <c r="N455" s="58"/>
      <c r="O455" s="10"/>
      <c r="P455" s="10"/>
    </row>
    <row r="456" spans="6:16">
      <c r="F456" s="12"/>
      <c r="G456" s="12"/>
      <c r="H456" s="12"/>
      <c r="I456" s="41"/>
      <c r="J456" s="41"/>
      <c r="K456" s="41"/>
      <c r="L456" s="41"/>
      <c r="M456" s="272"/>
      <c r="N456" s="58"/>
      <c r="O456" s="10"/>
      <c r="P456" s="10"/>
    </row>
    <row r="457" spans="6:16">
      <c r="F457" s="12"/>
      <c r="G457" s="12"/>
      <c r="H457" s="12"/>
      <c r="I457" s="41"/>
      <c r="J457" s="41"/>
      <c r="K457" s="41"/>
      <c r="L457" s="41"/>
      <c r="M457" s="272"/>
      <c r="N457" s="58"/>
      <c r="O457" s="10"/>
      <c r="P457" s="10"/>
    </row>
    <row r="458" spans="6:16">
      <c r="F458" s="12"/>
      <c r="G458" s="12"/>
      <c r="H458" s="12"/>
      <c r="I458" s="41"/>
      <c r="J458" s="41"/>
      <c r="K458" s="41"/>
      <c r="L458" s="41"/>
      <c r="M458" s="272"/>
      <c r="N458" s="58"/>
      <c r="O458" s="10"/>
      <c r="P458" s="10"/>
    </row>
    <row r="459" spans="6:16">
      <c r="F459" s="12"/>
      <c r="G459" s="12"/>
      <c r="H459" s="12"/>
      <c r="I459" s="41"/>
      <c r="J459" s="41"/>
      <c r="K459" s="41"/>
      <c r="L459" s="41"/>
      <c r="M459" s="272"/>
      <c r="N459" s="58"/>
      <c r="O459" s="10"/>
      <c r="P459" s="10"/>
    </row>
    <row r="460" spans="6:16">
      <c r="F460" s="12"/>
      <c r="G460" s="12"/>
      <c r="H460" s="12"/>
      <c r="I460" s="41"/>
      <c r="J460" s="41"/>
      <c r="K460" s="41"/>
      <c r="L460" s="41"/>
      <c r="M460" s="272"/>
      <c r="N460" s="58"/>
      <c r="O460" s="10"/>
      <c r="P460" s="10"/>
    </row>
    <row r="461" spans="6:16">
      <c r="F461" s="12"/>
      <c r="G461" s="12"/>
      <c r="H461" s="12"/>
      <c r="I461" s="41"/>
      <c r="J461" s="41"/>
      <c r="K461" s="41"/>
      <c r="L461" s="41"/>
      <c r="M461" s="272"/>
      <c r="N461" s="58"/>
      <c r="O461" s="10"/>
      <c r="P461" s="10"/>
    </row>
    <row r="462" spans="6:16">
      <c r="F462" s="12"/>
      <c r="G462" s="12"/>
      <c r="H462" s="12"/>
      <c r="I462" s="41"/>
      <c r="J462" s="41"/>
      <c r="K462" s="41"/>
      <c r="L462" s="41"/>
      <c r="M462" s="272"/>
      <c r="N462" s="58"/>
      <c r="O462" s="10"/>
      <c r="P462" s="10"/>
    </row>
    <row r="463" spans="6:16">
      <c r="F463" s="12"/>
      <c r="G463" s="12"/>
      <c r="H463" s="12"/>
      <c r="I463" s="41"/>
      <c r="J463" s="41"/>
      <c r="K463" s="41"/>
      <c r="L463" s="41"/>
      <c r="M463" s="272"/>
      <c r="N463" s="58"/>
      <c r="O463" s="10"/>
      <c r="P463" s="10"/>
    </row>
    <row r="464" spans="6:16">
      <c r="F464" s="12"/>
      <c r="G464" s="12"/>
      <c r="H464" s="12"/>
      <c r="I464" s="41"/>
      <c r="J464" s="41"/>
      <c r="K464" s="41"/>
      <c r="L464" s="41"/>
      <c r="M464" s="272"/>
      <c r="N464" s="58"/>
      <c r="O464" s="10"/>
      <c r="P464" s="10"/>
    </row>
    <row r="465" spans="6:16">
      <c r="F465" s="12"/>
      <c r="G465" s="12"/>
      <c r="H465" s="12"/>
      <c r="I465" s="41"/>
      <c r="J465" s="41"/>
      <c r="K465" s="41"/>
      <c r="L465" s="41"/>
      <c r="M465" s="272"/>
      <c r="N465" s="58"/>
      <c r="O465" s="10"/>
      <c r="P465" s="10"/>
    </row>
    <row r="466" spans="6:16">
      <c r="I466" s="10"/>
      <c r="J466" s="10"/>
      <c r="K466" s="10"/>
      <c r="L466" s="10"/>
      <c r="M466" s="272"/>
      <c r="N466" s="58"/>
      <c r="O466" s="10"/>
      <c r="P466" s="10"/>
    </row>
    <row r="467" spans="6:16">
      <c r="I467" s="10"/>
      <c r="J467" s="10"/>
      <c r="K467" s="10"/>
      <c r="L467" s="10"/>
      <c r="M467" s="272"/>
      <c r="N467" s="58"/>
      <c r="O467" s="10"/>
      <c r="P467" s="10"/>
    </row>
    <row r="468" spans="6:16">
      <c r="I468" s="10"/>
      <c r="J468" s="10"/>
      <c r="K468" s="10"/>
      <c r="L468" s="10"/>
      <c r="M468" s="272"/>
      <c r="N468" s="58"/>
      <c r="O468" s="10"/>
      <c r="P468" s="10"/>
    </row>
    <row r="469" spans="6:16">
      <c r="I469" s="10"/>
      <c r="J469" s="10"/>
      <c r="K469" s="10"/>
      <c r="L469" s="10"/>
      <c r="M469" s="272"/>
      <c r="N469" s="58"/>
      <c r="O469" s="10"/>
      <c r="P469" s="10"/>
    </row>
    <row r="470" spans="6:16">
      <c r="I470" s="10"/>
      <c r="J470" s="10"/>
      <c r="K470" s="10"/>
      <c r="L470" s="10"/>
      <c r="M470" s="272"/>
      <c r="N470" s="58"/>
      <c r="O470" s="10"/>
      <c r="P470" s="10"/>
    </row>
    <row r="471" spans="6:16">
      <c r="I471" s="10"/>
      <c r="J471" s="10"/>
      <c r="K471" s="10"/>
      <c r="L471" s="10"/>
      <c r="M471" s="272"/>
      <c r="N471" s="58"/>
      <c r="O471" s="10"/>
      <c r="P471" s="10"/>
    </row>
    <row r="472" spans="6:16">
      <c r="I472" s="10"/>
      <c r="J472" s="10"/>
      <c r="K472" s="10"/>
      <c r="L472" s="10"/>
      <c r="M472" s="272"/>
      <c r="N472" s="58"/>
      <c r="O472" s="10"/>
      <c r="P472" s="10"/>
    </row>
    <row r="473" spans="6:16">
      <c r="I473" s="10"/>
      <c r="J473" s="10"/>
      <c r="K473" s="10"/>
      <c r="L473" s="10"/>
      <c r="M473" s="272"/>
      <c r="N473" s="58"/>
      <c r="O473" s="10"/>
      <c r="P473" s="10"/>
    </row>
    <row r="474" spans="6:16">
      <c r="I474" s="10"/>
      <c r="J474" s="10"/>
      <c r="K474" s="10"/>
      <c r="L474" s="10"/>
      <c r="M474" s="272"/>
      <c r="N474" s="58"/>
      <c r="O474" s="10"/>
      <c r="P474" s="10"/>
    </row>
    <row r="475" spans="6:16">
      <c r="I475" s="10"/>
      <c r="J475" s="10"/>
      <c r="K475" s="10"/>
      <c r="L475" s="10"/>
      <c r="M475" s="272"/>
      <c r="N475" s="58"/>
      <c r="O475" s="10"/>
      <c r="P475" s="10"/>
    </row>
    <row r="476" spans="6:16">
      <c r="I476" s="10"/>
      <c r="J476" s="10"/>
      <c r="K476" s="10"/>
      <c r="L476" s="10"/>
      <c r="M476" s="272"/>
      <c r="N476" s="58"/>
      <c r="O476" s="10"/>
      <c r="P476" s="10"/>
    </row>
    <row r="477" spans="6:16">
      <c r="I477" s="10"/>
      <c r="J477" s="10"/>
      <c r="K477" s="10"/>
      <c r="L477" s="10"/>
      <c r="M477" s="272"/>
      <c r="N477" s="58"/>
      <c r="O477" s="10"/>
      <c r="P477" s="10"/>
    </row>
    <row r="478" spans="6:16">
      <c r="I478" s="10"/>
      <c r="J478" s="10"/>
      <c r="K478" s="10"/>
      <c r="L478" s="10"/>
      <c r="M478" s="272"/>
      <c r="N478" s="58"/>
      <c r="O478" s="10"/>
      <c r="P478" s="10"/>
    </row>
    <row r="479" spans="6:16">
      <c r="I479" s="10"/>
      <c r="J479" s="10"/>
      <c r="K479" s="10"/>
      <c r="L479" s="10"/>
      <c r="M479" s="272"/>
      <c r="N479" s="58"/>
      <c r="O479" s="10"/>
      <c r="P479" s="10"/>
    </row>
    <row r="480" spans="6:16">
      <c r="I480" s="10"/>
      <c r="J480" s="10"/>
      <c r="K480" s="10"/>
      <c r="L480" s="10"/>
      <c r="M480" s="272"/>
      <c r="N480" s="58"/>
      <c r="O480" s="10"/>
      <c r="P480" s="10"/>
    </row>
    <row r="481" spans="9:16">
      <c r="I481" s="10"/>
      <c r="J481" s="10"/>
      <c r="K481" s="10"/>
      <c r="L481" s="10"/>
      <c r="M481" s="272"/>
      <c r="N481" s="58"/>
      <c r="O481" s="10"/>
      <c r="P481" s="10"/>
    </row>
    <row r="482" spans="9:16">
      <c r="I482" s="10"/>
      <c r="J482" s="10"/>
      <c r="K482" s="10"/>
      <c r="L482" s="10"/>
      <c r="M482" s="272"/>
      <c r="N482" s="58"/>
      <c r="O482" s="10"/>
      <c r="P482" s="10"/>
    </row>
    <row r="483" spans="9:16">
      <c r="I483" s="10"/>
      <c r="J483" s="10"/>
      <c r="K483" s="10"/>
      <c r="L483" s="10"/>
      <c r="M483" s="272"/>
      <c r="N483" s="58"/>
      <c r="O483" s="10"/>
      <c r="P483" s="10"/>
    </row>
    <row r="484" spans="9:16">
      <c r="I484" s="10"/>
      <c r="J484" s="10"/>
      <c r="K484" s="10"/>
      <c r="L484" s="10"/>
      <c r="M484" s="272"/>
      <c r="N484" s="58"/>
      <c r="O484" s="10"/>
      <c r="P484" s="10"/>
    </row>
    <row r="485" spans="9:16">
      <c r="I485" s="10"/>
      <c r="J485" s="10"/>
      <c r="K485" s="10"/>
      <c r="L485" s="10"/>
      <c r="M485" s="272"/>
      <c r="N485" s="58"/>
      <c r="O485" s="10"/>
      <c r="P485" s="10"/>
    </row>
    <row r="486" spans="9:16">
      <c r="I486" s="10"/>
      <c r="J486" s="10"/>
      <c r="K486" s="10"/>
      <c r="L486" s="10"/>
      <c r="M486" s="272"/>
      <c r="N486" s="58"/>
      <c r="O486" s="10"/>
      <c r="P486" s="10"/>
    </row>
    <row r="487" spans="9:16">
      <c r="I487" s="10"/>
      <c r="J487" s="10"/>
      <c r="K487" s="10"/>
      <c r="L487" s="10"/>
      <c r="M487" s="272"/>
      <c r="N487" s="58"/>
      <c r="O487" s="10"/>
      <c r="P487" s="10"/>
    </row>
    <row r="488" spans="9:16">
      <c r="I488" s="10"/>
      <c r="J488" s="10"/>
      <c r="K488" s="10"/>
      <c r="L488" s="10"/>
      <c r="M488" s="272"/>
      <c r="N488" s="58"/>
      <c r="O488" s="10"/>
      <c r="P488" s="10"/>
    </row>
    <row r="489" spans="9:16">
      <c r="I489" s="10"/>
      <c r="J489" s="10"/>
      <c r="K489" s="10"/>
      <c r="L489" s="10"/>
      <c r="M489" s="272"/>
      <c r="N489" s="58"/>
      <c r="O489" s="10"/>
      <c r="P489" s="10"/>
    </row>
    <row r="490" spans="9:16">
      <c r="I490" s="10"/>
      <c r="J490" s="10"/>
      <c r="K490" s="10"/>
      <c r="L490" s="10"/>
      <c r="M490" s="272"/>
      <c r="N490" s="58"/>
      <c r="O490" s="10"/>
      <c r="P490" s="10"/>
    </row>
    <row r="491" spans="9:16">
      <c r="I491" s="10"/>
      <c r="J491" s="10"/>
      <c r="K491" s="10"/>
      <c r="L491" s="10"/>
      <c r="M491" s="272"/>
      <c r="N491" s="58"/>
      <c r="O491" s="10"/>
      <c r="P491" s="10"/>
    </row>
    <row r="492" spans="9:16">
      <c r="I492" s="10"/>
      <c r="J492" s="10"/>
      <c r="K492" s="10"/>
      <c r="L492" s="10"/>
      <c r="M492" s="272"/>
      <c r="N492" s="58"/>
      <c r="O492" s="10"/>
      <c r="P492" s="10"/>
    </row>
    <row r="493" spans="9:16">
      <c r="I493" s="10"/>
      <c r="J493" s="10"/>
      <c r="K493" s="10"/>
      <c r="L493" s="10"/>
      <c r="M493" s="272"/>
      <c r="N493" s="58"/>
      <c r="O493" s="10"/>
      <c r="P493" s="10"/>
    </row>
    <row r="494" spans="9:16">
      <c r="I494" s="10"/>
      <c r="J494" s="10"/>
      <c r="K494" s="10"/>
      <c r="L494" s="10"/>
      <c r="M494" s="272"/>
      <c r="N494" s="58"/>
      <c r="O494" s="10"/>
      <c r="P494" s="10"/>
    </row>
    <row r="495" spans="9:16">
      <c r="I495" s="10"/>
      <c r="J495" s="10"/>
      <c r="K495" s="10"/>
      <c r="L495" s="10"/>
      <c r="M495" s="272"/>
      <c r="N495" s="58"/>
      <c r="O495" s="10"/>
      <c r="P495" s="10"/>
    </row>
    <row r="496" spans="9:16">
      <c r="I496" s="10"/>
      <c r="J496" s="10"/>
      <c r="K496" s="10"/>
      <c r="L496" s="10"/>
      <c r="M496" s="272"/>
      <c r="N496" s="58"/>
      <c r="O496" s="10"/>
      <c r="P496" s="10"/>
    </row>
    <row r="497" spans="9:16">
      <c r="I497" s="10"/>
      <c r="J497" s="10"/>
      <c r="K497" s="10"/>
      <c r="L497" s="10"/>
      <c r="M497" s="272"/>
      <c r="N497" s="58"/>
      <c r="O497" s="10"/>
      <c r="P497" s="10"/>
    </row>
    <row r="498" spans="9:16">
      <c r="I498" s="10"/>
      <c r="J498" s="10"/>
      <c r="K498" s="10"/>
      <c r="L498" s="10"/>
      <c r="M498" s="272"/>
      <c r="N498" s="58"/>
      <c r="O498" s="10"/>
      <c r="P498" s="10"/>
    </row>
    <row r="499" spans="9:16">
      <c r="I499" s="10"/>
      <c r="J499" s="10"/>
      <c r="K499" s="10"/>
      <c r="L499" s="10"/>
      <c r="M499" s="272"/>
      <c r="N499" s="58"/>
      <c r="O499" s="10"/>
      <c r="P499" s="10"/>
    </row>
    <row r="500" spans="9:16">
      <c r="I500" s="10"/>
      <c r="J500" s="10"/>
      <c r="K500" s="10"/>
      <c r="L500" s="10"/>
      <c r="M500" s="272"/>
      <c r="N500" s="58"/>
      <c r="O500" s="10"/>
      <c r="P500" s="10"/>
    </row>
    <row r="501" spans="9:16">
      <c r="I501" s="10"/>
      <c r="J501" s="10"/>
      <c r="K501" s="10"/>
      <c r="L501" s="10"/>
      <c r="M501" s="272"/>
      <c r="N501" s="58"/>
      <c r="O501" s="10"/>
      <c r="P501" s="10"/>
    </row>
    <row r="502" spans="9:16">
      <c r="I502" s="10"/>
      <c r="J502" s="10"/>
      <c r="K502" s="10"/>
      <c r="L502" s="10"/>
      <c r="M502" s="272"/>
      <c r="N502" s="58"/>
      <c r="O502" s="10"/>
      <c r="P502" s="10"/>
    </row>
    <row r="503" spans="9:16">
      <c r="I503" s="10"/>
      <c r="J503" s="10"/>
      <c r="K503" s="10"/>
      <c r="L503" s="10"/>
      <c r="M503" s="272"/>
      <c r="N503" s="58"/>
      <c r="O503" s="10"/>
      <c r="P503" s="10"/>
    </row>
    <row r="504" spans="9:16">
      <c r="I504" s="10"/>
      <c r="J504" s="10"/>
      <c r="K504" s="10"/>
      <c r="L504" s="10"/>
      <c r="M504" s="272"/>
      <c r="N504" s="58"/>
      <c r="O504" s="10"/>
      <c r="P504" s="10"/>
    </row>
    <row r="505" spans="9:16">
      <c r="I505" s="10"/>
      <c r="J505" s="10"/>
      <c r="K505" s="10"/>
      <c r="L505" s="10"/>
      <c r="M505" s="272"/>
      <c r="N505" s="58"/>
      <c r="O505" s="10"/>
      <c r="P505" s="10"/>
    </row>
    <row r="506" spans="9:16">
      <c r="I506" s="10"/>
      <c r="J506" s="10"/>
      <c r="K506" s="10"/>
      <c r="L506" s="10"/>
      <c r="M506" s="272"/>
      <c r="N506" s="58"/>
      <c r="O506" s="10"/>
      <c r="P506" s="10"/>
    </row>
    <row r="507" spans="9:16">
      <c r="I507" s="10"/>
      <c r="J507" s="10"/>
      <c r="K507" s="10"/>
      <c r="L507" s="10"/>
      <c r="M507" s="272"/>
      <c r="N507" s="58"/>
      <c r="O507" s="10"/>
      <c r="P507" s="10"/>
    </row>
    <row r="508" spans="9:16">
      <c r="I508" s="10"/>
      <c r="J508" s="10"/>
      <c r="K508" s="10"/>
      <c r="L508" s="10"/>
      <c r="M508" s="272"/>
      <c r="N508" s="58"/>
      <c r="O508" s="10"/>
      <c r="P508" s="10"/>
    </row>
    <row r="509" spans="9:16">
      <c r="I509" s="10"/>
      <c r="J509" s="10"/>
      <c r="K509" s="10"/>
      <c r="L509" s="10"/>
      <c r="M509" s="272"/>
      <c r="N509" s="58"/>
      <c r="O509" s="10"/>
      <c r="P509" s="10"/>
    </row>
    <row r="510" spans="9:16">
      <c r="I510" s="10"/>
      <c r="J510" s="10"/>
      <c r="K510" s="10"/>
      <c r="L510" s="10"/>
      <c r="M510" s="272"/>
      <c r="N510" s="58"/>
      <c r="O510" s="10"/>
      <c r="P510" s="10"/>
    </row>
    <row r="511" spans="9:16">
      <c r="I511" s="10"/>
      <c r="J511" s="10"/>
      <c r="K511" s="10"/>
      <c r="L511" s="10"/>
      <c r="M511" s="272"/>
      <c r="N511" s="58"/>
      <c r="O511" s="10"/>
      <c r="P511" s="10"/>
    </row>
    <row r="512" spans="9:16">
      <c r="I512" s="10"/>
      <c r="J512" s="10"/>
      <c r="K512" s="10"/>
      <c r="L512" s="10"/>
      <c r="M512" s="272"/>
      <c r="N512" s="58"/>
      <c r="O512" s="10"/>
      <c r="P512" s="10"/>
    </row>
    <row r="513" spans="9:16">
      <c r="I513" s="10"/>
      <c r="J513" s="10"/>
      <c r="K513" s="10"/>
      <c r="L513" s="10"/>
      <c r="M513" s="272"/>
      <c r="N513" s="58"/>
      <c r="O513" s="10"/>
      <c r="P513" s="10"/>
    </row>
    <row r="514" spans="9:16">
      <c r="I514" s="10"/>
      <c r="J514" s="10"/>
      <c r="K514" s="10"/>
      <c r="L514" s="10"/>
      <c r="M514" s="272"/>
      <c r="N514" s="58"/>
      <c r="O514" s="10"/>
      <c r="P514" s="10"/>
    </row>
    <row r="515" spans="9:16">
      <c r="I515" s="10"/>
      <c r="J515" s="10"/>
      <c r="K515" s="10"/>
      <c r="L515" s="10"/>
      <c r="M515" s="272"/>
      <c r="N515" s="58"/>
      <c r="O515" s="10"/>
      <c r="P515" s="10"/>
    </row>
    <row r="516" spans="9:16">
      <c r="I516" s="10"/>
      <c r="J516" s="10"/>
      <c r="K516" s="10"/>
      <c r="L516" s="10"/>
      <c r="M516" s="272"/>
      <c r="N516" s="58"/>
      <c r="O516" s="10"/>
      <c r="P516" s="10"/>
    </row>
    <row r="517" spans="9:16">
      <c r="I517" s="10"/>
      <c r="J517" s="10"/>
      <c r="K517" s="10"/>
      <c r="L517" s="10"/>
      <c r="M517" s="272"/>
      <c r="N517" s="58"/>
      <c r="O517" s="10"/>
      <c r="P517" s="10"/>
    </row>
    <row r="518" spans="9:16">
      <c r="I518" s="10"/>
      <c r="J518" s="10"/>
      <c r="K518" s="10"/>
      <c r="L518" s="10"/>
      <c r="M518" s="272"/>
      <c r="N518" s="58"/>
      <c r="O518" s="10"/>
      <c r="P518" s="10"/>
    </row>
    <row r="519" spans="9:16">
      <c r="I519" s="10"/>
      <c r="J519" s="10"/>
      <c r="K519" s="10"/>
      <c r="L519" s="10"/>
      <c r="M519" s="272"/>
      <c r="N519" s="58"/>
      <c r="O519" s="10"/>
      <c r="P519" s="10"/>
    </row>
    <row r="520" spans="9:16">
      <c r="I520" s="10"/>
      <c r="J520" s="10"/>
      <c r="K520" s="10"/>
      <c r="L520" s="10"/>
      <c r="M520" s="272"/>
      <c r="N520" s="58"/>
      <c r="O520" s="10"/>
      <c r="P520" s="10"/>
    </row>
    <row r="521" spans="9:16">
      <c r="I521" s="10"/>
      <c r="J521" s="10"/>
      <c r="K521" s="10"/>
      <c r="L521" s="10"/>
      <c r="M521" s="272"/>
      <c r="N521" s="58"/>
      <c r="O521" s="10"/>
      <c r="P521" s="10"/>
    </row>
    <row r="522" spans="9:16">
      <c r="I522" s="10"/>
      <c r="J522" s="10"/>
      <c r="K522" s="10"/>
      <c r="L522" s="10"/>
      <c r="M522" s="272"/>
      <c r="N522" s="58"/>
      <c r="O522" s="10"/>
      <c r="P522" s="10"/>
    </row>
    <row r="523" spans="9:16">
      <c r="I523" s="10"/>
      <c r="J523" s="10"/>
      <c r="K523" s="10"/>
      <c r="L523" s="10"/>
      <c r="M523" s="272"/>
      <c r="N523" s="58"/>
      <c r="O523" s="10"/>
      <c r="P523" s="10"/>
    </row>
    <row r="524" spans="9:16">
      <c r="I524" s="10"/>
      <c r="J524" s="10"/>
      <c r="K524" s="10"/>
      <c r="L524" s="10"/>
      <c r="M524" s="272"/>
      <c r="N524" s="58"/>
      <c r="O524" s="10"/>
      <c r="P524" s="10"/>
    </row>
    <row r="525" spans="9:16">
      <c r="I525" s="10"/>
      <c r="J525" s="10"/>
      <c r="K525" s="10"/>
      <c r="L525" s="10"/>
      <c r="M525" s="272"/>
      <c r="N525" s="58"/>
      <c r="O525" s="10"/>
      <c r="P525" s="10"/>
    </row>
    <row r="526" spans="9:16">
      <c r="I526" s="10"/>
      <c r="J526" s="10"/>
      <c r="K526" s="10"/>
      <c r="L526" s="10"/>
      <c r="M526" s="272"/>
      <c r="N526" s="58"/>
      <c r="O526" s="10"/>
      <c r="P526" s="10"/>
    </row>
    <row r="527" spans="9:16">
      <c r="I527" s="10"/>
      <c r="J527" s="10"/>
      <c r="K527" s="10"/>
      <c r="L527" s="10"/>
      <c r="M527" s="272"/>
      <c r="N527" s="58"/>
      <c r="O527" s="10"/>
      <c r="P527" s="10"/>
    </row>
    <row r="528" spans="9:16">
      <c r="I528" s="10"/>
      <c r="J528" s="10"/>
      <c r="K528" s="10"/>
      <c r="L528" s="10"/>
      <c r="M528" s="272"/>
      <c r="N528" s="58"/>
      <c r="O528" s="10"/>
      <c r="P528" s="10"/>
    </row>
    <row r="529" spans="9:16">
      <c r="I529" s="10"/>
      <c r="J529" s="10"/>
      <c r="K529" s="10"/>
      <c r="L529" s="10"/>
      <c r="M529" s="272"/>
      <c r="N529" s="58"/>
      <c r="O529" s="10"/>
      <c r="P529" s="10"/>
    </row>
    <row r="530" spans="9:16">
      <c r="I530" s="10"/>
      <c r="J530" s="10"/>
      <c r="K530" s="10"/>
      <c r="L530" s="10"/>
      <c r="M530" s="272"/>
      <c r="N530" s="58"/>
      <c r="O530" s="10"/>
      <c r="P530" s="10"/>
    </row>
    <row r="531" spans="9:16">
      <c r="I531" s="10"/>
      <c r="J531" s="10"/>
      <c r="K531" s="10"/>
      <c r="L531" s="10"/>
      <c r="M531" s="272"/>
      <c r="N531" s="58"/>
      <c r="O531" s="10"/>
      <c r="P531" s="10"/>
    </row>
    <row r="532" spans="9:16">
      <c r="I532" s="10"/>
      <c r="J532" s="10"/>
      <c r="K532" s="10"/>
      <c r="L532" s="10"/>
      <c r="M532" s="272"/>
      <c r="N532" s="58"/>
      <c r="O532" s="10"/>
      <c r="P532" s="10"/>
    </row>
    <row r="533" spans="9:16">
      <c r="I533" s="10"/>
      <c r="J533" s="10"/>
      <c r="K533" s="10"/>
      <c r="L533" s="10"/>
      <c r="M533" s="272"/>
      <c r="N533" s="58"/>
      <c r="O533" s="10"/>
      <c r="P533" s="10"/>
    </row>
    <row r="534" spans="9:16">
      <c r="I534" s="10"/>
      <c r="J534" s="10"/>
      <c r="K534" s="10"/>
      <c r="L534" s="10"/>
      <c r="M534" s="272"/>
      <c r="N534" s="58"/>
      <c r="O534" s="10"/>
      <c r="P534" s="10"/>
    </row>
    <row r="535" spans="9:16">
      <c r="I535" s="10"/>
      <c r="J535" s="10"/>
      <c r="K535" s="10"/>
      <c r="L535" s="10"/>
      <c r="M535" s="272"/>
      <c r="N535" s="58"/>
      <c r="O535" s="10"/>
      <c r="P535" s="10"/>
    </row>
    <row r="536" spans="9:16">
      <c r="I536" s="10"/>
      <c r="J536" s="10"/>
      <c r="K536" s="10"/>
      <c r="L536" s="10"/>
      <c r="M536" s="272"/>
      <c r="N536" s="58"/>
      <c r="O536" s="10"/>
      <c r="P536" s="10"/>
    </row>
    <row r="537" spans="9:16">
      <c r="I537" s="10"/>
      <c r="J537" s="10"/>
      <c r="K537" s="10"/>
      <c r="L537" s="10"/>
      <c r="M537" s="272"/>
      <c r="N537" s="58"/>
      <c r="O537" s="10"/>
      <c r="P537" s="10"/>
    </row>
    <row r="538" spans="9:16">
      <c r="I538" s="10"/>
      <c r="J538" s="10"/>
      <c r="K538" s="10"/>
      <c r="L538" s="10"/>
      <c r="M538" s="272"/>
      <c r="N538" s="58"/>
      <c r="O538" s="10"/>
      <c r="P538" s="10"/>
    </row>
    <row r="539" spans="9:16">
      <c r="I539" s="10"/>
      <c r="J539" s="10"/>
      <c r="K539" s="10"/>
      <c r="L539" s="10"/>
      <c r="M539" s="272"/>
      <c r="N539" s="58"/>
      <c r="O539" s="10"/>
      <c r="P539" s="10"/>
    </row>
    <row r="540" spans="9:16">
      <c r="I540" s="10"/>
      <c r="J540" s="10"/>
      <c r="K540" s="10"/>
      <c r="L540" s="10"/>
      <c r="M540" s="272"/>
      <c r="N540" s="58"/>
      <c r="O540" s="10"/>
      <c r="P540" s="10"/>
    </row>
    <row r="541" spans="9:16">
      <c r="I541" s="10"/>
      <c r="J541" s="10"/>
      <c r="K541" s="10"/>
      <c r="L541" s="10"/>
      <c r="M541" s="272"/>
      <c r="N541" s="58"/>
      <c r="O541" s="10"/>
      <c r="P541" s="10"/>
    </row>
    <row r="542" spans="9:16">
      <c r="I542" s="10"/>
      <c r="J542" s="10"/>
      <c r="K542" s="10"/>
      <c r="L542" s="10"/>
      <c r="M542" s="272"/>
      <c r="N542" s="58"/>
      <c r="O542" s="10"/>
      <c r="P542" s="10"/>
    </row>
    <row r="543" spans="9:16">
      <c r="I543" s="10"/>
      <c r="J543" s="10"/>
      <c r="K543" s="10"/>
      <c r="L543" s="10"/>
      <c r="M543" s="272"/>
      <c r="N543" s="58"/>
      <c r="O543" s="10"/>
      <c r="P543" s="10"/>
    </row>
    <row r="544" spans="9:16">
      <c r="I544" s="10"/>
      <c r="J544" s="10"/>
      <c r="K544" s="10"/>
      <c r="L544" s="10"/>
      <c r="M544" s="272"/>
      <c r="N544" s="58"/>
      <c r="O544" s="10"/>
      <c r="P544" s="10"/>
    </row>
    <row r="545" spans="9:16">
      <c r="I545" s="10"/>
      <c r="J545" s="10"/>
      <c r="K545" s="10"/>
      <c r="L545" s="10"/>
      <c r="M545" s="272"/>
      <c r="N545" s="58"/>
      <c r="O545" s="10"/>
      <c r="P545" s="10"/>
    </row>
    <row r="546" spans="9:16">
      <c r="I546" s="10"/>
      <c r="J546" s="10"/>
      <c r="K546" s="10"/>
      <c r="L546" s="10"/>
      <c r="M546" s="272"/>
      <c r="N546" s="58"/>
      <c r="O546" s="10"/>
      <c r="P546" s="10"/>
    </row>
    <row r="547" spans="9:16">
      <c r="I547" s="10"/>
      <c r="J547" s="10"/>
      <c r="K547" s="10"/>
      <c r="L547" s="10"/>
      <c r="M547" s="272"/>
      <c r="N547" s="58"/>
      <c r="O547" s="10"/>
      <c r="P547" s="10"/>
    </row>
    <row r="548" spans="9:16">
      <c r="I548" s="10"/>
      <c r="J548" s="10"/>
      <c r="K548" s="10"/>
      <c r="L548" s="10"/>
      <c r="M548" s="272"/>
      <c r="N548" s="58"/>
      <c r="O548" s="10"/>
      <c r="P548" s="10"/>
    </row>
    <row r="549" spans="9:16">
      <c r="I549" s="10"/>
      <c r="J549" s="10"/>
      <c r="K549" s="10"/>
      <c r="L549" s="10"/>
      <c r="M549" s="272"/>
      <c r="N549" s="58"/>
      <c r="O549" s="10"/>
      <c r="P549" s="10"/>
    </row>
    <row r="550" spans="9:16">
      <c r="I550" s="10"/>
      <c r="J550" s="10"/>
      <c r="K550" s="10"/>
      <c r="L550" s="10"/>
      <c r="M550" s="272"/>
      <c r="N550" s="58"/>
      <c r="O550" s="10"/>
      <c r="P550" s="10"/>
    </row>
    <row r="551" spans="9:16">
      <c r="I551" s="10"/>
      <c r="J551" s="10"/>
      <c r="K551" s="10"/>
      <c r="L551" s="10"/>
      <c r="M551" s="272"/>
      <c r="N551" s="58"/>
      <c r="O551" s="10"/>
      <c r="P551" s="10"/>
    </row>
    <row r="552" spans="9:16">
      <c r="I552" s="10"/>
      <c r="J552" s="10"/>
      <c r="K552" s="10"/>
      <c r="L552" s="10"/>
      <c r="M552" s="272"/>
      <c r="N552" s="58"/>
      <c r="O552" s="10"/>
      <c r="P552" s="10"/>
    </row>
    <row r="553" spans="9:16">
      <c r="I553" s="10"/>
      <c r="J553" s="10"/>
      <c r="K553" s="10"/>
      <c r="L553" s="10"/>
      <c r="M553" s="272"/>
      <c r="N553" s="58"/>
      <c r="O553" s="10"/>
      <c r="P553" s="10"/>
    </row>
    <row r="554" spans="9:16">
      <c r="I554" s="10"/>
      <c r="J554" s="10"/>
      <c r="K554" s="10"/>
      <c r="L554" s="10"/>
      <c r="M554" s="272"/>
      <c r="N554" s="58"/>
      <c r="O554" s="10"/>
      <c r="P554" s="10"/>
    </row>
    <row r="555" spans="9:16">
      <c r="I555" s="10"/>
      <c r="J555" s="10"/>
      <c r="K555" s="10"/>
      <c r="L555" s="10"/>
      <c r="M555" s="272"/>
      <c r="N555" s="58"/>
      <c r="O555" s="10"/>
      <c r="P555" s="10"/>
    </row>
    <row r="556" spans="9:16">
      <c r="I556" s="10"/>
      <c r="J556" s="10"/>
      <c r="K556" s="10"/>
      <c r="L556" s="10"/>
      <c r="M556" s="272"/>
      <c r="N556" s="58"/>
      <c r="O556" s="10"/>
      <c r="P556" s="10"/>
    </row>
    <row r="557" spans="9:16">
      <c r="I557" s="10"/>
      <c r="J557" s="10"/>
      <c r="K557" s="10"/>
      <c r="L557" s="10"/>
      <c r="M557" s="272"/>
      <c r="N557" s="58"/>
      <c r="O557" s="10"/>
      <c r="P557" s="10"/>
    </row>
    <row r="558" spans="9:16">
      <c r="I558" s="10"/>
      <c r="J558" s="10"/>
      <c r="K558" s="10"/>
      <c r="L558" s="10"/>
      <c r="M558" s="272"/>
      <c r="N558" s="58"/>
      <c r="O558" s="10"/>
      <c r="P558" s="10"/>
    </row>
    <row r="559" spans="9:16">
      <c r="I559" s="10"/>
      <c r="J559" s="10"/>
      <c r="K559" s="10"/>
      <c r="L559" s="10"/>
      <c r="M559" s="272"/>
      <c r="N559" s="58"/>
      <c r="O559" s="10"/>
      <c r="P559" s="10"/>
    </row>
    <row r="560" spans="9:16">
      <c r="I560" s="10"/>
      <c r="J560" s="10"/>
      <c r="K560" s="10"/>
      <c r="L560" s="10"/>
      <c r="M560" s="272"/>
      <c r="N560" s="58"/>
      <c r="O560" s="10"/>
      <c r="P560" s="10"/>
    </row>
    <row r="561" spans="9:16">
      <c r="I561" s="10"/>
      <c r="J561" s="10"/>
      <c r="K561" s="10"/>
      <c r="L561" s="10"/>
      <c r="M561" s="272"/>
      <c r="N561" s="58"/>
      <c r="O561" s="10"/>
      <c r="P561" s="10"/>
    </row>
    <row r="562" spans="9:16">
      <c r="I562" s="10"/>
      <c r="J562" s="10"/>
      <c r="K562" s="10"/>
      <c r="L562" s="10"/>
      <c r="M562" s="272"/>
      <c r="N562" s="58"/>
      <c r="O562" s="10"/>
      <c r="P562" s="10"/>
    </row>
    <row r="563" spans="9:16">
      <c r="I563" s="10"/>
      <c r="J563" s="10"/>
      <c r="K563" s="10"/>
      <c r="L563" s="10"/>
      <c r="M563" s="272"/>
      <c r="N563" s="58"/>
      <c r="O563" s="10"/>
      <c r="P563" s="10"/>
    </row>
    <row r="564" spans="9:16">
      <c r="I564" s="10"/>
      <c r="J564" s="10"/>
      <c r="K564" s="10"/>
      <c r="L564" s="10"/>
      <c r="M564" s="272"/>
      <c r="N564" s="58"/>
      <c r="O564" s="10"/>
      <c r="P564" s="10"/>
    </row>
    <row r="565" spans="9:16">
      <c r="I565" s="10"/>
      <c r="J565" s="10"/>
      <c r="K565" s="10"/>
      <c r="L565" s="10"/>
      <c r="M565" s="272"/>
      <c r="N565" s="58"/>
      <c r="O565" s="10"/>
      <c r="P565" s="10"/>
    </row>
    <row r="566" spans="9:16">
      <c r="I566" s="10"/>
      <c r="J566" s="10"/>
      <c r="K566" s="10"/>
      <c r="L566" s="10"/>
      <c r="M566" s="272"/>
      <c r="N566" s="58"/>
      <c r="O566" s="10"/>
      <c r="P566" s="10"/>
    </row>
    <row r="567" spans="9:16">
      <c r="I567" s="10"/>
      <c r="J567" s="10"/>
      <c r="K567" s="10"/>
      <c r="L567" s="10"/>
      <c r="M567" s="272"/>
      <c r="N567" s="58"/>
      <c r="O567" s="10"/>
      <c r="P567" s="10"/>
    </row>
    <row r="568" spans="9:16">
      <c r="I568" s="10"/>
      <c r="J568" s="10"/>
      <c r="K568" s="10"/>
      <c r="L568" s="10"/>
      <c r="M568" s="272"/>
      <c r="N568" s="58"/>
      <c r="O568" s="10"/>
      <c r="P568" s="10"/>
    </row>
    <row r="569" spans="9:16">
      <c r="I569" s="10"/>
      <c r="J569" s="10"/>
      <c r="K569" s="10"/>
      <c r="L569" s="10"/>
      <c r="M569" s="272"/>
      <c r="N569" s="58"/>
      <c r="O569" s="10"/>
      <c r="P569" s="10"/>
    </row>
    <row r="570" spans="9:16">
      <c r="I570" s="10"/>
      <c r="J570" s="10"/>
      <c r="K570" s="10"/>
      <c r="L570" s="10"/>
      <c r="M570" s="272"/>
      <c r="N570" s="58"/>
      <c r="O570" s="10"/>
      <c r="P570" s="10"/>
    </row>
    <row r="571" spans="9:16">
      <c r="I571" s="10"/>
      <c r="J571" s="10"/>
      <c r="K571" s="10"/>
      <c r="L571" s="10"/>
      <c r="M571" s="272"/>
      <c r="N571" s="58"/>
      <c r="O571" s="10"/>
      <c r="P571" s="10"/>
    </row>
    <row r="572" spans="9:16">
      <c r="I572" s="10"/>
      <c r="J572" s="10"/>
      <c r="K572" s="10"/>
      <c r="L572" s="10"/>
      <c r="M572" s="272"/>
      <c r="N572" s="58"/>
      <c r="O572" s="10"/>
      <c r="P572" s="10"/>
    </row>
    <row r="573" spans="9:16">
      <c r="I573" s="10"/>
      <c r="J573" s="10"/>
      <c r="K573" s="10"/>
      <c r="L573" s="10"/>
      <c r="M573" s="272"/>
      <c r="N573" s="58"/>
      <c r="O573" s="10"/>
      <c r="P573" s="10"/>
    </row>
    <row r="574" spans="9:16">
      <c r="I574" s="10"/>
      <c r="J574" s="10"/>
      <c r="K574" s="10"/>
      <c r="L574" s="10"/>
      <c r="M574" s="272"/>
      <c r="N574" s="58"/>
      <c r="O574" s="10"/>
      <c r="P574" s="10"/>
    </row>
    <row r="575" spans="9:16">
      <c r="I575" s="10"/>
      <c r="J575" s="10"/>
      <c r="K575" s="10"/>
      <c r="L575" s="10"/>
      <c r="M575" s="272"/>
      <c r="N575" s="58"/>
      <c r="O575" s="10"/>
      <c r="P575" s="10"/>
    </row>
    <row r="576" spans="9:16">
      <c r="I576" s="10"/>
      <c r="J576" s="10"/>
      <c r="K576" s="10"/>
      <c r="L576" s="10"/>
      <c r="M576" s="272"/>
      <c r="N576" s="58"/>
      <c r="O576" s="10"/>
      <c r="P576" s="10"/>
    </row>
    <row r="577" spans="9:16">
      <c r="I577" s="10"/>
      <c r="J577" s="10"/>
      <c r="K577" s="10"/>
      <c r="L577" s="10"/>
      <c r="M577" s="272"/>
      <c r="N577" s="58"/>
      <c r="O577" s="10"/>
      <c r="P577" s="10"/>
    </row>
    <row r="578" spans="9:16">
      <c r="I578" s="10"/>
      <c r="J578" s="10"/>
      <c r="K578" s="10"/>
      <c r="L578" s="10"/>
      <c r="M578" s="272"/>
      <c r="N578" s="58"/>
      <c r="O578" s="10"/>
      <c r="P578" s="10"/>
    </row>
    <row r="579" spans="9:16">
      <c r="I579" s="10"/>
      <c r="J579" s="10"/>
      <c r="K579" s="10"/>
      <c r="L579" s="10"/>
      <c r="M579" s="272"/>
      <c r="N579" s="58"/>
      <c r="O579" s="10"/>
      <c r="P579" s="10"/>
    </row>
    <row r="580" spans="9:16">
      <c r="I580" s="10"/>
      <c r="J580" s="10"/>
      <c r="K580" s="10"/>
      <c r="L580" s="10"/>
      <c r="M580" s="272"/>
      <c r="N580" s="58"/>
      <c r="O580" s="10"/>
      <c r="P580" s="10"/>
    </row>
    <row r="581" spans="9:16">
      <c r="I581" s="10"/>
      <c r="J581" s="10"/>
      <c r="K581" s="10"/>
      <c r="L581" s="10"/>
      <c r="M581" s="272"/>
      <c r="N581" s="58"/>
      <c r="O581" s="10"/>
      <c r="P581" s="10"/>
    </row>
    <row r="582" spans="9:16">
      <c r="I582" s="10"/>
      <c r="J582" s="10"/>
      <c r="K582" s="10"/>
      <c r="L582" s="10"/>
      <c r="M582" s="272"/>
      <c r="N582" s="58"/>
      <c r="O582" s="10"/>
      <c r="P582" s="10"/>
    </row>
    <row r="583" spans="9:16">
      <c r="I583" s="10"/>
      <c r="J583" s="10"/>
      <c r="K583" s="10"/>
      <c r="L583" s="10"/>
      <c r="M583" s="272"/>
      <c r="N583" s="58"/>
      <c r="O583" s="10"/>
      <c r="P583" s="10"/>
    </row>
    <row r="584" spans="9:16">
      <c r="I584" s="10"/>
      <c r="J584" s="10"/>
      <c r="K584" s="10"/>
      <c r="L584" s="10"/>
      <c r="M584" s="272"/>
      <c r="N584" s="58"/>
      <c r="O584" s="10"/>
      <c r="P584" s="10"/>
    </row>
    <row r="585" spans="9:16">
      <c r="I585" s="10"/>
      <c r="J585" s="10"/>
      <c r="K585" s="10"/>
      <c r="L585" s="10"/>
      <c r="M585" s="272"/>
      <c r="N585" s="58"/>
      <c r="O585" s="10"/>
      <c r="P585" s="10"/>
    </row>
    <row r="586" spans="9:16">
      <c r="I586" s="10"/>
      <c r="J586" s="10"/>
      <c r="K586" s="10"/>
      <c r="L586" s="10"/>
      <c r="M586" s="272"/>
      <c r="N586" s="58"/>
      <c r="O586" s="10"/>
      <c r="P586" s="10"/>
    </row>
    <row r="587" spans="9:16">
      <c r="I587" s="10"/>
      <c r="J587" s="10"/>
      <c r="K587" s="10"/>
      <c r="L587" s="10"/>
      <c r="M587" s="272"/>
      <c r="N587" s="58"/>
      <c r="O587" s="10"/>
      <c r="P587" s="10"/>
    </row>
    <row r="588" spans="9:16">
      <c r="I588" s="10"/>
      <c r="J588" s="10"/>
      <c r="K588" s="10"/>
      <c r="L588" s="10"/>
      <c r="M588" s="272"/>
      <c r="N588" s="58"/>
      <c r="O588" s="10"/>
      <c r="P588" s="10"/>
    </row>
    <row r="589" spans="9:16">
      <c r="I589" s="10"/>
      <c r="J589" s="10"/>
      <c r="K589" s="10"/>
      <c r="L589" s="10"/>
      <c r="M589" s="272"/>
      <c r="N589" s="58"/>
      <c r="O589" s="10"/>
      <c r="P589" s="10"/>
    </row>
    <row r="590" spans="9:16">
      <c r="I590" s="10"/>
      <c r="J590" s="10"/>
      <c r="K590" s="10"/>
      <c r="L590" s="10"/>
      <c r="M590" s="272"/>
      <c r="N590" s="58"/>
      <c r="O590" s="10"/>
      <c r="P590" s="10"/>
    </row>
    <row r="591" spans="9:16">
      <c r="I591" s="10"/>
      <c r="J591" s="10"/>
      <c r="K591" s="10"/>
      <c r="L591" s="10"/>
      <c r="M591" s="272"/>
      <c r="N591" s="58"/>
      <c r="O591" s="10"/>
      <c r="P591" s="10"/>
    </row>
    <row r="592" spans="9:16">
      <c r="I592" s="10"/>
      <c r="J592" s="10"/>
      <c r="K592" s="10"/>
      <c r="L592" s="10"/>
      <c r="M592" s="272"/>
      <c r="N592" s="58"/>
      <c r="O592" s="10"/>
      <c r="P592" s="10"/>
    </row>
    <row r="593" spans="9:16">
      <c r="I593" s="10"/>
      <c r="J593" s="10"/>
      <c r="K593" s="10"/>
      <c r="L593" s="10"/>
      <c r="M593" s="272"/>
      <c r="N593" s="58"/>
      <c r="O593" s="10"/>
      <c r="P593" s="10"/>
    </row>
    <row r="594" spans="9:16">
      <c r="I594" s="10"/>
      <c r="J594" s="10"/>
      <c r="K594" s="10"/>
      <c r="L594" s="10"/>
      <c r="M594" s="272"/>
      <c r="N594" s="58"/>
      <c r="O594" s="10"/>
      <c r="P594" s="10"/>
    </row>
    <row r="595" spans="9:16">
      <c r="I595" s="10"/>
      <c r="J595" s="10"/>
      <c r="K595" s="10"/>
      <c r="L595" s="10"/>
      <c r="M595" s="272"/>
      <c r="N595" s="58"/>
      <c r="O595" s="10"/>
      <c r="P595" s="10"/>
    </row>
    <row r="596" spans="9:16">
      <c r="I596" s="10"/>
      <c r="J596" s="10"/>
      <c r="K596" s="10"/>
      <c r="L596" s="10"/>
      <c r="M596" s="272"/>
      <c r="N596" s="58"/>
      <c r="O596" s="10"/>
      <c r="P596" s="10"/>
    </row>
    <row r="597" spans="9:16">
      <c r="I597" s="10"/>
      <c r="J597" s="10"/>
      <c r="K597" s="10"/>
      <c r="L597" s="10"/>
      <c r="M597" s="272"/>
      <c r="N597" s="58"/>
      <c r="O597" s="10"/>
      <c r="P597" s="10"/>
    </row>
    <row r="598" spans="9:16">
      <c r="I598" s="10"/>
      <c r="J598" s="10"/>
      <c r="K598" s="10"/>
      <c r="L598" s="10"/>
      <c r="M598" s="272"/>
      <c r="N598" s="58"/>
      <c r="O598" s="10"/>
      <c r="P598" s="10"/>
    </row>
    <row r="599" spans="9:16">
      <c r="I599" s="10"/>
      <c r="J599" s="10"/>
      <c r="K599" s="10"/>
      <c r="L599" s="10"/>
      <c r="M599" s="272"/>
      <c r="N599" s="58"/>
      <c r="O599" s="10"/>
      <c r="P599" s="10"/>
    </row>
    <row r="600" spans="9:16">
      <c r="I600" s="10"/>
      <c r="J600" s="10"/>
      <c r="K600" s="10"/>
      <c r="L600" s="10"/>
      <c r="M600" s="272"/>
      <c r="N600" s="58"/>
      <c r="O600" s="10"/>
      <c r="P600" s="10"/>
    </row>
    <row r="601" spans="9:16">
      <c r="I601" s="10"/>
      <c r="J601" s="10"/>
      <c r="K601" s="10"/>
      <c r="L601" s="10"/>
      <c r="M601" s="272"/>
      <c r="N601" s="58"/>
      <c r="O601" s="10"/>
      <c r="P601" s="10"/>
    </row>
    <row r="602" spans="9:16">
      <c r="I602" s="10"/>
      <c r="J602" s="10"/>
      <c r="K602" s="10"/>
      <c r="L602" s="10"/>
      <c r="M602" s="272"/>
      <c r="N602" s="58"/>
      <c r="O602" s="10"/>
      <c r="P602" s="10"/>
    </row>
    <row r="603" spans="9:16">
      <c r="I603" s="10"/>
      <c r="J603" s="10"/>
      <c r="K603" s="10"/>
      <c r="L603" s="10"/>
      <c r="M603" s="272"/>
      <c r="N603" s="58"/>
      <c r="O603" s="10"/>
      <c r="P603" s="10"/>
    </row>
    <row r="604" spans="9:16">
      <c r="I604" s="10"/>
      <c r="J604" s="10"/>
      <c r="K604" s="10"/>
      <c r="L604" s="10"/>
      <c r="M604" s="272"/>
      <c r="N604" s="58"/>
      <c r="O604" s="10"/>
      <c r="P604" s="10"/>
    </row>
    <row r="605" spans="9:16">
      <c r="I605" s="10"/>
      <c r="J605" s="10"/>
      <c r="K605" s="10"/>
      <c r="L605" s="10"/>
      <c r="M605" s="272"/>
      <c r="N605" s="58"/>
      <c r="O605" s="10"/>
      <c r="P605" s="10"/>
    </row>
    <row r="606" spans="9:16">
      <c r="I606" s="10"/>
      <c r="J606" s="10"/>
      <c r="K606" s="10"/>
      <c r="L606" s="10"/>
      <c r="M606" s="272"/>
      <c r="N606" s="58"/>
      <c r="O606" s="10"/>
      <c r="P606" s="10"/>
    </row>
    <row r="607" spans="9:16">
      <c r="I607" s="10"/>
      <c r="J607" s="10"/>
      <c r="K607" s="10"/>
      <c r="L607" s="10"/>
      <c r="M607" s="272"/>
      <c r="N607" s="58"/>
      <c r="O607" s="10"/>
      <c r="P607" s="10"/>
    </row>
    <row r="608" spans="9:16">
      <c r="I608" s="10"/>
      <c r="J608" s="10"/>
      <c r="K608" s="10"/>
      <c r="L608" s="10"/>
      <c r="M608" s="272"/>
      <c r="N608" s="58"/>
      <c r="O608" s="10"/>
      <c r="P608" s="10"/>
    </row>
    <row r="609" spans="9:16">
      <c r="I609" s="10"/>
      <c r="J609" s="10"/>
      <c r="K609" s="10"/>
      <c r="L609" s="10"/>
      <c r="M609" s="272"/>
      <c r="N609" s="58"/>
      <c r="O609" s="10"/>
      <c r="P609" s="10"/>
    </row>
    <row r="610" spans="9:16">
      <c r="I610" s="10"/>
      <c r="J610" s="10"/>
      <c r="K610" s="10"/>
      <c r="L610" s="10"/>
      <c r="M610" s="272"/>
      <c r="N610" s="58"/>
      <c r="O610" s="10"/>
      <c r="P610" s="10"/>
    </row>
    <row r="611" spans="9:16">
      <c r="I611" s="10"/>
      <c r="J611" s="10"/>
      <c r="K611" s="10"/>
      <c r="L611" s="10"/>
      <c r="M611" s="272"/>
      <c r="N611" s="58"/>
      <c r="O611" s="10"/>
      <c r="P611" s="10"/>
    </row>
    <row r="612" spans="9:16">
      <c r="I612" s="10"/>
      <c r="J612" s="10"/>
      <c r="K612" s="10"/>
      <c r="L612" s="10"/>
      <c r="M612" s="272"/>
      <c r="N612" s="58"/>
      <c r="O612" s="10"/>
      <c r="P612" s="10"/>
    </row>
    <row r="613" spans="9:16">
      <c r="I613" s="10"/>
      <c r="J613" s="10"/>
      <c r="K613" s="10"/>
      <c r="L613" s="10"/>
      <c r="M613" s="272"/>
      <c r="N613" s="58"/>
      <c r="O613" s="10"/>
      <c r="P613" s="10"/>
    </row>
    <row r="614" spans="9:16">
      <c r="I614" s="10"/>
      <c r="J614" s="10"/>
      <c r="K614" s="10"/>
      <c r="L614" s="10"/>
      <c r="M614" s="272"/>
      <c r="N614" s="58"/>
      <c r="O614" s="10"/>
      <c r="P614" s="10"/>
    </row>
    <row r="615" spans="9:16">
      <c r="I615" s="10"/>
      <c r="J615" s="10"/>
      <c r="K615" s="10"/>
      <c r="L615" s="10"/>
      <c r="M615" s="272"/>
      <c r="N615" s="58"/>
      <c r="O615" s="10"/>
      <c r="P615" s="10"/>
    </row>
    <row r="616" spans="9:16">
      <c r="I616" s="10"/>
      <c r="J616" s="10"/>
      <c r="K616" s="10"/>
      <c r="L616" s="10"/>
      <c r="M616" s="272"/>
      <c r="N616" s="58"/>
      <c r="O616" s="10"/>
      <c r="P616" s="10"/>
    </row>
    <row r="617" spans="9:16">
      <c r="I617" s="10"/>
      <c r="J617" s="10"/>
      <c r="K617" s="10"/>
      <c r="L617" s="10"/>
      <c r="M617" s="272"/>
      <c r="N617" s="58"/>
      <c r="O617" s="10"/>
      <c r="P617" s="10"/>
    </row>
    <row r="618" spans="9:16">
      <c r="I618" s="10"/>
      <c r="J618" s="10"/>
      <c r="K618" s="10"/>
      <c r="L618" s="10"/>
      <c r="M618" s="272"/>
      <c r="N618" s="58"/>
      <c r="O618" s="10"/>
      <c r="P618" s="10"/>
    </row>
    <row r="619" spans="9:16">
      <c r="I619" s="10"/>
      <c r="J619" s="10"/>
      <c r="K619" s="10"/>
      <c r="L619" s="10"/>
      <c r="M619" s="272"/>
      <c r="N619" s="58"/>
      <c r="O619" s="10"/>
      <c r="P619" s="10"/>
    </row>
    <row r="620" spans="9:16">
      <c r="I620" s="10"/>
      <c r="J620" s="10"/>
      <c r="K620" s="10"/>
      <c r="L620" s="10"/>
      <c r="M620" s="272"/>
      <c r="N620" s="58"/>
      <c r="O620" s="10"/>
      <c r="P620" s="10"/>
    </row>
    <row r="621" spans="9:16">
      <c r="I621" s="10"/>
      <c r="J621" s="10"/>
      <c r="K621" s="10"/>
      <c r="L621" s="10"/>
      <c r="M621" s="272"/>
      <c r="N621" s="58"/>
      <c r="O621" s="10"/>
      <c r="P621" s="10"/>
    </row>
    <row r="622" spans="9:16">
      <c r="I622" s="10"/>
      <c r="J622" s="10"/>
      <c r="K622" s="10"/>
      <c r="L622" s="10"/>
      <c r="M622" s="272"/>
      <c r="N622" s="58"/>
      <c r="O622" s="10"/>
      <c r="P622" s="10"/>
    </row>
    <row r="623" spans="9:16">
      <c r="I623" s="10"/>
      <c r="J623" s="10"/>
      <c r="K623" s="10"/>
      <c r="L623" s="10"/>
      <c r="M623" s="272"/>
      <c r="N623" s="58"/>
      <c r="O623" s="10"/>
      <c r="P623" s="10"/>
    </row>
    <row r="624" spans="9:16">
      <c r="I624" s="10"/>
      <c r="J624" s="10"/>
      <c r="K624" s="10"/>
      <c r="L624" s="10"/>
      <c r="M624" s="272"/>
      <c r="N624" s="58"/>
      <c r="O624" s="10"/>
      <c r="P624" s="10"/>
    </row>
    <row r="625" spans="9:16">
      <c r="I625" s="10"/>
      <c r="J625" s="10"/>
      <c r="K625" s="10"/>
      <c r="L625" s="10"/>
      <c r="M625" s="272"/>
      <c r="N625" s="58"/>
      <c r="O625" s="10"/>
      <c r="P625" s="10"/>
    </row>
    <row r="626" spans="9:16">
      <c r="I626" s="10"/>
      <c r="J626" s="10"/>
      <c r="K626" s="10"/>
      <c r="L626" s="10"/>
      <c r="M626" s="272"/>
      <c r="N626" s="58"/>
      <c r="O626" s="10"/>
      <c r="P626" s="10"/>
    </row>
    <row r="627" spans="9:16">
      <c r="I627" s="10"/>
      <c r="J627" s="10"/>
      <c r="K627" s="10"/>
      <c r="L627" s="10"/>
      <c r="M627" s="272"/>
      <c r="N627" s="58"/>
      <c r="O627" s="10"/>
      <c r="P627" s="10"/>
    </row>
    <row r="628" spans="9:16">
      <c r="I628" s="10"/>
      <c r="J628" s="10"/>
      <c r="K628" s="10"/>
      <c r="L628" s="10"/>
      <c r="M628" s="272"/>
      <c r="N628" s="58"/>
      <c r="O628" s="10"/>
      <c r="P628" s="10"/>
    </row>
    <row r="629" spans="9:16">
      <c r="I629" s="10"/>
      <c r="J629" s="10"/>
      <c r="K629" s="10"/>
      <c r="L629" s="10"/>
      <c r="M629" s="272"/>
      <c r="N629" s="58"/>
      <c r="O629" s="10"/>
      <c r="P629" s="10"/>
    </row>
    <row r="630" spans="9:16">
      <c r="I630" s="10"/>
      <c r="J630" s="10"/>
      <c r="K630" s="10"/>
      <c r="L630" s="10"/>
      <c r="M630" s="272"/>
      <c r="N630" s="58"/>
      <c r="O630" s="10"/>
      <c r="P630" s="10"/>
    </row>
    <row r="631" spans="9:16">
      <c r="I631" s="10"/>
      <c r="J631" s="10"/>
      <c r="K631" s="10"/>
      <c r="L631" s="10"/>
      <c r="M631" s="272"/>
      <c r="N631" s="58"/>
      <c r="O631" s="10"/>
      <c r="P631" s="10"/>
    </row>
    <row r="632" spans="9:16">
      <c r="I632" s="10"/>
      <c r="J632" s="10"/>
      <c r="K632" s="10"/>
      <c r="L632" s="10"/>
      <c r="M632" s="272"/>
      <c r="N632" s="58"/>
      <c r="O632" s="10"/>
      <c r="P632" s="10"/>
    </row>
    <row r="633" spans="9:16">
      <c r="I633" s="10"/>
      <c r="J633" s="10"/>
      <c r="K633" s="10"/>
      <c r="L633" s="10"/>
      <c r="M633" s="272"/>
      <c r="N633" s="58"/>
      <c r="O633" s="10"/>
      <c r="P633" s="10"/>
    </row>
    <row r="634" spans="9:16">
      <c r="I634" s="10"/>
      <c r="J634" s="10"/>
      <c r="K634" s="10"/>
      <c r="L634" s="10"/>
      <c r="M634" s="272"/>
      <c r="N634" s="58"/>
      <c r="O634" s="10"/>
      <c r="P634" s="10"/>
    </row>
    <row r="635" spans="9:16">
      <c r="I635" s="10"/>
      <c r="J635" s="10"/>
      <c r="K635" s="10"/>
      <c r="L635" s="10"/>
      <c r="M635" s="272"/>
      <c r="N635" s="58"/>
      <c r="O635" s="10"/>
      <c r="P635" s="10"/>
    </row>
    <row r="636" spans="9:16">
      <c r="I636" s="10"/>
      <c r="J636" s="10"/>
      <c r="K636" s="10"/>
      <c r="L636" s="10"/>
      <c r="M636" s="272"/>
      <c r="N636" s="58"/>
      <c r="O636" s="10"/>
      <c r="P636" s="10"/>
    </row>
    <row r="637" spans="9:16">
      <c r="I637" s="10"/>
      <c r="J637" s="10"/>
      <c r="K637" s="10"/>
      <c r="L637" s="10"/>
      <c r="M637" s="272"/>
      <c r="N637" s="58"/>
      <c r="O637" s="10"/>
      <c r="P637" s="10"/>
    </row>
    <row r="638" spans="9:16">
      <c r="I638" s="10"/>
      <c r="J638" s="10"/>
      <c r="K638" s="10"/>
      <c r="L638" s="10"/>
      <c r="M638" s="272"/>
      <c r="N638" s="58"/>
      <c r="O638" s="10"/>
      <c r="P638" s="10"/>
    </row>
    <row r="639" spans="9:16">
      <c r="I639" s="10"/>
      <c r="J639" s="10"/>
      <c r="K639" s="10"/>
      <c r="L639" s="10"/>
      <c r="M639" s="272"/>
      <c r="N639" s="58"/>
      <c r="O639" s="10"/>
      <c r="P639" s="10"/>
    </row>
    <row r="640" spans="9:16">
      <c r="I640" s="10"/>
      <c r="J640" s="10"/>
      <c r="K640" s="10"/>
      <c r="L640" s="10"/>
      <c r="M640" s="272"/>
      <c r="N640" s="58"/>
      <c r="O640" s="10"/>
      <c r="P640" s="10"/>
    </row>
    <row r="641" spans="9:16">
      <c r="I641" s="10"/>
      <c r="J641" s="10"/>
      <c r="K641" s="10"/>
      <c r="L641" s="10"/>
      <c r="M641" s="272"/>
      <c r="N641" s="58"/>
      <c r="O641" s="10"/>
      <c r="P641" s="10"/>
    </row>
    <row r="642" spans="9:16">
      <c r="I642" s="10"/>
      <c r="J642" s="10"/>
      <c r="K642" s="10"/>
      <c r="L642" s="10"/>
      <c r="M642" s="272"/>
      <c r="N642" s="58"/>
      <c r="O642" s="10"/>
      <c r="P642" s="10"/>
    </row>
    <row r="643" spans="9:16">
      <c r="I643" s="10"/>
      <c r="J643" s="10"/>
      <c r="K643" s="10"/>
      <c r="L643" s="10"/>
      <c r="M643" s="272"/>
      <c r="N643" s="58"/>
      <c r="O643" s="10"/>
      <c r="P643" s="10"/>
    </row>
    <row r="644" spans="9:16">
      <c r="I644" s="10"/>
      <c r="J644" s="10"/>
      <c r="K644" s="10"/>
      <c r="L644" s="10"/>
      <c r="M644" s="272"/>
      <c r="N644" s="58"/>
      <c r="O644" s="10"/>
      <c r="P644" s="10"/>
    </row>
    <row r="645" spans="9:16">
      <c r="I645" s="10"/>
      <c r="J645" s="10"/>
      <c r="K645" s="10"/>
      <c r="L645" s="10"/>
      <c r="M645" s="272"/>
      <c r="N645" s="58"/>
      <c r="O645" s="10"/>
      <c r="P645" s="10"/>
    </row>
    <row r="646" spans="9:16">
      <c r="I646" s="10"/>
      <c r="J646" s="10"/>
      <c r="K646" s="10"/>
      <c r="L646" s="10"/>
      <c r="M646" s="272"/>
      <c r="N646" s="58"/>
      <c r="O646" s="10"/>
      <c r="P646" s="10"/>
    </row>
    <row r="647" spans="9:16">
      <c r="I647" s="10"/>
      <c r="J647" s="10"/>
      <c r="K647" s="10"/>
      <c r="L647" s="10"/>
      <c r="M647" s="272"/>
      <c r="N647" s="58"/>
      <c r="O647" s="10"/>
      <c r="P647" s="10"/>
    </row>
    <row r="648" spans="9:16">
      <c r="I648" s="10"/>
      <c r="J648" s="10"/>
      <c r="K648" s="10"/>
      <c r="L648" s="10"/>
      <c r="M648" s="272"/>
      <c r="N648" s="58"/>
      <c r="O648" s="10"/>
      <c r="P648" s="10"/>
    </row>
    <row r="649" spans="9:16">
      <c r="I649" s="10"/>
      <c r="J649" s="10"/>
      <c r="K649" s="10"/>
      <c r="L649" s="10"/>
      <c r="M649" s="272"/>
      <c r="N649" s="58"/>
      <c r="O649" s="10"/>
      <c r="P649" s="10"/>
    </row>
    <row r="650" spans="9:16">
      <c r="I650" s="10"/>
      <c r="J650" s="10"/>
      <c r="K650" s="10"/>
      <c r="L650" s="10"/>
      <c r="M650" s="272"/>
      <c r="N650" s="58"/>
      <c r="O650" s="10"/>
      <c r="P650" s="10"/>
    </row>
    <row r="651" spans="9:16">
      <c r="I651" s="10"/>
      <c r="J651" s="10"/>
      <c r="K651" s="10"/>
      <c r="L651" s="10"/>
      <c r="M651" s="272"/>
      <c r="N651" s="58"/>
      <c r="O651" s="10"/>
      <c r="P651" s="10"/>
    </row>
    <row r="652" spans="9:16">
      <c r="I652" s="10"/>
      <c r="J652" s="10"/>
      <c r="K652" s="10"/>
      <c r="L652" s="10"/>
      <c r="M652" s="272"/>
      <c r="N652" s="58"/>
      <c r="O652" s="10"/>
      <c r="P652" s="10"/>
    </row>
    <row r="653" spans="9:16">
      <c r="I653" s="10"/>
      <c r="J653" s="10"/>
      <c r="K653" s="10"/>
      <c r="L653" s="10"/>
      <c r="M653" s="272"/>
      <c r="N653" s="58"/>
      <c r="O653" s="10"/>
      <c r="P653" s="10"/>
    </row>
    <row r="654" spans="9:16">
      <c r="I654" s="10"/>
      <c r="J654" s="10"/>
      <c r="K654" s="10"/>
      <c r="L654" s="10"/>
      <c r="M654" s="272"/>
      <c r="N654" s="58"/>
      <c r="O654" s="10"/>
      <c r="P654" s="10"/>
    </row>
    <row r="655" spans="9:16">
      <c r="I655" s="10"/>
      <c r="J655" s="10"/>
      <c r="K655" s="10"/>
      <c r="L655" s="10"/>
      <c r="M655" s="272"/>
      <c r="N655" s="58"/>
      <c r="O655" s="10"/>
      <c r="P655" s="10"/>
    </row>
    <row r="656" spans="9:16">
      <c r="I656" s="10"/>
      <c r="J656" s="10"/>
      <c r="K656" s="10"/>
      <c r="L656" s="10"/>
      <c r="M656" s="272"/>
      <c r="N656" s="58"/>
      <c r="O656" s="10"/>
      <c r="P656" s="10"/>
    </row>
    <row r="657" spans="9:16">
      <c r="I657" s="10"/>
      <c r="J657" s="10"/>
      <c r="K657" s="10"/>
      <c r="L657" s="10"/>
      <c r="M657" s="272"/>
      <c r="N657" s="58"/>
      <c r="O657" s="10"/>
      <c r="P657" s="10"/>
    </row>
    <row r="658" spans="9:16">
      <c r="I658" s="10"/>
      <c r="J658" s="10"/>
      <c r="K658" s="10"/>
      <c r="L658" s="10"/>
      <c r="M658" s="272"/>
      <c r="N658" s="58"/>
      <c r="O658" s="10"/>
      <c r="P658" s="10"/>
    </row>
    <row r="659" spans="9:16">
      <c r="I659" s="10"/>
      <c r="J659" s="10"/>
      <c r="K659" s="10"/>
      <c r="L659" s="10"/>
      <c r="M659" s="272"/>
      <c r="N659" s="58"/>
      <c r="O659" s="10"/>
      <c r="P659" s="10"/>
    </row>
    <row r="660" spans="9:16">
      <c r="I660" s="10"/>
      <c r="J660" s="10"/>
      <c r="K660" s="10"/>
      <c r="L660" s="10"/>
      <c r="M660" s="272"/>
      <c r="N660" s="58"/>
      <c r="O660" s="10"/>
      <c r="P660" s="10"/>
    </row>
    <row r="661" spans="9:16">
      <c r="I661" s="10"/>
      <c r="J661" s="10"/>
      <c r="K661" s="10"/>
      <c r="L661" s="10"/>
      <c r="M661" s="272"/>
      <c r="N661" s="58"/>
      <c r="O661" s="10"/>
      <c r="P661" s="10"/>
    </row>
    <row r="662" spans="9:16">
      <c r="I662" s="10"/>
      <c r="J662" s="10"/>
      <c r="K662" s="10"/>
      <c r="L662" s="10"/>
      <c r="M662" s="272"/>
      <c r="N662" s="58"/>
      <c r="O662" s="10"/>
      <c r="P662" s="10"/>
    </row>
    <row r="663" spans="9:16">
      <c r="I663" s="10"/>
      <c r="J663" s="10"/>
      <c r="K663" s="10"/>
      <c r="L663" s="10"/>
      <c r="M663" s="272"/>
      <c r="N663" s="58"/>
      <c r="O663" s="10"/>
      <c r="P663" s="10"/>
    </row>
    <row r="664" spans="9:16">
      <c r="I664" s="10"/>
      <c r="J664" s="10"/>
      <c r="K664" s="10"/>
      <c r="L664" s="10"/>
      <c r="M664" s="272"/>
      <c r="N664" s="58"/>
      <c r="O664" s="10"/>
      <c r="P664" s="10"/>
    </row>
    <row r="665" spans="9:16">
      <c r="I665" s="10"/>
      <c r="J665" s="10"/>
      <c r="K665" s="10"/>
      <c r="L665" s="10"/>
      <c r="M665" s="272"/>
      <c r="N665" s="58"/>
      <c r="O665" s="10"/>
      <c r="P665" s="10"/>
    </row>
    <row r="666" spans="9:16">
      <c r="I666" s="10"/>
      <c r="J666" s="10"/>
      <c r="K666" s="10"/>
      <c r="L666" s="10"/>
      <c r="M666" s="272"/>
      <c r="N666" s="58"/>
      <c r="O666" s="10"/>
      <c r="P666" s="10"/>
    </row>
    <row r="667" spans="9:16">
      <c r="I667" s="10"/>
      <c r="J667" s="10"/>
      <c r="K667" s="10"/>
      <c r="L667" s="10"/>
      <c r="M667" s="272"/>
      <c r="N667" s="58"/>
      <c r="O667" s="10"/>
      <c r="P667" s="10"/>
    </row>
    <row r="668" spans="9:16">
      <c r="I668" s="10"/>
      <c r="J668" s="10"/>
      <c r="K668" s="10"/>
      <c r="L668" s="10"/>
      <c r="M668" s="272"/>
      <c r="N668" s="58"/>
      <c r="O668" s="10"/>
      <c r="P668" s="10"/>
    </row>
    <row r="669" spans="9:16">
      <c r="I669" s="10"/>
      <c r="J669" s="10"/>
      <c r="K669" s="10"/>
      <c r="L669" s="10"/>
      <c r="M669" s="272"/>
      <c r="N669" s="58"/>
      <c r="O669" s="10"/>
      <c r="P669" s="10"/>
    </row>
    <row r="670" spans="9:16">
      <c r="I670" s="10"/>
      <c r="J670" s="10"/>
      <c r="K670" s="10"/>
      <c r="L670" s="10"/>
      <c r="M670" s="272"/>
      <c r="N670" s="58"/>
      <c r="O670" s="10"/>
      <c r="P670" s="10"/>
    </row>
    <row r="671" spans="9:16">
      <c r="I671" s="10"/>
      <c r="J671" s="10"/>
      <c r="K671" s="10"/>
      <c r="L671" s="10"/>
      <c r="M671" s="272"/>
      <c r="N671" s="58"/>
      <c r="O671" s="10"/>
      <c r="P671" s="10"/>
    </row>
    <row r="672" spans="9:16">
      <c r="I672" s="10"/>
      <c r="J672" s="10"/>
      <c r="K672" s="10"/>
      <c r="L672" s="10"/>
      <c r="M672" s="272"/>
      <c r="N672" s="58"/>
      <c r="O672" s="10"/>
      <c r="P672" s="10"/>
    </row>
    <row r="673" spans="9:16">
      <c r="I673" s="10"/>
      <c r="J673" s="10"/>
      <c r="K673" s="10"/>
      <c r="L673" s="10"/>
      <c r="M673" s="272"/>
      <c r="N673" s="58"/>
      <c r="O673" s="10"/>
      <c r="P673" s="10"/>
    </row>
    <row r="674" spans="9:16">
      <c r="I674" s="10"/>
      <c r="J674" s="10"/>
      <c r="K674" s="10"/>
      <c r="L674" s="10"/>
      <c r="M674" s="272"/>
      <c r="N674" s="58"/>
      <c r="O674" s="10"/>
      <c r="P674" s="10"/>
    </row>
    <row r="675" spans="9:16">
      <c r="I675" s="10"/>
      <c r="J675" s="10"/>
      <c r="K675" s="10"/>
      <c r="L675" s="10"/>
      <c r="M675" s="272"/>
      <c r="N675" s="58"/>
      <c r="O675" s="10"/>
      <c r="P675" s="10"/>
    </row>
    <row r="676" spans="9:16">
      <c r="I676" s="10"/>
      <c r="J676" s="10"/>
      <c r="K676" s="10"/>
      <c r="L676" s="10"/>
      <c r="M676" s="272"/>
      <c r="N676" s="58"/>
      <c r="O676" s="10"/>
      <c r="P676" s="10"/>
    </row>
    <row r="677" spans="9:16">
      <c r="I677" s="10"/>
      <c r="J677" s="10"/>
      <c r="K677" s="10"/>
      <c r="L677" s="10"/>
      <c r="M677" s="272"/>
      <c r="N677" s="58"/>
      <c r="O677" s="10"/>
      <c r="P677" s="10"/>
    </row>
    <row r="678" spans="9:16">
      <c r="I678" s="10"/>
      <c r="J678" s="10"/>
      <c r="K678" s="10"/>
      <c r="L678" s="10"/>
      <c r="M678" s="272"/>
      <c r="N678" s="58"/>
      <c r="O678" s="10"/>
      <c r="P678" s="10"/>
    </row>
    <row r="679" spans="9:16">
      <c r="I679" s="10"/>
      <c r="J679" s="10"/>
      <c r="K679" s="10"/>
      <c r="L679" s="10"/>
      <c r="M679" s="272"/>
      <c r="N679" s="58"/>
      <c r="O679" s="10"/>
      <c r="P679" s="10"/>
    </row>
    <row r="680" spans="9:16">
      <c r="I680" s="10"/>
      <c r="J680" s="10"/>
      <c r="K680" s="10"/>
      <c r="L680" s="10"/>
      <c r="M680" s="272"/>
      <c r="N680" s="58"/>
      <c r="O680" s="10"/>
      <c r="P680" s="10"/>
    </row>
    <row r="681" spans="9:16">
      <c r="I681" s="10"/>
      <c r="J681" s="10"/>
      <c r="K681" s="10"/>
      <c r="L681" s="10"/>
      <c r="M681" s="272"/>
      <c r="N681" s="58"/>
      <c r="O681" s="10"/>
      <c r="P681" s="10"/>
    </row>
    <row r="682" spans="9:16">
      <c r="I682" s="10"/>
      <c r="J682" s="10"/>
      <c r="K682" s="10"/>
      <c r="L682" s="10"/>
      <c r="M682" s="272"/>
      <c r="N682" s="58"/>
      <c r="O682" s="10"/>
      <c r="P682" s="10"/>
    </row>
    <row r="683" spans="9:16">
      <c r="I683" s="10"/>
      <c r="J683" s="10"/>
      <c r="K683" s="10"/>
      <c r="L683" s="10"/>
      <c r="M683" s="272"/>
      <c r="N683" s="58"/>
      <c r="O683" s="10"/>
      <c r="P683" s="10"/>
    </row>
    <row r="684" spans="9:16">
      <c r="I684" s="10"/>
      <c r="J684" s="10"/>
      <c r="K684" s="10"/>
      <c r="L684" s="10"/>
      <c r="M684" s="272"/>
      <c r="N684" s="58"/>
      <c r="O684" s="10"/>
      <c r="P684" s="10"/>
    </row>
    <row r="685" spans="9:16">
      <c r="I685" s="10"/>
      <c r="J685" s="10"/>
      <c r="K685" s="10"/>
      <c r="L685" s="10"/>
      <c r="M685" s="272"/>
      <c r="N685" s="58"/>
      <c r="O685" s="10"/>
      <c r="P685" s="10"/>
    </row>
    <row r="686" spans="9:16">
      <c r="I686" s="10"/>
      <c r="J686" s="10"/>
      <c r="K686" s="10"/>
      <c r="L686" s="10"/>
      <c r="M686" s="272"/>
      <c r="N686" s="58"/>
      <c r="O686" s="10"/>
      <c r="P686" s="10"/>
    </row>
    <row r="687" spans="9:16">
      <c r="I687" s="10"/>
      <c r="J687" s="10"/>
      <c r="K687" s="10"/>
      <c r="L687" s="10"/>
      <c r="M687" s="272"/>
      <c r="N687" s="58"/>
      <c r="O687" s="10"/>
      <c r="P687" s="10"/>
    </row>
    <row r="688" spans="9:16">
      <c r="I688" s="10"/>
      <c r="J688" s="10"/>
      <c r="K688" s="10"/>
      <c r="L688" s="10"/>
      <c r="M688" s="272"/>
      <c r="N688" s="58"/>
      <c r="O688" s="10"/>
      <c r="P688" s="10"/>
    </row>
    <row r="689" spans="9:16">
      <c r="I689" s="10"/>
      <c r="J689" s="10"/>
      <c r="K689" s="10"/>
      <c r="L689" s="10"/>
      <c r="M689" s="272"/>
      <c r="N689" s="58"/>
      <c r="O689" s="10"/>
      <c r="P689" s="10"/>
    </row>
    <row r="690" spans="9:16">
      <c r="I690" s="10"/>
      <c r="J690" s="10"/>
      <c r="K690" s="10"/>
      <c r="L690" s="10"/>
      <c r="M690" s="272"/>
      <c r="N690" s="58"/>
      <c r="O690" s="10"/>
      <c r="P690" s="10"/>
    </row>
    <row r="691" spans="9:16">
      <c r="I691" s="10"/>
      <c r="J691" s="10"/>
      <c r="K691" s="10"/>
      <c r="L691" s="10"/>
      <c r="M691" s="272"/>
      <c r="N691" s="58"/>
      <c r="O691" s="10"/>
      <c r="P691" s="10"/>
    </row>
    <row r="692" spans="9:16">
      <c r="I692" s="10"/>
      <c r="J692" s="10"/>
      <c r="K692" s="10"/>
      <c r="L692" s="10"/>
      <c r="M692" s="272"/>
      <c r="N692" s="58"/>
      <c r="O692" s="10"/>
      <c r="P692" s="10"/>
    </row>
    <row r="693" spans="9:16">
      <c r="I693" s="10"/>
      <c r="J693" s="10"/>
      <c r="K693" s="10"/>
      <c r="L693" s="10"/>
      <c r="M693" s="272"/>
      <c r="N693" s="58"/>
      <c r="O693" s="10"/>
      <c r="P693" s="10"/>
    </row>
    <row r="694" spans="9:16">
      <c r="I694" s="10"/>
      <c r="J694" s="10"/>
      <c r="K694" s="10"/>
      <c r="L694" s="10"/>
      <c r="M694" s="272"/>
      <c r="N694" s="58"/>
      <c r="O694" s="10"/>
      <c r="P694" s="10"/>
    </row>
    <row r="695" spans="9:16">
      <c r="I695" s="10"/>
      <c r="J695" s="10"/>
      <c r="K695" s="10"/>
      <c r="L695" s="10"/>
      <c r="M695" s="272"/>
      <c r="N695" s="58"/>
      <c r="O695" s="10"/>
      <c r="P695" s="10"/>
    </row>
    <row r="696" spans="9:16">
      <c r="I696" s="10"/>
      <c r="J696" s="10"/>
      <c r="K696" s="10"/>
      <c r="L696" s="10"/>
      <c r="M696" s="272"/>
      <c r="N696" s="58"/>
      <c r="O696" s="10"/>
      <c r="P696" s="10"/>
    </row>
    <row r="697" spans="9:16">
      <c r="I697" s="10"/>
      <c r="J697" s="10"/>
      <c r="K697" s="10"/>
      <c r="L697" s="10"/>
      <c r="M697" s="272"/>
      <c r="N697" s="58"/>
      <c r="O697" s="10"/>
      <c r="P697" s="10"/>
    </row>
    <row r="698" spans="9:16">
      <c r="I698" s="10"/>
      <c r="J698" s="10"/>
      <c r="K698" s="10"/>
      <c r="L698" s="10"/>
      <c r="M698" s="272"/>
      <c r="N698" s="58"/>
      <c r="O698" s="10"/>
      <c r="P698" s="10"/>
    </row>
    <row r="699" spans="9:16">
      <c r="I699" s="10"/>
      <c r="J699" s="10"/>
      <c r="K699" s="10"/>
      <c r="L699" s="10"/>
      <c r="M699" s="272"/>
      <c r="N699" s="58"/>
      <c r="O699" s="10"/>
      <c r="P699" s="10"/>
    </row>
    <row r="700" spans="9:16">
      <c r="I700" s="10"/>
      <c r="J700" s="10"/>
      <c r="K700" s="10"/>
      <c r="L700" s="10"/>
      <c r="M700" s="272"/>
      <c r="N700" s="58"/>
      <c r="O700" s="10"/>
      <c r="P700" s="10"/>
    </row>
    <row r="701" spans="9:16">
      <c r="I701" s="10"/>
      <c r="J701" s="10"/>
      <c r="K701" s="10"/>
      <c r="L701" s="10"/>
      <c r="M701" s="272"/>
      <c r="N701" s="58"/>
      <c r="O701" s="10"/>
      <c r="P701" s="10"/>
    </row>
    <row r="702" spans="9:16">
      <c r="I702" s="10"/>
      <c r="J702" s="10"/>
      <c r="K702" s="10"/>
      <c r="L702" s="10"/>
      <c r="M702" s="272"/>
      <c r="N702" s="58"/>
      <c r="O702" s="10"/>
      <c r="P702" s="10"/>
    </row>
    <row r="703" spans="9:16">
      <c r="I703" s="10"/>
      <c r="J703" s="10"/>
      <c r="K703" s="10"/>
      <c r="L703" s="10"/>
      <c r="M703" s="272"/>
      <c r="N703" s="58"/>
      <c r="O703" s="10"/>
      <c r="P703" s="10"/>
    </row>
    <row r="704" spans="9:16">
      <c r="I704" s="10"/>
      <c r="J704" s="10"/>
      <c r="K704" s="10"/>
      <c r="L704" s="10"/>
      <c r="M704" s="272"/>
      <c r="N704" s="58"/>
      <c r="O704" s="10"/>
      <c r="P704" s="10"/>
    </row>
    <row r="705" spans="9:16">
      <c r="I705" s="10"/>
      <c r="J705" s="10"/>
      <c r="K705" s="10"/>
      <c r="L705" s="10"/>
      <c r="M705" s="272"/>
      <c r="N705" s="58"/>
      <c r="O705" s="10"/>
      <c r="P705" s="10"/>
    </row>
    <row r="706" spans="9:16">
      <c r="I706" s="10"/>
      <c r="J706" s="10"/>
      <c r="K706" s="10"/>
      <c r="L706" s="10"/>
      <c r="M706" s="272"/>
      <c r="N706" s="58"/>
      <c r="O706" s="10"/>
      <c r="P706" s="10"/>
    </row>
    <row r="707" spans="9:16">
      <c r="I707" s="10"/>
      <c r="J707" s="10"/>
      <c r="K707" s="10"/>
      <c r="L707" s="10"/>
      <c r="M707" s="272"/>
      <c r="N707" s="58"/>
      <c r="O707" s="10"/>
      <c r="P707" s="10"/>
    </row>
    <row r="708" spans="9:16">
      <c r="I708" s="10"/>
      <c r="J708" s="10"/>
      <c r="K708" s="10"/>
      <c r="L708" s="10"/>
      <c r="M708" s="272"/>
      <c r="N708" s="58"/>
      <c r="O708" s="10"/>
      <c r="P708" s="10"/>
    </row>
    <row r="709" spans="9:16">
      <c r="I709" s="10"/>
      <c r="J709" s="10"/>
      <c r="K709" s="10"/>
      <c r="L709" s="10"/>
      <c r="M709" s="272"/>
      <c r="N709" s="58"/>
      <c r="O709" s="10"/>
      <c r="P709" s="10"/>
    </row>
    <row r="710" spans="9:16">
      <c r="I710" s="10"/>
      <c r="J710" s="10"/>
      <c r="K710" s="10"/>
      <c r="L710" s="10"/>
      <c r="M710" s="272"/>
      <c r="N710" s="58"/>
      <c r="O710" s="10"/>
      <c r="P710" s="10"/>
    </row>
    <row r="711" spans="9:16">
      <c r="I711" s="10"/>
      <c r="J711" s="10"/>
      <c r="K711" s="10"/>
      <c r="L711" s="10"/>
      <c r="M711" s="272"/>
      <c r="N711" s="58"/>
      <c r="O711" s="10"/>
      <c r="P711" s="10"/>
    </row>
    <row r="712" spans="9:16">
      <c r="I712" s="10"/>
      <c r="J712" s="10"/>
      <c r="K712" s="10"/>
      <c r="L712" s="10"/>
      <c r="M712" s="272"/>
      <c r="N712" s="58"/>
      <c r="O712" s="10"/>
      <c r="P712" s="10"/>
    </row>
    <row r="713" spans="9:16">
      <c r="I713" s="10"/>
      <c r="J713" s="10"/>
      <c r="K713" s="10"/>
      <c r="L713" s="10"/>
      <c r="M713" s="272"/>
      <c r="N713" s="58"/>
      <c r="O713" s="10"/>
      <c r="P713" s="10"/>
    </row>
    <row r="714" spans="9:16">
      <c r="I714" s="10"/>
      <c r="J714" s="10"/>
      <c r="K714" s="10"/>
      <c r="L714" s="10"/>
      <c r="M714" s="272"/>
      <c r="N714" s="58"/>
      <c r="O714" s="10"/>
      <c r="P714" s="10"/>
    </row>
    <row r="715" spans="9:16">
      <c r="I715" s="10"/>
      <c r="J715" s="10"/>
      <c r="K715" s="10"/>
      <c r="L715" s="10"/>
      <c r="M715" s="272"/>
      <c r="N715" s="58"/>
      <c r="O715" s="10"/>
      <c r="P715" s="10"/>
    </row>
    <row r="716" spans="9:16">
      <c r="I716" s="10"/>
      <c r="J716" s="10"/>
      <c r="K716" s="10"/>
      <c r="L716" s="10"/>
      <c r="M716" s="272"/>
      <c r="N716" s="58"/>
      <c r="O716" s="10"/>
      <c r="P716" s="10"/>
    </row>
    <row r="717" spans="9:16">
      <c r="I717" s="10"/>
      <c r="J717" s="10"/>
      <c r="K717" s="10"/>
      <c r="L717" s="10"/>
      <c r="M717" s="272"/>
      <c r="N717" s="58"/>
      <c r="O717" s="10"/>
      <c r="P717" s="10"/>
    </row>
    <row r="718" spans="9:16">
      <c r="I718" s="10"/>
      <c r="J718" s="10"/>
      <c r="K718" s="10"/>
      <c r="L718" s="10"/>
      <c r="M718" s="272"/>
      <c r="N718" s="58"/>
      <c r="O718" s="10"/>
      <c r="P718" s="10"/>
    </row>
    <row r="719" spans="9:16">
      <c r="I719" s="10"/>
      <c r="J719" s="10"/>
      <c r="K719" s="10"/>
      <c r="L719" s="10"/>
      <c r="M719" s="272"/>
      <c r="N719" s="58"/>
      <c r="O719" s="10"/>
      <c r="P719" s="10"/>
    </row>
    <row r="720" spans="9:16">
      <c r="I720" s="10"/>
      <c r="J720" s="10"/>
      <c r="K720" s="10"/>
      <c r="L720" s="10"/>
      <c r="M720" s="272"/>
      <c r="N720" s="58"/>
      <c r="O720" s="10"/>
      <c r="P720" s="10"/>
    </row>
    <row r="721" spans="9:16">
      <c r="I721" s="10"/>
      <c r="J721" s="10"/>
      <c r="K721" s="10"/>
      <c r="L721" s="10"/>
      <c r="M721" s="272"/>
      <c r="N721" s="58"/>
      <c r="O721" s="10"/>
      <c r="P721" s="10"/>
    </row>
    <row r="722" spans="9:16">
      <c r="I722" s="10"/>
      <c r="J722" s="10"/>
      <c r="K722" s="10"/>
      <c r="L722" s="10"/>
      <c r="M722" s="272"/>
      <c r="N722" s="58"/>
      <c r="O722" s="10"/>
      <c r="P722" s="10"/>
    </row>
    <row r="723" spans="9:16">
      <c r="I723" s="10"/>
      <c r="J723" s="10"/>
      <c r="K723" s="10"/>
      <c r="L723" s="10"/>
      <c r="M723" s="272"/>
      <c r="N723" s="58"/>
      <c r="O723" s="10"/>
      <c r="P723" s="10"/>
    </row>
    <row r="724" spans="9:16">
      <c r="I724" s="10"/>
      <c r="J724" s="10"/>
      <c r="K724" s="10"/>
      <c r="L724" s="10"/>
      <c r="M724" s="272"/>
      <c r="N724" s="58"/>
      <c r="O724" s="10"/>
      <c r="P724" s="10"/>
    </row>
    <row r="725" spans="9:16">
      <c r="I725" s="10"/>
      <c r="J725" s="10"/>
      <c r="K725" s="10"/>
      <c r="L725" s="10"/>
      <c r="M725" s="272"/>
      <c r="N725" s="58"/>
      <c r="O725" s="10"/>
      <c r="P725" s="10"/>
    </row>
    <row r="726" spans="9:16">
      <c r="I726" s="10"/>
      <c r="J726" s="10"/>
      <c r="K726" s="10"/>
      <c r="L726" s="10"/>
      <c r="M726" s="272"/>
      <c r="N726" s="58"/>
      <c r="O726" s="10"/>
      <c r="P726" s="10"/>
    </row>
    <row r="727" spans="9:16">
      <c r="I727" s="10"/>
      <c r="J727" s="10"/>
      <c r="K727" s="10"/>
      <c r="L727" s="10"/>
      <c r="M727" s="272"/>
      <c r="N727" s="58"/>
      <c r="O727" s="10"/>
      <c r="P727" s="10"/>
    </row>
    <row r="728" spans="9:16">
      <c r="I728" s="10"/>
      <c r="J728" s="10"/>
      <c r="K728" s="10"/>
      <c r="L728" s="10"/>
      <c r="M728" s="272"/>
      <c r="N728" s="58"/>
      <c r="O728" s="10"/>
      <c r="P728" s="10"/>
    </row>
    <row r="729" spans="9:16">
      <c r="I729" s="10"/>
      <c r="J729" s="10"/>
      <c r="K729" s="10"/>
      <c r="L729" s="10"/>
      <c r="M729" s="272"/>
      <c r="N729" s="58"/>
      <c r="O729" s="10"/>
      <c r="P729" s="10"/>
    </row>
    <row r="730" spans="9:16">
      <c r="I730" s="10"/>
      <c r="J730" s="10"/>
      <c r="K730" s="10"/>
      <c r="L730" s="10"/>
      <c r="M730" s="272"/>
      <c r="N730" s="58"/>
      <c r="O730" s="10"/>
      <c r="P730" s="10"/>
    </row>
    <row r="731" spans="9:16">
      <c r="I731" s="10"/>
      <c r="J731" s="10"/>
      <c r="K731" s="10"/>
      <c r="L731" s="10"/>
      <c r="M731" s="272"/>
      <c r="N731" s="58"/>
      <c r="O731" s="10"/>
      <c r="P731" s="10"/>
    </row>
    <row r="732" spans="9:16">
      <c r="I732" s="10"/>
      <c r="J732" s="10"/>
      <c r="K732" s="10"/>
      <c r="L732" s="10"/>
      <c r="M732" s="272"/>
      <c r="N732" s="58"/>
      <c r="O732" s="10"/>
      <c r="P732" s="10"/>
    </row>
    <row r="733" spans="9:16">
      <c r="I733" s="10"/>
      <c r="J733" s="10"/>
      <c r="K733" s="10"/>
      <c r="L733" s="10"/>
      <c r="M733" s="272"/>
      <c r="N733" s="58"/>
      <c r="O733" s="10"/>
      <c r="P733" s="10"/>
    </row>
    <row r="734" spans="9:16">
      <c r="I734" s="10"/>
      <c r="J734" s="10"/>
      <c r="K734" s="10"/>
      <c r="L734" s="10"/>
      <c r="M734" s="272"/>
      <c r="N734" s="58"/>
      <c r="O734" s="10"/>
      <c r="P734" s="10"/>
    </row>
    <row r="735" spans="9:16">
      <c r="I735" s="10"/>
      <c r="J735" s="10"/>
      <c r="K735" s="10"/>
      <c r="L735" s="10"/>
      <c r="M735" s="272"/>
      <c r="N735" s="58"/>
      <c r="O735" s="10"/>
      <c r="P735" s="10"/>
    </row>
    <row r="736" spans="9:16">
      <c r="I736" s="10"/>
      <c r="J736" s="10"/>
      <c r="K736" s="10"/>
      <c r="L736" s="10"/>
      <c r="M736" s="272"/>
      <c r="N736" s="58"/>
      <c r="O736" s="10"/>
      <c r="P736" s="10"/>
    </row>
    <row r="737" spans="9:16">
      <c r="I737" s="10"/>
      <c r="J737" s="10"/>
      <c r="K737" s="10"/>
      <c r="L737" s="10"/>
      <c r="M737" s="272"/>
      <c r="N737" s="58"/>
      <c r="O737" s="10"/>
      <c r="P737" s="10"/>
    </row>
    <row r="738" spans="9:16">
      <c r="I738" s="10"/>
      <c r="J738" s="10"/>
      <c r="K738" s="10"/>
      <c r="L738" s="10"/>
      <c r="M738" s="272"/>
      <c r="N738" s="58"/>
      <c r="O738" s="10"/>
      <c r="P738" s="10"/>
    </row>
    <row r="739" spans="9:16">
      <c r="I739" s="10"/>
      <c r="J739" s="10"/>
      <c r="K739" s="10"/>
      <c r="L739" s="10"/>
      <c r="M739" s="272"/>
      <c r="N739" s="58"/>
      <c r="O739" s="10"/>
      <c r="P739" s="10"/>
    </row>
    <row r="740" spans="9:16">
      <c r="I740" s="10"/>
      <c r="J740" s="10"/>
      <c r="K740" s="10"/>
      <c r="L740" s="10"/>
      <c r="M740" s="272"/>
      <c r="N740" s="58"/>
      <c r="O740" s="10"/>
      <c r="P740" s="10"/>
    </row>
    <row r="741" spans="9:16">
      <c r="I741" s="10"/>
      <c r="J741" s="10"/>
      <c r="K741" s="10"/>
      <c r="L741" s="10"/>
      <c r="M741" s="272"/>
      <c r="N741" s="58"/>
      <c r="O741" s="10"/>
      <c r="P741" s="10"/>
    </row>
    <row r="742" spans="9:16">
      <c r="I742" s="10"/>
      <c r="J742" s="10"/>
      <c r="K742" s="10"/>
      <c r="L742" s="10"/>
      <c r="M742" s="272"/>
      <c r="N742" s="58"/>
      <c r="O742" s="10"/>
      <c r="P742" s="10"/>
    </row>
    <row r="743" spans="9:16">
      <c r="I743" s="10"/>
      <c r="J743" s="10"/>
      <c r="K743" s="10"/>
      <c r="L743" s="10"/>
      <c r="M743" s="272"/>
      <c r="N743" s="58"/>
      <c r="O743" s="10"/>
      <c r="P743" s="10"/>
    </row>
    <row r="744" spans="9:16">
      <c r="I744" s="10"/>
      <c r="J744" s="10"/>
      <c r="K744" s="10"/>
      <c r="L744" s="10"/>
      <c r="M744" s="272"/>
      <c r="N744" s="58"/>
      <c r="O744" s="10"/>
      <c r="P744" s="10"/>
    </row>
    <row r="745" spans="9:16">
      <c r="I745" s="10"/>
      <c r="J745" s="10"/>
      <c r="K745" s="10"/>
      <c r="L745" s="10"/>
      <c r="M745" s="272"/>
      <c r="N745" s="58"/>
      <c r="O745" s="10"/>
      <c r="P745" s="10"/>
    </row>
    <row r="746" spans="9:16">
      <c r="I746" s="10"/>
      <c r="J746" s="10"/>
      <c r="K746" s="10"/>
      <c r="L746" s="10"/>
      <c r="M746" s="272"/>
      <c r="N746" s="58"/>
      <c r="O746" s="10"/>
      <c r="P746" s="10"/>
    </row>
    <row r="747" spans="9:16">
      <c r="I747" s="10"/>
      <c r="J747" s="10"/>
      <c r="K747" s="10"/>
      <c r="L747" s="10"/>
      <c r="M747" s="272"/>
      <c r="N747" s="58"/>
      <c r="O747" s="10"/>
      <c r="P747" s="10"/>
    </row>
    <row r="748" spans="9:16">
      <c r="I748" s="10"/>
      <c r="J748" s="10"/>
      <c r="K748" s="10"/>
      <c r="L748" s="10"/>
      <c r="M748" s="272"/>
      <c r="N748" s="58"/>
      <c r="O748" s="10"/>
      <c r="P748" s="10"/>
    </row>
    <row r="749" spans="9:16">
      <c r="I749" s="10"/>
      <c r="J749" s="10"/>
      <c r="K749" s="10"/>
      <c r="L749" s="10"/>
      <c r="M749" s="272"/>
      <c r="N749" s="58"/>
      <c r="O749" s="10"/>
      <c r="P749" s="10"/>
    </row>
    <row r="750" spans="9:16">
      <c r="I750" s="10"/>
      <c r="J750" s="10"/>
      <c r="K750" s="10"/>
      <c r="L750" s="10"/>
      <c r="M750" s="272"/>
      <c r="N750" s="58"/>
      <c r="O750" s="10"/>
      <c r="P750" s="10"/>
    </row>
    <row r="751" spans="9:16">
      <c r="I751" s="10"/>
      <c r="J751" s="10"/>
      <c r="K751" s="10"/>
      <c r="L751" s="10"/>
      <c r="M751" s="272"/>
      <c r="N751" s="58"/>
      <c r="O751" s="10"/>
      <c r="P751" s="10"/>
    </row>
    <row r="752" spans="9:16">
      <c r="I752" s="10"/>
      <c r="J752" s="10"/>
      <c r="K752" s="10"/>
      <c r="L752" s="10"/>
      <c r="M752" s="272"/>
      <c r="N752" s="58"/>
      <c r="O752" s="10"/>
      <c r="P752" s="10"/>
    </row>
    <row r="753" spans="9:16">
      <c r="I753" s="10"/>
      <c r="J753" s="10"/>
      <c r="K753" s="10"/>
      <c r="L753" s="10"/>
      <c r="M753" s="272"/>
      <c r="N753" s="58"/>
      <c r="O753" s="10"/>
      <c r="P753" s="10"/>
    </row>
    <row r="754" spans="9:16">
      <c r="I754" s="10"/>
      <c r="J754" s="10"/>
      <c r="K754" s="10"/>
      <c r="L754" s="10"/>
      <c r="M754" s="272"/>
      <c r="N754" s="58"/>
      <c r="O754" s="10"/>
      <c r="P754" s="10"/>
    </row>
    <row r="755" spans="9:16">
      <c r="I755" s="10"/>
      <c r="J755" s="10"/>
      <c r="K755" s="10"/>
      <c r="L755" s="10"/>
      <c r="M755" s="272"/>
      <c r="N755" s="58"/>
      <c r="O755" s="10"/>
      <c r="P755" s="10"/>
    </row>
    <row r="756" spans="9:16">
      <c r="I756" s="10"/>
      <c r="J756" s="10"/>
      <c r="K756" s="10"/>
      <c r="L756" s="10"/>
      <c r="M756" s="272"/>
      <c r="N756" s="58"/>
      <c r="O756" s="10"/>
      <c r="P756" s="10"/>
    </row>
    <row r="757" spans="9:16">
      <c r="I757" s="10"/>
      <c r="J757" s="10"/>
      <c r="K757" s="10"/>
      <c r="L757" s="10"/>
      <c r="M757" s="272"/>
      <c r="N757" s="58"/>
      <c r="O757" s="10"/>
      <c r="P757" s="10"/>
    </row>
    <row r="758" spans="9:16">
      <c r="I758" s="10"/>
      <c r="J758" s="10"/>
      <c r="K758" s="10"/>
      <c r="L758" s="10"/>
      <c r="M758" s="272"/>
      <c r="N758" s="58"/>
      <c r="O758" s="10"/>
      <c r="P758" s="10"/>
    </row>
    <row r="759" spans="9:16">
      <c r="I759" s="10"/>
      <c r="J759" s="10"/>
      <c r="K759" s="10"/>
      <c r="L759" s="10"/>
      <c r="M759" s="272"/>
      <c r="N759" s="58"/>
      <c r="O759" s="10"/>
      <c r="P759" s="10"/>
    </row>
    <row r="760" spans="9:16">
      <c r="I760" s="10"/>
      <c r="J760" s="10"/>
      <c r="K760" s="10"/>
      <c r="L760" s="10"/>
      <c r="M760" s="272"/>
      <c r="N760" s="58"/>
      <c r="O760" s="10"/>
      <c r="P760" s="10"/>
    </row>
    <row r="761" spans="9:16">
      <c r="I761" s="10"/>
      <c r="J761" s="10"/>
      <c r="K761" s="10"/>
      <c r="L761" s="10"/>
      <c r="M761" s="272"/>
      <c r="N761" s="58"/>
      <c r="O761" s="10"/>
      <c r="P761" s="10"/>
    </row>
    <row r="762" spans="9:16">
      <c r="I762" s="10"/>
      <c r="J762" s="10"/>
      <c r="K762" s="10"/>
      <c r="L762" s="10"/>
      <c r="M762" s="272"/>
      <c r="N762" s="58"/>
      <c r="O762" s="10"/>
      <c r="P762" s="10"/>
    </row>
    <row r="763" spans="9:16">
      <c r="I763" s="10"/>
      <c r="J763" s="10"/>
      <c r="K763" s="10"/>
      <c r="L763" s="10"/>
      <c r="M763" s="272"/>
      <c r="N763" s="58"/>
      <c r="O763" s="10"/>
      <c r="P763" s="10"/>
    </row>
    <row r="764" spans="9:16">
      <c r="I764" s="10"/>
      <c r="J764" s="10"/>
      <c r="K764" s="10"/>
      <c r="L764" s="10"/>
      <c r="M764" s="272"/>
      <c r="N764" s="58"/>
      <c r="O764" s="10"/>
      <c r="P764" s="10"/>
    </row>
    <row r="765" spans="9:16">
      <c r="I765" s="10"/>
      <c r="J765" s="10"/>
      <c r="K765" s="10"/>
      <c r="L765" s="10"/>
      <c r="M765" s="272"/>
      <c r="N765" s="58"/>
      <c r="O765" s="10"/>
      <c r="P765" s="10"/>
    </row>
    <row r="766" spans="9:16">
      <c r="I766" s="10"/>
      <c r="J766" s="10"/>
      <c r="K766" s="10"/>
      <c r="L766" s="10"/>
      <c r="M766" s="272"/>
      <c r="N766" s="58"/>
      <c r="O766" s="10"/>
      <c r="P766" s="10"/>
    </row>
    <row r="767" spans="9:16">
      <c r="I767" s="10"/>
      <c r="J767" s="10"/>
      <c r="K767" s="10"/>
      <c r="L767" s="10"/>
      <c r="M767" s="272"/>
      <c r="N767" s="58"/>
      <c r="O767" s="10"/>
      <c r="P767" s="10"/>
    </row>
    <row r="768" spans="9:16">
      <c r="I768" s="10"/>
      <c r="J768" s="10"/>
      <c r="K768" s="10"/>
      <c r="L768" s="10"/>
      <c r="M768" s="272"/>
      <c r="N768" s="58"/>
      <c r="O768" s="10"/>
      <c r="P768" s="10"/>
    </row>
    <row r="769" spans="9:16">
      <c r="I769" s="10"/>
      <c r="J769" s="10"/>
      <c r="K769" s="10"/>
      <c r="L769" s="10"/>
      <c r="M769" s="272"/>
      <c r="N769" s="58"/>
      <c r="O769" s="10"/>
      <c r="P769" s="10"/>
    </row>
    <row r="770" spans="9:16">
      <c r="I770" s="10"/>
      <c r="J770" s="10"/>
      <c r="K770" s="10"/>
      <c r="L770" s="10"/>
      <c r="M770" s="272"/>
      <c r="N770" s="58"/>
      <c r="O770" s="10"/>
      <c r="P770" s="10"/>
    </row>
    <row r="771" spans="9:16">
      <c r="I771" s="10"/>
      <c r="J771" s="10"/>
      <c r="K771" s="10"/>
      <c r="L771" s="10"/>
      <c r="M771" s="272"/>
      <c r="N771" s="58"/>
      <c r="O771" s="10"/>
      <c r="P771" s="10"/>
    </row>
    <row r="772" spans="9:16">
      <c r="I772" s="10"/>
      <c r="J772" s="10"/>
      <c r="K772" s="10"/>
      <c r="L772" s="10"/>
      <c r="M772" s="272"/>
      <c r="N772" s="58"/>
      <c r="O772" s="10"/>
      <c r="P772" s="10"/>
    </row>
    <row r="773" spans="9:16">
      <c r="I773" s="10"/>
      <c r="J773" s="10"/>
      <c r="K773" s="10"/>
      <c r="L773" s="10"/>
      <c r="M773" s="272"/>
      <c r="N773" s="58"/>
      <c r="O773" s="10"/>
      <c r="P773" s="10"/>
    </row>
    <row r="774" spans="9:16">
      <c r="I774" s="10"/>
      <c r="J774" s="10"/>
      <c r="K774" s="10"/>
      <c r="L774" s="10"/>
      <c r="M774" s="272"/>
      <c r="N774" s="58"/>
      <c r="O774" s="10"/>
      <c r="P774" s="10"/>
    </row>
    <row r="775" spans="9:16">
      <c r="I775" s="10"/>
      <c r="J775" s="10"/>
      <c r="K775" s="10"/>
      <c r="L775" s="10"/>
      <c r="M775" s="272"/>
      <c r="N775" s="58"/>
      <c r="O775" s="10"/>
      <c r="P775" s="10"/>
    </row>
    <row r="776" spans="9:16">
      <c r="I776" s="10"/>
      <c r="J776" s="10"/>
      <c r="K776" s="10"/>
      <c r="L776" s="10"/>
      <c r="M776" s="272"/>
      <c r="N776" s="58"/>
      <c r="O776" s="10"/>
      <c r="P776" s="10"/>
    </row>
    <row r="777" spans="9:16">
      <c r="I777" s="10"/>
      <c r="J777" s="10"/>
      <c r="K777" s="10"/>
      <c r="L777" s="10"/>
      <c r="M777" s="272"/>
      <c r="N777" s="58"/>
      <c r="O777" s="10"/>
      <c r="P777" s="10"/>
    </row>
    <row r="778" spans="9:16">
      <c r="I778" s="10"/>
      <c r="J778" s="10"/>
      <c r="K778" s="10"/>
      <c r="L778" s="10"/>
      <c r="M778" s="272"/>
      <c r="N778" s="58"/>
      <c r="O778" s="10"/>
      <c r="P778" s="10"/>
    </row>
    <row r="779" spans="9:16">
      <c r="I779" s="10"/>
      <c r="J779" s="10"/>
      <c r="K779" s="10"/>
      <c r="L779" s="10"/>
      <c r="M779" s="272"/>
      <c r="N779" s="58"/>
      <c r="O779" s="10"/>
      <c r="P779" s="10"/>
    </row>
    <row r="780" spans="9:16">
      <c r="I780" s="10"/>
      <c r="J780" s="10"/>
      <c r="K780" s="10"/>
      <c r="L780" s="10"/>
      <c r="M780" s="272"/>
      <c r="N780" s="58"/>
      <c r="O780" s="10"/>
      <c r="P780" s="10"/>
    </row>
    <row r="781" spans="9:16">
      <c r="I781" s="10"/>
      <c r="J781" s="10"/>
      <c r="K781" s="10"/>
      <c r="L781" s="10"/>
      <c r="M781" s="272"/>
      <c r="N781" s="58"/>
      <c r="O781" s="10"/>
      <c r="P781" s="10"/>
    </row>
    <row r="782" spans="9:16">
      <c r="I782" s="10"/>
      <c r="J782" s="10"/>
      <c r="K782" s="10"/>
      <c r="L782" s="10"/>
      <c r="M782" s="272"/>
      <c r="N782" s="58"/>
      <c r="O782" s="10"/>
      <c r="P782" s="10"/>
    </row>
    <row r="783" spans="9:16">
      <c r="I783" s="10"/>
      <c r="J783" s="10"/>
      <c r="K783" s="10"/>
      <c r="L783" s="10"/>
      <c r="M783" s="272"/>
      <c r="N783" s="58"/>
      <c r="O783" s="10"/>
      <c r="P783" s="10"/>
    </row>
    <row r="784" spans="9:16">
      <c r="I784" s="10"/>
      <c r="J784" s="10"/>
      <c r="K784" s="10"/>
      <c r="L784" s="10"/>
      <c r="M784" s="272"/>
      <c r="N784" s="58"/>
      <c r="O784" s="10"/>
      <c r="P784" s="10"/>
    </row>
    <row r="785" spans="9:16">
      <c r="I785" s="10"/>
      <c r="J785" s="10"/>
      <c r="K785" s="10"/>
      <c r="L785" s="10"/>
      <c r="M785" s="272"/>
      <c r="N785" s="58"/>
      <c r="O785" s="10"/>
      <c r="P785" s="10"/>
    </row>
    <row r="786" spans="9:16">
      <c r="I786" s="10"/>
      <c r="J786" s="10"/>
      <c r="K786" s="10"/>
      <c r="L786" s="10"/>
      <c r="M786" s="272"/>
      <c r="N786" s="58"/>
      <c r="O786" s="10"/>
      <c r="P786" s="10"/>
    </row>
    <row r="787" spans="9:16">
      <c r="I787" s="10"/>
      <c r="J787" s="10"/>
      <c r="K787" s="10"/>
      <c r="L787" s="10"/>
      <c r="M787" s="272"/>
      <c r="N787" s="58"/>
      <c r="O787" s="10"/>
      <c r="P787" s="10"/>
    </row>
    <row r="788" spans="9:16">
      <c r="I788" s="10"/>
      <c r="J788" s="10"/>
      <c r="K788" s="10"/>
      <c r="L788" s="10"/>
      <c r="M788" s="272"/>
      <c r="N788" s="58"/>
      <c r="O788" s="10"/>
      <c r="P788" s="10"/>
    </row>
    <row r="789" spans="9:16">
      <c r="I789" s="10"/>
      <c r="J789" s="10"/>
      <c r="K789" s="10"/>
      <c r="L789" s="10"/>
      <c r="M789" s="272"/>
      <c r="N789" s="58"/>
      <c r="O789" s="10"/>
      <c r="P789" s="10"/>
    </row>
    <row r="790" spans="9:16">
      <c r="I790" s="10"/>
      <c r="J790" s="10"/>
      <c r="K790" s="10"/>
      <c r="L790" s="10"/>
      <c r="M790" s="272"/>
      <c r="N790" s="58"/>
      <c r="O790" s="10"/>
      <c r="P790" s="10"/>
    </row>
    <row r="791" spans="9:16">
      <c r="I791" s="10"/>
      <c r="J791" s="10"/>
      <c r="K791" s="10"/>
      <c r="L791" s="10"/>
      <c r="M791" s="272"/>
      <c r="N791" s="58"/>
      <c r="O791" s="10"/>
      <c r="P791" s="10"/>
    </row>
    <row r="792" spans="9:16">
      <c r="I792" s="10"/>
      <c r="J792" s="10"/>
      <c r="K792" s="10"/>
      <c r="L792" s="10"/>
      <c r="M792" s="272"/>
      <c r="N792" s="58"/>
      <c r="O792" s="10"/>
      <c r="P792" s="10"/>
    </row>
    <row r="793" spans="9:16">
      <c r="I793" s="10"/>
      <c r="J793" s="10"/>
      <c r="K793" s="10"/>
      <c r="L793" s="10"/>
      <c r="M793" s="272"/>
      <c r="N793" s="58"/>
      <c r="O793" s="10"/>
      <c r="P793" s="10"/>
    </row>
    <row r="794" spans="9:16">
      <c r="I794" s="10"/>
      <c r="J794" s="10"/>
      <c r="K794" s="10"/>
      <c r="L794" s="10"/>
      <c r="M794" s="272"/>
      <c r="N794" s="58"/>
      <c r="O794" s="10"/>
      <c r="P794" s="10"/>
    </row>
    <row r="795" spans="9:16">
      <c r="I795" s="10"/>
      <c r="J795" s="10"/>
      <c r="K795" s="10"/>
      <c r="L795" s="10"/>
      <c r="M795" s="272"/>
      <c r="N795" s="58"/>
      <c r="O795" s="10"/>
      <c r="P795" s="10"/>
    </row>
    <row r="796" spans="9:16">
      <c r="I796" s="10"/>
      <c r="J796" s="10"/>
      <c r="K796" s="10"/>
      <c r="L796" s="10"/>
      <c r="M796" s="272"/>
      <c r="N796" s="58"/>
      <c r="O796" s="10"/>
      <c r="P796" s="10"/>
    </row>
    <row r="797" spans="9:16">
      <c r="I797" s="10"/>
      <c r="J797" s="10"/>
      <c r="K797" s="10"/>
      <c r="L797" s="10"/>
      <c r="M797" s="272"/>
      <c r="N797" s="58"/>
      <c r="O797" s="10"/>
      <c r="P797" s="10"/>
    </row>
    <row r="798" spans="9:16">
      <c r="I798" s="10"/>
      <c r="J798" s="10"/>
      <c r="K798" s="10"/>
      <c r="L798" s="10"/>
      <c r="M798" s="272"/>
      <c r="N798" s="58"/>
      <c r="O798" s="10"/>
      <c r="P798" s="10"/>
    </row>
    <row r="799" spans="9:16">
      <c r="I799" s="10"/>
      <c r="J799" s="10"/>
      <c r="K799" s="10"/>
      <c r="L799" s="10"/>
      <c r="M799" s="272"/>
      <c r="N799" s="58"/>
      <c r="O799" s="10"/>
      <c r="P799" s="10"/>
    </row>
    <row r="800" spans="9:16">
      <c r="I800" s="10"/>
      <c r="J800" s="10"/>
      <c r="K800" s="10"/>
      <c r="L800" s="10"/>
      <c r="M800" s="272"/>
      <c r="N800" s="58"/>
      <c r="O800" s="10"/>
      <c r="P800" s="10"/>
    </row>
    <row r="801" spans="9:16">
      <c r="I801" s="10"/>
      <c r="J801" s="10"/>
      <c r="K801" s="10"/>
      <c r="L801" s="10"/>
      <c r="M801" s="272"/>
      <c r="N801" s="58"/>
      <c r="O801" s="10"/>
      <c r="P801" s="10"/>
    </row>
    <row r="802" spans="9:16">
      <c r="I802" s="10"/>
      <c r="J802" s="10"/>
      <c r="K802" s="10"/>
      <c r="L802" s="10"/>
      <c r="M802" s="272"/>
      <c r="N802" s="58"/>
      <c r="O802" s="10"/>
      <c r="P802" s="10"/>
    </row>
    <row r="803" spans="9:16">
      <c r="I803" s="10"/>
      <c r="J803" s="10"/>
      <c r="K803" s="10"/>
      <c r="L803" s="10"/>
      <c r="M803" s="272"/>
      <c r="N803" s="58"/>
      <c r="O803" s="10"/>
      <c r="P803" s="10"/>
    </row>
    <row r="804" spans="9:16">
      <c r="I804" s="10"/>
      <c r="J804" s="10"/>
      <c r="K804" s="10"/>
      <c r="L804" s="10"/>
      <c r="M804" s="272"/>
      <c r="N804" s="58"/>
      <c r="O804" s="10"/>
      <c r="P804" s="10"/>
    </row>
    <row r="805" spans="9:16">
      <c r="I805" s="10"/>
      <c r="J805" s="10"/>
      <c r="K805" s="10"/>
      <c r="L805" s="10"/>
      <c r="M805" s="272"/>
      <c r="N805" s="58"/>
      <c r="O805" s="10"/>
      <c r="P805" s="10"/>
    </row>
    <row r="806" spans="9:16">
      <c r="I806" s="10"/>
      <c r="J806" s="10"/>
      <c r="K806" s="10"/>
      <c r="L806" s="10"/>
      <c r="M806" s="272"/>
      <c r="N806" s="58"/>
      <c r="O806" s="10"/>
      <c r="P806" s="10"/>
    </row>
    <row r="807" spans="9:16">
      <c r="I807" s="10"/>
      <c r="J807" s="10"/>
      <c r="K807" s="10"/>
      <c r="L807" s="10"/>
      <c r="M807" s="272"/>
      <c r="N807" s="58"/>
      <c r="O807" s="10"/>
      <c r="P807" s="10"/>
    </row>
    <row r="808" spans="9:16">
      <c r="I808" s="10"/>
      <c r="J808" s="10"/>
      <c r="K808" s="10"/>
      <c r="L808" s="10"/>
      <c r="M808" s="272"/>
      <c r="N808" s="58"/>
      <c r="O808" s="10"/>
      <c r="P808" s="10"/>
    </row>
    <row r="809" spans="9:16">
      <c r="I809" s="10"/>
      <c r="J809" s="10"/>
      <c r="K809" s="10"/>
      <c r="L809" s="10"/>
      <c r="M809" s="272"/>
      <c r="N809" s="58"/>
      <c r="O809" s="10"/>
      <c r="P809" s="10"/>
    </row>
    <row r="810" spans="9:16">
      <c r="I810" s="10"/>
      <c r="J810" s="10"/>
      <c r="K810" s="10"/>
      <c r="L810" s="10"/>
      <c r="M810" s="272"/>
      <c r="N810" s="58"/>
      <c r="O810" s="10"/>
      <c r="P810" s="10"/>
    </row>
    <row r="811" spans="9:16">
      <c r="I811" s="10"/>
      <c r="J811" s="10"/>
      <c r="K811" s="10"/>
      <c r="L811" s="10"/>
      <c r="M811" s="272"/>
      <c r="N811" s="58"/>
      <c r="O811" s="10"/>
      <c r="P811" s="10"/>
    </row>
    <row r="812" spans="9:16">
      <c r="I812" s="10"/>
      <c r="J812" s="10"/>
      <c r="K812" s="10"/>
      <c r="L812" s="10"/>
      <c r="M812" s="272"/>
      <c r="N812" s="58"/>
      <c r="O812" s="10"/>
      <c r="P812" s="10"/>
    </row>
    <row r="813" spans="9:16">
      <c r="I813" s="10"/>
      <c r="J813" s="10"/>
      <c r="K813" s="10"/>
      <c r="L813" s="10"/>
      <c r="M813" s="272"/>
      <c r="N813" s="58"/>
      <c r="O813" s="10"/>
      <c r="P813" s="10"/>
    </row>
    <row r="814" spans="9:16">
      <c r="I814" s="10"/>
      <c r="J814" s="10"/>
      <c r="K814" s="10"/>
      <c r="L814" s="10"/>
      <c r="M814" s="272"/>
      <c r="N814" s="58"/>
      <c r="O814" s="10"/>
      <c r="P814" s="10"/>
    </row>
    <row r="815" spans="9:16">
      <c r="I815" s="10"/>
      <c r="J815" s="10"/>
      <c r="K815" s="10"/>
      <c r="L815" s="10"/>
      <c r="M815" s="272"/>
      <c r="N815" s="58"/>
      <c r="O815" s="10"/>
      <c r="P815" s="10"/>
    </row>
    <row r="816" spans="9:16">
      <c r="I816" s="10"/>
      <c r="J816" s="10"/>
      <c r="K816" s="10"/>
      <c r="L816" s="10"/>
      <c r="M816" s="272"/>
      <c r="N816" s="58"/>
      <c r="O816" s="10"/>
      <c r="P816" s="10"/>
    </row>
    <row r="817" spans="9:16">
      <c r="I817" s="10"/>
      <c r="J817" s="10"/>
      <c r="K817" s="10"/>
      <c r="L817" s="10"/>
      <c r="M817" s="272"/>
      <c r="N817" s="58"/>
      <c r="O817" s="10"/>
      <c r="P817" s="10"/>
    </row>
    <row r="818" spans="9:16">
      <c r="I818" s="10"/>
      <c r="J818" s="10"/>
      <c r="K818" s="10"/>
      <c r="L818" s="10"/>
      <c r="M818" s="272"/>
      <c r="N818" s="58"/>
      <c r="O818" s="10"/>
      <c r="P818" s="10"/>
    </row>
    <row r="819" spans="9:16">
      <c r="I819" s="10"/>
      <c r="J819" s="10"/>
      <c r="K819" s="10"/>
      <c r="L819" s="10"/>
      <c r="M819" s="272"/>
      <c r="N819" s="58"/>
      <c r="O819" s="10"/>
      <c r="P819" s="10"/>
    </row>
    <row r="820" spans="9:16">
      <c r="I820" s="10"/>
      <c r="J820" s="10"/>
      <c r="K820" s="10"/>
      <c r="L820" s="10"/>
      <c r="M820" s="272"/>
      <c r="N820" s="58"/>
      <c r="O820" s="10"/>
      <c r="P820" s="10"/>
    </row>
    <row r="821" spans="9:16">
      <c r="I821" s="10"/>
      <c r="J821" s="10"/>
      <c r="K821" s="10"/>
      <c r="L821" s="10"/>
      <c r="M821" s="272"/>
      <c r="N821" s="58"/>
      <c r="O821" s="10"/>
      <c r="P821" s="10"/>
    </row>
    <row r="822" spans="9:16">
      <c r="I822" s="10"/>
      <c r="J822" s="10"/>
      <c r="K822" s="10"/>
      <c r="L822" s="10"/>
      <c r="M822" s="272"/>
      <c r="N822" s="58"/>
      <c r="O822" s="10"/>
      <c r="P822" s="10"/>
    </row>
    <row r="823" spans="9:16">
      <c r="I823" s="10"/>
      <c r="J823" s="10"/>
      <c r="K823" s="10"/>
      <c r="L823" s="10"/>
      <c r="M823" s="272"/>
      <c r="N823" s="58"/>
      <c r="O823" s="10"/>
      <c r="P823" s="10"/>
    </row>
    <row r="824" spans="9:16">
      <c r="I824" s="10"/>
      <c r="J824" s="10"/>
      <c r="K824" s="10"/>
      <c r="L824" s="10"/>
      <c r="M824" s="272"/>
      <c r="N824" s="58"/>
      <c r="O824" s="10"/>
      <c r="P824" s="10"/>
    </row>
    <row r="825" spans="9:16">
      <c r="I825" s="10"/>
      <c r="J825" s="10"/>
      <c r="K825" s="10"/>
      <c r="L825" s="10"/>
      <c r="M825" s="272"/>
      <c r="N825" s="58"/>
      <c r="O825" s="10"/>
      <c r="P825" s="10"/>
    </row>
    <row r="826" spans="9:16">
      <c r="I826" s="10"/>
      <c r="J826" s="10"/>
      <c r="K826" s="10"/>
      <c r="L826" s="10"/>
      <c r="M826" s="272"/>
      <c r="N826" s="58"/>
      <c r="O826" s="10"/>
      <c r="P826" s="10"/>
    </row>
    <row r="827" spans="9:16">
      <c r="I827" s="10"/>
      <c r="J827" s="10"/>
      <c r="K827" s="10"/>
      <c r="L827" s="10"/>
      <c r="M827" s="272"/>
      <c r="N827" s="58"/>
      <c r="O827" s="10"/>
      <c r="P827" s="10"/>
    </row>
    <row r="828" spans="9:16">
      <c r="I828" s="10"/>
      <c r="J828" s="10"/>
      <c r="K828" s="10"/>
      <c r="L828" s="10"/>
      <c r="M828" s="272"/>
      <c r="N828" s="58"/>
      <c r="O828" s="10"/>
      <c r="P828" s="10"/>
    </row>
    <row r="829" spans="9:16">
      <c r="I829" s="10"/>
      <c r="J829" s="10"/>
      <c r="K829" s="10"/>
      <c r="L829" s="10"/>
      <c r="M829" s="272"/>
      <c r="N829" s="58"/>
      <c r="O829" s="10"/>
      <c r="P829" s="10"/>
    </row>
    <row r="830" spans="9:16">
      <c r="I830" s="10"/>
      <c r="J830" s="10"/>
      <c r="K830" s="10"/>
      <c r="L830" s="10"/>
      <c r="M830" s="272"/>
      <c r="N830" s="58"/>
      <c r="O830" s="10"/>
      <c r="P830" s="10"/>
    </row>
    <row r="831" spans="9:16">
      <c r="I831" s="10"/>
      <c r="J831" s="10"/>
      <c r="K831" s="10"/>
      <c r="L831" s="10"/>
      <c r="M831" s="272"/>
      <c r="N831" s="58"/>
      <c r="O831" s="10"/>
      <c r="P831" s="10"/>
    </row>
    <row r="832" spans="9:16">
      <c r="I832" s="10"/>
      <c r="J832" s="10"/>
      <c r="K832" s="10"/>
      <c r="L832" s="10"/>
      <c r="M832" s="272"/>
      <c r="N832" s="58"/>
      <c r="O832" s="10"/>
      <c r="P832" s="10"/>
    </row>
    <row r="833" spans="9:16">
      <c r="I833" s="10"/>
      <c r="J833" s="10"/>
      <c r="K833" s="10"/>
      <c r="L833" s="10"/>
      <c r="M833" s="272"/>
      <c r="N833" s="58"/>
      <c r="O833" s="10"/>
      <c r="P833" s="10"/>
    </row>
    <row r="834" spans="9:16">
      <c r="I834" s="10"/>
      <c r="J834" s="10"/>
      <c r="K834" s="10"/>
      <c r="L834" s="10"/>
      <c r="M834" s="272"/>
      <c r="N834" s="58"/>
      <c r="O834" s="10"/>
      <c r="P834" s="10"/>
    </row>
    <row r="835" spans="9:16">
      <c r="I835" s="10"/>
      <c r="J835" s="10"/>
      <c r="K835" s="10"/>
      <c r="L835" s="10"/>
      <c r="M835" s="272"/>
      <c r="N835" s="58"/>
      <c r="O835" s="10"/>
      <c r="P835" s="10"/>
    </row>
    <row r="836" spans="9:16">
      <c r="I836" s="10"/>
      <c r="J836" s="10"/>
      <c r="K836" s="10"/>
      <c r="L836" s="10"/>
      <c r="M836" s="272"/>
      <c r="N836" s="58"/>
      <c r="O836" s="10"/>
      <c r="P836" s="10"/>
    </row>
    <row r="837" spans="9:16">
      <c r="I837" s="10"/>
      <c r="J837" s="10"/>
      <c r="K837" s="10"/>
      <c r="L837" s="10"/>
      <c r="M837" s="272"/>
      <c r="N837" s="58"/>
      <c r="O837" s="10"/>
      <c r="P837" s="10"/>
    </row>
    <row r="838" spans="9:16">
      <c r="I838" s="10"/>
      <c r="J838" s="10"/>
      <c r="K838" s="10"/>
      <c r="L838" s="10"/>
      <c r="M838" s="272"/>
      <c r="N838" s="58"/>
      <c r="O838" s="10"/>
      <c r="P838" s="10"/>
    </row>
    <row r="839" spans="9:16">
      <c r="I839" s="10"/>
      <c r="J839" s="10"/>
      <c r="K839" s="10"/>
      <c r="L839" s="10"/>
      <c r="M839" s="272"/>
      <c r="N839" s="58"/>
      <c r="O839" s="10"/>
      <c r="P839" s="10"/>
    </row>
    <row r="840" spans="9:16">
      <c r="I840" s="10"/>
      <c r="J840" s="10"/>
      <c r="K840" s="10"/>
      <c r="L840" s="10"/>
      <c r="M840" s="272"/>
      <c r="N840" s="58"/>
      <c r="O840" s="10"/>
      <c r="P840" s="10"/>
    </row>
    <row r="841" spans="9:16">
      <c r="I841" s="10"/>
      <c r="J841" s="10"/>
      <c r="K841" s="10"/>
      <c r="L841" s="10"/>
      <c r="M841" s="272"/>
      <c r="N841" s="58"/>
      <c r="O841" s="10"/>
      <c r="P841" s="10"/>
    </row>
    <row r="842" spans="9:16">
      <c r="I842" s="10"/>
      <c r="J842" s="10"/>
      <c r="K842" s="10"/>
      <c r="L842" s="10"/>
      <c r="M842" s="272"/>
      <c r="N842" s="58"/>
      <c r="O842" s="10"/>
      <c r="P842" s="10"/>
    </row>
    <row r="843" spans="9:16">
      <c r="I843" s="10"/>
      <c r="J843" s="10"/>
      <c r="K843" s="10"/>
      <c r="L843" s="10"/>
      <c r="M843" s="272"/>
      <c r="N843" s="58"/>
      <c r="O843" s="10"/>
      <c r="P843" s="10"/>
    </row>
    <row r="844" spans="9:16">
      <c r="I844" s="10"/>
      <c r="J844" s="10"/>
      <c r="K844" s="10"/>
      <c r="L844" s="10"/>
      <c r="M844" s="272"/>
      <c r="N844" s="58"/>
      <c r="O844" s="10"/>
      <c r="P844" s="10"/>
    </row>
    <row r="845" spans="9:16">
      <c r="I845" s="10"/>
      <c r="J845" s="10"/>
      <c r="K845" s="10"/>
      <c r="L845" s="10"/>
      <c r="M845" s="272"/>
      <c r="N845" s="58"/>
      <c r="O845" s="10"/>
      <c r="P845" s="10"/>
    </row>
    <row r="846" spans="9:16">
      <c r="I846" s="10"/>
      <c r="J846" s="10"/>
      <c r="K846" s="10"/>
      <c r="L846" s="10"/>
      <c r="M846" s="272"/>
      <c r="N846" s="58"/>
      <c r="O846" s="10"/>
      <c r="P846" s="10"/>
    </row>
    <row r="847" spans="9:16">
      <c r="I847" s="10"/>
      <c r="J847" s="10"/>
      <c r="K847" s="10"/>
      <c r="L847" s="10"/>
      <c r="M847" s="272"/>
      <c r="N847" s="58"/>
      <c r="O847" s="10"/>
      <c r="P847" s="10"/>
    </row>
    <row r="848" spans="9:16">
      <c r="I848" s="10"/>
      <c r="J848" s="10"/>
      <c r="K848" s="10"/>
      <c r="L848" s="10"/>
      <c r="M848" s="272"/>
      <c r="N848" s="58"/>
      <c r="O848" s="10"/>
      <c r="P848" s="10"/>
    </row>
    <row r="849" spans="9:16">
      <c r="I849" s="10"/>
      <c r="J849" s="10"/>
      <c r="K849" s="10"/>
      <c r="L849" s="10"/>
      <c r="M849" s="272"/>
      <c r="N849" s="58"/>
      <c r="O849" s="10"/>
      <c r="P849" s="10"/>
    </row>
    <row r="850" spans="9:16">
      <c r="I850" s="10"/>
      <c r="J850" s="10"/>
      <c r="K850" s="10"/>
      <c r="L850" s="10"/>
      <c r="M850" s="272"/>
      <c r="N850" s="58"/>
      <c r="O850" s="10"/>
      <c r="P850" s="10"/>
    </row>
    <row r="851" spans="9:16">
      <c r="I851" s="10"/>
      <c r="J851" s="10"/>
      <c r="K851" s="10"/>
      <c r="L851" s="10"/>
      <c r="M851" s="272"/>
      <c r="N851" s="58"/>
      <c r="O851" s="10"/>
      <c r="P851" s="10"/>
    </row>
    <row r="852" spans="9:16">
      <c r="I852" s="10"/>
      <c r="J852" s="10"/>
      <c r="K852" s="10"/>
      <c r="L852" s="10"/>
      <c r="M852" s="272"/>
      <c r="N852" s="58"/>
      <c r="O852" s="10"/>
      <c r="P852" s="10"/>
    </row>
    <row r="853" spans="9:16">
      <c r="I853" s="10"/>
      <c r="J853" s="10"/>
      <c r="K853" s="10"/>
      <c r="L853" s="10"/>
      <c r="M853" s="272"/>
      <c r="N853" s="58"/>
      <c r="O853" s="10"/>
      <c r="P853" s="10"/>
    </row>
    <row r="854" spans="9:16">
      <c r="I854" s="10"/>
      <c r="J854" s="10"/>
      <c r="K854" s="10"/>
      <c r="L854" s="10"/>
      <c r="M854" s="272"/>
      <c r="N854" s="58"/>
      <c r="O854" s="10"/>
      <c r="P854" s="10"/>
    </row>
    <row r="855" spans="9:16">
      <c r="I855" s="10"/>
      <c r="J855" s="10"/>
      <c r="K855" s="10"/>
      <c r="L855" s="10"/>
      <c r="M855" s="272"/>
      <c r="N855" s="58"/>
      <c r="O855" s="10"/>
      <c r="P855" s="10"/>
    </row>
    <row r="856" spans="9:16">
      <c r="I856" s="10"/>
      <c r="J856" s="10"/>
      <c r="K856" s="10"/>
      <c r="L856" s="10"/>
      <c r="M856" s="272"/>
      <c r="N856" s="58"/>
      <c r="O856" s="10"/>
      <c r="P856" s="10"/>
    </row>
    <row r="857" spans="9:16">
      <c r="I857" s="10"/>
      <c r="J857" s="10"/>
      <c r="K857" s="10"/>
      <c r="L857" s="10"/>
      <c r="M857" s="272"/>
      <c r="N857" s="58"/>
      <c r="O857" s="10"/>
      <c r="P857" s="10"/>
    </row>
    <row r="858" spans="9:16">
      <c r="I858" s="10"/>
      <c r="J858" s="10"/>
      <c r="K858" s="10"/>
      <c r="L858" s="10"/>
      <c r="M858" s="272"/>
      <c r="N858" s="58"/>
      <c r="O858" s="10"/>
      <c r="P858" s="10"/>
    </row>
    <row r="859" spans="9:16">
      <c r="I859" s="10"/>
      <c r="J859" s="10"/>
      <c r="K859" s="10"/>
      <c r="L859" s="10"/>
      <c r="M859" s="272"/>
      <c r="N859" s="58"/>
      <c r="O859" s="10"/>
      <c r="P859" s="10"/>
    </row>
    <row r="860" spans="9:16">
      <c r="I860" s="10"/>
      <c r="J860" s="10"/>
      <c r="K860" s="10"/>
      <c r="L860" s="10"/>
      <c r="M860" s="272"/>
      <c r="N860" s="58"/>
      <c r="O860" s="10"/>
      <c r="P860" s="10"/>
    </row>
    <row r="861" spans="9:16">
      <c r="I861" s="10"/>
      <c r="J861" s="10"/>
      <c r="K861" s="10"/>
      <c r="L861" s="10"/>
      <c r="M861" s="272"/>
      <c r="N861" s="58"/>
      <c r="O861" s="10"/>
      <c r="P861" s="10"/>
    </row>
    <row r="862" spans="9:16">
      <c r="I862" s="10"/>
      <c r="J862" s="10"/>
      <c r="K862" s="10"/>
      <c r="L862" s="10"/>
      <c r="M862" s="272"/>
      <c r="N862" s="58"/>
      <c r="O862" s="10"/>
      <c r="P862" s="10"/>
    </row>
    <row r="863" spans="9:16">
      <c r="I863" s="10"/>
      <c r="J863" s="10"/>
      <c r="K863" s="10"/>
      <c r="L863" s="10"/>
      <c r="M863" s="272"/>
      <c r="N863" s="58"/>
      <c r="O863" s="10"/>
      <c r="P863" s="10"/>
    </row>
    <row r="864" spans="9:16">
      <c r="I864" s="10"/>
      <c r="J864" s="10"/>
      <c r="K864" s="10"/>
      <c r="L864" s="10"/>
      <c r="M864" s="272"/>
      <c r="N864" s="58"/>
      <c r="O864" s="10"/>
      <c r="P864" s="10"/>
    </row>
    <row r="865" spans="9:16">
      <c r="I865" s="10"/>
      <c r="J865" s="10"/>
      <c r="K865" s="10"/>
      <c r="L865" s="10"/>
      <c r="M865" s="272"/>
      <c r="N865" s="58"/>
      <c r="O865" s="10"/>
      <c r="P865" s="10"/>
    </row>
    <row r="866" spans="9:16">
      <c r="I866" s="10"/>
      <c r="J866" s="10"/>
      <c r="K866" s="10"/>
      <c r="L866" s="10"/>
      <c r="M866" s="272"/>
      <c r="N866" s="58"/>
      <c r="O866" s="10"/>
      <c r="P866" s="10"/>
    </row>
    <row r="867" spans="9:16">
      <c r="I867" s="10"/>
      <c r="J867" s="10"/>
      <c r="K867" s="10"/>
      <c r="L867" s="10"/>
      <c r="M867" s="272"/>
      <c r="N867" s="58"/>
      <c r="O867" s="10"/>
      <c r="P867" s="10"/>
    </row>
    <row r="868" spans="9:16">
      <c r="I868" s="10"/>
      <c r="J868" s="10"/>
      <c r="K868" s="10"/>
      <c r="L868" s="10"/>
      <c r="M868" s="272"/>
      <c r="N868" s="58"/>
      <c r="O868" s="10"/>
      <c r="P868" s="10"/>
    </row>
    <row r="869" spans="9:16">
      <c r="I869" s="10"/>
      <c r="J869" s="10"/>
      <c r="K869" s="10"/>
      <c r="L869" s="10"/>
      <c r="M869" s="272"/>
      <c r="N869" s="58"/>
      <c r="O869" s="10"/>
      <c r="P869" s="10"/>
    </row>
    <row r="870" spans="9:16">
      <c r="I870" s="10"/>
      <c r="J870" s="10"/>
      <c r="K870" s="10"/>
      <c r="L870" s="10"/>
      <c r="M870" s="272"/>
      <c r="N870" s="58"/>
      <c r="O870" s="10"/>
      <c r="P870" s="10"/>
    </row>
    <row r="871" spans="9:16">
      <c r="I871" s="10"/>
      <c r="J871" s="10"/>
      <c r="K871" s="10"/>
      <c r="L871" s="10"/>
      <c r="M871" s="272"/>
      <c r="N871" s="58"/>
      <c r="O871" s="10"/>
      <c r="P871" s="10"/>
    </row>
    <row r="872" spans="9:16">
      <c r="I872" s="10"/>
      <c r="J872" s="10"/>
      <c r="K872" s="10"/>
      <c r="L872" s="10"/>
      <c r="M872" s="272"/>
      <c r="N872" s="58"/>
      <c r="O872" s="10"/>
      <c r="P872" s="10"/>
    </row>
    <row r="873" spans="9:16">
      <c r="I873" s="10"/>
      <c r="J873" s="10"/>
      <c r="K873" s="10"/>
      <c r="L873" s="10"/>
      <c r="M873" s="272"/>
      <c r="N873" s="58"/>
      <c r="O873" s="10"/>
      <c r="P873" s="10"/>
    </row>
    <row r="874" spans="9:16">
      <c r="I874" s="10"/>
      <c r="J874" s="10"/>
      <c r="K874" s="10"/>
      <c r="L874" s="10"/>
      <c r="M874" s="272"/>
      <c r="N874" s="58"/>
      <c r="O874" s="10"/>
      <c r="P874" s="10"/>
    </row>
    <row r="875" spans="9:16">
      <c r="I875" s="10"/>
      <c r="J875" s="10"/>
      <c r="K875" s="10"/>
      <c r="L875" s="10"/>
      <c r="M875" s="272"/>
      <c r="N875" s="58"/>
      <c r="O875" s="10"/>
      <c r="P875" s="10"/>
    </row>
    <row r="876" spans="9:16">
      <c r="I876" s="10"/>
      <c r="J876" s="10"/>
      <c r="K876" s="10"/>
      <c r="L876" s="10"/>
      <c r="M876" s="272"/>
      <c r="N876" s="58"/>
      <c r="O876" s="10"/>
      <c r="P876" s="10"/>
    </row>
    <row r="877" spans="9:16">
      <c r="I877" s="10"/>
      <c r="J877" s="10"/>
      <c r="K877" s="10"/>
      <c r="L877" s="10"/>
      <c r="M877" s="272"/>
      <c r="N877" s="58"/>
      <c r="O877" s="10"/>
      <c r="P877" s="10"/>
    </row>
    <row r="878" spans="9:16">
      <c r="I878" s="10"/>
      <c r="J878" s="10"/>
      <c r="K878" s="10"/>
      <c r="L878" s="10"/>
      <c r="M878" s="272"/>
      <c r="N878" s="58"/>
      <c r="O878" s="10"/>
      <c r="P878" s="10"/>
    </row>
    <row r="879" spans="9:16">
      <c r="I879" s="10"/>
      <c r="J879" s="10"/>
      <c r="K879" s="10"/>
      <c r="L879" s="10"/>
      <c r="M879" s="272"/>
      <c r="N879" s="58"/>
      <c r="O879" s="10"/>
      <c r="P879" s="10"/>
    </row>
    <row r="880" spans="9:16">
      <c r="I880" s="10"/>
      <c r="J880" s="10"/>
      <c r="K880" s="10"/>
      <c r="L880" s="10"/>
      <c r="M880" s="272"/>
      <c r="N880" s="58"/>
      <c r="O880" s="10"/>
      <c r="P880" s="10"/>
    </row>
    <row r="881" spans="9:16">
      <c r="I881" s="10"/>
      <c r="J881" s="10"/>
      <c r="K881" s="10"/>
      <c r="L881" s="10"/>
      <c r="M881" s="272"/>
      <c r="N881" s="58"/>
      <c r="O881" s="10"/>
      <c r="P881" s="10"/>
    </row>
    <row r="882" spans="9:16">
      <c r="I882" s="10"/>
      <c r="J882" s="10"/>
      <c r="K882" s="10"/>
      <c r="L882" s="10"/>
      <c r="M882" s="272"/>
      <c r="N882" s="58"/>
      <c r="O882" s="10"/>
      <c r="P882" s="10"/>
    </row>
    <row r="883" spans="9:16">
      <c r="I883" s="10"/>
      <c r="J883" s="10"/>
      <c r="K883" s="10"/>
      <c r="L883" s="10"/>
      <c r="M883" s="272"/>
      <c r="N883" s="58"/>
      <c r="O883" s="10"/>
      <c r="P883" s="10"/>
    </row>
    <row r="884" spans="9:16">
      <c r="I884" s="10"/>
      <c r="J884" s="10"/>
      <c r="K884" s="10"/>
      <c r="L884" s="10"/>
      <c r="M884" s="272"/>
      <c r="N884" s="58"/>
      <c r="O884" s="10"/>
      <c r="P884" s="10"/>
    </row>
    <row r="885" spans="9:16">
      <c r="I885" s="10"/>
      <c r="J885" s="10"/>
      <c r="K885" s="10"/>
      <c r="L885" s="10"/>
      <c r="M885" s="272"/>
      <c r="N885" s="58"/>
      <c r="O885" s="10"/>
      <c r="P885" s="10"/>
    </row>
    <row r="886" spans="9:16">
      <c r="I886" s="10"/>
      <c r="J886" s="10"/>
      <c r="K886" s="10"/>
      <c r="L886" s="10"/>
      <c r="M886" s="272"/>
      <c r="N886" s="58"/>
      <c r="O886" s="10"/>
      <c r="P886" s="10"/>
    </row>
    <row r="887" spans="9:16">
      <c r="I887" s="10"/>
      <c r="J887" s="10"/>
      <c r="K887" s="10"/>
      <c r="L887" s="10"/>
      <c r="M887" s="272"/>
      <c r="N887" s="58"/>
      <c r="O887" s="10"/>
      <c r="P887" s="10"/>
    </row>
    <row r="888" spans="9:16">
      <c r="I888" s="10"/>
      <c r="J888" s="10"/>
      <c r="K888" s="10"/>
      <c r="L888" s="10"/>
      <c r="M888" s="272"/>
      <c r="N888" s="58"/>
      <c r="O888" s="10"/>
      <c r="P888" s="10"/>
    </row>
    <row r="889" spans="9:16">
      <c r="I889" s="10"/>
      <c r="J889" s="10"/>
      <c r="K889" s="10"/>
      <c r="L889" s="10"/>
      <c r="M889" s="272"/>
      <c r="N889" s="58"/>
      <c r="O889" s="10"/>
      <c r="P889" s="10"/>
    </row>
    <row r="890" spans="9:16">
      <c r="I890" s="10"/>
      <c r="J890" s="10"/>
      <c r="K890" s="10"/>
      <c r="L890" s="10"/>
      <c r="M890" s="272"/>
      <c r="N890" s="58"/>
      <c r="O890" s="10"/>
      <c r="P890" s="10"/>
    </row>
    <row r="891" spans="9:16">
      <c r="I891" s="10"/>
      <c r="J891" s="10"/>
      <c r="K891" s="10"/>
      <c r="L891" s="10"/>
      <c r="M891" s="272"/>
      <c r="N891" s="58"/>
      <c r="O891" s="10"/>
      <c r="P891" s="10"/>
    </row>
    <row r="892" spans="9:16">
      <c r="I892" s="10"/>
      <c r="J892" s="10"/>
      <c r="K892" s="10"/>
      <c r="L892" s="10"/>
      <c r="M892" s="272"/>
      <c r="N892" s="58"/>
      <c r="O892" s="10"/>
      <c r="P892" s="10"/>
    </row>
    <row r="893" spans="9:16">
      <c r="I893" s="10"/>
      <c r="J893" s="10"/>
      <c r="K893" s="10"/>
      <c r="L893" s="10"/>
      <c r="M893" s="272"/>
      <c r="N893" s="58"/>
      <c r="O893" s="10"/>
      <c r="P893" s="10"/>
    </row>
    <row r="894" spans="9:16">
      <c r="I894" s="10"/>
      <c r="J894" s="10"/>
      <c r="K894" s="10"/>
      <c r="L894" s="10"/>
      <c r="M894" s="272"/>
      <c r="N894" s="58"/>
      <c r="O894" s="10"/>
      <c r="P894" s="10"/>
    </row>
    <row r="895" spans="9:16">
      <c r="I895" s="10"/>
      <c r="J895" s="10"/>
      <c r="K895" s="10"/>
      <c r="L895" s="10"/>
      <c r="M895" s="272"/>
      <c r="N895" s="58"/>
      <c r="O895" s="10"/>
      <c r="P895" s="10"/>
    </row>
    <row r="896" spans="9:16">
      <c r="I896" s="10"/>
      <c r="J896" s="10"/>
      <c r="K896" s="10"/>
      <c r="L896" s="10"/>
      <c r="M896" s="272"/>
      <c r="N896" s="58"/>
      <c r="O896" s="10"/>
      <c r="P896" s="10"/>
    </row>
    <row r="897" spans="9:16">
      <c r="I897" s="10"/>
      <c r="J897" s="10"/>
      <c r="K897" s="10"/>
      <c r="L897" s="10"/>
      <c r="M897" s="272"/>
      <c r="N897" s="58"/>
      <c r="O897" s="10"/>
      <c r="P897" s="10"/>
    </row>
    <row r="898" spans="9:16">
      <c r="I898" s="10"/>
      <c r="J898" s="10"/>
      <c r="K898" s="10"/>
      <c r="L898" s="10"/>
      <c r="M898" s="272"/>
      <c r="N898" s="58"/>
      <c r="O898" s="10"/>
      <c r="P898" s="10"/>
    </row>
    <row r="899" spans="9:16">
      <c r="I899" s="10"/>
      <c r="J899" s="10"/>
      <c r="K899" s="10"/>
      <c r="L899" s="10"/>
      <c r="M899" s="272"/>
      <c r="N899" s="58"/>
      <c r="O899" s="10"/>
      <c r="P899" s="10"/>
    </row>
    <row r="900" spans="9:16">
      <c r="I900" s="10"/>
      <c r="J900" s="10"/>
      <c r="K900" s="10"/>
      <c r="L900" s="10"/>
      <c r="M900" s="272"/>
      <c r="N900" s="58"/>
      <c r="O900" s="10"/>
      <c r="P900" s="10"/>
    </row>
    <row r="901" spans="9:16">
      <c r="I901" s="10"/>
      <c r="J901" s="10"/>
      <c r="K901" s="10"/>
      <c r="L901" s="10"/>
      <c r="M901" s="272"/>
      <c r="N901" s="58"/>
      <c r="O901" s="10"/>
      <c r="P901" s="10"/>
    </row>
    <row r="902" spans="9:16">
      <c r="I902" s="10"/>
      <c r="J902" s="10"/>
      <c r="K902" s="10"/>
      <c r="L902" s="10"/>
      <c r="M902" s="272"/>
      <c r="N902" s="58"/>
      <c r="O902" s="10"/>
      <c r="P902" s="10"/>
    </row>
    <row r="903" spans="9:16">
      <c r="I903" s="10"/>
      <c r="J903" s="10"/>
      <c r="K903" s="10"/>
      <c r="L903" s="10"/>
      <c r="M903" s="272"/>
      <c r="N903" s="58"/>
      <c r="O903" s="10"/>
      <c r="P903" s="10"/>
    </row>
    <row r="904" spans="9:16">
      <c r="I904" s="10"/>
      <c r="J904" s="10"/>
      <c r="K904" s="10"/>
      <c r="L904" s="10"/>
      <c r="M904" s="272"/>
      <c r="N904" s="58"/>
      <c r="O904" s="10"/>
      <c r="P904" s="10"/>
    </row>
    <row r="905" spans="9:16">
      <c r="I905" s="10"/>
      <c r="J905" s="10"/>
      <c r="K905" s="10"/>
      <c r="L905" s="10"/>
      <c r="M905" s="272"/>
      <c r="N905" s="58"/>
      <c r="O905" s="10"/>
      <c r="P905" s="10"/>
    </row>
    <row r="906" spans="9:16">
      <c r="I906" s="10"/>
      <c r="J906" s="10"/>
      <c r="K906" s="10"/>
      <c r="L906" s="10"/>
      <c r="M906" s="272"/>
      <c r="N906" s="58"/>
      <c r="O906" s="10"/>
      <c r="P906" s="10"/>
    </row>
    <row r="907" spans="9:16">
      <c r="I907" s="10"/>
      <c r="J907" s="10"/>
      <c r="K907" s="10"/>
      <c r="L907" s="10"/>
      <c r="M907" s="272"/>
      <c r="N907" s="58"/>
      <c r="O907" s="10"/>
      <c r="P907" s="10"/>
    </row>
    <row r="908" spans="9:16">
      <c r="I908" s="10"/>
      <c r="J908" s="10"/>
      <c r="K908" s="10"/>
      <c r="L908" s="10"/>
      <c r="M908" s="272"/>
      <c r="N908" s="58"/>
      <c r="O908" s="10"/>
      <c r="P908" s="10"/>
    </row>
    <row r="909" spans="9:16">
      <c r="I909" s="10"/>
      <c r="J909" s="10"/>
      <c r="K909" s="10"/>
      <c r="L909" s="10"/>
      <c r="M909" s="272"/>
      <c r="N909" s="58"/>
      <c r="O909" s="10"/>
      <c r="P909" s="10"/>
    </row>
    <row r="910" spans="9:16">
      <c r="I910" s="10"/>
      <c r="J910" s="10"/>
      <c r="K910" s="10"/>
      <c r="L910" s="10"/>
      <c r="M910" s="272"/>
      <c r="N910" s="58"/>
      <c r="O910" s="10"/>
      <c r="P910" s="10"/>
    </row>
    <row r="911" spans="9:16">
      <c r="I911" s="10"/>
      <c r="J911" s="10"/>
      <c r="K911" s="10"/>
      <c r="L911" s="10"/>
      <c r="M911" s="272"/>
      <c r="N911" s="58"/>
      <c r="O911" s="10"/>
      <c r="P911" s="10"/>
    </row>
    <row r="912" spans="9:16">
      <c r="I912" s="10"/>
      <c r="J912" s="10"/>
      <c r="K912" s="10"/>
      <c r="L912" s="10"/>
      <c r="M912" s="272"/>
      <c r="N912" s="58"/>
      <c r="O912" s="10"/>
      <c r="P912" s="10"/>
    </row>
    <row r="913" spans="9:16">
      <c r="I913" s="10"/>
      <c r="J913" s="10"/>
      <c r="K913" s="10"/>
      <c r="L913" s="10"/>
      <c r="M913" s="272"/>
      <c r="N913" s="58"/>
      <c r="O913" s="10"/>
      <c r="P913" s="10"/>
    </row>
    <row r="914" spans="9:16">
      <c r="I914" s="10"/>
      <c r="J914" s="10"/>
      <c r="K914" s="10"/>
      <c r="L914" s="10"/>
      <c r="M914" s="272"/>
      <c r="N914" s="58"/>
      <c r="O914" s="10"/>
      <c r="P914" s="10"/>
    </row>
    <row r="915" spans="9:16">
      <c r="I915" s="10"/>
      <c r="J915" s="10"/>
      <c r="K915" s="10"/>
      <c r="L915" s="10"/>
      <c r="M915" s="272"/>
      <c r="N915" s="58"/>
      <c r="O915" s="10"/>
      <c r="P915" s="10"/>
    </row>
    <row r="916" spans="9:16">
      <c r="I916" s="10"/>
      <c r="J916" s="10"/>
      <c r="K916" s="10"/>
      <c r="L916" s="10"/>
      <c r="M916" s="272"/>
      <c r="N916" s="58"/>
      <c r="O916" s="10"/>
      <c r="P916" s="10"/>
    </row>
    <row r="917" spans="9:16">
      <c r="I917" s="10"/>
      <c r="J917" s="10"/>
      <c r="K917" s="10"/>
      <c r="L917" s="10"/>
      <c r="M917" s="272"/>
      <c r="N917" s="58"/>
      <c r="O917" s="10"/>
      <c r="P917" s="10"/>
    </row>
    <row r="918" spans="9:16">
      <c r="I918" s="10"/>
      <c r="J918" s="10"/>
      <c r="K918" s="10"/>
      <c r="L918" s="10"/>
      <c r="M918" s="272"/>
      <c r="N918" s="58"/>
      <c r="O918" s="10"/>
      <c r="P918" s="10"/>
    </row>
    <row r="919" spans="9:16">
      <c r="I919" s="10"/>
      <c r="J919" s="10"/>
      <c r="K919" s="10"/>
      <c r="L919" s="10"/>
      <c r="M919" s="272"/>
      <c r="N919" s="58"/>
      <c r="O919" s="10"/>
      <c r="P919" s="10"/>
    </row>
    <row r="920" spans="9:16">
      <c r="I920" s="10"/>
      <c r="J920" s="10"/>
      <c r="K920" s="10"/>
      <c r="L920" s="10"/>
      <c r="M920" s="272"/>
      <c r="N920" s="58"/>
      <c r="O920" s="10"/>
      <c r="P920" s="10"/>
    </row>
    <row r="921" spans="9:16">
      <c r="I921" s="10"/>
      <c r="J921" s="10"/>
      <c r="K921" s="10"/>
      <c r="L921" s="10"/>
      <c r="M921" s="272"/>
      <c r="N921" s="58"/>
      <c r="O921" s="10"/>
      <c r="P921" s="10"/>
    </row>
    <row r="922" spans="9:16">
      <c r="I922" s="10"/>
      <c r="J922" s="10"/>
      <c r="K922" s="10"/>
      <c r="L922" s="10"/>
      <c r="M922" s="272"/>
      <c r="N922" s="58"/>
      <c r="O922" s="10"/>
      <c r="P922" s="10"/>
    </row>
    <row r="923" spans="9:16">
      <c r="I923" s="10"/>
      <c r="J923" s="10"/>
      <c r="K923" s="10"/>
      <c r="L923" s="10"/>
      <c r="M923" s="272"/>
      <c r="N923" s="58"/>
      <c r="O923" s="10"/>
      <c r="P923" s="10"/>
    </row>
    <row r="924" spans="9:16">
      <c r="I924" s="10"/>
      <c r="J924" s="10"/>
      <c r="K924" s="10"/>
      <c r="L924" s="10"/>
      <c r="M924" s="272"/>
      <c r="N924" s="58"/>
      <c r="O924" s="10"/>
      <c r="P924" s="10"/>
    </row>
    <row r="925" spans="9:16">
      <c r="I925" s="10"/>
      <c r="J925" s="10"/>
      <c r="K925" s="10"/>
      <c r="L925" s="10"/>
      <c r="M925" s="272"/>
      <c r="N925" s="58"/>
      <c r="O925" s="10"/>
      <c r="P925" s="10"/>
    </row>
    <row r="926" spans="9:16">
      <c r="I926" s="10"/>
      <c r="J926" s="10"/>
      <c r="K926" s="10"/>
      <c r="L926" s="10"/>
      <c r="M926" s="272"/>
      <c r="N926" s="58"/>
      <c r="O926" s="10"/>
      <c r="P926" s="10"/>
    </row>
    <row r="927" spans="9:16">
      <c r="I927" s="10"/>
      <c r="J927" s="10"/>
      <c r="K927" s="10"/>
      <c r="L927" s="10"/>
      <c r="M927" s="272"/>
      <c r="N927" s="58"/>
      <c r="O927" s="10"/>
      <c r="P927" s="10"/>
    </row>
    <row r="928" spans="9:16">
      <c r="I928" s="10"/>
      <c r="J928" s="10"/>
      <c r="K928" s="10"/>
      <c r="L928" s="10"/>
      <c r="M928" s="272"/>
      <c r="N928" s="58"/>
      <c r="O928" s="10"/>
      <c r="P928" s="10"/>
    </row>
    <row r="929" spans="9:16">
      <c r="I929" s="10"/>
      <c r="J929" s="10"/>
      <c r="K929" s="10"/>
      <c r="L929" s="10"/>
      <c r="M929" s="272"/>
      <c r="N929" s="58"/>
      <c r="O929" s="10"/>
      <c r="P929" s="10"/>
    </row>
    <row r="930" spans="9:16">
      <c r="I930" s="10"/>
      <c r="J930" s="10"/>
      <c r="K930" s="10"/>
      <c r="L930" s="10"/>
      <c r="M930" s="272"/>
      <c r="N930" s="58"/>
      <c r="O930" s="10"/>
      <c r="P930" s="10"/>
    </row>
    <row r="931" spans="9:16">
      <c r="I931" s="10"/>
      <c r="J931" s="10"/>
      <c r="K931" s="10"/>
      <c r="L931" s="10"/>
      <c r="M931" s="272"/>
      <c r="N931" s="58"/>
      <c r="O931" s="10"/>
      <c r="P931" s="10"/>
    </row>
    <row r="932" spans="9:16">
      <c r="I932" s="10"/>
      <c r="J932" s="10"/>
      <c r="K932" s="10"/>
      <c r="L932" s="10"/>
      <c r="M932" s="272"/>
      <c r="N932" s="58"/>
      <c r="O932" s="10"/>
      <c r="P932" s="10"/>
    </row>
    <row r="933" spans="9:16">
      <c r="I933" s="10"/>
      <c r="J933" s="10"/>
      <c r="K933" s="10"/>
      <c r="L933" s="10"/>
      <c r="M933" s="272"/>
      <c r="N933" s="58"/>
      <c r="O933" s="10"/>
      <c r="P933" s="10"/>
    </row>
    <row r="934" spans="9:16">
      <c r="I934" s="10"/>
      <c r="J934" s="10"/>
      <c r="K934" s="10"/>
      <c r="L934" s="10"/>
      <c r="M934" s="272"/>
      <c r="N934" s="58"/>
      <c r="O934" s="10"/>
      <c r="P934" s="10"/>
    </row>
    <row r="935" spans="9:16">
      <c r="I935" s="10"/>
      <c r="J935" s="10"/>
      <c r="K935" s="10"/>
      <c r="L935" s="10"/>
      <c r="M935" s="272"/>
      <c r="N935" s="58"/>
      <c r="O935" s="10"/>
      <c r="P935" s="10"/>
    </row>
    <row r="936" spans="9:16">
      <c r="I936" s="10"/>
      <c r="J936" s="10"/>
      <c r="K936" s="10"/>
      <c r="L936" s="10"/>
      <c r="M936" s="272"/>
      <c r="N936" s="58"/>
      <c r="O936" s="10"/>
      <c r="P936" s="10"/>
    </row>
    <row r="937" spans="9:16">
      <c r="I937" s="10"/>
      <c r="J937" s="10"/>
      <c r="K937" s="10"/>
      <c r="L937" s="10"/>
      <c r="M937" s="272"/>
      <c r="N937" s="58"/>
      <c r="O937" s="10"/>
      <c r="P937" s="10"/>
    </row>
    <row r="938" spans="9:16">
      <c r="I938" s="10"/>
      <c r="J938" s="10"/>
      <c r="K938" s="10"/>
      <c r="L938" s="10"/>
      <c r="M938" s="272"/>
      <c r="N938" s="58"/>
      <c r="O938" s="10"/>
      <c r="P938" s="10"/>
    </row>
    <row r="939" spans="9:16">
      <c r="I939" s="10"/>
      <c r="J939" s="10"/>
      <c r="K939" s="10"/>
      <c r="L939" s="10"/>
      <c r="M939" s="272"/>
      <c r="N939" s="58"/>
      <c r="O939" s="10"/>
      <c r="P939" s="10"/>
    </row>
    <row r="940" spans="9:16">
      <c r="I940" s="10"/>
      <c r="J940" s="10"/>
      <c r="K940" s="10"/>
      <c r="L940" s="10"/>
      <c r="M940" s="272"/>
      <c r="N940" s="58"/>
      <c r="O940" s="10"/>
      <c r="P940" s="10"/>
    </row>
    <row r="941" spans="9:16">
      <c r="I941" s="10"/>
      <c r="J941" s="10"/>
      <c r="K941" s="10"/>
      <c r="L941" s="10"/>
      <c r="M941" s="272"/>
      <c r="N941" s="58"/>
      <c r="O941" s="10"/>
      <c r="P941" s="10"/>
    </row>
    <row r="942" spans="9:16">
      <c r="I942" s="10"/>
      <c r="J942" s="10"/>
      <c r="K942" s="10"/>
      <c r="L942" s="10"/>
      <c r="M942" s="272"/>
      <c r="N942" s="58"/>
      <c r="O942" s="10"/>
      <c r="P942" s="10"/>
    </row>
    <row r="943" spans="9:16">
      <c r="I943" s="10"/>
      <c r="J943" s="10"/>
      <c r="K943" s="10"/>
      <c r="L943" s="10"/>
      <c r="M943" s="272"/>
      <c r="N943" s="58"/>
      <c r="O943" s="10"/>
      <c r="P943" s="10"/>
    </row>
    <row r="944" spans="9:16">
      <c r="I944" s="10"/>
      <c r="J944" s="10"/>
      <c r="K944" s="10"/>
      <c r="L944" s="10"/>
      <c r="M944" s="272"/>
      <c r="N944" s="58"/>
      <c r="O944" s="10"/>
      <c r="P944" s="10"/>
    </row>
    <row r="945" spans="9:16">
      <c r="I945" s="10"/>
      <c r="J945" s="10"/>
      <c r="K945" s="10"/>
      <c r="L945" s="10"/>
      <c r="M945" s="272"/>
      <c r="N945" s="58"/>
      <c r="O945" s="10"/>
      <c r="P945" s="10"/>
    </row>
    <row r="946" spans="9:16">
      <c r="I946" s="10"/>
      <c r="J946" s="10"/>
      <c r="K946" s="10"/>
      <c r="L946" s="10"/>
      <c r="M946" s="272"/>
      <c r="N946" s="58"/>
      <c r="O946" s="10"/>
      <c r="P946" s="10"/>
    </row>
    <row r="947" spans="9:16">
      <c r="I947" s="10"/>
      <c r="J947" s="10"/>
      <c r="K947" s="10"/>
      <c r="L947" s="10"/>
      <c r="M947" s="272"/>
      <c r="N947" s="58"/>
      <c r="O947" s="10"/>
      <c r="P947" s="10"/>
    </row>
    <row r="948" spans="9:16">
      <c r="I948" s="10"/>
      <c r="J948" s="10"/>
      <c r="K948" s="10"/>
      <c r="L948" s="10"/>
      <c r="M948" s="272"/>
      <c r="N948" s="58"/>
      <c r="O948" s="10"/>
      <c r="P948" s="10"/>
    </row>
    <row r="949" spans="9:16">
      <c r="I949" s="10"/>
      <c r="J949" s="10"/>
      <c r="K949" s="10"/>
      <c r="L949" s="10"/>
      <c r="M949" s="272"/>
      <c r="N949" s="58"/>
      <c r="O949" s="10"/>
      <c r="P949" s="10"/>
    </row>
    <row r="950" spans="9:16">
      <c r="I950" s="10"/>
      <c r="J950" s="10"/>
      <c r="K950" s="10"/>
      <c r="L950" s="10"/>
      <c r="M950" s="272"/>
      <c r="N950" s="58"/>
      <c r="O950" s="10"/>
      <c r="P950" s="10"/>
    </row>
    <row r="951" spans="9:16">
      <c r="I951" s="10"/>
      <c r="J951" s="10"/>
      <c r="K951" s="10"/>
      <c r="L951" s="10"/>
      <c r="M951" s="272"/>
      <c r="N951" s="58"/>
      <c r="O951" s="10"/>
      <c r="P951" s="10"/>
    </row>
    <row r="952" spans="9:16">
      <c r="I952" s="10"/>
      <c r="J952" s="10"/>
      <c r="K952" s="10"/>
      <c r="L952" s="10"/>
      <c r="M952" s="272"/>
      <c r="N952" s="58"/>
      <c r="O952" s="10"/>
      <c r="P952" s="10"/>
    </row>
    <row r="953" spans="9:16">
      <c r="I953" s="10"/>
      <c r="J953" s="10"/>
      <c r="K953" s="10"/>
      <c r="L953" s="10"/>
      <c r="M953" s="272"/>
      <c r="N953" s="58"/>
      <c r="O953" s="10"/>
      <c r="P953" s="10"/>
    </row>
    <row r="954" spans="9:16">
      <c r="I954" s="10"/>
      <c r="J954" s="10"/>
      <c r="K954" s="10"/>
      <c r="L954" s="10"/>
      <c r="M954" s="272"/>
      <c r="N954" s="58"/>
      <c r="O954" s="10"/>
      <c r="P954" s="10"/>
    </row>
    <row r="955" spans="9:16">
      <c r="I955" s="10"/>
      <c r="J955" s="10"/>
      <c r="K955" s="10"/>
      <c r="L955" s="10"/>
      <c r="M955" s="272"/>
      <c r="N955" s="58"/>
      <c r="O955" s="10"/>
      <c r="P955" s="10"/>
    </row>
    <row r="956" spans="9:16">
      <c r="I956" s="10"/>
      <c r="J956" s="10"/>
      <c r="K956" s="10"/>
      <c r="L956" s="10"/>
      <c r="M956" s="272"/>
      <c r="N956" s="58"/>
      <c r="O956" s="10"/>
      <c r="P956" s="10"/>
    </row>
    <row r="957" spans="9:16">
      <c r="I957" s="10"/>
      <c r="J957" s="10"/>
      <c r="K957" s="10"/>
      <c r="L957" s="10"/>
      <c r="M957" s="272"/>
      <c r="N957" s="58"/>
      <c r="O957" s="10"/>
      <c r="P957" s="10"/>
    </row>
    <row r="958" spans="9:16">
      <c r="I958" s="10"/>
      <c r="J958" s="10"/>
      <c r="K958" s="10"/>
      <c r="L958" s="10"/>
      <c r="M958" s="272"/>
      <c r="N958" s="58"/>
      <c r="O958" s="10"/>
      <c r="P958" s="10"/>
    </row>
    <row r="959" spans="9:16">
      <c r="I959" s="10"/>
      <c r="J959" s="10"/>
      <c r="K959" s="10"/>
      <c r="L959" s="10"/>
      <c r="M959" s="272"/>
      <c r="N959" s="58"/>
      <c r="O959" s="10"/>
      <c r="P959" s="10"/>
    </row>
    <row r="960" spans="9:16">
      <c r="I960" s="10"/>
      <c r="J960" s="10"/>
      <c r="K960" s="10"/>
      <c r="L960" s="10"/>
      <c r="M960" s="272"/>
      <c r="N960" s="58"/>
      <c r="O960" s="10"/>
      <c r="P960" s="10"/>
    </row>
    <row r="961" spans="9:16">
      <c r="I961" s="10"/>
      <c r="J961" s="10"/>
      <c r="K961" s="10"/>
      <c r="L961" s="10"/>
      <c r="M961" s="272"/>
      <c r="N961" s="58"/>
      <c r="O961" s="10"/>
      <c r="P961" s="10"/>
    </row>
    <row r="962" spans="9:16">
      <c r="I962" s="10"/>
      <c r="J962" s="10"/>
      <c r="K962" s="10"/>
      <c r="L962" s="10"/>
      <c r="M962" s="272"/>
      <c r="N962" s="58"/>
      <c r="O962" s="10"/>
      <c r="P962" s="10"/>
    </row>
    <row r="963" spans="9:16">
      <c r="I963" s="10"/>
      <c r="J963" s="10"/>
      <c r="K963" s="10"/>
      <c r="L963" s="10"/>
      <c r="M963" s="272"/>
      <c r="N963" s="58"/>
      <c r="O963" s="10"/>
      <c r="P963" s="10"/>
    </row>
    <row r="964" spans="9:16">
      <c r="I964" s="10"/>
      <c r="J964" s="10"/>
      <c r="K964" s="10"/>
      <c r="L964" s="10"/>
      <c r="M964" s="272"/>
      <c r="N964" s="58"/>
      <c r="O964" s="10"/>
      <c r="P964" s="10"/>
    </row>
    <row r="965" spans="9:16">
      <c r="I965" s="10"/>
      <c r="J965" s="10"/>
      <c r="K965" s="10"/>
      <c r="L965" s="10"/>
      <c r="M965" s="272"/>
      <c r="N965" s="58"/>
      <c r="O965" s="10"/>
      <c r="P965" s="10"/>
    </row>
    <row r="966" spans="9:16">
      <c r="I966" s="10"/>
      <c r="J966" s="10"/>
      <c r="K966" s="10"/>
      <c r="L966" s="10"/>
      <c r="M966" s="272"/>
      <c r="N966" s="58"/>
      <c r="O966" s="10"/>
      <c r="P966" s="10"/>
    </row>
    <row r="967" spans="9:16">
      <c r="I967" s="10"/>
      <c r="J967" s="10"/>
      <c r="K967" s="10"/>
      <c r="L967" s="10"/>
      <c r="M967" s="272"/>
      <c r="N967" s="58"/>
      <c r="O967" s="10"/>
      <c r="P967" s="10"/>
    </row>
    <row r="968" spans="9:16">
      <c r="I968" s="10"/>
      <c r="J968" s="10"/>
      <c r="K968" s="10"/>
      <c r="L968" s="10"/>
      <c r="M968" s="272"/>
      <c r="N968" s="58"/>
      <c r="O968" s="10"/>
      <c r="P968" s="10"/>
    </row>
    <row r="969" spans="9:16">
      <c r="I969" s="10"/>
      <c r="J969" s="10"/>
      <c r="K969" s="10"/>
      <c r="L969" s="10"/>
      <c r="M969" s="272"/>
      <c r="N969" s="58"/>
      <c r="O969" s="10"/>
      <c r="P969" s="10"/>
    </row>
    <row r="970" spans="9:16">
      <c r="I970" s="10"/>
      <c r="J970" s="10"/>
      <c r="K970" s="10"/>
      <c r="L970" s="10"/>
      <c r="M970" s="272"/>
      <c r="N970" s="58"/>
      <c r="O970" s="10"/>
      <c r="P970" s="10"/>
    </row>
    <row r="971" spans="9:16">
      <c r="I971" s="10"/>
      <c r="J971" s="10"/>
      <c r="K971" s="10"/>
      <c r="L971" s="10"/>
      <c r="M971" s="272"/>
      <c r="N971" s="58"/>
      <c r="O971" s="10"/>
      <c r="P971" s="10"/>
    </row>
    <row r="972" spans="9:16">
      <c r="I972" s="10"/>
      <c r="J972" s="10"/>
      <c r="K972" s="10"/>
      <c r="L972" s="10"/>
      <c r="M972" s="272"/>
      <c r="N972" s="58"/>
      <c r="O972" s="10"/>
      <c r="P972" s="10"/>
    </row>
    <row r="973" spans="9:16">
      <c r="I973" s="10"/>
      <c r="J973" s="10"/>
      <c r="K973" s="10"/>
      <c r="L973" s="10"/>
      <c r="M973" s="272"/>
      <c r="N973" s="58"/>
      <c r="O973" s="10"/>
      <c r="P973" s="10"/>
    </row>
    <row r="974" spans="9:16">
      <c r="I974" s="10"/>
      <c r="J974" s="10"/>
      <c r="K974" s="10"/>
      <c r="L974" s="10"/>
      <c r="M974" s="272"/>
      <c r="N974" s="58"/>
      <c r="O974" s="10"/>
      <c r="P974" s="10"/>
    </row>
    <row r="975" spans="9:16">
      <c r="I975" s="10"/>
      <c r="J975" s="10"/>
      <c r="K975" s="10"/>
      <c r="L975" s="10"/>
      <c r="M975" s="272"/>
      <c r="N975" s="58"/>
      <c r="O975" s="10"/>
      <c r="P975" s="10"/>
    </row>
    <row r="976" spans="9:16">
      <c r="I976" s="10"/>
      <c r="J976" s="10"/>
      <c r="K976" s="10"/>
      <c r="L976" s="10"/>
      <c r="M976" s="272"/>
      <c r="N976" s="58"/>
      <c r="O976" s="10"/>
      <c r="P976" s="10"/>
    </row>
    <row r="977" spans="9:16">
      <c r="I977" s="10"/>
      <c r="J977" s="10"/>
      <c r="K977" s="10"/>
      <c r="L977" s="10"/>
      <c r="M977" s="272"/>
      <c r="N977" s="58"/>
      <c r="O977" s="10"/>
      <c r="P977" s="10"/>
    </row>
    <row r="978" spans="9:16">
      <c r="I978" s="10"/>
      <c r="J978" s="10"/>
      <c r="K978" s="10"/>
      <c r="L978" s="10"/>
      <c r="M978" s="272"/>
      <c r="N978" s="58"/>
      <c r="O978" s="10"/>
      <c r="P978" s="10"/>
    </row>
    <row r="979" spans="9:16">
      <c r="I979" s="10"/>
      <c r="J979" s="10"/>
      <c r="K979" s="10"/>
      <c r="L979" s="10"/>
      <c r="M979" s="272"/>
      <c r="N979" s="58"/>
      <c r="O979" s="10"/>
      <c r="P979" s="10"/>
    </row>
    <row r="980" spans="9:16">
      <c r="I980" s="10"/>
      <c r="J980" s="10"/>
      <c r="K980" s="10"/>
      <c r="L980" s="10"/>
      <c r="M980" s="272"/>
      <c r="N980" s="58"/>
      <c r="O980" s="10"/>
      <c r="P980" s="10"/>
    </row>
    <row r="981" spans="9:16">
      <c r="I981" s="10"/>
      <c r="J981" s="10"/>
      <c r="K981" s="10"/>
      <c r="L981" s="10"/>
      <c r="M981" s="272"/>
      <c r="N981" s="58"/>
      <c r="O981" s="10"/>
      <c r="P981" s="10"/>
    </row>
    <row r="982" spans="9:16">
      <c r="I982" s="10"/>
      <c r="J982" s="10"/>
      <c r="K982" s="10"/>
      <c r="L982" s="10"/>
      <c r="M982" s="272"/>
      <c r="N982" s="58"/>
      <c r="O982" s="10"/>
      <c r="P982" s="10"/>
    </row>
    <row r="983" spans="9:16">
      <c r="I983" s="10"/>
      <c r="J983" s="10"/>
      <c r="K983" s="10"/>
      <c r="L983" s="10"/>
      <c r="M983" s="272"/>
      <c r="N983" s="58"/>
      <c r="O983" s="10"/>
      <c r="P983" s="10"/>
    </row>
    <row r="984" spans="9:16">
      <c r="I984" s="10"/>
      <c r="J984" s="10"/>
      <c r="K984" s="10"/>
      <c r="L984" s="10"/>
      <c r="M984" s="272"/>
      <c r="N984" s="58"/>
      <c r="O984" s="10"/>
      <c r="P984" s="10"/>
    </row>
    <row r="985" spans="9:16">
      <c r="I985" s="10"/>
      <c r="J985" s="10"/>
      <c r="K985" s="10"/>
      <c r="L985" s="10"/>
      <c r="M985" s="272"/>
      <c r="N985" s="58"/>
      <c r="O985" s="10"/>
      <c r="P985" s="10"/>
    </row>
    <row r="986" spans="9:16">
      <c r="I986" s="10"/>
      <c r="J986" s="10"/>
      <c r="K986" s="10"/>
      <c r="L986" s="10"/>
      <c r="M986" s="272"/>
      <c r="N986" s="58"/>
      <c r="O986" s="10"/>
      <c r="P986" s="10"/>
    </row>
    <row r="987" spans="9:16">
      <c r="I987" s="10"/>
      <c r="J987" s="10"/>
      <c r="K987" s="10"/>
      <c r="L987" s="10"/>
      <c r="M987" s="272"/>
      <c r="N987" s="58"/>
      <c r="O987" s="10"/>
      <c r="P987" s="10"/>
    </row>
    <row r="988" spans="9:16">
      <c r="I988" s="10"/>
      <c r="J988" s="10"/>
      <c r="K988" s="10"/>
      <c r="L988" s="10"/>
      <c r="M988" s="272"/>
      <c r="N988" s="58"/>
      <c r="O988" s="10"/>
      <c r="P988" s="10"/>
    </row>
    <row r="989" spans="9:16">
      <c r="I989" s="10"/>
      <c r="J989" s="10"/>
      <c r="K989" s="10"/>
      <c r="L989" s="10"/>
      <c r="M989" s="272"/>
      <c r="N989" s="58"/>
      <c r="O989" s="10"/>
      <c r="P989" s="10"/>
    </row>
    <row r="990" spans="9:16">
      <c r="I990" s="10"/>
      <c r="J990" s="10"/>
      <c r="K990" s="10"/>
      <c r="L990" s="10"/>
      <c r="M990" s="272"/>
      <c r="N990" s="58"/>
      <c r="O990" s="10"/>
      <c r="P990" s="10"/>
    </row>
    <row r="991" spans="9:16">
      <c r="I991" s="10"/>
      <c r="J991" s="10"/>
      <c r="K991" s="10"/>
      <c r="L991" s="10"/>
      <c r="M991" s="272"/>
      <c r="N991" s="58"/>
      <c r="O991" s="10"/>
      <c r="P991" s="10"/>
    </row>
    <row r="992" spans="9:16">
      <c r="I992" s="10"/>
      <c r="J992" s="10"/>
      <c r="K992" s="10"/>
      <c r="L992" s="10"/>
      <c r="M992" s="272"/>
      <c r="N992" s="58"/>
      <c r="O992" s="10"/>
      <c r="P992" s="10"/>
    </row>
    <row r="993" spans="9:16">
      <c r="I993" s="10"/>
      <c r="J993" s="10"/>
      <c r="K993" s="10"/>
      <c r="L993" s="10"/>
      <c r="M993" s="272"/>
      <c r="N993" s="58"/>
      <c r="O993" s="10"/>
      <c r="P993" s="10"/>
    </row>
    <row r="994" spans="9:16">
      <c r="I994" s="10"/>
      <c r="J994" s="10"/>
      <c r="K994" s="10"/>
      <c r="L994" s="10"/>
      <c r="M994" s="272"/>
      <c r="N994" s="58"/>
      <c r="O994" s="10"/>
      <c r="P994" s="10"/>
    </row>
    <row r="995" spans="9:16">
      <c r="I995" s="10"/>
      <c r="J995" s="10"/>
      <c r="K995" s="10"/>
      <c r="L995" s="10"/>
      <c r="M995" s="272"/>
      <c r="N995" s="58"/>
      <c r="O995" s="10"/>
      <c r="P995" s="10"/>
    </row>
    <row r="996" spans="9:16">
      <c r="I996" s="10"/>
      <c r="J996" s="10"/>
      <c r="K996" s="10"/>
      <c r="L996" s="10"/>
      <c r="M996" s="272"/>
      <c r="N996" s="58"/>
      <c r="O996" s="10"/>
      <c r="P996" s="10"/>
    </row>
    <row r="997" spans="9:16">
      <c r="I997" s="10"/>
      <c r="J997" s="10"/>
      <c r="K997" s="10"/>
      <c r="L997" s="10"/>
      <c r="M997" s="272"/>
      <c r="N997" s="58"/>
      <c r="O997" s="10"/>
      <c r="P997" s="10"/>
    </row>
    <row r="998" spans="9:16">
      <c r="I998" s="10"/>
      <c r="J998" s="10"/>
      <c r="K998" s="10"/>
      <c r="L998" s="10"/>
      <c r="M998" s="272"/>
      <c r="N998" s="58"/>
      <c r="O998" s="10"/>
      <c r="P998" s="10"/>
    </row>
    <row r="999" spans="9:16">
      <c r="I999" s="10"/>
      <c r="J999" s="10"/>
      <c r="K999" s="10"/>
      <c r="L999" s="10"/>
      <c r="M999" s="272"/>
      <c r="N999" s="58"/>
      <c r="O999" s="10"/>
      <c r="P999" s="10"/>
    </row>
    <row r="1000" spans="9:16">
      <c r="I1000" s="10"/>
      <c r="J1000" s="10"/>
      <c r="K1000" s="10"/>
      <c r="L1000" s="10"/>
      <c r="M1000" s="272"/>
      <c r="N1000" s="58"/>
      <c r="O1000" s="10"/>
      <c r="P1000" s="10"/>
    </row>
    <row r="1001" spans="9:16">
      <c r="I1001" s="10"/>
      <c r="J1001" s="10"/>
      <c r="K1001" s="10"/>
      <c r="L1001" s="10"/>
      <c r="M1001" s="272"/>
      <c r="N1001" s="58"/>
      <c r="O1001" s="10"/>
      <c r="P1001" s="10"/>
    </row>
    <row r="1002" spans="9:16">
      <c r="I1002" s="10"/>
      <c r="J1002" s="10"/>
      <c r="K1002" s="10"/>
      <c r="L1002" s="10"/>
      <c r="M1002" s="272"/>
      <c r="N1002" s="58"/>
      <c r="O1002" s="10"/>
      <c r="P1002" s="10"/>
    </row>
    <row r="1003" spans="9:16">
      <c r="I1003" s="10"/>
      <c r="J1003" s="10"/>
      <c r="K1003" s="10"/>
      <c r="L1003" s="10"/>
      <c r="M1003" s="272"/>
      <c r="N1003" s="58"/>
      <c r="O1003" s="10"/>
      <c r="P1003" s="10"/>
    </row>
    <row r="1004" spans="9:16">
      <c r="I1004" s="10"/>
      <c r="J1004" s="10"/>
      <c r="K1004" s="10"/>
      <c r="L1004" s="10"/>
      <c r="M1004" s="272"/>
      <c r="N1004" s="58"/>
      <c r="O1004" s="10"/>
      <c r="P1004" s="10"/>
    </row>
    <row r="1005" spans="9:16">
      <c r="I1005" s="10"/>
      <c r="J1005" s="10"/>
      <c r="K1005" s="10"/>
      <c r="L1005" s="10"/>
      <c r="M1005" s="272"/>
      <c r="N1005" s="58"/>
      <c r="O1005" s="10"/>
      <c r="P1005" s="10"/>
    </row>
    <row r="1006" spans="9:16">
      <c r="I1006" s="10"/>
      <c r="J1006" s="10"/>
      <c r="K1006" s="10"/>
      <c r="L1006" s="10"/>
      <c r="M1006" s="272"/>
      <c r="N1006" s="58"/>
      <c r="O1006" s="10"/>
      <c r="P1006" s="10"/>
    </row>
    <row r="1007" spans="9:16">
      <c r="I1007" s="10"/>
      <c r="J1007" s="10"/>
      <c r="K1007" s="10"/>
      <c r="L1007" s="10"/>
      <c r="M1007" s="272"/>
      <c r="N1007" s="58"/>
      <c r="O1007" s="10"/>
      <c r="P1007" s="10"/>
    </row>
    <row r="1008" spans="9:16">
      <c r="I1008" s="10"/>
      <c r="J1008" s="10"/>
      <c r="K1008" s="10"/>
      <c r="L1008" s="10"/>
      <c r="M1008" s="272"/>
      <c r="N1008" s="58"/>
      <c r="O1008" s="10"/>
      <c r="P1008" s="10"/>
    </row>
    <row r="1009" spans="9:16">
      <c r="I1009" s="10"/>
      <c r="J1009" s="10"/>
      <c r="K1009" s="10"/>
      <c r="L1009" s="10"/>
      <c r="M1009" s="272"/>
      <c r="N1009" s="58"/>
      <c r="O1009" s="10"/>
      <c r="P1009" s="10"/>
    </row>
    <row r="1010" spans="9:16">
      <c r="I1010" s="10"/>
      <c r="J1010" s="10"/>
      <c r="K1010" s="10"/>
      <c r="L1010" s="10"/>
      <c r="M1010" s="272"/>
      <c r="N1010" s="58"/>
      <c r="O1010" s="10"/>
      <c r="P1010" s="10"/>
    </row>
    <row r="1011" spans="9:16">
      <c r="I1011" s="10"/>
      <c r="J1011" s="10"/>
      <c r="K1011" s="10"/>
      <c r="L1011" s="10"/>
      <c r="M1011" s="272"/>
      <c r="N1011" s="58"/>
      <c r="O1011" s="10"/>
      <c r="P1011" s="10"/>
    </row>
    <row r="1012" spans="9:16">
      <c r="I1012" s="10"/>
      <c r="J1012" s="10"/>
      <c r="K1012" s="10"/>
      <c r="L1012" s="10"/>
      <c r="M1012" s="272"/>
      <c r="N1012" s="58"/>
      <c r="O1012" s="10"/>
      <c r="P1012" s="10"/>
    </row>
    <row r="1013" spans="9:16">
      <c r="I1013" s="10"/>
      <c r="J1013" s="10"/>
      <c r="K1013" s="10"/>
      <c r="L1013" s="10"/>
      <c r="M1013" s="272"/>
      <c r="N1013" s="58"/>
      <c r="O1013" s="10"/>
      <c r="P1013" s="10"/>
    </row>
    <row r="1014" spans="9:16">
      <c r="I1014" s="10"/>
      <c r="J1014" s="10"/>
      <c r="K1014" s="10"/>
      <c r="L1014" s="10"/>
      <c r="M1014" s="272"/>
      <c r="N1014" s="58"/>
      <c r="O1014" s="283"/>
      <c r="P1014" s="298"/>
    </row>
    <row r="1015" spans="9:16">
      <c r="I1015" s="10"/>
      <c r="J1015" s="10"/>
      <c r="K1015" s="10"/>
      <c r="L1015" s="10"/>
      <c r="M1015" s="272"/>
      <c r="N1015" s="58"/>
      <c r="O1015" s="29"/>
      <c r="P1015" s="299"/>
    </row>
    <row r="1016" spans="9:16">
      <c r="I1016" s="10"/>
      <c r="J1016" s="10"/>
      <c r="K1016" s="10"/>
      <c r="L1016" s="10"/>
      <c r="M1016" s="272"/>
      <c r="N1016" s="58"/>
      <c r="O1016" s="29"/>
      <c r="P1016" s="299"/>
    </row>
    <row r="1017" spans="9:16">
      <c r="I1017" s="10"/>
      <c r="J1017" s="10"/>
      <c r="K1017" s="10"/>
      <c r="L1017" s="10"/>
      <c r="M1017" s="272"/>
      <c r="N1017" s="58"/>
      <c r="O1017" s="29"/>
      <c r="P1017" s="299"/>
    </row>
    <row r="1018" spans="9:16">
      <c r="I1018" s="10"/>
      <c r="J1018" s="10"/>
      <c r="K1018" s="10"/>
      <c r="L1018" s="10"/>
      <c r="M1018" s="272"/>
      <c r="N1018" s="58"/>
      <c r="O1018" s="29"/>
      <c r="P1018" s="299"/>
    </row>
    <row r="1019" spans="9:16">
      <c r="I1019" s="10"/>
      <c r="J1019" s="10"/>
      <c r="K1019" s="10"/>
      <c r="L1019" s="10"/>
      <c r="M1019" s="272"/>
      <c r="N1019" s="58"/>
      <c r="O1019" s="29"/>
      <c r="P1019" s="299"/>
    </row>
    <row r="1020" spans="9:16">
      <c r="I1020" s="10"/>
      <c r="J1020" s="10"/>
      <c r="K1020" s="10"/>
      <c r="L1020" s="10"/>
      <c r="M1020" s="272"/>
      <c r="N1020" s="58"/>
      <c r="O1020" s="29"/>
      <c r="P1020" s="299"/>
    </row>
    <row r="1021" spans="9:16">
      <c r="I1021" s="10"/>
      <c r="J1021" s="10"/>
      <c r="K1021" s="10"/>
      <c r="L1021" s="10"/>
      <c r="M1021" s="272"/>
      <c r="N1021" s="58"/>
      <c r="O1021" s="29"/>
      <c r="P1021" s="299"/>
    </row>
    <row r="1022" spans="9:16">
      <c r="I1022" s="10"/>
      <c r="J1022" s="10"/>
      <c r="K1022" s="10"/>
      <c r="L1022" s="10"/>
      <c r="M1022" s="272"/>
      <c r="N1022" s="58"/>
      <c r="O1022" s="29"/>
      <c r="P1022" s="299"/>
    </row>
    <row r="1023" spans="9:16">
      <c r="I1023" s="10"/>
      <c r="J1023" s="10"/>
      <c r="K1023" s="10"/>
      <c r="L1023" s="10"/>
      <c r="M1023" s="272"/>
      <c r="N1023" s="58"/>
      <c r="O1023" s="29"/>
      <c r="P1023" s="299"/>
    </row>
    <row r="1024" spans="9:16">
      <c r="I1024" s="10"/>
      <c r="J1024" s="10"/>
      <c r="K1024" s="10"/>
      <c r="L1024" s="10"/>
      <c r="M1024" s="272"/>
      <c r="N1024" s="58"/>
      <c r="O1024" s="29"/>
      <c r="P1024" s="299"/>
    </row>
    <row r="1025" spans="9:16">
      <c r="I1025" s="10"/>
      <c r="J1025" s="10"/>
      <c r="K1025" s="10"/>
      <c r="L1025" s="10"/>
      <c r="M1025" s="272"/>
      <c r="N1025" s="58"/>
      <c r="O1025" s="29"/>
      <c r="P1025" s="299"/>
    </row>
    <row r="1026" spans="9:16">
      <c r="I1026" s="10"/>
      <c r="J1026" s="10"/>
      <c r="K1026" s="10"/>
      <c r="L1026" s="10"/>
      <c r="M1026" s="272"/>
      <c r="N1026" s="58"/>
      <c r="O1026" s="29"/>
      <c r="P1026" s="299"/>
    </row>
    <row r="1027" spans="9:16">
      <c r="I1027" s="10"/>
      <c r="J1027" s="10"/>
      <c r="K1027" s="10"/>
      <c r="L1027" s="10"/>
      <c r="M1027" s="272"/>
      <c r="N1027" s="58"/>
      <c r="O1027" s="29"/>
      <c r="P1027" s="299"/>
    </row>
    <row r="1028" spans="9:16">
      <c r="I1028" s="10"/>
      <c r="J1028" s="10"/>
      <c r="K1028" s="10"/>
      <c r="L1028" s="10"/>
      <c r="M1028" s="272"/>
      <c r="N1028" s="58"/>
      <c r="O1028" s="29"/>
      <c r="P1028" s="299"/>
    </row>
    <row r="1029" spans="9:16">
      <c r="I1029" s="10"/>
      <c r="J1029" s="10"/>
      <c r="K1029" s="10"/>
      <c r="L1029" s="10"/>
      <c r="M1029" s="272"/>
      <c r="N1029" s="58"/>
      <c r="O1029" s="29"/>
      <c r="P1029" s="299"/>
    </row>
    <row r="1030" spans="9:16">
      <c r="I1030" s="10"/>
      <c r="J1030" s="10"/>
      <c r="K1030" s="10"/>
      <c r="L1030" s="10"/>
      <c r="M1030" s="272"/>
      <c r="N1030" s="58"/>
      <c r="O1030" s="29"/>
      <c r="P1030" s="299"/>
    </row>
    <row r="1031" spans="9:16">
      <c r="I1031" s="10"/>
      <c r="J1031" s="10"/>
      <c r="K1031" s="10"/>
      <c r="L1031" s="10"/>
      <c r="M1031" s="272"/>
      <c r="N1031" s="58"/>
      <c r="O1031" s="29"/>
      <c r="P1031" s="299"/>
    </row>
    <row r="1032" spans="9:16">
      <c r="I1032" s="10"/>
      <c r="J1032" s="10"/>
      <c r="K1032" s="10"/>
      <c r="L1032" s="10"/>
      <c r="M1032" s="272"/>
      <c r="N1032" s="58"/>
      <c r="O1032" s="29"/>
      <c r="P1032" s="299"/>
    </row>
    <row r="1033" spans="9:16">
      <c r="I1033" s="10"/>
      <c r="J1033" s="10"/>
      <c r="K1033" s="10"/>
      <c r="L1033" s="10"/>
      <c r="M1033" s="272"/>
      <c r="N1033" s="58"/>
      <c r="O1033" s="29"/>
      <c r="P1033" s="299"/>
    </row>
    <row r="1034" spans="9:16">
      <c r="I1034" s="10"/>
      <c r="J1034" s="10"/>
      <c r="K1034" s="10"/>
      <c r="L1034" s="10"/>
      <c r="M1034" s="272"/>
      <c r="N1034" s="58"/>
      <c r="O1034" s="29"/>
      <c r="P1034" s="299"/>
    </row>
    <row r="1035" spans="9:16">
      <c r="I1035" s="10"/>
      <c r="J1035" s="10"/>
      <c r="K1035" s="10"/>
      <c r="L1035" s="10"/>
      <c r="M1035" s="272"/>
      <c r="N1035" s="58"/>
      <c r="O1035" s="29"/>
      <c r="P1035" s="299"/>
    </row>
    <row r="1036" spans="9:16">
      <c r="I1036" s="10"/>
      <c r="J1036" s="10"/>
      <c r="K1036" s="10"/>
      <c r="L1036" s="10"/>
      <c r="M1036" s="272"/>
      <c r="N1036" s="58"/>
      <c r="O1036" s="29"/>
      <c r="P1036" s="299"/>
    </row>
    <row r="1037" spans="9:16">
      <c r="I1037" s="10"/>
      <c r="J1037" s="10"/>
      <c r="K1037" s="10"/>
      <c r="L1037" s="10"/>
      <c r="M1037" s="272"/>
      <c r="N1037" s="58"/>
      <c r="O1037" s="29"/>
      <c r="P1037" s="299"/>
    </row>
    <row r="1038" spans="9:16">
      <c r="I1038" s="10"/>
      <c r="J1038" s="10"/>
      <c r="K1038" s="10"/>
      <c r="L1038" s="10"/>
      <c r="M1038" s="272"/>
      <c r="N1038" s="58"/>
      <c r="O1038" s="29"/>
      <c r="P1038" s="299"/>
    </row>
    <row r="1039" spans="9:16">
      <c r="I1039" s="10"/>
      <c r="J1039" s="10"/>
      <c r="K1039" s="10"/>
      <c r="L1039" s="10"/>
      <c r="M1039" s="272"/>
      <c r="N1039" s="58"/>
      <c r="O1039" s="29"/>
      <c r="P1039" s="299"/>
    </row>
    <row r="1040" spans="9:16">
      <c r="I1040" s="10"/>
      <c r="J1040" s="10"/>
      <c r="K1040" s="10"/>
      <c r="L1040" s="10"/>
      <c r="M1040" s="272"/>
      <c r="N1040" s="58"/>
      <c r="O1040" s="29"/>
      <c r="P1040" s="299"/>
    </row>
    <row r="1041" spans="9:16">
      <c r="I1041" s="10"/>
      <c r="J1041" s="10"/>
      <c r="K1041" s="10"/>
      <c r="L1041" s="10"/>
      <c r="M1041" s="272"/>
      <c r="N1041" s="58"/>
      <c r="O1041" s="29"/>
      <c r="P1041" s="299"/>
    </row>
    <row r="1042" spans="9:16">
      <c r="I1042" s="10"/>
      <c r="J1042" s="10"/>
      <c r="K1042" s="10"/>
      <c r="L1042" s="10"/>
      <c r="M1042" s="272"/>
      <c r="N1042" s="58"/>
      <c r="O1042" s="29"/>
      <c r="P1042" s="299"/>
    </row>
    <row r="1043" spans="9:16">
      <c r="I1043" s="10"/>
      <c r="J1043" s="10"/>
      <c r="K1043" s="10"/>
      <c r="L1043" s="10"/>
      <c r="M1043" s="272"/>
      <c r="N1043" s="58"/>
      <c r="O1043" s="29"/>
      <c r="P1043" s="299"/>
    </row>
    <row r="1044" spans="9:16">
      <c r="I1044" s="10"/>
      <c r="J1044" s="10"/>
      <c r="K1044" s="10"/>
      <c r="L1044" s="10"/>
      <c r="M1044" s="272"/>
      <c r="N1044" s="58"/>
      <c r="O1044" s="29"/>
      <c r="P1044" s="299"/>
    </row>
    <row r="1045" spans="9:16">
      <c r="I1045" s="10"/>
      <c r="J1045" s="10"/>
      <c r="K1045" s="10"/>
      <c r="L1045" s="10"/>
      <c r="M1045" s="272"/>
      <c r="N1045" s="58"/>
      <c r="O1045" s="29"/>
      <c r="P1045" s="299"/>
    </row>
    <row r="1046" spans="9:16">
      <c r="I1046" s="10"/>
      <c r="J1046" s="10"/>
      <c r="K1046" s="10"/>
      <c r="L1046" s="10"/>
      <c r="M1046" s="272"/>
      <c r="N1046" s="58"/>
      <c r="O1046" s="29"/>
      <c r="P1046" s="299"/>
    </row>
    <row r="1047" spans="9:16">
      <c r="I1047" s="10"/>
      <c r="J1047" s="10"/>
      <c r="K1047" s="10"/>
      <c r="L1047" s="10"/>
      <c r="M1047" s="272"/>
      <c r="N1047" s="58"/>
      <c r="O1047" s="29"/>
      <c r="P1047" s="299"/>
    </row>
    <row r="1048" spans="9:16">
      <c r="I1048" s="10"/>
      <c r="J1048" s="10"/>
      <c r="K1048" s="10"/>
      <c r="L1048" s="10"/>
      <c r="M1048" s="272"/>
      <c r="N1048" s="58"/>
      <c r="O1048" s="29"/>
      <c r="P1048" s="299"/>
    </row>
    <row r="1049" spans="9:16">
      <c r="I1049" s="10"/>
      <c r="J1049" s="10"/>
      <c r="K1049" s="10"/>
      <c r="L1049" s="10"/>
      <c r="M1049" s="272"/>
      <c r="N1049" s="58"/>
      <c r="O1049" s="29"/>
      <c r="P1049" s="299"/>
    </row>
    <row r="1050" spans="9:16">
      <c r="I1050" s="10"/>
      <c r="J1050" s="10"/>
      <c r="K1050" s="10"/>
      <c r="L1050" s="10"/>
      <c r="M1050" s="272"/>
      <c r="N1050" s="58"/>
      <c r="O1050" s="29"/>
      <c r="P1050" s="299"/>
    </row>
    <row r="1051" spans="9:16">
      <c r="I1051" s="10"/>
      <c r="J1051" s="10"/>
      <c r="K1051" s="10"/>
      <c r="L1051" s="10"/>
      <c r="M1051" s="272"/>
      <c r="N1051" s="58"/>
      <c r="O1051" s="29"/>
      <c r="P1051" s="299"/>
    </row>
    <row r="1052" spans="9:16">
      <c r="I1052" s="10"/>
      <c r="J1052" s="10"/>
      <c r="K1052" s="10"/>
      <c r="L1052" s="10"/>
      <c r="M1052" s="272"/>
      <c r="N1052" s="58"/>
      <c r="O1052" s="29"/>
      <c r="P1052" s="299"/>
    </row>
    <row r="1053" spans="9:16">
      <c r="I1053" s="10"/>
      <c r="J1053" s="10"/>
      <c r="K1053" s="10"/>
      <c r="L1053" s="10"/>
      <c r="M1053" s="272"/>
      <c r="N1053" s="58"/>
      <c r="O1053" s="29"/>
      <c r="P1053" s="299"/>
    </row>
    <row r="1054" spans="9:16">
      <c r="I1054" s="10"/>
      <c r="J1054" s="10"/>
      <c r="K1054" s="10"/>
      <c r="L1054" s="10"/>
      <c r="M1054" s="272"/>
      <c r="N1054" s="58"/>
      <c r="O1054" s="29"/>
      <c r="P1054" s="299"/>
    </row>
    <row r="1055" spans="9:16">
      <c r="I1055" s="10"/>
      <c r="J1055" s="10"/>
      <c r="K1055" s="10"/>
      <c r="L1055" s="10"/>
      <c r="M1055" s="272"/>
      <c r="N1055" s="58"/>
      <c r="O1055" s="29"/>
      <c r="P1055" s="299"/>
    </row>
    <row r="1056" spans="9:16">
      <c r="I1056" s="10"/>
      <c r="J1056" s="10"/>
      <c r="K1056" s="10"/>
      <c r="L1056" s="10"/>
      <c r="M1056" s="272"/>
      <c r="N1056" s="58"/>
      <c r="O1056" s="29"/>
      <c r="P1056" s="299"/>
    </row>
    <row r="1057" spans="9:16">
      <c r="I1057" s="10"/>
      <c r="J1057" s="10"/>
      <c r="K1057" s="10"/>
      <c r="L1057" s="10"/>
      <c r="M1057" s="272"/>
      <c r="N1057" s="58"/>
      <c r="O1057" s="29"/>
      <c r="P1057" s="299"/>
    </row>
    <row r="1058" spans="9:16">
      <c r="I1058" s="10"/>
      <c r="J1058" s="10"/>
      <c r="K1058" s="10"/>
      <c r="L1058" s="10"/>
      <c r="M1058" s="272"/>
      <c r="N1058" s="58"/>
      <c r="O1058" s="29"/>
      <c r="P1058" s="299"/>
    </row>
    <row r="1059" spans="9:16">
      <c r="I1059" s="10"/>
      <c r="J1059" s="10"/>
      <c r="K1059" s="10"/>
      <c r="L1059" s="10"/>
      <c r="M1059" s="272"/>
      <c r="N1059" s="58"/>
      <c r="O1059" s="29"/>
      <c r="P1059" s="299"/>
    </row>
    <row r="1060" spans="9:16">
      <c r="I1060" s="10"/>
      <c r="J1060" s="10"/>
      <c r="K1060" s="10"/>
      <c r="L1060" s="10"/>
      <c r="M1060" s="272"/>
      <c r="N1060" s="58"/>
      <c r="O1060" s="29"/>
      <c r="P1060" s="299"/>
    </row>
    <row r="1061" spans="9:16">
      <c r="I1061" s="10"/>
      <c r="J1061" s="10"/>
      <c r="K1061" s="10"/>
      <c r="L1061" s="10"/>
      <c r="M1061" s="272"/>
      <c r="N1061" s="58"/>
      <c r="O1061" s="29"/>
      <c r="P1061" s="299"/>
    </row>
    <row r="1062" spans="9:16">
      <c r="I1062" s="10"/>
      <c r="J1062" s="10"/>
      <c r="K1062" s="10"/>
      <c r="L1062" s="10"/>
      <c r="M1062" s="272"/>
      <c r="N1062" s="58"/>
      <c r="O1062" s="29"/>
      <c r="P1062" s="299"/>
    </row>
    <row r="1063" spans="9:16">
      <c r="I1063" s="10"/>
      <c r="J1063" s="10"/>
      <c r="K1063" s="10"/>
      <c r="L1063" s="10"/>
      <c r="M1063" s="272"/>
      <c r="N1063" s="58"/>
      <c r="O1063" s="29"/>
      <c r="P1063" s="299"/>
    </row>
    <row r="1064" spans="9:16">
      <c r="I1064" s="10"/>
      <c r="J1064" s="10"/>
      <c r="K1064" s="10"/>
      <c r="L1064" s="10"/>
      <c r="M1064" s="272"/>
      <c r="N1064" s="58"/>
      <c r="O1064" s="29"/>
      <c r="P1064" s="299"/>
    </row>
    <row r="1065" spans="9:16">
      <c r="I1065" s="10"/>
      <c r="J1065" s="10"/>
      <c r="K1065" s="10"/>
      <c r="L1065" s="10"/>
      <c r="M1065" s="272"/>
      <c r="N1065" s="58"/>
      <c r="O1065" s="29"/>
      <c r="P1065" s="299"/>
    </row>
    <row r="1066" spans="9:16">
      <c r="I1066" s="10"/>
      <c r="J1066" s="10"/>
      <c r="K1066" s="10"/>
      <c r="L1066" s="10"/>
      <c r="M1066" s="272"/>
      <c r="N1066" s="58"/>
      <c r="O1066" s="29"/>
      <c r="P1066" s="299"/>
    </row>
    <row r="1067" spans="9:16">
      <c r="I1067" s="10"/>
      <c r="J1067" s="10"/>
      <c r="K1067" s="10"/>
      <c r="L1067" s="10"/>
      <c r="M1067" s="272"/>
      <c r="N1067" s="58"/>
      <c r="O1067" s="29"/>
      <c r="P1067" s="299"/>
    </row>
    <row r="1068" spans="9:16">
      <c r="I1068" s="10"/>
      <c r="J1068" s="10"/>
      <c r="K1068" s="10"/>
      <c r="L1068" s="10"/>
      <c r="M1068" s="272"/>
      <c r="N1068" s="58"/>
      <c r="O1068" s="29"/>
      <c r="P1068" s="299"/>
    </row>
    <row r="1069" spans="9:16">
      <c r="I1069" s="10"/>
      <c r="J1069" s="10"/>
      <c r="K1069" s="10"/>
      <c r="L1069" s="10"/>
      <c r="M1069" s="272"/>
      <c r="N1069" s="58"/>
      <c r="O1069" s="29"/>
      <c r="P1069" s="299"/>
    </row>
    <row r="1070" spans="9:16">
      <c r="I1070" s="10"/>
      <c r="J1070" s="10"/>
      <c r="K1070" s="10"/>
      <c r="L1070" s="10"/>
      <c r="M1070" s="272"/>
      <c r="N1070" s="58"/>
      <c r="O1070" s="29"/>
      <c r="P1070" s="299"/>
    </row>
    <row r="1071" spans="9:16">
      <c r="I1071" s="10"/>
      <c r="J1071" s="10"/>
      <c r="K1071" s="10"/>
      <c r="L1071" s="10"/>
      <c r="M1071" s="272"/>
      <c r="N1071" s="58"/>
      <c r="O1071" s="29"/>
      <c r="P1071" s="299"/>
    </row>
    <row r="1072" spans="9:16">
      <c r="I1072" s="10"/>
      <c r="J1072" s="10"/>
      <c r="K1072" s="10"/>
      <c r="L1072" s="10"/>
      <c r="M1072" s="272"/>
      <c r="N1072" s="58"/>
      <c r="O1072" s="29"/>
      <c r="P1072" s="299"/>
    </row>
    <row r="1073" spans="9:16">
      <c r="I1073" s="10"/>
      <c r="J1073" s="10"/>
      <c r="K1073" s="10"/>
      <c r="L1073" s="10"/>
      <c r="M1073" s="272"/>
      <c r="N1073" s="58"/>
      <c r="O1073" s="29"/>
      <c r="P1073" s="299"/>
    </row>
    <row r="1074" spans="9:16">
      <c r="I1074" s="10"/>
      <c r="J1074" s="10"/>
      <c r="K1074" s="10"/>
      <c r="L1074" s="10"/>
      <c r="M1074" s="272"/>
      <c r="N1074" s="58"/>
      <c r="O1074" s="29"/>
      <c r="P1074" s="299"/>
    </row>
    <row r="1075" spans="9:16">
      <c r="I1075" s="10"/>
      <c r="J1075" s="10"/>
      <c r="K1075" s="10"/>
      <c r="L1075" s="10"/>
      <c r="M1075" s="272"/>
      <c r="N1075" s="58"/>
      <c r="O1075" s="29"/>
      <c r="P1075" s="299"/>
    </row>
    <row r="1076" spans="9:16">
      <c r="I1076" s="10"/>
      <c r="J1076" s="10"/>
      <c r="K1076" s="10"/>
      <c r="L1076" s="10"/>
      <c r="M1076" s="272"/>
      <c r="N1076" s="58"/>
      <c r="O1076" s="29"/>
      <c r="P1076" s="299"/>
    </row>
    <row r="1077" spans="9:16">
      <c r="I1077" s="10"/>
      <c r="J1077" s="10"/>
      <c r="K1077" s="10"/>
      <c r="L1077" s="10"/>
      <c r="M1077" s="272"/>
      <c r="N1077" s="58"/>
      <c r="O1077" s="29"/>
      <c r="P1077" s="299"/>
    </row>
    <row r="1078" spans="9:16">
      <c r="I1078" s="10"/>
      <c r="J1078" s="10"/>
      <c r="K1078" s="10"/>
      <c r="L1078" s="10"/>
      <c r="M1078" s="272"/>
      <c r="N1078" s="58"/>
      <c r="O1078" s="29"/>
      <c r="P1078" s="299"/>
    </row>
    <row r="1079" spans="9:16">
      <c r="I1079" s="10"/>
      <c r="J1079" s="10"/>
      <c r="K1079" s="10"/>
      <c r="L1079" s="10"/>
      <c r="M1079" s="272"/>
      <c r="N1079" s="58"/>
      <c r="O1079" s="29"/>
      <c r="P1079" s="299"/>
    </row>
    <row r="1080" spans="9:16">
      <c r="I1080" s="10"/>
      <c r="J1080" s="10"/>
      <c r="K1080" s="10"/>
      <c r="L1080" s="10"/>
      <c r="M1080" s="272"/>
      <c r="N1080" s="58"/>
      <c r="O1080" s="29"/>
      <c r="P1080" s="299"/>
    </row>
    <row r="1081" spans="9:16">
      <c r="I1081" s="10"/>
      <c r="J1081" s="10"/>
      <c r="K1081" s="10"/>
      <c r="L1081" s="10"/>
      <c r="M1081" s="272"/>
      <c r="N1081" s="58"/>
      <c r="O1081" s="29"/>
      <c r="P1081" s="299"/>
    </row>
    <row r="1082" spans="9:16">
      <c r="I1082" s="10"/>
      <c r="J1082" s="10"/>
      <c r="K1082" s="10"/>
      <c r="L1082" s="10"/>
      <c r="M1082" s="272"/>
      <c r="N1082" s="58"/>
      <c r="O1082" s="29"/>
      <c r="P1082" s="299"/>
    </row>
    <row r="1083" spans="9:16">
      <c r="I1083" s="10"/>
      <c r="J1083" s="10"/>
      <c r="K1083" s="10"/>
      <c r="L1083" s="10"/>
      <c r="M1083" s="272"/>
      <c r="N1083" s="58"/>
      <c r="O1083" s="29"/>
      <c r="P1083" s="299"/>
    </row>
    <row r="1084" spans="9:16">
      <c r="I1084" s="10"/>
      <c r="J1084" s="10"/>
      <c r="K1084" s="10"/>
      <c r="L1084" s="10"/>
      <c r="M1084" s="272"/>
      <c r="N1084" s="58"/>
      <c r="O1084" s="29"/>
      <c r="P1084" s="299"/>
    </row>
    <row r="1085" spans="9:16">
      <c r="I1085" s="10"/>
      <c r="J1085" s="10"/>
      <c r="K1085" s="10"/>
      <c r="L1085" s="10"/>
      <c r="M1085" s="272"/>
      <c r="N1085" s="58"/>
      <c r="O1085" s="29"/>
      <c r="P1085" s="299"/>
    </row>
    <row r="1086" spans="9:16">
      <c r="I1086" s="10"/>
      <c r="J1086" s="10"/>
      <c r="K1086" s="10"/>
      <c r="L1086" s="10"/>
      <c r="M1086" s="272"/>
      <c r="N1086" s="58"/>
      <c r="O1086" s="29"/>
      <c r="P1086" s="299"/>
    </row>
    <row r="1087" spans="9:16">
      <c r="I1087" s="10"/>
      <c r="J1087" s="10"/>
      <c r="K1087" s="10"/>
      <c r="L1087" s="10"/>
      <c r="M1087" s="272"/>
      <c r="N1087" s="58"/>
      <c r="O1087" s="29"/>
      <c r="P1087" s="299"/>
    </row>
    <row r="1088" spans="9:16">
      <c r="I1088" s="10"/>
      <c r="J1088" s="10"/>
      <c r="K1088" s="10"/>
      <c r="L1088" s="10"/>
      <c r="M1088" s="272"/>
      <c r="N1088" s="58"/>
      <c r="O1088" s="29"/>
      <c r="P1088" s="299"/>
    </row>
    <row r="1089" spans="9:16">
      <c r="I1089" s="10"/>
      <c r="J1089" s="10"/>
      <c r="K1089" s="10"/>
      <c r="L1089" s="10"/>
      <c r="M1089" s="272"/>
      <c r="N1089" s="58"/>
      <c r="O1089" s="29"/>
      <c r="P1089" s="299"/>
    </row>
    <row r="1090" spans="9:16">
      <c r="I1090" s="10"/>
      <c r="J1090" s="10"/>
      <c r="K1090" s="10"/>
      <c r="L1090" s="10"/>
      <c r="M1090" s="272"/>
      <c r="N1090" s="58"/>
      <c r="O1090" s="29"/>
      <c r="P1090" s="299"/>
    </row>
    <row r="1091" spans="9:16">
      <c r="I1091" s="10"/>
      <c r="J1091" s="10"/>
      <c r="K1091" s="10"/>
      <c r="L1091" s="10"/>
      <c r="M1091" s="272"/>
      <c r="N1091" s="58"/>
      <c r="O1091" s="29"/>
      <c r="P1091" s="299"/>
    </row>
    <row r="1092" spans="9:16">
      <c r="I1092" s="10"/>
      <c r="J1092" s="10"/>
      <c r="K1092" s="10"/>
      <c r="L1092" s="10"/>
      <c r="M1092" s="272"/>
      <c r="N1092" s="58"/>
      <c r="O1092" s="29"/>
      <c r="P1092" s="299"/>
    </row>
    <row r="1093" spans="9:16">
      <c r="I1093" s="10"/>
      <c r="J1093" s="10"/>
      <c r="K1093" s="10"/>
      <c r="L1093" s="10"/>
      <c r="M1093" s="272"/>
      <c r="N1093" s="58"/>
      <c r="O1093" s="29"/>
      <c r="P1093" s="299"/>
    </row>
    <row r="1094" spans="9:16">
      <c r="I1094" s="10"/>
      <c r="J1094" s="10"/>
      <c r="K1094" s="10"/>
      <c r="L1094" s="10"/>
      <c r="M1094" s="272"/>
      <c r="N1094" s="58"/>
      <c r="O1094" s="29"/>
      <c r="P1094" s="299"/>
    </row>
    <row r="1095" spans="9:16">
      <c r="I1095" s="10"/>
      <c r="J1095" s="10"/>
      <c r="K1095" s="10"/>
      <c r="L1095" s="10"/>
      <c r="M1095" s="272"/>
      <c r="N1095" s="58"/>
      <c r="O1095" s="29"/>
      <c r="P1095" s="299"/>
    </row>
    <row r="1096" spans="9:16">
      <c r="I1096" s="10"/>
      <c r="J1096" s="10"/>
      <c r="K1096" s="10"/>
      <c r="L1096" s="10"/>
      <c r="M1096" s="272"/>
      <c r="N1096" s="58"/>
      <c r="O1096" s="29"/>
      <c r="P1096" s="299"/>
    </row>
    <row r="1097" spans="9:16">
      <c r="I1097" s="10"/>
      <c r="J1097" s="10"/>
      <c r="K1097" s="10"/>
      <c r="L1097" s="10"/>
      <c r="M1097" s="272"/>
      <c r="N1097" s="58"/>
      <c r="O1097" s="29"/>
      <c r="P1097" s="299"/>
    </row>
    <row r="1098" spans="9:16">
      <c r="I1098" s="10"/>
      <c r="J1098" s="10"/>
      <c r="K1098" s="10"/>
      <c r="L1098" s="10"/>
      <c r="M1098" s="272"/>
      <c r="N1098" s="58"/>
      <c r="O1098" s="29"/>
      <c r="P1098" s="299"/>
    </row>
    <row r="1099" spans="9:16">
      <c r="I1099" s="10"/>
      <c r="J1099" s="10"/>
      <c r="K1099" s="10"/>
      <c r="L1099" s="10"/>
      <c r="M1099" s="272"/>
      <c r="N1099" s="58"/>
      <c r="O1099" s="29"/>
      <c r="P1099" s="299"/>
    </row>
    <row r="1100" spans="9:16">
      <c r="I1100" s="10"/>
      <c r="J1100" s="10"/>
      <c r="K1100" s="10"/>
      <c r="L1100" s="10"/>
      <c r="M1100" s="272"/>
      <c r="N1100" s="58"/>
      <c r="O1100" s="29"/>
      <c r="P1100" s="299"/>
    </row>
    <row r="1101" spans="9:16">
      <c r="I1101" s="10"/>
      <c r="J1101" s="10"/>
      <c r="K1101" s="10"/>
      <c r="L1101" s="10"/>
      <c r="M1101" s="272"/>
      <c r="N1101" s="58"/>
      <c r="O1101" s="29"/>
      <c r="P1101" s="299"/>
    </row>
    <row r="1102" spans="9:16">
      <c r="I1102" s="10"/>
      <c r="J1102" s="10"/>
      <c r="K1102" s="10"/>
      <c r="L1102" s="10"/>
      <c r="M1102" s="272"/>
      <c r="N1102" s="58"/>
      <c r="O1102" s="29"/>
      <c r="P1102" s="299"/>
    </row>
    <row r="1103" spans="9:16">
      <c r="I1103" s="10"/>
      <c r="J1103" s="10"/>
      <c r="K1103" s="10"/>
      <c r="L1103" s="10"/>
      <c r="M1103" s="272"/>
      <c r="N1103" s="58"/>
      <c r="O1103" s="29"/>
      <c r="P1103" s="299"/>
    </row>
    <row r="1104" spans="9:16">
      <c r="I1104" s="10"/>
      <c r="J1104" s="10"/>
      <c r="K1104" s="10"/>
      <c r="L1104" s="10"/>
      <c r="M1104" s="272"/>
      <c r="N1104" s="58"/>
      <c r="O1104" s="29"/>
      <c r="P1104" s="299"/>
    </row>
    <row r="1105" spans="9:16">
      <c r="I1105" s="10"/>
      <c r="J1105" s="10"/>
      <c r="K1105" s="10"/>
      <c r="L1105" s="10"/>
      <c r="M1105" s="272"/>
      <c r="N1105" s="58"/>
      <c r="O1105" s="29"/>
      <c r="P1105" s="299"/>
    </row>
    <row r="1106" spans="9:16">
      <c r="I1106" s="10"/>
      <c r="J1106" s="10"/>
      <c r="K1106" s="10"/>
      <c r="L1106" s="10"/>
      <c r="M1106" s="272"/>
      <c r="N1106" s="58"/>
      <c r="O1106" s="29"/>
      <c r="P1106" s="299"/>
    </row>
    <row r="1107" spans="9:16">
      <c r="I1107" s="10"/>
      <c r="J1107" s="10"/>
      <c r="K1107" s="10"/>
      <c r="L1107" s="10"/>
      <c r="M1107" s="272"/>
      <c r="N1107" s="58"/>
      <c r="O1107" s="29"/>
      <c r="P1107" s="29"/>
    </row>
    <row r="1108" spans="9:16">
      <c r="I1108" s="10"/>
      <c r="J1108" s="10"/>
      <c r="K1108" s="10"/>
      <c r="L1108" s="10"/>
      <c r="M1108" s="272"/>
      <c r="N1108" s="58"/>
      <c r="O1108" s="29"/>
      <c r="P1108" s="29"/>
    </row>
    <row r="1109" spans="9:16">
      <c r="I1109" s="10"/>
      <c r="J1109" s="10"/>
      <c r="K1109" s="10"/>
      <c r="L1109" s="10"/>
      <c r="M1109" s="272"/>
      <c r="N1109" s="58"/>
      <c r="O1109" s="29"/>
      <c r="P1109" s="29"/>
    </row>
    <row r="1110" spans="9:16">
      <c r="I1110" s="10"/>
      <c r="J1110" s="10"/>
      <c r="K1110" s="10"/>
      <c r="L1110" s="10"/>
      <c r="M1110" s="272"/>
      <c r="N1110" s="58"/>
      <c r="O1110" s="29"/>
      <c r="P1110" s="29"/>
    </row>
    <row r="1111" spans="9:16">
      <c r="I1111" s="10"/>
      <c r="J1111" s="10"/>
      <c r="K1111" s="10"/>
      <c r="L1111" s="10"/>
      <c r="M1111" s="272"/>
      <c r="N1111" s="58"/>
      <c r="O1111" s="29"/>
      <c r="P1111" s="29"/>
    </row>
    <row r="1112" spans="9:16">
      <c r="I1112" s="10"/>
      <c r="J1112" s="10"/>
      <c r="K1112" s="10"/>
      <c r="L1112" s="10"/>
      <c r="M1112" s="272"/>
      <c r="N1112" s="58"/>
      <c r="O1112" s="29"/>
      <c r="P1112" s="29"/>
    </row>
    <row r="1113" spans="9:16">
      <c r="I1113" s="10"/>
      <c r="J1113" s="10"/>
      <c r="K1113" s="10"/>
      <c r="L1113" s="10"/>
      <c r="M1113" s="272"/>
      <c r="N1113" s="58"/>
      <c r="O1113" s="29"/>
      <c r="P1113" s="29"/>
    </row>
    <row r="1114" spans="9:16">
      <c r="I1114" s="10"/>
      <c r="J1114" s="10"/>
      <c r="K1114" s="10"/>
      <c r="L1114" s="10"/>
      <c r="M1114" s="272"/>
      <c r="N1114" s="58"/>
      <c r="O1114" s="29"/>
      <c r="P1114" s="29"/>
    </row>
    <row r="1115" spans="9:16">
      <c r="I1115" s="10"/>
      <c r="J1115" s="10"/>
      <c r="K1115" s="10"/>
      <c r="L1115" s="10"/>
      <c r="M1115" s="272"/>
      <c r="N1115" s="58"/>
      <c r="O1115" s="29"/>
      <c r="P1115" s="29"/>
    </row>
    <row r="1116" spans="9:16">
      <c r="I1116" s="10"/>
      <c r="J1116" s="10"/>
      <c r="K1116" s="10"/>
      <c r="L1116" s="10"/>
      <c r="M1116" s="272"/>
      <c r="N1116" s="58"/>
      <c r="O1116" s="29"/>
      <c r="P1116" s="29"/>
    </row>
    <row r="1117" spans="9:16">
      <c r="I1117" s="10"/>
      <c r="J1117" s="10"/>
      <c r="K1117" s="10"/>
      <c r="L1117" s="10"/>
      <c r="M1117" s="272"/>
      <c r="N1117" s="58"/>
      <c r="O1117" s="29"/>
      <c r="P1117" s="29"/>
    </row>
    <row r="1118" spans="9:16">
      <c r="I1118" s="10"/>
      <c r="J1118" s="10"/>
      <c r="K1118" s="10"/>
      <c r="L1118" s="10"/>
      <c r="M1118" s="272"/>
      <c r="N1118" s="58"/>
      <c r="O1118" s="29"/>
      <c r="P1118" s="29"/>
    </row>
    <row r="1119" spans="9:16">
      <c r="I1119" s="10"/>
      <c r="J1119" s="10"/>
      <c r="K1119" s="10"/>
      <c r="L1119" s="10"/>
      <c r="M1119" s="272"/>
      <c r="N1119" s="58"/>
      <c r="O1119" s="29"/>
      <c r="P1119" s="29"/>
    </row>
    <row r="1120" spans="9:16">
      <c r="I1120" s="10"/>
      <c r="J1120" s="10"/>
      <c r="K1120" s="10"/>
      <c r="L1120" s="10"/>
      <c r="M1120" s="272"/>
      <c r="N1120" s="58"/>
      <c r="O1120" s="29"/>
      <c r="P1120" s="29"/>
    </row>
    <row r="1121" spans="9:16">
      <c r="I1121" s="10"/>
      <c r="J1121" s="10"/>
      <c r="K1121" s="10"/>
      <c r="L1121" s="10"/>
      <c r="M1121" s="272"/>
      <c r="N1121" s="58"/>
      <c r="O1121" s="29"/>
      <c r="P1121" s="29"/>
    </row>
    <row r="1122" spans="9:16">
      <c r="I1122" s="10"/>
      <c r="J1122" s="10"/>
      <c r="K1122" s="10"/>
      <c r="L1122" s="10"/>
      <c r="M1122" s="272"/>
      <c r="N1122" s="58"/>
      <c r="O1122" s="29"/>
      <c r="P1122" s="29"/>
    </row>
    <row r="1123" spans="9:16">
      <c r="I1123" s="10"/>
      <c r="J1123" s="10"/>
      <c r="K1123" s="10"/>
      <c r="L1123" s="10"/>
      <c r="M1123" s="272"/>
      <c r="N1123" s="58"/>
      <c r="O1123" s="29"/>
      <c r="P1123" s="29"/>
    </row>
    <row r="1124" spans="9:16">
      <c r="I1124" s="10"/>
      <c r="J1124" s="10"/>
      <c r="K1124" s="10"/>
      <c r="L1124" s="10"/>
      <c r="M1124" s="272"/>
      <c r="N1124" s="58"/>
      <c r="O1124" s="29"/>
      <c r="P1124" s="29"/>
    </row>
    <row r="1125" spans="9:16">
      <c r="I1125" s="10"/>
      <c r="J1125" s="10"/>
      <c r="K1125" s="10"/>
      <c r="L1125" s="10"/>
      <c r="M1125" s="272"/>
      <c r="N1125" s="58"/>
      <c r="O1125" s="29"/>
      <c r="P1125" s="29"/>
    </row>
    <row r="1126" spans="9:16">
      <c r="I1126" s="10"/>
      <c r="J1126" s="10"/>
      <c r="K1126" s="10"/>
      <c r="L1126" s="10"/>
      <c r="M1126" s="272"/>
      <c r="N1126" s="58"/>
      <c r="O1126" s="29"/>
      <c r="P1126" s="29"/>
    </row>
    <row r="1127" spans="9:16">
      <c r="I1127" s="10"/>
      <c r="J1127" s="10"/>
      <c r="K1127" s="10"/>
      <c r="L1127" s="10"/>
      <c r="M1127" s="272"/>
      <c r="N1127" s="58"/>
      <c r="O1127" s="29"/>
      <c r="P1127" s="29"/>
    </row>
  </sheetData>
  <autoFilter ref="A1:AN339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W2800"/>
  <sheetViews>
    <sheetView rightToLeft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5"/>
  <cols>
    <col min="1" max="1" width="12.42578125" customWidth="1"/>
    <col min="2" max="2" width="46.28515625" customWidth="1"/>
    <col min="3" max="3" width="6" customWidth="1"/>
    <col min="4" max="4" width="11.85546875" bestFit="1" customWidth="1"/>
    <col min="5" max="5" width="13.42578125" hidden="1" customWidth="1"/>
    <col min="6" max="8" width="11.7109375" customWidth="1"/>
    <col min="9" max="9" width="9.7109375" customWidth="1"/>
    <col min="10" max="10" width="6" hidden="1" customWidth="1"/>
    <col min="11" max="11" width="9.85546875" customWidth="1"/>
    <col min="12" max="12" width="11.140625" style="190" customWidth="1"/>
    <col min="13" max="13" width="9.42578125" style="190" customWidth="1"/>
    <col min="14" max="15" width="9.5703125" style="209" customWidth="1"/>
    <col min="16" max="16" width="10.7109375" style="209" customWidth="1"/>
    <col min="17" max="17" width="9.28515625" customWidth="1"/>
    <col min="18" max="18" width="13.28515625" hidden="1" customWidth="1"/>
    <col min="19" max="19" width="11.5703125" customWidth="1"/>
    <col min="20" max="21" width="11.7109375" customWidth="1"/>
    <col min="22" max="22" width="9.7109375" customWidth="1"/>
    <col min="23" max="23" width="14.42578125" hidden="1" customWidth="1"/>
    <col min="24" max="24" width="12.28515625" customWidth="1"/>
    <col min="25" max="25" width="11.140625" style="190" customWidth="1"/>
    <col min="26" max="26" width="9.42578125" style="190" customWidth="1"/>
    <col min="27" max="28" width="9.5703125" style="209" customWidth="1"/>
    <col min="29" max="29" width="10.7109375" style="209" customWidth="1"/>
    <col min="30" max="30" width="9.42578125" bestFit="1" customWidth="1"/>
    <col min="31" max="31" width="13.140625" hidden="1" customWidth="1"/>
    <col min="32" max="32" width="11.5703125" customWidth="1"/>
    <col min="33" max="34" width="11.7109375" customWidth="1"/>
    <col min="35" max="35" width="9.7109375" customWidth="1"/>
    <col min="36" max="36" width="13.140625" hidden="1" customWidth="1"/>
    <col min="37" max="37" width="12.28515625" customWidth="1"/>
    <col min="38" max="38" width="11.140625" style="190" customWidth="1"/>
    <col min="39" max="39" width="9.42578125" style="190" customWidth="1"/>
    <col min="40" max="41" width="9.5703125" style="209" customWidth="1"/>
    <col min="42" max="42" width="10.7109375" style="209" customWidth="1"/>
    <col min="43" max="43" width="12.5703125" customWidth="1"/>
    <col min="44" max="44" width="12.5703125" style="113" customWidth="1"/>
    <col min="45" max="45" width="11.42578125" customWidth="1"/>
    <col min="46" max="46" width="14.5703125" hidden="1" customWidth="1"/>
    <col min="47" max="47" width="14.5703125" customWidth="1"/>
    <col min="48" max="48" width="11.7109375" customWidth="1"/>
    <col min="49" max="49" width="10.7109375" customWidth="1"/>
  </cols>
  <sheetData>
    <row r="1" spans="1:49" s="113" customFormat="1" ht="29.25" customHeight="1">
      <c r="A1" s="417" t="s">
        <v>2</v>
      </c>
      <c r="B1" s="417" t="s">
        <v>3</v>
      </c>
      <c r="C1" s="215"/>
      <c r="D1" s="207"/>
      <c r="E1" s="207"/>
      <c r="F1" s="207"/>
      <c r="G1" s="207"/>
      <c r="H1" s="207"/>
      <c r="I1" s="216"/>
      <c r="J1" s="206"/>
      <c r="K1" s="252"/>
      <c r="L1" s="217"/>
      <c r="M1" s="221"/>
      <c r="N1" s="208"/>
      <c r="O1" s="208"/>
      <c r="P1" s="208"/>
      <c r="Q1" s="207"/>
      <c r="R1" s="207"/>
      <c r="S1" s="218"/>
      <c r="T1" s="207"/>
      <c r="U1" s="207"/>
      <c r="V1" s="216"/>
      <c r="W1" s="201"/>
      <c r="X1" s="258"/>
      <c r="Y1" s="217"/>
      <c r="Z1" s="221"/>
      <c r="AA1" s="208"/>
      <c r="AB1" s="208"/>
      <c r="AC1" s="208"/>
      <c r="AD1" s="207"/>
      <c r="AE1" s="207"/>
      <c r="AF1" s="218"/>
      <c r="AG1" s="207"/>
      <c r="AH1" s="207"/>
      <c r="AI1" s="216"/>
      <c r="AJ1" s="200"/>
      <c r="AK1" s="258"/>
      <c r="AL1" s="217"/>
      <c r="AM1" s="221"/>
      <c r="AN1" s="208"/>
      <c r="AO1" s="208"/>
      <c r="AP1" s="208"/>
      <c r="AQ1" s="219"/>
      <c r="AR1" s="219"/>
    </row>
    <row r="2" spans="1:49" ht="42.75" customHeight="1">
      <c r="A2" s="417"/>
      <c r="B2" s="417"/>
      <c r="C2" s="210" t="s">
        <v>678</v>
      </c>
      <c r="D2" s="194" t="s">
        <v>711</v>
      </c>
      <c r="E2" s="194" t="s">
        <v>679</v>
      </c>
      <c r="F2" s="194" t="s">
        <v>707</v>
      </c>
      <c r="G2" s="226" t="s">
        <v>696</v>
      </c>
      <c r="H2" s="220" t="s">
        <v>698</v>
      </c>
      <c r="I2" s="239" t="s">
        <v>723</v>
      </c>
      <c r="J2" s="248" t="s">
        <v>675</v>
      </c>
      <c r="K2" s="254" t="s">
        <v>724</v>
      </c>
      <c r="L2" s="222" t="s">
        <v>697</v>
      </c>
      <c r="M2" s="249" t="s">
        <v>710</v>
      </c>
      <c r="N2" s="236" t="s">
        <v>693</v>
      </c>
      <c r="O2" s="211" t="s">
        <v>712</v>
      </c>
      <c r="P2" s="223" t="s">
        <v>713</v>
      </c>
      <c r="Q2" s="194" t="s">
        <v>714</v>
      </c>
      <c r="R2" s="194" t="s">
        <v>688</v>
      </c>
      <c r="S2" s="194" t="s">
        <v>708</v>
      </c>
      <c r="T2" s="226" t="s">
        <v>705</v>
      </c>
      <c r="U2" s="220" t="s">
        <v>699</v>
      </c>
      <c r="V2" s="239" t="s">
        <v>725</v>
      </c>
      <c r="W2" s="194" t="s">
        <v>676</v>
      </c>
      <c r="X2" s="254" t="s">
        <v>726</v>
      </c>
      <c r="Y2" s="222" t="s">
        <v>702</v>
      </c>
      <c r="Z2" s="234" t="s">
        <v>703</v>
      </c>
      <c r="AA2" s="236" t="s">
        <v>694</v>
      </c>
      <c r="AB2" s="211" t="s">
        <v>715</v>
      </c>
      <c r="AC2" s="223" t="s">
        <v>716</v>
      </c>
      <c r="AD2" s="194" t="s">
        <v>689</v>
      </c>
      <c r="AE2" s="194" t="s">
        <v>690</v>
      </c>
      <c r="AF2" s="194" t="s">
        <v>709</v>
      </c>
      <c r="AG2" s="226" t="s">
        <v>704</v>
      </c>
      <c r="AH2" s="220" t="s">
        <v>706</v>
      </c>
      <c r="AI2" s="239" t="s">
        <v>728</v>
      </c>
      <c r="AJ2" s="184" t="s">
        <v>677</v>
      </c>
      <c r="AK2" s="254" t="s">
        <v>727</v>
      </c>
      <c r="AL2" s="192" t="s">
        <v>701</v>
      </c>
      <c r="AM2" s="234" t="s">
        <v>700</v>
      </c>
      <c r="AN2" s="236" t="s">
        <v>695</v>
      </c>
      <c r="AO2" s="211" t="s">
        <v>717</v>
      </c>
      <c r="AP2" s="223" t="s">
        <v>718</v>
      </c>
      <c r="AQ2" s="240" t="s">
        <v>719</v>
      </c>
      <c r="AR2" s="243" t="s">
        <v>721</v>
      </c>
      <c r="AS2" s="245" t="s">
        <v>729</v>
      </c>
      <c r="AT2" s="245" t="s">
        <v>729</v>
      </c>
      <c r="AU2" s="245" t="s">
        <v>730</v>
      </c>
      <c r="AV2" s="205" t="s">
        <v>720</v>
      </c>
      <c r="AW2" s="247" t="s">
        <v>722</v>
      </c>
    </row>
    <row r="3" spans="1:49" ht="15.75">
      <c r="A3" s="185">
        <v>13090204</v>
      </c>
      <c r="B3" s="185" t="s">
        <v>31</v>
      </c>
      <c r="C3" s="186">
        <v>1</v>
      </c>
      <c r="D3" s="3" t="e">
        <f>'بودجه 1402-ماهانه'!M3</f>
        <v>#REF!</v>
      </c>
      <c r="E3" s="3" t="e">
        <f>'بودجه 1402-ماهانه'!N3</f>
        <v>#REF!</v>
      </c>
      <c r="F3" s="3">
        <v>2400</v>
      </c>
      <c r="G3" s="227" t="e">
        <f>D3/C3</f>
        <v>#REF!</v>
      </c>
      <c r="H3" s="230">
        <f>F3/C3</f>
        <v>2400</v>
      </c>
      <c r="I3" s="231">
        <v>724</v>
      </c>
      <c r="J3" s="3"/>
      <c r="K3" s="255">
        <v>1120</v>
      </c>
      <c r="L3" s="250" t="e">
        <f t="shared" ref="L3:L28" si="0">I3/G3</f>
        <v>#REF!</v>
      </c>
      <c r="M3" s="251">
        <f>K3/H3</f>
        <v>0.46666666666666667</v>
      </c>
      <c r="N3" s="237">
        <v>0</v>
      </c>
      <c r="O3" s="212" t="e">
        <f t="shared" ref="O3:O28" si="1">N3/G3</f>
        <v>#REF!</v>
      </c>
      <c r="P3" s="225">
        <f>N3/H3</f>
        <v>0</v>
      </c>
      <c r="Q3" s="3" t="e">
        <f>'بودجه 1402-ماهانه'!O3</f>
        <v>#REF!</v>
      </c>
      <c r="R3" s="3" t="e">
        <f>'بودجه 1402-ماهانه'!P3</f>
        <v>#REF!</v>
      </c>
      <c r="S3" s="3">
        <v>2880</v>
      </c>
      <c r="T3" s="227" t="e">
        <f t="shared" ref="T3:T31" si="2">Q3/C3</f>
        <v>#REF!</v>
      </c>
      <c r="U3" s="230">
        <f>S3/C3</f>
        <v>2880</v>
      </c>
      <c r="V3" s="231">
        <v>1185</v>
      </c>
      <c r="W3" s="3">
        <v>392315580</v>
      </c>
      <c r="X3" s="255">
        <v>1480</v>
      </c>
      <c r="Y3" s="250" t="e">
        <f t="shared" ref="Y3:Y28" si="3">V3/T3</f>
        <v>#REF!</v>
      </c>
      <c r="Z3" s="235">
        <f>X3/U3</f>
        <v>0.51388888888888884</v>
      </c>
      <c r="AA3" s="237">
        <v>0</v>
      </c>
      <c r="AB3" s="212" t="e">
        <f t="shared" ref="AB3:AB28" si="4">AA3/T3</f>
        <v>#REF!</v>
      </c>
      <c r="AC3" s="224">
        <f>AA3/U3</f>
        <v>0</v>
      </c>
      <c r="AD3" s="3" t="e">
        <f>'بودجه 1402-ماهانه'!Q3</f>
        <v>#REF!</v>
      </c>
      <c r="AE3" s="3" t="e">
        <f>'بودجه 1402-ماهانه'!R3</f>
        <v>#REF!</v>
      </c>
      <c r="AF3" s="3">
        <v>4800</v>
      </c>
      <c r="AG3" s="227" t="e">
        <f t="shared" ref="AG3:AG31" si="5">AD3/C3</f>
        <v>#REF!</v>
      </c>
      <c r="AH3" s="230">
        <f>AF3/C3</f>
        <v>4800</v>
      </c>
      <c r="AI3" s="231">
        <v>844</v>
      </c>
      <c r="AJ3" s="17">
        <v>279421392</v>
      </c>
      <c r="AK3" s="255">
        <v>1317</v>
      </c>
      <c r="AL3" s="188" t="e">
        <f t="shared" ref="AL3:AL28" si="6">AI3/AG3</f>
        <v>#REF!</v>
      </c>
      <c r="AM3" s="235">
        <f>AK3/AH3</f>
        <v>0.27437499999999998</v>
      </c>
      <c r="AN3" s="237">
        <v>19728</v>
      </c>
      <c r="AO3" s="212" t="e">
        <f t="shared" ref="AO3:AO28" si="7">AN3/AG3</f>
        <v>#REF!</v>
      </c>
      <c r="AP3" s="224">
        <f>AN3/AH3</f>
        <v>4.1100000000000003</v>
      </c>
      <c r="AQ3" s="241" t="e">
        <f t="shared" ref="AQ3:AQ34" si="8">G3+T3+AG3</f>
        <v>#REF!</v>
      </c>
      <c r="AR3" s="244">
        <f>AH3+U3+H3</f>
        <v>10080</v>
      </c>
      <c r="AS3" s="17">
        <f>AI3+V3+I3</f>
        <v>2753</v>
      </c>
      <c r="AT3" s="17">
        <f>AJ3+W3+J3</f>
        <v>671736972</v>
      </c>
      <c r="AU3" s="17">
        <f>AK3+X3+K3</f>
        <v>3917</v>
      </c>
      <c r="AV3" s="188" t="e">
        <f t="shared" ref="AV3:AV28" si="9">AS3/AQ3</f>
        <v>#REF!</v>
      </c>
      <c r="AW3" s="246">
        <f>AU3/AR3</f>
        <v>0.38859126984126985</v>
      </c>
    </row>
    <row r="4" spans="1:49" ht="15.75">
      <c r="A4" s="185">
        <v>13090199</v>
      </c>
      <c r="B4" s="185" t="s">
        <v>34</v>
      </c>
      <c r="C4" s="186">
        <v>1</v>
      </c>
      <c r="D4" s="17" t="e">
        <f>'بودجه 1402-ماهانه'!M4</f>
        <v>#REF!</v>
      </c>
      <c r="E4" s="17" t="e">
        <f>'بودجه 1402-ماهانه'!N4</f>
        <v>#REF!</v>
      </c>
      <c r="F4" s="17">
        <v>12000</v>
      </c>
      <c r="G4" s="228" t="e">
        <f t="shared" ref="G4:G70" si="10">D4/C4</f>
        <v>#REF!</v>
      </c>
      <c r="H4" s="230">
        <f t="shared" ref="H4:H67" si="11">F4/C4</f>
        <v>12000</v>
      </c>
      <c r="I4" s="232">
        <v>15225</v>
      </c>
      <c r="J4" s="17">
        <v>6112608645</v>
      </c>
      <c r="K4" s="256">
        <v>15225</v>
      </c>
      <c r="L4" s="188" t="e">
        <f t="shared" si="0"/>
        <v>#REF!</v>
      </c>
      <c r="M4" s="251">
        <f t="shared" ref="M4:M28" si="12">K4/H4</f>
        <v>1.26875</v>
      </c>
      <c r="N4" s="238">
        <v>0</v>
      </c>
      <c r="O4" s="212" t="e">
        <f t="shared" si="1"/>
        <v>#REF!</v>
      </c>
      <c r="P4" s="224">
        <f t="shared" ref="P4:P67" si="13">N4/H4</f>
        <v>0</v>
      </c>
      <c r="Q4" s="17" t="e">
        <f>'بودجه 1402-ماهانه'!O4</f>
        <v>#REF!</v>
      </c>
      <c r="R4" s="17" t="e">
        <f>'بودجه 1402-ماهانه'!P4</f>
        <v>#REF!</v>
      </c>
      <c r="S4" s="17">
        <v>14400</v>
      </c>
      <c r="T4" s="228" t="e">
        <f t="shared" si="2"/>
        <v>#REF!</v>
      </c>
      <c r="U4" s="230">
        <f t="shared" ref="U4:U67" si="14">S4/C4</f>
        <v>14400</v>
      </c>
      <c r="V4" s="232">
        <v>14087</v>
      </c>
      <c r="W4" s="17">
        <v>5643712420</v>
      </c>
      <c r="X4" s="256">
        <v>14087</v>
      </c>
      <c r="Y4" s="188" t="e">
        <f t="shared" si="3"/>
        <v>#REF!</v>
      </c>
      <c r="Z4" s="235">
        <f t="shared" ref="Z4:Z28" si="15">X4/U4</f>
        <v>0.97826388888888893</v>
      </c>
      <c r="AA4" s="238">
        <v>0</v>
      </c>
      <c r="AB4" s="212" t="e">
        <f t="shared" si="4"/>
        <v>#REF!</v>
      </c>
      <c r="AC4" s="224">
        <f t="shared" ref="AC4:AC67" si="16">AA4/U4</f>
        <v>0</v>
      </c>
      <c r="AD4" s="17" t="e">
        <f>'بودجه 1402-ماهانه'!Q4</f>
        <v>#REF!</v>
      </c>
      <c r="AE4" s="17" t="e">
        <f>'بودجه 1402-ماهانه'!R4</f>
        <v>#REF!</v>
      </c>
      <c r="AF4" s="17">
        <v>24000</v>
      </c>
      <c r="AG4" s="228" t="e">
        <f t="shared" si="5"/>
        <v>#REF!</v>
      </c>
      <c r="AH4" s="230">
        <f t="shared" ref="AH4:AH67" si="17">AF4/C4</f>
        <v>24000</v>
      </c>
      <c r="AI4" s="232">
        <v>19430</v>
      </c>
      <c r="AJ4" s="17">
        <v>7800817559</v>
      </c>
      <c r="AK4" s="256">
        <v>21305</v>
      </c>
      <c r="AL4" s="188" t="e">
        <f t="shared" si="6"/>
        <v>#REF!</v>
      </c>
      <c r="AM4" s="235">
        <f>AK4/AH4</f>
        <v>0.88770833333333332</v>
      </c>
      <c r="AN4" s="238">
        <v>20475</v>
      </c>
      <c r="AO4" s="212" t="e">
        <f t="shared" si="7"/>
        <v>#REF!</v>
      </c>
      <c r="AP4" s="224">
        <f t="shared" ref="AP4:AP28" si="18">AN4/AH4</f>
        <v>0.85312500000000002</v>
      </c>
      <c r="AQ4" s="241" t="e">
        <f t="shared" si="8"/>
        <v>#REF!</v>
      </c>
      <c r="AR4" s="244">
        <f t="shared" ref="AR4:AR67" si="19">AH4+U4+H4</f>
        <v>50400</v>
      </c>
      <c r="AS4" s="17">
        <f t="shared" ref="AS4:AS35" si="20">AI4+V4+I4</f>
        <v>48742</v>
      </c>
      <c r="AT4" s="17">
        <f t="shared" ref="AT4:AT35" si="21">AJ4+W4+J4</f>
        <v>19557138624</v>
      </c>
      <c r="AU4" s="17">
        <f t="shared" ref="AU4:AU67" si="22">AK4+X4+K4</f>
        <v>50617</v>
      </c>
      <c r="AV4" s="188" t="e">
        <f t="shared" si="9"/>
        <v>#REF!</v>
      </c>
      <c r="AW4" s="246">
        <f t="shared" ref="AW4:AW28" si="23">AU4/AR4</f>
        <v>1.0043055555555556</v>
      </c>
    </row>
    <row r="5" spans="1:49" ht="15.75">
      <c r="A5" s="185">
        <v>13090205</v>
      </c>
      <c r="B5" s="185" t="s">
        <v>35</v>
      </c>
      <c r="C5" s="186">
        <v>1</v>
      </c>
      <c r="D5" s="17" t="e">
        <f>'بودجه 1402-ماهانه'!M5</f>
        <v>#REF!</v>
      </c>
      <c r="E5" s="17" t="e">
        <f>'بودجه 1402-ماهانه'!N5</f>
        <v>#REF!</v>
      </c>
      <c r="F5" s="17">
        <v>51000</v>
      </c>
      <c r="G5" s="228" t="e">
        <f t="shared" si="10"/>
        <v>#REF!</v>
      </c>
      <c r="H5" s="230">
        <f t="shared" si="11"/>
        <v>51000</v>
      </c>
      <c r="I5" s="232">
        <v>53140</v>
      </c>
      <c r="J5" s="17">
        <v>13031531813</v>
      </c>
      <c r="K5" s="256">
        <v>53140</v>
      </c>
      <c r="L5" s="188" t="e">
        <f t="shared" si="0"/>
        <v>#REF!</v>
      </c>
      <c r="M5" s="251">
        <f t="shared" si="12"/>
        <v>1.0419607843137255</v>
      </c>
      <c r="N5" s="238">
        <v>0</v>
      </c>
      <c r="O5" s="212" t="e">
        <f t="shared" si="1"/>
        <v>#REF!</v>
      </c>
      <c r="P5" s="224">
        <f t="shared" si="13"/>
        <v>0</v>
      </c>
      <c r="Q5" s="17" t="e">
        <f>'بودجه 1402-ماهانه'!O5</f>
        <v>#REF!</v>
      </c>
      <c r="R5" s="17" t="e">
        <f>'بودجه 1402-ماهانه'!P5</f>
        <v>#REF!</v>
      </c>
      <c r="S5" s="17">
        <v>61200</v>
      </c>
      <c r="T5" s="228" t="e">
        <f t="shared" si="2"/>
        <v>#REF!</v>
      </c>
      <c r="U5" s="230">
        <f t="shared" si="14"/>
        <v>61200</v>
      </c>
      <c r="V5" s="232">
        <v>60684</v>
      </c>
      <c r="W5" s="17">
        <v>14885361500</v>
      </c>
      <c r="X5" s="256">
        <v>60684</v>
      </c>
      <c r="Y5" s="188" t="e">
        <f t="shared" si="3"/>
        <v>#REF!</v>
      </c>
      <c r="Z5" s="235">
        <f t="shared" si="15"/>
        <v>0.9915686274509804</v>
      </c>
      <c r="AA5" s="238">
        <v>93660</v>
      </c>
      <c r="AB5" s="212" t="e">
        <f t="shared" si="4"/>
        <v>#REF!</v>
      </c>
      <c r="AC5" s="224">
        <f t="shared" si="16"/>
        <v>1.530392156862745</v>
      </c>
      <c r="AD5" s="17" t="e">
        <f>'بودجه 1402-ماهانه'!Q5</f>
        <v>#REF!</v>
      </c>
      <c r="AE5" s="17" t="e">
        <f>'بودجه 1402-ماهانه'!R5</f>
        <v>#REF!</v>
      </c>
      <c r="AF5" s="17">
        <v>102000</v>
      </c>
      <c r="AG5" s="228" t="e">
        <f t="shared" si="5"/>
        <v>#REF!</v>
      </c>
      <c r="AH5" s="230">
        <f t="shared" si="17"/>
        <v>102000</v>
      </c>
      <c r="AI5" s="232">
        <v>64224</v>
      </c>
      <c r="AJ5" s="17">
        <v>15753900997</v>
      </c>
      <c r="AK5" s="256">
        <v>64224</v>
      </c>
      <c r="AL5" s="188" t="e">
        <f t="shared" si="6"/>
        <v>#REF!</v>
      </c>
      <c r="AM5" s="235">
        <f t="shared" ref="AM5:AM28" si="24">AK5/AH5</f>
        <v>0.62964705882352945</v>
      </c>
      <c r="AN5" s="238">
        <v>59430</v>
      </c>
      <c r="AO5" s="212" t="e">
        <f t="shared" si="7"/>
        <v>#REF!</v>
      </c>
      <c r="AP5" s="224">
        <f t="shared" si="18"/>
        <v>0.58264705882352941</v>
      </c>
      <c r="AQ5" s="241" t="e">
        <f t="shared" si="8"/>
        <v>#REF!</v>
      </c>
      <c r="AR5" s="244">
        <f t="shared" si="19"/>
        <v>214200</v>
      </c>
      <c r="AS5" s="17">
        <f t="shared" si="20"/>
        <v>178048</v>
      </c>
      <c r="AT5" s="17">
        <f t="shared" si="21"/>
        <v>43670794310</v>
      </c>
      <c r="AU5" s="17">
        <f t="shared" si="22"/>
        <v>178048</v>
      </c>
      <c r="AV5" s="188" t="e">
        <f t="shared" si="9"/>
        <v>#REF!</v>
      </c>
      <c r="AW5" s="246">
        <f t="shared" si="23"/>
        <v>0.83122315592903828</v>
      </c>
    </row>
    <row r="6" spans="1:49" ht="15.75">
      <c r="A6" s="185">
        <v>13090198</v>
      </c>
      <c r="B6" s="185" t="s">
        <v>36</v>
      </c>
      <c r="C6" s="186">
        <v>1</v>
      </c>
      <c r="D6" s="17" t="e">
        <f>'بودجه 1402-ماهانه'!M6</f>
        <v>#REF!</v>
      </c>
      <c r="E6" s="17" t="e">
        <f>'بودجه 1402-ماهانه'!N6</f>
        <v>#REF!</v>
      </c>
      <c r="F6" s="17">
        <v>28500</v>
      </c>
      <c r="G6" s="228" t="e">
        <f t="shared" si="10"/>
        <v>#REF!</v>
      </c>
      <c r="H6" s="230">
        <f t="shared" si="11"/>
        <v>28500</v>
      </c>
      <c r="I6" s="232">
        <v>25047</v>
      </c>
      <c r="J6" s="17">
        <v>8933361111</v>
      </c>
      <c r="K6" s="256">
        <v>25097</v>
      </c>
      <c r="L6" s="188" t="e">
        <f t="shared" si="0"/>
        <v>#REF!</v>
      </c>
      <c r="M6" s="251">
        <f t="shared" si="12"/>
        <v>0.88059649122807016</v>
      </c>
      <c r="N6" s="238">
        <v>0</v>
      </c>
      <c r="O6" s="212" t="e">
        <f t="shared" si="1"/>
        <v>#REF!</v>
      </c>
      <c r="P6" s="224">
        <f t="shared" si="13"/>
        <v>0</v>
      </c>
      <c r="Q6" s="17" t="e">
        <f>'بودجه 1402-ماهانه'!O6</f>
        <v>#REF!</v>
      </c>
      <c r="R6" s="17" t="e">
        <f>'بودجه 1402-ماهانه'!P6</f>
        <v>#REF!</v>
      </c>
      <c r="S6" s="17">
        <v>34200</v>
      </c>
      <c r="T6" s="228" t="e">
        <f t="shared" si="2"/>
        <v>#REF!</v>
      </c>
      <c r="U6" s="230">
        <f t="shared" si="14"/>
        <v>34200</v>
      </c>
      <c r="V6" s="232">
        <v>26744</v>
      </c>
      <c r="W6" s="17">
        <v>9548266479</v>
      </c>
      <c r="X6" s="256">
        <v>26749.64347826087</v>
      </c>
      <c r="Y6" s="188" t="e">
        <f t="shared" si="3"/>
        <v>#REF!</v>
      </c>
      <c r="Z6" s="235">
        <f t="shared" si="15"/>
        <v>0.78215331807780319</v>
      </c>
      <c r="AA6" s="238">
        <v>80670</v>
      </c>
      <c r="AB6" s="212" t="e">
        <f t="shared" si="4"/>
        <v>#REF!</v>
      </c>
      <c r="AC6" s="224">
        <f t="shared" si="16"/>
        <v>2.3587719298245613</v>
      </c>
      <c r="AD6" s="17" t="e">
        <f>'بودجه 1402-ماهانه'!Q6</f>
        <v>#REF!</v>
      </c>
      <c r="AE6" s="17" t="e">
        <f>'بودجه 1402-ماهانه'!R6</f>
        <v>#REF!</v>
      </c>
      <c r="AF6" s="17">
        <v>57000</v>
      </c>
      <c r="AG6" s="228" t="e">
        <f t="shared" si="5"/>
        <v>#REF!</v>
      </c>
      <c r="AH6" s="230">
        <f t="shared" si="17"/>
        <v>57000</v>
      </c>
      <c r="AI6" s="232">
        <v>29072</v>
      </c>
      <c r="AJ6" s="17">
        <v>10992533881</v>
      </c>
      <c r="AK6" s="256">
        <v>29101</v>
      </c>
      <c r="AL6" s="188" t="e">
        <f t="shared" si="6"/>
        <v>#REF!</v>
      </c>
      <c r="AM6" s="235">
        <f t="shared" si="24"/>
        <v>0.51054385964912286</v>
      </c>
      <c r="AN6" s="238">
        <v>80600</v>
      </c>
      <c r="AO6" s="212" t="e">
        <f t="shared" si="7"/>
        <v>#REF!</v>
      </c>
      <c r="AP6" s="224">
        <f t="shared" si="18"/>
        <v>1.4140350877192982</v>
      </c>
      <c r="AQ6" s="241" t="e">
        <f t="shared" si="8"/>
        <v>#REF!</v>
      </c>
      <c r="AR6" s="244">
        <f t="shared" si="19"/>
        <v>119700</v>
      </c>
      <c r="AS6" s="17">
        <f t="shared" si="20"/>
        <v>80863</v>
      </c>
      <c r="AT6" s="17">
        <f t="shared" si="21"/>
        <v>29474161471</v>
      </c>
      <c r="AU6" s="17">
        <f t="shared" si="22"/>
        <v>80947.64347826087</v>
      </c>
      <c r="AV6" s="188" t="e">
        <f t="shared" si="9"/>
        <v>#REF!</v>
      </c>
      <c r="AW6" s="246">
        <f t="shared" si="23"/>
        <v>0.6762543314808761</v>
      </c>
    </row>
    <row r="7" spans="1:49" ht="15.75">
      <c r="A7" s="185">
        <v>13090208</v>
      </c>
      <c r="B7" s="185" t="s">
        <v>226</v>
      </c>
      <c r="C7" s="186">
        <v>1</v>
      </c>
      <c r="D7" s="17" t="e">
        <f>'بودجه 1402-ماهانه'!M7</f>
        <v>#REF!</v>
      </c>
      <c r="E7" s="17" t="e">
        <f>'بودجه 1402-ماهانه'!N7</f>
        <v>#REF!</v>
      </c>
      <c r="F7" s="17">
        <v>36000</v>
      </c>
      <c r="G7" s="228" t="e">
        <f t="shared" si="10"/>
        <v>#REF!</v>
      </c>
      <c r="H7" s="230">
        <f t="shared" si="11"/>
        <v>36000</v>
      </c>
      <c r="I7" s="232">
        <v>69667</v>
      </c>
      <c r="J7" s="17">
        <v>15861622269</v>
      </c>
      <c r="K7" s="256">
        <v>69667</v>
      </c>
      <c r="L7" s="188" t="e">
        <f t="shared" si="0"/>
        <v>#REF!</v>
      </c>
      <c r="M7" s="251">
        <f t="shared" si="12"/>
        <v>1.9351944444444444</v>
      </c>
      <c r="N7" s="238">
        <v>159524</v>
      </c>
      <c r="O7" s="212" t="e">
        <f t="shared" si="1"/>
        <v>#REF!</v>
      </c>
      <c r="P7" s="224">
        <f t="shared" si="13"/>
        <v>4.431222222222222</v>
      </c>
      <c r="Q7" s="17" t="e">
        <f>'بودجه 1402-ماهانه'!O7</f>
        <v>#REF!</v>
      </c>
      <c r="R7" s="17" t="e">
        <f>'بودجه 1402-ماهانه'!P7</f>
        <v>#REF!</v>
      </c>
      <c r="S7" s="17">
        <v>43200</v>
      </c>
      <c r="T7" s="228" t="e">
        <f t="shared" si="2"/>
        <v>#REF!</v>
      </c>
      <c r="U7" s="230">
        <f t="shared" si="14"/>
        <v>43200</v>
      </c>
      <c r="V7" s="232">
        <v>118968</v>
      </c>
      <c r="W7" s="17">
        <v>29032410036</v>
      </c>
      <c r="X7" s="256">
        <v>118968</v>
      </c>
      <c r="Y7" s="188" t="e">
        <f t="shared" si="3"/>
        <v>#REF!</v>
      </c>
      <c r="Z7" s="235">
        <f t="shared" si="15"/>
        <v>2.7538888888888891</v>
      </c>
      <c r="AA7" s="238">
        <v>37397</v>
      </c>
      <c r="AB7" s="212" t="e">
        <f t="shared" si="4"/>
        <v>#REF!</v>
      </c>
      <c r="AC7" s="224">
        <f t="shared" si="16"/>
        <v>0.86567129629629624</v>
      </c>
      <c r="AD7" s="17" t="e">
        <f>'بودجه 1402-ماهانه'!Q7</f>
        <v>#REF!</v>
      </c>
      <c r="AE7" s="17" t="e">
        <f>'بودجه 1402-ماهانه'!R7</f>
        <v>#REF!</v>
      </c>
      <c r="AF7" s="17">
        <v>72000</v>
      </c>
      <c r="AG7" s="228" t="e">
        <f t="shared" si="5"/>
        <v>#REF!</v>
      </c>
      <c r="AH7" s="230">
        <f t="shared" si="17"/>
        <v>72000</v>
      </c>
      <c r="AI7" s="232">
        <v>88299</v>
      </c>
      <c r="AJ7" s="17">
        <v>21556795630</v>
      </c>
      <c r="AK7" s="256">
        <v>88299</v>
      </c>
      <c r="AL7" s="188" t="e">
        <f t="shared" si="6"/>
        <v>#REF!</v>
      </c>
      <c r="AM7" s="235">
        <f t="shared" si="24"/>
        <v>1.226375</v>
      </c>
      <c r="AN7" s="238">
        <v>46970</v>
      </c>
      <c r="AO7" s="212" t="e">
        <f t="shared" si="7"/>
        <v>#REF!</v>
      </c>
      <c r="AP7" s="224">
        <f t="shared" si="18"/>
        <v>0.65236111111111106</v>
      </c>
      <c r="AQ7" s="241" t="e">
        <f t="shared" si="8"/>
        <v>#REF!</v>
      </c>
      <c r="AR7" s="244">
        <f t="shared" si="19"/>
        <v>151200</v>
      </c>
      <c r="AS7" s="17">
        <f t="shared" si="20"/>
        <v>276934</v>
      </c>
      <c r="AT7" s="17">
        <f t="shared" si="21"/>
        <v>66450827935</v>
      </c>
      <c r="AU7" s="17">
        <f t="shared" si="22"/>
        <v>276934</v>
      </c>
      <c r="AV7" s="188" t="e">
        <f t="shared" si="9"/>
        <v>#REF!</v>
      </c>
      <c r="AW7" s="246">
        <f t="shared" si="23"/>
        <v>1.831574074074074</v>
      </c>
    </row>
    <row r="8" spans="1:49" ht="15.75">
      <c r="A8" s="185">
        <v>13050320</v>
      </c>
      <c r="B8" s="185" t="s">
        <v>45</v>
      </c>
      <c r="C8" s="186">
        <v>1</v>
      </c>
      <c r="D8" s="17" t="e">
        <f>'بودجه 1402-ماهانه'!M8</f>
        <v>#REF!</v>
      </c>
      <c r="E8" s="17" t="e">
        <f>'بودجه 1402-ماهانه'!N8</f>
        <v>#REF!</v>
      </c>
      <c r="F8" s="17">
        <v>3300</v>
      </c>
      <c r="G8" s="228" t="e">
        <f t="shared" si="10"/>
        <v>#REF!</v>
      </c>
      <c r="H8" s="230">
        <f t="shared" si="11"/>
        <v>3300</v>
      </c>
      <c r="I8" s="232"/>
      <c r="J8" s="17"/>
      <c r="K8" s="256">
        <v>0</v>
      </c>
      <c r="L8" s="188" t="e">
        <f t="shared" si="0"/>
        <v>#REF!</v>
      </c>
      <c r="M8" s="251">
        <f t="shared" si="12"/>
        <v>0</v>
      </c>
      <c r="N8" s="238">
        <v>0</v>
      </c>
      <c r="O8" s="212" t="e">
        <f t="shared" si="1"/>
        <v>#REF!</v>
      </c>
      <c r="P8" s="224">
        <f t="shared" si="13"/>
        <v>0</v>
      </c>
      <c r="Q8" s="17" t="e">
        <f>'بودجه 1402-ماهانه'!O8</f>
        <v>#REF!</v>
      </c>
      <c r="R8" s="17" t="e">
        <f>'بودجه 1402-ماهانه'!P8</f>
        <v>#REF!</v>
      </c>
      <c r="S8" s="17">
        <v>3300</v>
      </c>
      <c r="T8" s="228" t="e">
        <f t="shared" si="2"/>
        <v>#REF!</v>
      </c>
      <c r="U8" s="230">
        <f t="shared" si="14"/>
        <v>3300</v>
      </c>
      <c r="V8" s="232">
        <v>6053</v>
      </c>
      <c r="W8" s="17">
        <v>957584600</v>
      </c>
      <c r="X8" s="256">
        <v>6053</v>
      </c>
      <c r="Y8" s="188" t="e">
        <f t="shared" si="3"/>
        <v>#REF!</v>
      </c>
      <c r="Z8" s="235">
        <f t="shared" si="15"/>
        <v>1.8342424242424242</v>
      </c>
      <c r="AA8" s="238">
        <v>0</v>
      </c>
      <c r="AB8" s="212" t="e">
        <f t="shared" si="4"/>
        <v>#REF!</v>
      </c>
      <c r="AC8" s="224">
        <f t="shared" si="16"/>
        <v>0</v>
      </c>
      <c r="AD8" s="17" t="e">
        <f>'بودجه 1402-ماهانه'!Q8</f>
        <v>#REF!</v>
      </c>
      <c r="AE8" s="17" t="e">
        <f>'بودجه 1402-ماهانه'!R8</f>
        <v>#REF!</v>
      </c>
      <c r="AF8" s="17">
        <v>6600</v>
      </c>
      <c r="AG8" s="228" t="e">
        <f t="shared" si="5"/>
        <v>#REF!</v>
      </c>
      <c r="AH8" s="230">
        <f t="shared" si="17"/>
        <v>6600</v>
      </c>
      <c r="AI8" s="232">
        <v>327</v>
      </c>
      <c r="AJ8" s="17">
        <v>51731400</v>
      </c>
      <c r="AK8" s="256">
        <v>327</v>
      </c>
      <c r="AL8" s="188" t="e">
        <f t="shared" si="6"/>
        <v>#REF!</v>
      </c>
      <c r="AM8" s="235">
        <f t="shared" si="24"/>
        <v>4.9545454545454545E-2</v>
      </c>
      <c r="AN8" s="238">
        <v>0</v>
      </c>
      <c r="AO8" s="212" t="e">
        <f t="shared" si="7"/>
        <v>#REF!</v>
      </c>
      <c r="AP8" s="224">
        <f t="shared" si="18"/>
        <v>0</v>
      </c>
      <c r="AQ8" s="241" t="e">
        <f t="shared" si="8"/>
        <v>#REF!</v>
      </c>
      <c r="AR8" s="244">
        <f t="shared" si="19"/>
        <v>13200</v>
      </c>
      <c r="AS8" s="17">
        <f t="shared" si="20"/>
        <v>6380</v>
      </c>
      <c r="AT8" s="17">
        <f t="shared" si="21"/>
        <v>1009316000</v>
      </c>
      <c r="AU8" s="17">
        <f t="shared" si="22"/>
        <v>6380</v>
      </c>
      <c r="AV8" s="188" t="e">
        <f t="shared" si="9"/>
        <v>#REF!</v>
      </c>
      <c r="AW8" s="246">
        <f t="shared" si="23"/>
        <v>0.48333333333333334</v>
      </c>
    </row>
    <row r="9" spans="1:49" ht="15.75">
      <c r="A9" s="185">
        <v>13050321</v>
      </c>
      <c r="B9" s="185" t="s">
        <v>53</v>
      </c>
      <c r="C9" s="186">
        <v>1</v>
      </c>
      <c r="D9" s="17" t="e">
        <f>'بودجه 1402-ماهانه'!M9</f>
        <v>#REF!</v>
      </c>
      <c r="E9" s="17" t="e">
        <f>'بودجه 1402-ماهانه'!N9</f>
        <v>#REF!</v>
      </c>
      <c r="F9" s="17">
        <v>3300</v>
      </c>
      <c r="G9" s="228" t="e">
        <f t="shared" si="10"/>
        <v>#REF!</v>
      </c>
      <c r="H9" s="230">
        <f t="shared" si="11"/>
        <v>3300</v>
      </c>
      <c r="I9" s="232">
        <v>45</v>
      </c>
      <c r="J9" s="17">
        <v>7119000</v>
      </c>
      <c r="K9" s="256">
        <v>45</v>
      </c>
      <c r="L9" s="188" t="e">
        <f t="shared" si="0"/>
        <v>#REF!</v>
      </c>
      <c r="M9" s="251">
        <f t="shared" si="12"/>
        <v>1.3636363636363636E-2</v>
      </c>
      <c r="N9" s="238">
        <v>0</v>
      </c>
      <c r="O9" s="212" t="e">
        <f t="shared" si="1"/>
        <v>#REF!</v>
      </c>
      <c r="P9" s="224">
        <f t="shared" si="13"/>
        <v>0</v>
      </c>
      <c r="Q9" s="17" t="e">
        <f>'بودجه 1402-ماهانه'!O9</f>
        <v>#REF!</v>
      </c>
      <c r="R9" s="17" t="e">
        <f>'بودجه 1402-ماهانه'!P9</f>
        <v>#REF!</v>
      </c>
      <c r="S9" s="17">
        <v>3960</v>
      </c>
      <c r="T9" s="228" t="e">
        <f t="shared" si="2"/>
        <v>#REF!</v>
      </c>
      <c r="U9" s="230">
        <f t="shared" si="14"/>
        <v>3960</v>
      </c>
      <c r="V9" s="232"/>
      <c r="W9" s="17"/>
      <c r="X9" s="256">
        <v>0</v>
      </c>
      <c r="Y9" s="188" t="e">
        <f t="shared" si="3"/>
        <v>#REF!</v>
      </c>
      <c r="Z9" s="235">
        <f t="shared" si="15"/>
        <v>0</v>
      </c>
      <c r="AA9" s="238">
        <v>0</v>
      </c>
      <c r="AB9" s="212" t="e">
        <f t="shared" si="4"/>
        <v>#REF!</v>
      </c>
      <c r="AC9" s="224">
        <f t="shared" si="16"/>
        <v>0</v>
      </c>
      <c r="AD9" s="17" t="e">
        <f>'بودجه 1402-ماهانه'!Q9</f>
        <v>#REF!</v>
      </c>
      <c r="AE9" s="17" t="e">
        <f>'بودجه 1402-ماهانه'!R9</f>
        <v>#REF!</v>
      </c>
      <c r="AF9" s="17">
        <v>5940</v>
      </c>
      <c r="AG9" s="228" t="e">
        <f t="shared" si="5"/>
        <v>#REF!</v>
      </c>
      <c r="AH9" s="230">
        <f t="shared" si="17"/>
        <v>5940</v>
      </c>
      <c r="AI9" s="232"/>
      <c r="AJ9" s="17"/>
      <c r="AK9" s="256">
        <v>0</v>
      </c>
      <c r="AL9" s="188" t="e">
        <f t="shared" si="6"/>
        <v>#REF!</v>
      </c>
      <c r="AM9" s="235">
        <f t="shared" si="24"/>
        <v>0</v>
      </c>
      <c r="AN9" s="238">
        <v>0</v>
      </c>
      <c r="AO9" s="212" t="e">
        <f t="shared" si="7"/>
        <v>#REF!</v>
      </c>
      <c r="AP9" s="224">
        <f t="shared" si="18"/>
        <v>0</v>
      </c>
      <c r="AQ9" s="241" t="e">
        <f t="shared" si="8"/>
        <v>#REF!</v>
      </c>
      <c r="AR9" s="244">
        <f t="shared" si="19"/>
        <v>13200</v>
      </c>
      <c r="AS9" s="17">
        <f t="shared" si="20"/>
        <v>45</v>
      </c>
      <c r="AT9" s="17">
        <f t="shared" si="21"/>
        <v>7119000</v>
      </c>
      <c r="AU9" s="17">
        <f t="shared" si="22"/>
        <v>45</v>
      </c>
      <c r="AV9" s="191" t="e">
        <f t="shared" si="9"/>
        <v>#REF!</v>
      </c>
      <c r="AW9" s="246">
        <f t="shared" si="23"/>
        <v>3.4090909090909089E-3</v>
      </c>
    </row>
    <row r="10" spans="1:49" ht="15.75">
      <c r="A10" s="185">
        <v>13020324</v>
      </c>
      <c r="B10" s="185" t="s">
        <v>59</v>
      </c>
      <c r="C10" s="186">
        <v>1</v>
      </c>
      <c r="D10" s="17" t="e">
        <f>'بودجه 1402-ماهانه'!M10</f>
        <v>#REF!</v>
      </c>
      <c r="E10" s="17" t="e">
        <f>'بودجه 1402-ماهانه'!N10</f>
        <v>#REF!</v>
      </c>
      <c r="F10" s="17">
        <v>3300</v>
      </c>
      <c r="G10" s="228" t="e">
        <f t="shared" si="10"/>
        <v>#REF!</v>
      </c>
      <c r="H10" s="230">
        <f t="shared" si="11"/>
        <v>3300</v>
      </c>
      <c r="I10" s="232"/>
      <c r="J10" s="17"/>
      <c r="K10" s="256">
        <v>0</v>
      </c>
      <c r="L10" s="188" t="e">
        <f t="shared" si="0"/>
        <v>#REF!</v>
      </c>
      <c r="M10" s="251">
        <f t="shared" si="12"/>
        <v>0</v>
      </c>
      <c r="N10" s="238">
        <v>0</v>
      </c>
      <c r="O10" s="212" t="e">
        <f t="shared" si="1"/>
        <v>#REF!</v>
      </c>
      <c r="P10" s="224">
        <f t="shared" si="13"/>
        <v>0</v>
      </c>
      <c r="Q10" s="17" t="e">
        <f>'بودجه 1402-ماهانه'!O10</f>
        <v>#REF!</v>
      </c>
      <c r="R10" s="17" t="e">
        <f>'بودجه 1402-ماهانه'!P10</f>
        <v>#REF!</v>
      </c>
      <c r="S10" s="17">
        <v>3960</v>
      </c>
      <c r="T10" s="228" t="e">
        <f t="shared" si="2"/>
        <v>#REF!</v>
      </c>
      <c r="U10" s="230">
        <f t="shared" si="14"/>
        <v>3960</v>
      </c>
      <c r="V10" s="232">
        <v>3988</v>
      </c>
      <c r="W10" s="17">
        <v>540772800</v>
      </c>
      <c r="X10" s="256">
        <v>3988</v>
      </c>
      <c r="Y10" s="188" t="e">
        <f t="shared" si="3"/>
        <v>#REF!</v>
      </c>
      <c r="Z10" s="235">
        <f t="shared" si="15"/>
        <v>1.007070707070707</v>
      </c>
      <c r="AA10" s="238">
        <v>0</v>
      </c>
      <c r="AB10" s="212" t="e">
        <f t="shared" si="4"/>
        <v>#REF!</v>
      </c>
      <c r="AC10" s="224">
        <f t="shared" si="16"/>
        <v>0</v>
      </c>
      <c r="AD10" s="17" t="e">
        <f>'بودجه 1402-ماهانه'!Q10</f>
        <v>#REF!</v>
      </c>
      <c r="AE10" s="17" t="e">
        <f>'بودجه 1402-ماهانه'!R10</f>
        <v>#REF!</v>
      </c>
      <c r="AF10" s="17">
        <v>5940</v>
      </c>
      <c r="AG10" s="228" t="e">
        <f t="shared" si="5"/>
        <v>#REF!</v>
      </c>
      <c r="AH10" s="230">
        <f t="shared" si="17"/>
        <v>5940</v>
      </c>
      <c r="AI10" s="232">
        <v>3329</v>
      </c>
      <c r="AJ10" s="17">
        <v>451412400</v>
      </c>
      <c r="AK10" s="256">
        <v>3329</v>
      </c>
      <c r="AL10" s="188" t="e">
        <f t="shared" si="6"/>
        <v>#REF!</v>
      </c>
      <c r="AM10" s="235">
        <f t="shared" si="24"/>
        <v>0.5604377104377104</v>
      </c>
      <c r="AN10" s="238">
        <v>0</v>
      </c>
      <c r="AO10" s="212" t="e">
        <f t="shared" si="7"/>
        <v>#REF!</v>
      </c>
      <c r="AP10" s="224">
        <f t="shared" si="18"/>
        <v>0</v>
      </c>
      <c r="AQ10" s="241" t="e">
        <f t="shared" si="8"/>
        <v>#REF!</v>
      </c>
      <c r="AR10" s="244">
        <f t="shared" si="19"/>
        <v>13200</v>
      </c>
      <c r="AS10" s="17">
        <f t="shared" si="20"/>
        <v>7317</v>
      </c>
      <c r="AT10" s="17">
        <f t="shared" si="21"/>
        <v>992185200</v>
      </c>
      <c r="AU10" s="17">
        <f t="shared" si="22"/>
        <v>7317</v>
      </c>
      <c r="AV10" s="188" t="e">
        <f t="shared" si="9"/>
        <v>#REF!</v>
      </c>
      <c r="AW10" s="246">
        <f t="shared" si="23"/>
        <v>0.55431818181818182</v>
      </c>
    </row>
    <row r="11" spans="1:49" ht="15.75">
      <c r="A11" s="185">
        <v>13050319</v>
      </c>
      <c r="B11" s="185" t="s">
        <v>62</v>
      </c>
      <c r="C11" s="186">
        <v>1</v>
      </c>
      <c r="D11" s="17" t="e">
        <f>'بودجه 1402-ماهانه'!M11</f>
        <v>#REF!</v>
      </c>
      <c r="E11" s="17" t="e">
        <f>'بودجه 1402-ماهانه'!N11</f>
        <v>#REF!</v>
      </c>
      <c r="F11" s="17">
        <v>1980</v>
      </c>
      <c r="G11" s="228" t="e">
        <f t="shared" si="10"/>
        <v>#REF!</v>
      </c>
      <c r="H11" s="230">
        <f t="shared" si="11"/>
        <v>1980</v>
      </c>
      <c r="I11" s="232">
        <v>1659</v>
      </c>
      <c r="J11" s="17">
        <v>281200500</v>
      </c>
      <c r="K11" s="256">
        <v>1659</v>
      </c>
      <c r="L11" s="188" t="e">
        <f t="shared" si="0"/>
        <v>#REF!</v>
      </c>
      <c r="M11" s="251">
        <f t="shared" si="12"/>
        <v>0.83787878787878789</v>
      </c>
      <c r="N11" s="238">
        <v>0</v>
      </c>
      <c r="O11" s="212" t="e">
        <f t="shared" si="1"/>
        <v>#REF!</v>
      </c>
      <c r="P11" s="224">
        <f t="shared" si="13"/>
        <v>0</v>
      </c>
      <c r="Q11" s="17" t="e">
        <f>'بودجه 1402-ماهانه'!O11</f>
        <v>#REF!</v>
      </c>
      <c r="R11" s="17" t="e">
        <f>'بودجه 1402-ماهانه'!P11</f>
        <v>#REF!</v>
      </c>
      <c r="S11" s="17">
        <v>2376</v>
      </c>
      <c r="T11" s="228" t="e">
        <f t="shared" si="2"/>
        <v>#REF!</v>
      </c>
      <c r="U11" s="230">
        <f t="shared" si="14"/>
        <v>2376</v>
      </c>
      <c r="V11" s="232"/>
      <c r="W11" s="17"/>
      <c r="X11" s="256">
        <v>0</v>
      </c>
      <c r="Y11" s="188" t="e">
        <f t="shared" si="3"/>
        <v>#REF!</v>
      </c>
      <c r="Z11" s="235">
        <f t="shared" si="15"/>
        <v>0</v>
      </c>
      <c r="AA11" s="238">
        <v>0</v>
      </c>
      <c r="AB11" s="212" t="e">
        <f t="shared" si="4"/>
        <v>#REF!</v>
      </c>
      <c r="AC11" s="224">
        <f t="shared" si="16"/>
        <v>0</v>
      </c>
      <c r="AD11" s="17" t="e">
        <f>'بودجه 1402-ماهانه'!Q11</f>
        <v>#REF!</v>
      </c>
      <c r="AE11" s="17" t="e">
        <f>'بودجه 1402-ماهانه'!R11</f>
        <v>#REF!</v>
      </c>
      <c r="AF11" s="17">
        <v>3960</v>
      </c>
      <c r="AG11" s="228" t="e">
        <f t="shared" si="5"/>
        <v>#REF!</v>
      </c>
      <c r="AH11" s="230">
        <f t="shared" si="17"/>
        <v>3960</v>
      </c>
      <c r="AI11" s="232"/>
      <c r="AJ11" s="17"/>
      <c r="AK11" s="256">
        <v>0</v>
      </c>
      <c r="AL11" s="188" t="e">
        <f t="shared" si="6"/>
        <v>#REF!</v>
      </c>
      <c r="AM11" s="235">
        <f t="shared" si="24"/>
        <v>0</v>
      </c>
      <c r="AN11" s="238">
        <v>0</v>
      </c>
      <c r="AO11" s="212" t="e">
        <f t="shared" si="7"/>
        <v>#REF!</v>
      </c>
      <c r="AP11" s="224">
        <f t="shared" si="18"/>
        <v>0</v>
      </c>
      <c r="AQ11" s="241" t="e">
        <f t="shared" si="8"/>
        <v>#REF!</v>
      </c>
      <c r="AR11" s="244">
        <f t="shared" si="19"/>
        <v>8316</v>
      </c>
      <c r="AS11" s="17">
        <f t="shared" si="20"/>
        <v>1659</v>
      </c>
      <c r="AT11" s="17">
        <f t="shared" si="21"/>
        <v>281200500</v>
      </c>
      <c r="AU11" s="17">
        <f t="shared" si="22"/>
        <v>1659</v>
      </c>
      <c r="AV11" s="188" t="e">
        <f t="shared" si="9"/>
        <v>#REF!</v>
      </c>
      <c r="AW11" s="246">
        <f t="shared" si="23"/>
        <v>0.1994949494949495</v>
      </c>
    </row>
    <row r="12" spans="1:49" ht="15.75">
      <c r="A12" s="185">
        <v>13050322</v>
      </c>
      <c r="B12" s="185" t="s">
        <v>66</v>
      </c>
      <c r="C12" s="186">
        <v>1</v>
      </c>
      <c r="D12" s="17" t="e">
        <f>'بودجه 1402-ماهانه'!M12</f>
        <v>#REF!</v>
      </c>
      <c r="E12" s="17" t="e">
        <f>'بودجه 1402-ماهانه'!N12</f>
        <v>#REF!</v>
      </c>
      <c r="F12" s="17">
        <v>3300</v>
      </c>
      <c r="G12" s="228" t="e">
        <f t="shared" si="10"/>
        <v>#REF!</v>
      </c>
      <c r="H12" s="230">
        <f t="shared" si="11"/>
        <v>3300</v>
      </c>
      <c r="I12" s="232"/>
      <c r="J12" s="17"/>
      <c r="K12" s="256">
        <v>0</v>
      </c>
      <c r="L12" s="188" t="e">
        <f t="shared" si="0"/>
        <v>#REF!</v>
      </c>
      <c r="M12" s="251">
        <f t="shared" si="12"/>
        <v>0</v>
      </c>
      <c r="N12" s="238">
        <v>0</v>
      </c>
      <c r="O12" s="212" t="e">
        <f t="shared" si="1"/>
        <v>#REF!</v>
      </c>
      <c r="P12" s="224">
        <f t="shared" si="13"/>
        <v>0</v>
      </c>
      <c r="Q12" s="17" t="e">
        <f>'بودجه 1402-ماهانه'!O12</f>
        <v>#REF!</v>
      </c>
      <c r="R12" s="17" t="e">
        <f>'بودجه 1402-ماهانه'!P12</f>
        <v>#REF!</v>
      </c>
      <c r="S12" s="17">
        <v>3960</v>
      </c>
      <c r="T12" s="228" t="e">
        <f t="shared" si="2"/>
        <v>#REF!</v>
      </c>
      <c r="U12" s="230">
        <f t="shared" si="14"/>
        <v>3960</v>
      </c>
      <c r="V12" s="232"/>
      <c r="W12" s="17"/>
      <c r="X12" s="256">
        <v>0</v>
      </c>
      <c r="Y12" s="188" t="e">
        <f t="shared" si="3"/>
        <v>#REF!</v>
      </c>
      <c r="Z12" s="235">
        <f t="shared" si="15"/>
        <v>0</v>
      </c>
      <c r="AA12" s="238">
        <v>0</v>
      </c>
      <c r="AB12" s="212" t="e">
        <f t="shared" si="4"/>
        <v>#REF!</v>
      </c>
      <c r="AC12" s="224">
        <f t="shared" si="16"/>
        <v>0</v>
      </c>
      <c r="AD12" s="17" t="e">
        <f>'بودجه 1402-ماهانه'!Q12</f>
        <v>#REF!</v>
      </c>
      <c r="AE12" s="17" t="e">
        <f>'بودجه 1402-ماهانه'!R12</f>
        <v>#REF!</v>
      </c>
      <c r="AF12" s="17">
        <v>5940</v>
      </c>
      <c r="AG12" s="228" t="e">
        <f t="shared" si="5"/>
        <v>#REF!</v>
      </c>
      <c r="AH12" s="230">
        <f t="shared" si="17"/>
        <v>5940</v>
      </c>
      <c r="AI12" s="232"/>
      <c r="AJ12" s="17"/>
      <c r="AK12" s="256">
        <v>0</v>
      </c>
      <c r="AL12" s="188" t="e">
        <f t="shared" si="6"/>
        <v>#REF!</v>
      </c>
      <c r="AM12" s="235">
        <f t="shared" si="24"/>
        <v>0</v>
      </c>
      <c r="AN12" s="238">
        <v>0</v>
      </c>
      <c r="AO12" s="212" t="e">
        <f t="shared" si="7"/>
        <v>#REF!</v>
      </c>
      <c r="AP12" s="224">
        <f t="shared" si="18"/>
        <v>0</v>
      </c>
      <c r="AQ12" s="241" t="e">
        <f t="shared" si="8"/>
        <v>#REF!</v>
      </c>
      <c r="AR12" s="244">
        <f t="shared" si="19"/>
        <v>13200</v>
      </c>
      <c r="AS12" s="17">
        <f t="shared" si="20"/>
        <v>0</v>
      </c>
      <c r="AT12" s="17">
        <f t="shared" si="21"/>
        <v>0</v>
      </c>
      <c r="AU12" s="17">
        <f t="shared" si="22"/>
        <v>0</v>
      </c>
      <c r="AV12" s="188" t="e">
        <f t="shared" si="9"/>
        <v>#REF!</v>
      </c>
      <c r="AW12" s="246">
        <f t="shared" si="23"/>
        <v>0</v>
      </c>
    </row>
    <row r="13" spans="1:49" ht="15.75">
      <c r="A13" s="185">
        <v>13050323</v>
      </c>
      <c r="B13" s="185" t="s">
        <v>71</v>
      </c>
      <c r="C13" s="186">
        <v>1</v>
      </c>
      <c r="D13" s="17" t="e">
        <f>'بودجه 1402-ماهانه'!M13</f>
        <v>#REF!</v>
      </c>
      <c r="E13" s="17" t="e">
        <f>'بودجه 1402-ماهانه'!N13</f>
        <v>#REF!</v>
      </c>
      <c r="F13" s="17">
        <v>6600</v>
      </c>
      <c r="G13" s="228" t="e">
        <f t="shared" si="10"/>
        <v>#REF!</v>
      </c>
      <c r="H13" s="230">
        <f t="shared" si="11"/>
        <v>6600</v>
      </c>
      <c r="I13" s="232"/>
      <c r="J13" s="17"/>
      <c r="K13" s="256">
        <v>0</v>
      </c>
      <c r="L13" s="188" t="e">
        <f t="shared" si="0"/>
        <v>#REF!</v>
      </c>
      <c r="M13" s="251">
        <f t="shared" si="12"/>
        <v>0</v>
      </c>
      <c r="N13" s="238">
        <v>0</v>
      </c>
      <c r="O13" s="212" t="e">
        <f t="shared" si="1"/>
        <v>#REF!</v>
      </c>
      <c r="P13" s="224">
        <f t="shared" si="13"/>
        <v>0</v>
      </c>
      <c r="Q13" s="17" t="e">
        <f>'بودجه 1402-ماهانه'!O13</f>
        <v>#REF!</v>
      </c>
      <c r="R13" s="17" t="e">
        <f>'بودجه 1402-ماهانه'!P13</f>
        <v>#REF!</v>
      </c>
      <c r="S13" s="17">
        <v>7920</v>
      </c>
      <c r="T13" s="228" t="e">
        <f t="shared" si="2"/>
        <v>#REF!</v>
      </c>
      <c r="U13" s="230">
        <f t="shared" si="14"/>
        <v>7920</v>
      </c>
      <c r="V13" s="232"/>
      <c r="W13" s="17"/>
      <c r="X13" s="256">
        <v>0</v>
      </c>
      <c r="Y13" s="188" t="e">
        <f t="shared" si="3"/>
        <v>#REF!</v>
      </c>
      <c r="Z13" s="235">
        <f t="shared" si="15"/>
        <v>0</v>
      </c>
      <c r="AA13" s="238">
        <v>0</v>
      </c>
      <c r="AB13" s="212" t="e">
        <f t="shared" si="4"/>
        <v>#REF!</v>
      </c>
      <c r="AC13" s="224">
        <f t="shared" si="16"/>
        <v>0</v>
      </c>
      <c r="AD13" s="17" t="e">
        <f>'بودجه 1402-ماهانه'!Q13</f>
        <v>#REF!</v>
      </c>
      <c r="AE13" s="17" t="e">
        <f>'بودجه 1402-ماهانه'!R13</f>
        <v>#REF!</v>
      </c>
      <c r="AF13" s="17">
        <v>11880</v>
      </c>
      <c r="AG13" s="228" t="e">
        <f t="shared" si="5"/>
        <v>#REF!</v>
      </c>
      <c r="AH13" s="230">
        <f t="shared" si="17"/>
        <v>11880</v>
      </c>
      <c r="AI13" s="232"/>
      <c r="AJ13" s="17"/>
      <c r="AK13" s="256">
        <v>0</v>
      </c>
      <c r="AL13" s="188" t="e">
        <f t="shared" si="6"/>
        <v>#REF!</v>
      </c>
      <c r="AM13" s="235">
        <f t="shared" si="24"/>
        <v>0</v>
      </c>
      <c r="AN13" s="238">
        <v>0</v>
      </c>
      <c r="AO13" s="212" t="e">
        <f t="shared" si="7"/>
        <v>#REF!</v>
      </c>
      <c r="AP13" s="224">
        <f t="shared" si="18"/>
        <v>0</v>
      </c>
      <c r="AQ13" s="241" t="e">
        <f t="shared" si="8"/>
        <v>#REF!</v>
      </c>
      <c r="AR13" s="244">
        <f t="shared" si="19"/>
        <v>26400</v>
      </c>
      <c r="AS13" s="17">
        <f t="shared" si="20"/>
        <v>0</v>
      </c>
      <c r="AT13" s="17">
        <f t="shared" si="21"/>
        <v>0</v>
      </c>
      <c r="AU13" s="17">
        <f t="shared" si="22"/>
        <v>0</v>
      </c>
      <c r="AV13" s="188" t="e">
        <f t="shared" si="9"/>
        <v>#REF!</v>
      </c>
      <c r="AW13" s="246">
        <f t="shared" si="23"/>
        <v>0</v>
      </c>
    </row>
    <row r="14" spans="1:49" ht="15.75">
      <c r="A14" s="185">
        <v>13050318</v>
      </c>
      <c r="B14" s="185" t="s">
        <v>78</v>
      </c>
      <c r="C14" s="186">
        <v>1</v>
      </c>
      <c r="D14" s="17" t="e">
        <f>'بودجه 1402-ماهانه'!M14</f>
        <v>#REF!</v>
      </c>
      <c r="E14" s="17" t="e">
        <f>'بودجه 1402-ماهانه'!N14</f>
        <v>#REF!</v>
      </c>
      <c r="F14" s="17">
        <v>660</v>
      </c>
      <c r="G14" s="228" t="e">
        <f t="shared" si="10"/>
        <v>#REF!</v>
      </c>
      <c r="H14" s="230">
        <f t="shared" si="11"/>
        <v>660</v>
      </c>
      <c r="I14" s="232"/>
      <c r="J14" s="17"/>
      <c r="K14" s="256">
        <v>0</v>
      </c>
      <c r="L14" s="188" t="e">
        <f t="shared" si="0"/>
        <v>#REF!</v>
      </c>
      <c r="M14" s="251">
        <f t="shared" si="12"/>
        <v>0</v>
      </c>
      <c r="N14" s="238">
        <v>0</v>
      </c>
      <c r="O14" s="212" t="e">
        <f t="shared" si="1"/>
        <v>#REF!</v>
      </c>
      <c r="P14" s="224">
        <f t="shared" si="13"/>
        <v>0</v>
      </c>
      <c r="Q14" s="17" t="e">
        <f>'بودجه 1402-ماهانه'!O14</f>
        <v>#REF!</v>
      </c>
      <c r="R14" s="17" t="e">
        <f>'بودجه 1402-ماهانه'!P14</f>
        <v>#REF!</v>
      </c>
      <c r="S14" s="17">
        <v>792</v>
      </c>
      <c r="T14" s="228" t="e">
        <f t="shared" si="2"/>
        <v>#REF!</v>
      </c>
      <c r="U14" s="230">
        <f t="shared" si="14"/>
        <v>792</v>
      </c>
      <c r="V14" s="232"/>
      <c r="W14" s="17"/>
      <c r="X14" s="256">
        <v>0</v>
      </c>
      <c r="Y14" s="188" t="e">
        <f t="shared" si="3"/>
        <v>#REF!</v>
      </c>
      <c r="Z14" s="235">
        <f t="shared" si="15"/>
        <v>0</v>
      </c>
      <c r="AA14" s="238">
        <v>0</v>
      </c>
      <c r="AB14" s="212" t="e">
        <f t="shared" si="4"/>
        <v>#REF!</v>
      </c>
      <c r="AC14" s="224">
        <f t="shared" si="16"/>
        <v>0</v>
      </c>
      <c r="AD14" s="17" t="e">
        <f>'بودجه 1402-ماهانه'!Q14</f>
        <v>#REF!</v>
      </c>
      <c r="AE14" s="17" t="e">
        <f>'بودجه 1402-ماهانه'!R14</f>
        <v>#REF!</v>
      </c>
      <c r="AF14" s="17">
        <v>1320</v>
      </c>
      <c r="AG14" s="228" t="e">
        <f t="shared" si="5"/>
        <v>#REF!</v>
      </c>
      <c r="AH14" s="230">
        <f t="shared" si="17"/>
        <v>1320</v>
      </c>
      <c r="AI14" s="232"/>
      <c r="AJ14" s="17"/>
      <c r="AK14" s="256">
        <v>0</v>
      </c>
      <c r="AL14" s="188" t="e">
        <f t="shared" si="6"/>
        <v>#REF!</v>
      </c>
      <c r="AM14" s="235">
        <f t="shared" si="24"/>
        <v>0</v>
      </c>
      <c r="AN14" s="238">
        <v>0</v>
      </c>
      <c r="AO14" s="212" t="e">
        <f t="shared" si="7"/>
        <v>#REF!</v>
      </c>
      <c r="AP14" s="224">
        <f t="shared" si="18"/>
        <v>0</v>
      </c>
      <c r="AQ14" s="241" t="e">
        <f t="shared" si="8"/>
        <v>#REF!</v>
      </c>
      <c r="AR14" s="244">
        <f t="shared" si="19"/>
        <v>2772</v>
      </c>
      <c r="AS14" s="17">
        <f t="shared" si="20"/>
        <v>0</v>
      </c>
      <c r="AT14" s="17">
        <f t="shared" si="21"/>
        <v>0</v>
      </c>
      <c r="AU14" s="17">
        <f t="shared" si="22"/>
        <v>0</v>
      </c>
      <c r="AV14" s="188" t="e">
        <f t="shared" si="9"/>
        <v>#REF!</v>
      </c>
      <c r="AW14" s="246">
        <f t="shared" si="23"/>
        <v>0</v>
      </c>
    </row>
    <row r="15" spans="1:49" ht="15.75">
      <c r="A15" s="185">
        <v>13050325</v>
      </c>
      <c r="B15" s="185" t="s">
        <v>81</v>
      </c>
      <c r="C15" s="186">
        <v>1</v>
      </c>
      <c r="D15" s="17" t="e">
        <f>'بودجه 1402-ماهانه'!M15</f>
        <v>#REF!</v>
      </c>
      <c r="E15" s="17" t="e">
        <f>'بودجه 1402-ماهانه'!N15</f>
        <v>#REF!</v>
      </c>
      <c r="F15" s="17">
        <v>4620</v>
      </c>
      <c r="G15" s="228" t="e">
        <f t="shared" si="10"/>
        <v>#REF!</v>
      </c>
      <c r="H15" s="230">
        <f t="shared" si="11"/>
        <v>4620</v>
      </c>
      <c r="I15" s="232"/>
      <c r="J15" s="17"/>
      <c r="K15" s="256">
        <v>0</v>
      </c>
      <c r="L15" s="188" t="e">
        <f t="shared" si="0"/>
        <v>#REF!</v>
      </c>
      <c r="M15" s="251">
        <f t="shared" si="12"/>
        <v>0</v>
      </c>
      <c r="N15" s="238">
        <v>0</v>
      </c>
      <c r="O15" s="212" t="e">
        <f t="shared" si="1"/>
        <v>#REF!</v>
      </c>
      <c r="P15" s="224">
        <f t="shared" si="13"/>
        <v>0</v>
      </c>
      <c r="Q15" s="17" t="e">
        <f>'بودجه 1402-ماهانه'!O15</f>
        <v>#REF!</v>
      </c>
      <c r="R15" s="17" t="e">
        <f>'بودجه 1402-ماهانه'!P15</f>
        <v>#REF!</v>
      </c>
      <c r="S15" s="17">
        <v>5940</v>
      </c>
      <c r="T15" s="228" t="e">
        <f t="shared" si="2"/>
        <v>#REF!</v>
      </c>
      <c r="U15" s="230">
        <f t="shared" si="14"/>
        <v>5940</v>
      </c>
      <c r="V15" s="232"/>
      <c r="W15" s="17"/>
      <c r="X15" s="256">
        <v>0</v>
      </c>
      <c r="Y15" s="188" t="e">
        <f t="shared" si="3"/>
        <v>#REF!</v>
      </c>
      <c r="Z15" s="235">
        <f t="shared" si="15"/>
        <v>0</v>
      </c>
      <c r="AA15" s="238">
        <v>0</v>
      </c>
      <c r="AB15" s="212" t="e">
        <f t="shared" si="4"/>
        <v>#REF!</v>
      </c>
      <c r="AC15" s="224">
        <f t="shared" si="16"/>
        <v>0</v>
      </c>
      <c r="AD15" s="17" t="e">
        <f>'بودجه 1402-ماهانه'!Q15</f>
        <v>#REF!</v>
      </c>
      <c r="AE15" s="17" t="e">
        <f>'بودجه 1402-ماهانه'!R15</f>
        <v>#REF!</v>
      </c>
      <c r="AF15" s="17">
        <v>6600</v>
      </c>
      <c r="AG15" s="228" t="e">
        <f t="shared" si="5"/>
        <v>#REF!</v>
      </c>
      <c r="AH15" s="230">
        <f t="shared" si="17"/>
        <v>6600</v>
      </c>
      <c r="AI15" s="232"/>
      <c r="AJ15" s="17"/>
      <c r="AK15" s="256">
        <v>0</v>
      </c>
      <c r="AL15" s="188" t="e">
        <f t="shared" si="6"/>
        <v>#REF!</v>
      </c>
      <c r="AM15" s="235">
        <f t="shared" si="24"/>
        <v>0</v>
      </c>
      <c r="AN15" s="238">
        <v>0</v>
      </c>
      <c r="AO15" s="212" t="e">
        <f t="shared" si="7"/>
        <v>#REF!</v>
      </c>
      <c r="AP15" s="224">
        <f t="shared" si="18"/>
        <v>0</v>
      </c>
      <c r="AQ15" s="241" t="e">
        <f t="shared" si="8"/>
        <v>#REF!</v>
      </c>
      <c r="AR15" s="244">
        <f t="shared" si="19"/>
        <v>17160</v>
      </c>
      <c r="AS15" s="17">
        <f t="shared" si="20"/>
        <v>0</v>
      </c>
      <c r="AT15" s="17">
        <f t="shared" si="21"/>
        <v>0</v>
      </c>
      <c r="AU15" s="17">
        <f t="shared" si="22"/>
        <v>0</v>
      </c>
      <c r="AV15" s="188" t="e">
        <f t="shared" si="9"/>
        <v>#REF!</v>
      </c>
      <c r="AW15" s="246">
        <f t="shared" si="23"/>
        <v>0</v>
      </c>
    </row>
    <row r="16" spans="1:49" ht="15.75">
      <c r="A16" s="185">
        <v>13060305</v>
      </c>
      <c r="B16" s="185" t="s">
        <v>84</v>
      </c>
      <c r="C16" s="186">
        <v>1</v>
      </c>
      <c r="D16" s="17" t="e">
        <f>'بودجه 1402-ماهانه'!M16</f>
        <v>#REF!</v>
      </c>
      <c r="E16" s="17" t="e">
        <f>'بودجه 1402-ماهانه'!N16</f>
        <v>#REF!</v>
      </c>
      <c r="F16" s="17">
        <v>3300</v>
      </c>
      <c r="G16" s="228" t="e">
        <f t="shared" si="10"/>
        <v>#REF!</v>
      </c>
      <c r="H16" s="230">
        <f t="shared" si="11"/>
        <v>3300</v>
      </c>
      <c r="I16" s="232"/>
      <c r="J16" s="17"/>
      <c r="K16" s="256">
        <v>0</v>
      </c>
      <c r="L16" s="188" t="e">
        <f t="shared" si="0"/>
        <v>#REF!</v>
      </c>
      <c r="M16" s="251">
        <f t="shared" si="12"/>
        <v>0</v>
      </c>
      <c r="N16" s="238">
        <v>0</v>
      </c>
      <c r="O16" s="212" t="e">
        <f t="shared" si="1"/>
        <v>#REF!</v>
      </c>
      <c r="P16" s="224">
        <f t="shared" si="13"/>
        <v>0</v>
      </c>
      <c r="Q16" s="17" t="e">
        <f>'بودجه 1402-ماهانه'!O16</f>
        <v>#REF!</v>
      </c>
      <c r="R16" s="17" t="e">
        <f>'بودجه 1402-ماهانه'!P16</f>
        <v>#REF!</v>
      </c>
      <c r="S16" s="17">
        <v>3960</v>
      </c>
      <c r="T16" s="228" t="e">
        <f t="shared" si="2"/>
        <v>#REF!</v>
      </c>
      <c r="U16" s="230">
        <f t="shared" si="14"/>
        <v>3960</v>
      </c>
      <c r="V16" s="232"/>
      <c r="W16" s="17"/>
      <c r="X16" s="256">
        <v>0</v>
      </c>
      <c r="Y16" s="188" t="e">
        <f t="shared" si="3"/>
        <v>#REF!</v>
      </c>
      <c r="Z16" s="235">
        <f t="shared" si="15"/>
        <v>0</v>
      </c>
      <c r="AA16" s="238">
        <v>0</v>
      </c>
      <c r="AB16" s="212" t="e">
        <f t="shared" si="4"/>
        <v>#REF!</v>
      </c>
      <c r="AC16" s="224">
        <f t="shared" si="16"/>
        <v>0</v>
      </c>
      <c r="AD16" s="17" t="e">
        <f>'بودجه 1402-ماهانه'!Q16</f>
        <v>#REF!</v>
      </c>
      <c r="AE16" s="17" t="e">
        <f>'بودجه 1402-ماهانه'!R16</f>
        <v>#REF!</v>
      </c>
      <c r="AF16" s="17">
        <v>5940</v>
      </c>
      <c r="AG16" s="228" t="e">
        <f t="shared" si="5"/>
        <v>#REF!</v>
      </c>
      <c r="AH16" s="230">
        <f t="shared" si="17"/>
        <v>5940</v>
      </c>
      <c r="AI16" s="232"/>
      <c r="AJ16" s="17"/>
      <c r="AK16" s="256">
        <v>0</v>
      </c>
      <c r="AL16" s="188" t="e">
        <f t="shared" si="6"/>
        <v>#REF!</v>
      </c>
      <c r="AM16" s="235">
        <f t="shared" si="24"/>
        <v>0</v>
      </c>
      <c r="AN16" s="238">
        <v>0</v>
      </c>
      <c r="AO16" s="212" t="e">
        <f t="shared" si="7"/>
        <v>#REF!</v>
      </c>
      <c r="AP16" s="224">
        <f t="shared" si="18"/>
        <v>0</v>
      </c>
      <c r="AQ16" s="241" t="e">
        <f t="shared" si="8"/>
        <v>#REF!</v>
      </c>
      <c r="AR16" s="244">
        <f t="shared" si="19"/>
        <v>13200</v>
      </c>
      <c r="AS16" s="17">
        <f t="shared" si="20"/>
        <v>0</v>
      </c>
      <c r="AT16" s="17">
        <f t="shared" si="21"/>
        <v>0</v>
      </c>
      <c r="AU16" s="17">
        <f t="shared" si="22"/>
        <v>0</v>
      </c>
      <c r="AV16" s="188" t="e">
        <f t="shared" si="9"/>
        <v>#REF!</v>
      </c>
      <c r="AW16" s="246">
        <f t="shared" si="23"/>
        <v>0</v>
      </c>
    </row>
    <row r="17" spans="1:49" ht="15.75">
      <c r="A17" s="185">
        <v>13050326</v>
      </c>
      <c r="B17" s="185" t="s">
        <v>91</v>
      </c>
      <c r="C17" s="186">
        <v>1</v>
      </c>
      <c r="D17" s="17" t="e">
        <f>'بودجه 1402-ماهانه'!M17</f>
        <v>#REF!</v>
      </c>
      <c r="E17" s="17" t="e">
        <f>'بودجه 1402-ماهانه'!N17</f>
        <v>#REF!</v>
      </c>
      <c r="F17" s="17">
        <v>3300</v>
      </c>
      <c r="G17" s="228" t="e">
        <f t="shared" si="10"/>
        <v>#REF!</v>
      </c>
      <c r="H17" s="230">
        <f t="shared" si="11"/>
        <v>3300</v>
      </c>
      <c r="I17" s="232"/>
      <c r="J17" s="17"/>
      <c r="K17" s="256">
        <v>0</v>
      </c>
      <c r="L17" s="188" t="e">
        <f t="shared" si="0"/>
        <v>#REF!</v>
      </c>
      <c r="M17" s="251">
        <f t="shared" si="12"/>
        <v>0</v>
      </c>
      <c r="N17" s="238">
        <v>0</v>
      </c>
      <c r="O17" s="212" t="e">
        <f t="shared" si="1"/>
        <v>#REF!</v>
      </c>
      <c r="P17" s="224">
        <f t="shared" si="13"/>
        <v>0</v>
      </c>
      <c r="Q17" s="17" t="e">
        <f>'بودجه 1402-ماهانه'!O17</f>
        <v>#REF!</v>
      </c>
      <c r="R17" s="17" t="e">
        <f>'بودجه 1402-ماهانه'!P17</f>
        <v>#REF!</v>
      </c>
      <c r="S17" s="17">
        <v>3960</v>
      </c>
      <c r="T17" s="228" t="e">
        <f t="shared" si="2"/>
        <v>#REF!</v>
      </c>
      <c r="U17" s="230">
        <f t="shared" si="14"/>
        <v>3960</v>
      </c>
      <c r="V17" s="232"/>
      <c r="W17" s="17"/>
      <c r="X17" s="256">
        <v>0</v>
      </c>
      <c r="Y17" s="188" t="e">
        <f t="shared" si="3"/>
        <v>#REF!</v>
      </c>
      <c r="Z17" s="235">
        <f t="shared" si="15"/>
        <v>0</v>
      </c>
      <c r="AA17" s="238">
        <v>0</v>
      </c>
      <c r="AB17" s="212" t="e">
        <f t="shared" si="4"/>
        <v>#REF!</v>
      </c>
      <c r="AC17" s="224">
        <f t="shared" si="16"/>
        <v>0</v>
      </c>
      <c r="AD17" s="17" t="e">
        <f>'بودجه 1402-ماهانه'!Q17</f>
        <v>#REF!</v>
      </c>
      <c r="AE17" s="17" t="e">
        <f>'بودجه 1402-ماهانه'!R17</f>
        <v>#REF!</v>
      </c>
      <c r="AF17" s="17">
        <v>5940</v>
      </c>
      <c r="AG17" s="228" t="e">
        <f t="shared" si="5"/>
        <v>#REF!</v>
      </c>
      <c r="AH17" s="230">
        <f t="shared" si="17"/>
        <v>5940</v>
      </c>
      <c r="AI17" s="232"/>
      <c r="AJ17" s="17"/>
      <c r="AK17" s="256">
        <v>0</v>
      </c>
      <c r="AL17" s="188" t="e">
        <f t="shared" si="6"/>
        <v>#REF!</v>
      </c>
      <c r="AM17" s="235">
        <f t="shared" si="24"/>
        <v>0</v>
      </c>
      <c r="AN17" s="238">
        <v>0</v>
      </c>
      <c r="AO17" s="212" t="e">
        <f t="shared" si="7"/>
        <v>#REF!</v>
      </c>
      <c r="AP17" s="224">
        <f t="shared" si="18"/>
        <v>0</v>
      </c>
      <c r="AQ17" s="241" t="e">
        <f t="shared" si="8"/>
        <v>#REF!</v>
      </c>
      <c r="AR17" s="244">
        <f t="shared" si="19"/>
        <v>13200</v>
      </c>
      <c r="AS17" s="17">
        <f t="shared" si="20"/>
        <v>0</v>
      </c>
      <c r="AT17" s="17">
        <f t="shared" si="21"/>
        <v>0</v>
      </c>
      <c r="AU17" s="17">
        <f t="shared" si="22"/>
        <v>0</v>
      </c>
      <c r="AV17" s="188" t="e">
        <f t="shared" si="9"/>
        <v>#REF!</v>
      </c>
      <c r="AW17" s="246">
        <f t="shared" si="23"/>
        <v>0</v>
      </c>
    </row>
    <row r="18" spans="1:49" ht="15.75">
      <c r="A18" s="185">
        <v>13050331</v>
      </c>
      <c r="B18" s="185" t="s">
        <v>232</v>
      </c>
      <c r="C18" s="186">
        <v>1</v>
      </c>
      <c r="D18" s="17" t="e">
        <f>'بودجه 1402-ماهانه'!M18</f>
        <v>#REF!</v>
      </c>
      <c r="E18" s="17" t="e">
        <f>'بودجه 1402-ماهانه'!N18</f>
        <v>#REF!</v>
      </c>
      <c r="F18" s="17">
        <v>3300</v>
      </c>
      <c r="G18" s="228" t="e">
        <f t="shared" si="10"/>
        <v>#REF!</v>
      </c>
      <c r="H18" s="230">
        <f t="shared" si="11"/>
        <v>3300</v>
      </c>
      <c r="I18" s="232"/>
      <c r="J18" s="17"/>
      <c r="K18" s="256">
        <v>0</v>
      </c>
      <c r="L18" s="188" t="e">
        <f t="shared" si="0"/>
        <v>#REF!</v>
      </c>
      <c r="M18" s="251">
        <f t="shared" si="12"/>
        <v>0</v>
      </c>
      <c r="N18" s="238">
        <v>0</v>
      </c>
      <c r="O18" s="212" t="e">
        <f t="shared" si="1"/>
        <v>#REF!</v>
      </c>
      <c r="P18" s="224">
        <f t="shared" si="13"/>
        <v>0</v>
      </c>
      <c r="Q18" s="17" t="e">
        <f>'بودجه 1402-ماهانه'!O18</f>
        <v>#REF!</v>
      </c>
      <c r="R18" s="17" t="e">
        <f>'بودجه 1402-ماهانه'!P18</f>
        <v>#REF!</v>
      </c>
      <c r="S18" s="17">
        <v>3960</v>
      </c>
      <c r="T18" s="228" t="e">
        <f t="shared" si="2"/>
        <v>#REF!</v>
      </c>
      <c r="U18" s="230">
        <f t="shared" si="14"/>
        <v>3960</v>
      </c>
      <c r="V18" s="232"/>
      <c r="W18" s="17"/>
      <c r="X18" s="256">
        <v>0</v>
      </c>
      <c r="Y18" s="188" t="e">
        <f t="shared" si="3"/>
        <v>#REF!</v>
      </c>
      <c r="Z18" s="235">
        <f t="shared" si="15"/>
        <v>0</v>
      </c>
      <c r="AA18" s="238">
        <v>0</v>
      </c>
      <c r="AB18" s="212" t="e">
        <f t="shared" si="4"/>
        <v>#REF!</v>
      </c>
      <c r="AC18" s="224">
        <f t="shared" si="16"/>
        <v>0</v>
      </c>
      <c r="AD18" s="17" t="e">
        <f>'بودجه 1402-ماهانه'!Q18</f>
        <v>#REF!</v>
      </c>
      <c r="AE18" s="17" t="e">
        <f>'بودجه 1402-ماهانه'!R18</f>
        <v>#REF!</v>
      </c>
      <c r="AF18" s="17">
        <v>6600</v>
      </c>
      <c r="AG18" s="228" t="e">
        <f t="shared" si="5"/>
        <v>#REF!</v>
      </c>
      <c r="AH18" s="230">
        <f t="shared" si="17"/>
        <v>6600</v>
      </c>
      <c r="AI18" s="232"/>
      <c r="AJ18" s="17"/>
      <c r="AK18" s="256">
        <v>0</v>
      </c>
      <c r="AL18" s="188" t="e">
        <f t="shared" si="6"/>
        <v>#REF!</v>
      </c>
      <c r="AM18" s="235">
        <f t="shared" si="24"/>
        <v>0</v>
      </c>
      <c r="AN18" s="238">
        <v>0</v>
      </c>
      <c r="AO18" s="212" t="e">
        <f t="shared" si="7"/>
        <v>#REF!</v>
      </c>
      <c r="AP18" s="224">
        <f t="shared" si="18"/>
        <v>0</v>
      </c>
      <c r="AQ18" s="241" t="e">
        <f t="shared" si="8"/>
        <v>#REF!</v>
      </c>
      <c r="AR18" s="244">
        <f t="shared" si="19"/>
        <v>13860</v>
      </c>
      <c r="AS18" s="17">
        <f t="shared" si="20"/>
        <v>0</v>
      </c>
      <c r="AT18" s="17">
        <f t="shared" si="21"/>
        <v>0</v>
      </c>
      <c r="AU18" s="17">
        <f t="shared" si="22"/>
        <v>0</v>
      </c>
      <c r="AV18" s="188" t="e">
        <f t="shared" si="9"/>
        <v>#REF!</v>
      </c>
      <c r="AW18" s="246">
        <f t="shared" si="23"/>
        <v>0</v>
      </c>
    </row>
    <row r="19" spans="1:49" ht="15.75">
      <c r="A19" s="185">
        <v>13050330</v>
      </c>
      <c r="B19" s="185" t="s">
        <v>228</v>
      </c>
      <c r="C19" s="186">
        <v>1</v>
      </c>
      <c r="D19" s="17" t="e">
        <f>'بودجه 1402-ماهانه'!M19</f>
        <v>#REF!</v>
      </c>
      <c r="E19" s="17" t="e">
        <f>'بودجه 1402-ماهانه'!N19</f>
        <v>#REF!</v>
      </c>
      <c r="F19" s="17">
        <v>3300</v>
      </c>
      <c r="G19" s="228" t="e">
        <f t="shared" si="10"/>
        <v>#REF!</v>
      </c>
      <c r="H19" s="230">
        <f t="shared" si="11"/>
        <v>3300</v>
      </c>
      <c r="I19" s="232"/>
      <c r="J19" s="17"/>
      <c r="K19" s="256">
        <v>0</v>
      </c>
      <c r="L19" s="188" t="e">
        <f t="shared" si="0"/>
        <v>#REF!</v>
      </c>
      <c r="M19" s="251">
        <f t="shared" si="12"/>
        <v>0</v>
      </c>
      <c r="N19" s="238">
        <v>0</v>
      </c>
      <c r="O19" s="212" t="e">
        <f t="shared" si="1"/>
        <v>#REF!</v>
      </c>
      <c r="P19" s="224">
        <f t="shared" si="13"/>
        <v>0</v>
      </c>
      <c r="Q19" s="17" t="e">
        <f>'بودجه 1402-ماهانه'!O19</f>
        <v>#REF!</v>
      </c>
      <c r="R19" s="17" t="e">
        <f>'بودجه 1402-ماهانه'!P19</f>
        <v>#REF!</v>
      </c>
      <c r="S19" s="17">
        <v>3960</v>
      </c>
      <c r="T19" s="228" t="e">
        <f t="shared" si="2"/>
        <v>#REF!</v>
      </c>
      <c r="U19" s="230">
        <f t="shared" si="14"/>
        <v>3960</v>
      </c>
      <c r="V19" s="232"/>
      <c r="W19" s="17"/>
      <c r="X19" s="256">
        <v>0</v>
      </c>
      <c r="Y19" s="188" t="e">
        <f t="shared" si="3"/>
        <v>#REF!</v>
      </c>
      <c r="Z19" s="235">
        <f t="shared" si="15"/>
        <v>0</v>
      </c>
      <c r="AA19" s="238">
        <v>0</v>
      </c>
      <c r="AB19" s="212" t="e">
        <f t="shared" si="4"/>
        <v>#REF!</v>
      </c>
      <c r="AC19" s="224">
        <f t="shared" si="16"/>
        <v>0</v>
      </c>
      <c r="AD19" s="17" t="e">
        <f>'بودجه 1402-ماهانه'!Q19</f>
        <v>#REF!</v>
      </c>
      <c r="AE19" s="17" t="e">
        <f>'بودجه 1402-ماهانه'!R19</f>
        <v>#REF!</v>
      </c>
      <c r="AF19" s="17">
        <v>6600</v>
      </c>
      <c r="AG19" s="228" t="e">
        <f t="shared" si="5"/>
        <v>#REF!</v>
      </c>
      <c r="AH19" s="230">
        <f t="shared" si="17"/>
        <v>6600</v>
      </c>
      <c r="AI19" s="232"/>
      <c r="AJ19" s="17"/>
      <c r="AK19" s="256">
        <v>0</v>
      </c>
      <c r="AL19" s="188" t="e">
        <f t="shared" si="6"/>
        <v>#REF!</v>
      </c>
      <c r="AM19" s="235">
        <f t="shared" si="24"/>
        <v>0</v>
      </c>
      <c r="AN19" s="238">
        <v>0</v>
      </c>
      <c r="AO19" s="212" t="e">
        <f t="shared" si="7"/>
        <v>#REF!</v>
      </c>
      <c r="AP19" s="224">
        <f t="shared" si="18"/>
        <v>0</v>
      </c>
      <c r="AQ19" s="241" t="e">
        <f t="shared" si="8"/>
        <v>#REF!</v>
      </c>
      <c r="AR19" s="244">
        <f t="shared" si="19"/>
        <v>13860</v>
      </c>
      <c r="AS19" s="17">
        <f t="shared" si="20"/>
        <v>0</v>
      </c>
      <c r="AT19" s="17">
        <f t="shared" si="21"/>
        <v>0</v>
      </c>
      <c r="AU19" s="17">
        <f t="shared" si="22"/>
        <v>0</v>
      </c>
      <c r="AV19" s="188" t="e">
        <f t="shared" si="9"/>
        <v>#REF!</v>
      </c>
      <c r="AW19" s="246">
        <f t="shared" si="23"/>
        <v>0</v>
      </c>
    </row>
    <row r="20" spans="1:49" ht="15.75">
      <c r="A20" s="185">
        <v>13050329</v>
      </c>
      <c r="B20" s="185" t="s">
        <v>234</v>
      </c>
      <c r="C20" s="186">
        <v>1</v>
      </c>
      <c r="D20" s="17" t="e">
        <f>'بودجه 1402-ماهانه'!M20</f>
        <v>#REF!</v>
      </c>
      <c r="E20" s="17" t="e">
        <f>'بودجه 1402-ماهانه'!N20</f>
        <v>#REF!</v>
      </c>
      <c r="F20" s="17">
        <v>3300</v>
      </c>
      <c r="G20" s="228" t="e">
        <f t="shared" si="10"/>
        <v>#REF!</v>
      </c>
      <c r="H20" s="230">
        <f t="shared" si="11"/>
        <v>3300</v>
      </c>
      <c r="I20" s="232">
        <v>45148</v>
      </c>
      <c r="J20" s="17">
        <v>6122068800</v>
      </c>
      <c r="K20" s="256">
        <v>45148</v>
      </c>
      <c r="L20" s="188" t="e">
        <f t="shared" si="0"/>
        <v>#REF!</v>
      </c>
      <c r="M20" s="251">
        <f t="shared" si="12"/>
        <v>13.681212121212122</v>
      </c>
      <c r="N20" s="238">
        <v>0</v>
      </c>
      <c r="O20" s="212" t="e">
        <f t="shared" si="1"/>
        <v>#REF!</v>
      </c>
      <c r="P20" s="224">
        <f t="shared" si="13"/>
        <v>0</v>
      </c>
      <c r="Q20" s="17" t="e">
        <f>'بودجه 1402-ماهانه'!O20</f>
        <v>#REF!</v>
      </c>
      <c r="R20" s="17" t="e">
        <f>'بودجه 1402-ماهانه'!P20</f>
        <v>#REF!</v>
      </c>
      <c r="S20" s="17">
        <v>3960</v>
      </c>
      <c r="T20" s="228" t="e">
        <f t="shared" si="2"/>
        <v>#REF!</v>
      </c>
      <c r="U20" s="230">
        <f t="shared" si="14"/>
        <v>3960</v>
      </c>
      <c r="V20" s="232"/>
      <c r="W20" s="17"/>
      <c r="X20" s="256">
        <v>0</v>
      </c>
      <c r="Y20" s="188" t="e">
        <f t="shared" si="3"/>
        <v>#REF!</v>
      </c>
      <c r="Z20" s="235">
        <f t="shared" si="15"/>
        <v>0</v>
      </c>
      <c r="AA20" s="238">
        <v>0</v>
      </c>
      <c r="AB20" s="212" t="e">
        <f t="shared" si="4"/>
        <v>#REF!</v>
      </c>
      <c r="AC20" s="224">
        <f t="shared" si="16"/>
        <v>0</v>
      </c>
      <c r="AD20" s="17" t="e">
        <f>'بودجه 1402-ماهانه'!Q20</f>
        <v>#REF!</v>
      </c>
      <c r="AE20" s="17" t="e">
        <f>'بودجه 1402-ماهانه'!R20</f>
        <v>#REF!</v>
      </c>
      <c r="AF20" s="17">
        <v>6600</v>
      </c>
      <c r="AG20" s="228" t="e">
        <f t="shared" si="5"/>
        <v>#REF!</v>
      </c>
      <c r="AH20" s="230">
        <f t="shared" si="17"/>
        <v>6600</v>
      </c>
      <c r="AI20" s="232"/>
      <c r="AJ20" s="17"/>
      <c r="AK20" s="256">
        <v>0</v>
      </c>
      <c r="AL20" s="188" t="e">
        <f t="shared" si="6"/>
        <v>#REF!</v>
      </c>
      <c r="AM20" s="235">
        <f t="shared" si="24"/>
        <v>0</v>
      </c>
      <c r="AN20" s="238">
        <v>0</v>
      </c>
      <c r="AO20" s="212" t="e">
        <f t="shared" si="7"/>
        <v>#REF!</v>
      </c>
      <c r="AP20" s="224">
        <f t="shared" si="18"/>
        <v>0</v>
      </c>
      <c r="AQ20" s="241" t="e">
        <f t="shared" si="8"/>
        <v>#REF!</v>
      </c>
      <c r="AR20" s="244">
        <f t="shared" si="19"/>
        <v>13860</v>
      </c>
      <c r="AS20" s="17">
        <f t="shared" si="20"/>
        <v>45148</v>
      </c>
      <c r="AT20" s="17">
        <f t="shared" si="21"/>
        <v>6122068800</v>
      </c>
      <c r="AU20" s="17">
        <f t="shared" si="22"/>
        <v>45148</v>
      </c>
      <c r="AV20" s="188" t="e">
        <f t="shared" si="9"/>
        <v>#REF!</v>
      </c>
      <c r="AW20" s="246">
        <f t="shared" si="23"/>
        <v>3.2574314574314576</v>
      </c>
    </row>
    <row r="21" spans="1:49" ht="15.75">
      <c r="A21" s="185">
        <v>13050328</v>
      </c>
      <c r="B21" s="185" t="s">
        <v>364</v>
      </c>
      <c r="C21" s="186">
        <v>1</v>
      </c>
      <c r="D21" s="17" t="e">
        <f>'بودجه 1402-ماهانه'!M21</f>
        <v>#REF!</v>
      </c>
      <c r="E21" s="17" t="e">
        <f>'بودجه 1402-ماهانه'!N21</f>
        <v>#REF!</v>
      </c>
      <c r="F21" s="17">
        <v>3960</v>
      </c>
      <c r="G21" s="228" t="e">
        <f t="shared" si="10"/>
        <v>#REF!</v>
      </c>
      <c r="H21" s="230">
        <f t="shared" si="11"/>
        <v>3960</v>
      </c>
      <c r="I21" s="232"/>
      <c r="J21" s="17"/>
      <c r="K21" s="256">
        <v>0</v>
      </c>
      <c r="L21" s="188" t="e">
        <f t="shared" si="0"/>
        <v>#REF!</v>
      </c>
      <c r="M21" s="251">
        <f t="shared" si="12"/>
        <v>0</v>
      </c>
      <c r="N21" s="238">
        <v>0</v>
      </c>
      <c r="O21" s="212" t="e">
        <f t="shared" si="1"/>
        <v>#REF!</v>
      </c>
      <c r="P21" s="224">
        <f t="shared" si="13"/>
        <v>0</v>
      </c>
      <c r="Q21" s="17" t="e">
        <f>'بودجه 1402-ماهانه'!O21</f>
        <v>#REF!</v>
      </c>
      <c r="R21" s="17" t="e">
        <f>'بودجه 1402-ماهانه'!P21</f>
        <v>#REF!</v>
      </c>
      <c r="S21" s="17">
        <v>4752</v>
      </c>
      <c r="T21" s="228" t="e">
        <f t="shared" si="2"/>
        <v>#REF!</v>
      </c>
      <c r="U21" s="230">
        <f t="shared" si="14"/>
        <v>4752</v>
      </c>
      <c r="V21" s="232"/>
      <c r="W21" s="17"/>
      <c r="X21" s="256">
        <v>0</v>
      </c>
      <c r="Y21" s="188" t="e">
        <f t="shared" si="3"/>
        <v>#REF!</v>
      </c>
      <c r="Z21" s="235">
        <f t="shared" si="15"/>
        <v>0</v>
      </c>
      <c r="AA21" s="238">
        <v>0</v>
      </c>
      <c r="AB21" s="212" t="e">
        <f t="shared" si="4"/>
        <v>#REF!</v>
      </c>
      <c r="AC21" s="224">
        <f t="shared" si="16"/>
        <v>0</v>
      </c>
      <c r="AD21" s="17" t="e">
        <f>'بودجه 1402-ماهانه'!Q21</f>
        <v>#REF!</v>
      </c>
      <c r="AE21" s="17" t="e">
        <f>'بودجه 1402-ماهانه'!R21</f>
        <v>#REF!</v>
      </c>
      <c r="AF21" s="17">
        <v>7920</v>
      </c>
      <c r="AG21" s="228" t="e">
        <f t="shared" si="5"/>
        <v>#REF!</v>
      </c>
      <c r="AH21" s="230">
        <f t="shared" si="17"/>
        <v>7920</v>
      </c>
      <c r="AI21" s="232"/>
      <c r="AJ21" s="17"/>
      <c r="AK21" s="256">
        <v>0</v>
      </c>
      <c r="AL21" s="188" t="e">
        <f t="shared" si="6"/>
        <v>#REF!</v>
      </c>
      <c r="AM21" s="235">
        <f t="shared" si="24"/>
        <v>0</v>
      </c>
      <c r="AN21" s="238">
        <v>0</v>
      </c>
      <c r="AO21" s="212" t="e">
        <f t="shared" si="7"/>
        <v>#REF!</v>
      </c>
      <c r="AP21" s="224">
        <f t="shared" si="18"/>
        <v>0</v>
      </c>
      <c r="AQ21" s="241" t="e">
        <f t="shared" si="8"/>
        <v>#REF!</v>
      </c>
      <c r="AR21" s="244">
        <f t="shared" si="19"/>
        <v>16632</v>
      </c>
      <c r="AS21" s="17">
        <f t="shared" si="20"/>
        <v>0</v>
      </c>
      <c r="AT21" s="17">
        <f t="shared" si="21"/>
        <v>0</v>
      </c>
      <c r="AU21" s="17">
        <f t="shared" si="22"/>
        <v>0</v>
      </c>
      <c r="AV21" s="188" t="e">
        <f t="shared" si="9"/>
        <v>#REF!</v>
      </c>
      <c r="AW21" s="246">
        <f t="shared" si="23"/>
        <v>0</v>
      </c>
    </row>
    <row r="22" spans="1:49" ht="15.75">
      <c r="A22" s="185">
        <v>13050223</v>
      </c>
      <c r="B22" s="185" t="s">
        <v>372</v>
      </c>
      <c r="C22" s="186">
        <v>1</v>
      </c>
      <c r="D22" s="17" t="e">
        <f>'بودجه 1402-ماهانه'!M22</f>
        <v>#REF!</v>
      </c>
      <c r="E22" s="17" t="e">
        <f>'بودجه 1402-ماهانه'!N22</f>
        <v>#REF!</v>
      </c>
      <c r="F22" s="17">
        <v>12600</v>
      </c>
      <c r="G22" s="228" t="e">
        <f t="shared" si="10"/>
        <v>#REF!</v>
      </c>
      <c r="H22" s="230">
        <f t="shared" si="11"/>
        <v>12600</v>
      </c>
      <c r="I22" s="232">
        <v>32203</v>
      </c>
      <c r="J22" s="17">
        <v>4002832900</v>
      </c>
      <c r="K22" s="256">
        <v>32203</v>
      </c>
      <c r="L22" s="188" t="e">
        <f t="shared" si="0"/>
        <v>#REF!</v>
      </c>
      <c r="M22" s="251">
        <f t="shared" si="12"/>
        <v>2.555793650793651</v>
      </c>
      <c r="N22" s="238">
        <v>0</v>
      </c>
      <c r="O22" s="212" t="e">
        <f t="shared" si="1"/>
        <v>#REF!</v>
      </c>
      <c r="P22" s="224">
        <f t="shared" si="13"/>
        <v>0</v>
      </c>
      <c r="Q22" s="17" t="e">
        <f>'بودجه 1402-ماهانه'!O22</f>
        <v>#REF!</v>
      </c>
      <c r="R22" s="17" t="e">
        <f>'بودجه 1402-ماهانه'!P22</f>
        <v>#REF!</v>
      </c>
      <c r="S22" s="17">
        <v>15120</v>
      </c>
      <c r="T22" s="228" t="e">
        <f t="shared" si="2"/>
        <v>#REF!</v>
      </c>
      <c r="U22" s="230">
        <f t="shared" si="14"/>
        <v>15120</v>
      </c>
      <c r="V22" s="232">
        <v>8593</v>
      </c>
      <c r="W22" s="17">
        <v>1068109900</v>
      </c>
      <c r="X22" s="256">
        <v>8593</v>
      </c>
      <c r="Y22" s="188" t="e">
        <f t="shared" si="3"/>
        <v>#REF!</v>
      </c>
      <c r="Z22" s="235">
        <f t="shared" si="15"/>
        <v>0.56832010582010584</v>
      </c>
      <c r="AA22" s="238">
        <v>0</v>
      </c>
      <c r="AB22" s="212" t="e">
        <f t="shared" si="4"/>
        <v>#REF!</v>
      </c>
      <c r="AC22" s="224">
        <f t="shared" si="16"/>
        <v>0</v>
      </c>
      <c r="AD22" s="17" t="e">
        <f>'بودجه 1402-ماهانه'!Q22</f>
        <v>#REF!</v>
      </c>
      <c r="AE22" s="17" t="e">
        <f>'بودجه 1402-ماهانه'!R22</f>
        <v>#REF!</v>
      </c>
      <c r="AF22" s="17">
        <v>22680</v>
      </c>
      <c r="AG22" s="228" t="e">
        <f t="shared" si="5"/>
        <v>#REF!</v>
      </c>
      <c r="AH22" s="230">
        <f t="shared" si="17"/>
        <v>22680</v>
      </c>
      <c r="AI22" s="232">
        <v>11331</v>
      </c>
      <c r="AJ22" s="17">
        <v>1404714300</v>
      </c>
      <c r="AK22" s="256">
        <v>11331</v>
      </c>
      <c r="AL22" s="188" t="e">
        <f t="shared" si="6"/>
        <v>#REF!</v>
      </c>
      <c r="AM22" s="235">
        <f t="shared" si="24"/>
        <v>0.4996031746031746</v>
      </c>
      <c r="AN22" s="238">
        <v>122916</v>
      </c>
      <c r="AO22" s="212" t="e">
        <f t="shared" si="7"/>
        <v>#REF!</v>
      </c>
      <c r="AP22" s="224">
        <f t="shared" si="18"/>
        <v>5.4195767195767193</v>
      </c>
      <c r="AQ22" s="241" t="e">
        <f t="shared" si="8"/>
        <v>#REF!</v>
      </c>
      <c r="AR22" s="244">
        <f t="shared" si="19"/>
        <v>50400</v>
      </c>
      <c r="AS22" s="17">
        <f t="shared" si="20"/>
        <v>52127</v>
      </c>
      <c r="AT22" s="17">
        <f t="shared" si="21"/>
        <v>6475657100</v>
      </c>
      <c r="AU22" s="17">
        <f t="shared" si="22"/>
        <v>52127</v>
      </c>
      <c r="AV22" s="188" t="e">
        <f t="shared" si="9"/>
        <v>#REF!</v>
      </c>
      <c r="AW22" s="246">
        <f t="shared" si="23"/>
        <v>1.0342658730158729</v>
      </c>
    </row>
    <row r="23" spans="1:49" ht="15.75">
      <c r="A23" s="185">
        <v>13050333</v>
      </c>
      <c r="B23" s="185" t="s">
        <v>41</v>
      </c>
      <c r="C23" s="186">
        <v>1</v>
      </c>
      <c r="D23" s="17" t="e">
        <f>'بودجه 1402-ماهانه'!M23</f>
        <v>#REF!</v>
      </c>
      <c r="E23" s="17" t="e">
        <f>'بودجه 1402-ماهانه'!N23</f>
        <v>#REF!</v>
      </c>
      <c r="F23" s="17">
        <v>12600</v>
      </c>
      <c r="G23" s="228" t="e">
        <f t="shared" si="10"/>
        <v>#REF!</v>
      </c>
      <c r="H23" s="230">
        <f t="shared" si="11"/>
        <v>12600</v>
      </c>
      <c r="I23" s="232">
        <v>25476</v>
      </c>
      <c r="J23" s="17">
        <v>2878788000</v>
      </c>
      <c r="K23" s="256">
        <v>25476</v>
      </c>
      <c r="L23" s="188" t="e">
        <f t="shared" si="0"/>
        <v>#REF!</v>
      </c>
      <c r="M23" s="251">
        <f t="shared" si="12"/>
        <v>2.0219047619047621</v>
      </c>
      <c r="N23" s="238">
        <v>0</v>
      </c>
      <c r="O23" s="212" t="e">
        <f t="shared" si="1"/>
        <v>#REF!</v>
      </c>
      <c r="P23" s="224">
        <f t="shared" si="13"/>
        <v>0</v>
      </c>
      <c r="Q23" s="17" t="e">
        <f>'بودجه 1402-ماهانه'!O23</f>
        <v>#REF!</v>
      </c>
      <c r="R23" s="17" t="e">
        <f>'بودجه 1402-ماهانه'!P23</f>
        <v>#REF!</v>
      </c>
      <c r="S23" s="17">
        <v>15120</v>
      </c>
      <c r="T23" s="228" t="e">
        <f t="shared" si="2"/>
        <v>#REF!</v>
      </c>
      <c r="U23" s="230">
        <f t="shared" si="14"/>
        <v>15120</v>
      </c>
      <c r="V23" s="232">
        <v>13716</v>
      </c>
      <c r="W23" s="17">
        <v>1549908000</v>
      </c>
      <c r="X23" s="256">
        <v>13716</v>
      </c>
      <c r="Y23" s="188" t="e">
        <f t="shared" si="3"/>
        <v>#REF!</v>
      </c>
      <c r="Z23" s="235">
        <f t="shared" si="15"/>
        <v>0.90714285714285714</v>
      </c>
      <c r="AA23" s="238">
        <v>0</v>
      </c>
      <c r="AB23" s="212" t="e">
        <f t="shared" si="4"/>
        <v>#REF!</v>
      </c>
      <c r="AC23" s="224">
        <f t="shared" si="16"/>
        <v>0</v>
      </c>
      <c r="AD23" s="17" t="e">
        <f>'بودجه 1402-ماهانه'!Q23</f>
        <v>#REF!</v>
      </c>
      <c r="AE23" s="17" t="e">
        <f>'بودجه 1402-ماهانه'!R23</f>
        <v>#REF!</v>
      </c>
      <c r="AF23" s="17">
        <v>22680</v>
      </c>
      <c r="AG23" s="228" t="e">
        <f t="shared" si="5"/>
        <v>#REF!</v>
      </c>
      <c r="AH23" s="230">
        <f t="shared" si="17"/>
        <v>22680</v>
      </c>
      <c r="AI23" s="232">
        <v>6969</v>
      </c>
      <c r="AJ23" s="17">
        <v>787497000</v>
      </c>
      <c r="AK23" s="256">
        <v>6969</v>
      </c>
      <c r="AL23" s="188" t="e">
        <f t="shared" si="6"/>
        <v>#REF!</v>
      </c>
      <c r="AM23" s="235">
        <f t="shared" si="24"/>
        <v>0.30727513227513226</v>
      </c>
      <c r="AN23" s="238">
        <v>0</v>
      </c>
      <c r="AO23" s="212" t="e">
        <f t="shared" si="7"/>
        <v>#REF!</v>
      </c>
      <c r="AP23" s="224">
        <f t="shared" si="18"/>
        <v>0</v>
      </c>
      <c r="AQ23" s="241" t="e">
        <f t="shared" si="8"/>
        <v>#REF!</v>
      </c>
      <c r="AR23" s="244">
        <f t="shared" si="19"/>
        <v>50400</v>
      </c>
      <c r="AS23" s="17">
        <f t="shared" si="20"/>
        <v>46161</v>
      </c>
      <c r="AT23" s="17">
        <f t="shared" si="21"/>
        <v>5216193000</v>
      </c>
      <c r="AU23" s="17">
        <f t="shared" si="22"/>
        <v>46161</v>
      </c>
      <c r="AV23" s="188" t="e">
        <f t="shared" si="9"/>
        <v>#REF!</v>
      </c>
      <c r="AW23" s="246">
        <f t="shared" si="23"/>
        <v>0.91589285714285718</v>
      </c>
    </row>
    <row r="24" spans="1:49" ht="15.75">
      <c r="A24" s="185">
        <v>13050332</v>
      </c>
      <c r="B24" s="185" t="s">
        <v>99</v>
      </c>
      <c r="C24" s="186">
        <v>1</v>
      </c>
      <c r="D24" s="17" t="e">
        <f>'بودجه 1402-ماهانه'!M24</f>
        <v>#REF!</v>
      </c>
      <c r="E24" s="17" t="e">
        <f>'بودجه 1402-ماهانه'!N24</f>
        <v>#REF!</v>
      </c>
      <c r="F24" s="17">
        <v>12600</v>
      </c>
      <c r="G24" s="228" t="e">
        <f t="shared" si="10"/>
        <v>#REF!</v>
      </c>
      <c r="H24" s="230">
        <f t="shared" si="11"/>
        <v>12600</v>
      </c>
      <c r="I24" s="232">
        <v>4809</v>
      </c>
      <c r="J24" s="17">
        <v>543417000</v>
      </c>
      <c r="K24" s="256">
        <v>4809</v>
      </c>
      <c r="L24" s="188" t="e">
        <f t="shared" si="0"/>
        <v>#REF!</v>
      </c>
      <c r="M24" s="251">
        <f t="shared" si="12"/>
        <v>0.38166666666666665</v>
      </c>
      <c r="N24" s="238">
        <v>0</v>
      </c>
      <c r="O24" s="212" t="e">
        <f t="shared" si="1"/>
        <v>#REF!</v>
      </c>
      <c r="P24" s="224">
        <f t="shared" si="13"/>
        <v>0</v>
      </c>
      <c r="Q24" s="17" t="e">
        <f>'بودجه 1402-ماهانه'!O24</f>
        <v>#REF!</v>
      </c>
      <c r="R24" s="17" t="e">
        <f>'بودجه 1402-ماهانه'!P24</f>
        <v>#REF!</v>
      </c>
      <c r="S24" s="17">
        <v>15120</v>
      </c>
      <c r="T24" s="228" t="e">
        <f t="shared" si="2"/>
        <v>#REF!</v>
      </c>
      <c r="U24" s="230">
        <f t="shared" si="14"/>
        <v>15120</v>
      </c>
      <c r="V24" s="232">
        <v>3155</v>
      </c>
      <c r="W24" s="17">
        <v>356987340</v>
      </c>
      <c r="X24" s="256">
        <v>3155</v>
      </c>
      <c r="Y24" s="188" t="e">
        <f t="shared" si="3"/>
        <v>#REF!</v>
      </c>
      <c r="Z24" s="235">
        <f t="shared" si="15"/>
        <v>0.20866402116402116</v>
      </c>
      <c r="AA24" s="238">
        <v>0</v>
      </c>
      <c r="AB24" s="212" t="e">
        <f t="shared" si="4"/>
        <v>#REF!</v>
      </c>
      <c r="AC24" s="224">
        <f t="shared" si="16"/>
        <v>0</v>
      </c>
      <c r="AD24" s="17" t="e">
        <f>'بودجه 1402-ماهانه'!Q24</f>
        <v>#REF!</v>
      </c>
      <c r="AE24" s="17" t="e">
        <f>'بودجه 1402-ماهانه'!R24</f>
        <v>#REF!</v>
      </c>
      <c r="AF24" s="17">
        <v>22680</v>
      </c>
      <c r="AG24" s="228" t="e">
        <f t="shared" si="5"/>
        <v>#REF!</v>
      </c>
      <c r="AH24" s="230">
        <f t="shared" si="17"/>
        <v>22680</v>
      </c>
      <c r="AI24" s="232">
        <v>259</v>
      </c>
      <c r="AJ24" s="17">
        <v>40388460</v>
      </c>
      <c r="AK24" s="256">
        <v>259</v>
      </c>
      <c r="AL24" s="188" t="e">
        <f t="shared" si="6"/>
        <v>#REF!</v>
      </c>
      <c r="AM24" s="235">
        <f t="shared" si="24"/>
        <v>1.1419753086419753E-2</v>
      </c>
      <c r="AN24" s="238">
        <v>0</v>
      </c>
      <c r="AO24" s="212" t="e">
        <f t="shared" si="7"/>
        <v>#REF!</v>
      </c>
      <c r="AP24" s="224">
        <f t="shared" si="18"/>
        <v>0</v>
      </c>
      <c r="AQ24" s="241" t="e">
        <f t="shared" si="8"/>
        <v>#REF!</v>
      </c>
      <c r="AR24" s="244">
        <f t="shared" si="19"/>
        <v>50400</v>
      </c>
      <c r="AS24" s="17">
        <f t="shared" si="20"/>
        <v>8223</v>
      </c>
      <c r="AT24" s="17">
        <f t="shared" si="21"/>
        <v>940792800</v>
      </c>
      <c r="AU24" s="17">
        <f t="shared" si="22"/>
        <v>8223</v>
      </c>
      <c r="AV24" s="188" t="e">
        <f t="shared" si="9"/>
        <v>#REF!</v>
      </c>
      <c r="AW24" s="246">
        <f t="shared" si="23"/>
        <v>0.16315476190476191</v>
      </c>
    </row>
    <row r="25" spans="1:49" ht="15.75">
      <c r="A25" s="185">
        <v>13060308</v>
      </c>
      <c r="B25" s="185" t="s">
        <v>43</v>
      </c>
      <c r="C25" s="186">
        <v>1</v>
      </c>
      <c r="D25" s="17" t="e">
        <f>'بودجه 1402-ماهانه'!M25</f>
        <v>#REF!</v>
      </c>
      <c r="E25" s="17" t="e">
        <f>'بودجه 1402-ماهانه'!N25</f>
        <v>#REF!</v>
      </c>
      <c r="F25" s="17">
        <v>132300</v>
      </c>
      <c r="G25" s="228" t="e">
        <f t="shared" si="10"/>
        <v>#REF!</v>
      </c>
      <c r="H25" s="230">
        <f t="shared" si="11"/>
        <v>132300</v>
      </c>
      <c r="I25" s="232">
        <v>191696</v>
      </c>
      <c r="J25" s="17">
        <v>23805474469</v>
      </c>
      <c r="K25" s="256">
        <v>191696</v>
      </c>
      <c r="L25" s="188" t="e">
        <f t="shared" si="0"/>
        <v>#REF!</v>
      </c>
      <c r="M25" s="251">
        <f t="shared" si="12"/>
        <v>1.4489493575207861</v>
      </c>
      <c r="N25" s="238">
        <v>180960</v>
      </c>
      <c r="O25" s="212" t="e">
        <f t="shared" si="1"/>
        <v>#REF!</v>
      </c>
      <c r="P25" s="224">
        <f t="shared" si="13"/>
        <v>1.3678004535147392</v>
      </c>
      <c r="Q25" s="17" t="e">
        <f>'بودجه 1402-ماهانه'!O25</f>
        <v>#REF!</v>
      </c>
      <c r="R25" s="17" t="e">
        <f>'بودجه 1402-ماهانه'!P25</f>
        <v>#REF!</v>
      </c>
      <c r="S25" s="17">
        <v>170100</v>
      </c>
      <c r="T25" s="228" t="e">
        <f t="shared" si="2"/>
        <v>#REF!</v>
      </c>
      <c r="U25" s="230">
        <f t="shared" si="14"/>
        <v>170100</v>
      </c>
      <c r="V25" s="232">
        <v>239285</v>
      </c>
      <c r="W25" s="17">
        <v>29737728745</v>
      </c>
      <c r="X25" s="256">
        <v>239285</v>
      </c>
      <c r="Y25" s="188" t="e">
        <f t="shared" si="3"/>
        <v>#REF!</v>
      </c>
      <c r="Z25" s="235">
        <f t="shared" si="15"/>
        <v>1.4067313345091124</v>
      </c>
      <c r="AA25" s="238">
        <v>268070</v>
      </c>
      <c r="AB25" s="212" t="e">
        <f t="shared" si="4"/>
        <v>#REF!</v>
      </c>
      <c r="AC25" s="224">
        <f t="shared" si="16"/>
        <v>1.5759553203997649</v>
      </c>
      <c r="AD25" s="17" t="e">
        <f>'بودجه 1402-ماهانه'!Q25</f>
        <v>#REF!</v>
      </c>
      <c r="AE25" s="17" t="e">
        <f>'بودجه 1402-ماهانه'!R25</f>
        <v>#REF!</v>
      </c>
      <c r="AF25" s="17">
        <v>189000</v>
      </c>
      <c r="AG25" s="228" t="e">
        <f t="shared" si="5"/>
        <v>#REF!</v>
      </c>
      <c r="AH25" s="230">
        <f t="shared" si="17"/>
        <v>189000</v>
      </c>
      <c r="AI25" s="232">
        <v>273395</v>
      </c>
      <c r="AJ25" s="17">
        <v>33982377000</v>
      </c>
      <c r="AK25" s="256">
        <v>273395</v>
      </c>
      <c r="AL25" s="188" t="e">
        <f t="shared" si="6"/>
        <v>#REF!</v>
      </c>
      <c r="AM25" s="235">
        <f t="shared" si="24"/>
        <v>1.4465343915343916</v>
      </c>
      <c r="AN25" s="238">
        <v>215480</v>
      </c>
      <c r="AO25" s="212" t="e">
        <f t="shared" si="7"/>
        <v>#REF!</v>
      </c>
      <c r="AP25" s="224">
        <f t="shared" si="18"/>
        <v>1.1401058201058201</v>
      </c>
      <c r="AQ25" s="241" t="e">
        <f t="shared" si="8"/>
        <v>#REF!</v>
      </c>
      <c r="AR25" s="244">
        <f t="shared" si="19"/>
        <v>491400</v>
      </c>
      <c r="AS25" s="17">
        <f t="shared" si="20"/>
        <v>704376</v>
      </c>
      <c r="AT25" s="17">
        <f t="shared" si="21"/>
        <v>87525580214</v>
      </c>
      <c r="AU25" s="17">
        <f t="shared" si="22"/>
        <v>704376</v>
      </c>
      <c r="AV25" s="188" t="e">
        <f t="shared" si="9"/>
        <v>#REF!</v>
      </c>
      <c r="AW25" s="246">
        <f t="shared" si="23"/>
        <v>1.4334065934065934</v>
      </c>
    </row>
    <row r="26" spans="1:49" ht="15.75">
      <c r="A26" s="185">
        <v>13050334</v>
      </c>
      <c r="B26" s="185" t="s">
        <v>46</v>
      </c>
      <c r="C26" s="186">
        <v>1</v>
      </c>
      <c r="D26" s="17" t="e">
        <f>'بودجه 1402-ماهانه'!M26</f>
        <v>#REF!</v>
      </c>
      <c r="E26" s="17" t="e">
        <f>'بودجه 1402-ماهانه'!N26</f>
        <v>#REF!</v>
      </c>
      <c r="F26" s="17">
        <v>94500</v>
      </c>
      <c r="G26" s="228" t="e">
        <f t="shared" si="10"/>
        <v>#REF!</v>
      </c>
      <c r="H26" s="230">
        <f t="shared" si="11"/>
        <v>94500</v>
      </c>
      <c r="I26" s="232">
        <v>169349</v>
      </c>
      <c r="J26" s="17">
        <v>26769659546</v>
      </c>
      <c r="K26" s="256">
        <v>169349</v>
      </c>
      <c r="L26" s="188" t="e">
        <f t="shared" si="0"/>
        <v>#REF!</v>
      </c>
      <c r="M26" s="251">
        <f t="shared" si="12"/>
        <v>1.7920529100529101</v>
      </c>
      <c r="N26" s="238">
        <v>0</v>
      </c>
      <c r="O26" s="212" t="e">
        <f t="shared" si="1"/>
        <v>#REF!</v>
      </c>
      <c r="P26" s="224">
        <f t="shared" si="13"/>
        <v>0</v>
      </c>
      <c r="Q26" s="17" t="e">
        <f>'بودجه 1402-ماهانه'!O26</f>
        <v>#REF!</v>
      </c>
      <c r="R26" s="17" t="e">
        <f>'بودجه 1402-ماهانه'!P26</f>
        <v>#REF!</v>
      </c>
      <c r="S26" s="17">
        <v>94500</v>
      </c>
      <c r="T26" s="228" t="e">
        <f t="shared" si="2"/>
        <v>#REF!</v>
      </c>
      <c r="U26" s="230">
        <f t="shared" si="14"/>
        <v>94500</v>
      </c>
      <c r="V26" s="232">
        <v>356022</v>
      </c>
      <c r="W26" s="17">
        <v>56273638400</v>
      </c>
      <c r="X26" s="256">
        <v>356022</v>
      </c>
      <c r="Y26" s="188" t="e">
        <f t="shared" si="3"/>
        <v>#REF!</v>
      </c>
      <c r="Z26" s="235">
        <f t="shared" si="15"/>
        <v>3.7674285714285713</v>
      </c>
      <c r="AA26" s="238">
        <v>0</v>
      </c>
      <c r="AB26" s="212" t="e">
        <f t="shared" si="4"/>
        <v>#REF!</v>
      </c>
      <c r="AC26" s="224">
        <f t="shared" si="16"/>
        <v>0</v>
      </c>
      <c r="AD26" s="17" t="e">
        <f>'بودجه 1402-ماهانه'!Q26</f>
        <v>#REF!</v>
      </c>
      <c r="AE26" s="17" t="e">
        <f>'بودجه 1402-ماهانه'!R26</f>
        <v>#REF!</v>
      </c>
      <c r="AF26" s="17">
        <v>170100</v>
      </c>
      <c r="AG26" s="228" t="e">
        <f t="shared" si="5"/>
        <v>#REF!</v>
      </c>
      <c r="AH26" s="230">
        <f t="shared" si="17"/>
        <v>170100</v>
      </c>
      <c r="AI26" s="232">
        <v>207184</v>
      </c>
      <c r="AJ26" s="17">
        <v>32649948800</v>
      </c>
      <c r="AK26" s="256">
        <v>207184</v>
      </c>
      <c r="AL26" s="188" t="e">
        <f t="shared" si="6"/>
        <v>#REF!</v>
      </c>
      <c r="AM26" s="235">
        <f t="shared" si="24"/>
        <v>1.2180129335684891</v>
      </c>
      <c r="AN26" s="238">
        <v>0</v>
      </c>
      <c r="AO26" s="212" t="e">
        <f t="shared" si="7"/>
        <v>#REF!</v>
      </c>
      <c r="AP26" s="224">
        <f t="shared" si="18"/>
        <v>0</v>
      </c>
      <c r="AQ26" s="241" t="e">
        <f t="shared" si="8"/>
        <v>#REF!</v>
      </c>
      <c r="AR26" s="244">
        <f t="shared" si="19"/>
        <v>359100</v>
      </c>
      <c r="AS26" s="17">
        <f t="shared" si="20"/>
        <v>732555</v>
      </c>
      <c r="AT26" s="17">
        <f t="shared" si="21"/>
        <v>115693246746</v>
      </c>
      <c r="AU26" s="17">
        <f t="shared" si="22"/>
        <v>732555</v>
      </c>
      <c r="AV26" s="188" t="e">
        <f t="shared" si="9"/>
        <v>#REF!</v>
      </c>
      <c r="AW26" s="246">
        <f t="shared" si="23"/>
        <v>2.0399749373433584</v>
      </c>
    </row>
    <row r="27" spans="1:49" ht="15.75">
      <c r="A27" s="185">
        <v>13050300</v>
      </c>
      <c r="B27" s="185" t="s">
        <v>48</v>
      </c>
      <c r="C27" s="186">
        <v>1</v>
      </c>
      <c r="D27" s="17" t="e">
        <f>'بودجه 1402-ماهانه'!M27</f>
        <v>#REF!</v>
      </c>
      <c r="E27" s="17" t="e">
        <f>'بودجه 1402-ماهانه'!N27</f>
        <v>#REF!</v>
      </c>
      <c r="F27" s="17">
        <v>72450</v>
      </c>
      <c r="G27" s="228" t="e">
        <f t="shared" si="10"/>
        <v>#REF!</v>
      </c>
      <c r="H27" s="230">
        <f t="shared" si="11"/>
        <v>72450</v>
      </c>
      <c r="I27" s="232">
        <v>191990</v>
      </c>
      <c r="J27" s="17">
        <v>26030612004</v>
      </c>
      <c r="K27" s="256">
        <v>191990</v>
      </c>
      <c r="L27" s="188" t="e">
        <f t="shared" si="0"/>
        <v>#REF!</v>
      </c>
      <c r="M27" s="251">
        <f t="shared" si="12"/>
        <v>2.6499654934437542</v>
      </c>
      <c r="N27" s="238">
        <v>0</v>
      </c>
      <c r="O27" s="212" t="e">
        <f t="shared" si="1"/>
        <v>#REF!</v>
      </c>
      <c r="P27" s="224">
        <f t="shared" si="13"/>
        <v>0</v>
      </c>
      <c r="Q27" s="17" t="e">
        <f>'بودجه 1402-ماهانه'!O27</f>
        <v>#REF!</v>
      </c>
      <c r="R27" s="17" t="e">
        <f>'بودجه 1402-ماهانه'!P27</f>
        <v>#REF!</v>
      </c>
      <c r="S27" s="17">
        <v>86940</v>
      </c>
      <c r="T27" s="228" t="e">
        <f t="shared" si="2"/>
        <v>#REF!</v>
      </c>
      <c r="U27" s="230">
        <f t="shared" si="14"/>
        <v>86940</v>
      </c>
      <c r="V27" s="232">
        <v>161358</v>
      </c>
      <c r="W27" s="17">
        <v>23945592561</v>
      </c>
      <c r="X27" s="256">
        <v>161358</v>
      </c>
      <c r="Y27" s="188" t="e">
        <f t="shared" si="3"/>
        <v>#REF!</v>
      </c>
      <c r="Z27" s="235">
        <f t="shared" si="15"/>
        <v>1.8559696342305039</v>
      </c>
      <c r="AA27" s="238">
        <v>100200</v>
      </c>
      <c r="AB27" s="212" t="e">
        <f t="shared" si="4"/>
        <v>#REF!</v>
      </c>
      <c r="AC27" s="224">
        <f t="shared" si="16"/>
        <v>1.1525189786059351</v>
      </c>
      <c r="AD27" s="17" t="e">
        <f>'بودجه 1402-ماهانه'!Q27</f>
        <v>#REF!</v>
      </c>
      <c r="AE27" s="17" t="e">
        <f>'بودجه 1402-ماهانه'!R27</f>
        <v>#REF!</v>
      </c>
      <c r="AF27" s="17">
        <v>130410</v>
      </c>
      <c r="AG27" s="228" t="e">
        <f t="shared" si="5"/>
        <v>#REF!</v>
      </c>
      <c r="AH27" s="230">
        <f t="shared" si="17"/>
        <v>130410</v>
      </c>
      <c r="AI27" s="232">
        <v>235830</v>
      </c>
      <c r="AJ27" s="17">
        <v>39985189344</v>
      </c>
      <c r="AK27" s="256">
        <v>235830</v>
      </c>
      <c r="AL27" s="188" t="e">
        <f t="shared" si="6"/>
        <v>#REF!</v>
      </c>
      <c r="AM27" s="235">
        <f t="shared" si="24"/>
        <v>1.8083735909822867</v>
      </c>
      <c r="AN27" s="238">
        <v>0</v>
      </c>
      <c r="AO27" s="212" t="e">
        <f t="shared" si="7"/>
        <v>#REF!</v>
      </c>
      <c r="AP27" s="224">
        <f t="shared" si="18"/>
        <v>0</v>
      </c>
      <c r="AQ27" s="241" t="e">
        <f t="shared" si="8"/>
        <v>#REF!</v>
      </c>
      <c r="AR27" s="244">
        <f t="shared" si="19"/>
        <v>289800</v>
      </c>
      <c r="AS27" s="17">
        <f t="shared" si="20"/>
        <v>589178</v>
      </c>
      <c r="AT27" s="17">
        <f t="shared" si="21"/>
        <v>89961393909</v>
      </c>
      <c r="AU27" s="17">
        <f t="shared" si="22"/>
        <v>589178</v>
      </c>
      <c r="AV27" s="188" t="e">
        <f t="shared" si="9"/>
        <v>#REF!</v>
      </c>
      <c r="AW27" s="246">
        <f t="shared" si="23"/>
        <v>2.0330503795721189</v>
      </c>
    </row>
    <row r="28" spans="1:49" ht="15.75">
      <c r="A28" s="185">
        <v>13050101</v>
      </c>
      <c r="B28" s="185" t="s">
        <v>50</v>
      </c>
      <c r="C28" s="186">
        <v>1</v>
      </c>
      <c r="D28" s="17" t="e">
        <f>'بودجه 1402-ماهانه'!M28</f>
        <v>#REF!</v>
      </c>
      <c r="E28" s="17" t="e">
        <f>'بودجه 1402-ماهانه'!N28</f>
        <v>#REF!</v>
      </c>
      <c r="F28" s="17">
        <v>65205</v>
      </c>
      <c r="G28" s="228" t="e">
        <f t="shared" si="10"/>
        <v>#REF!</v>
      </c>
      <c r="H28" s="230">
        <f t="shared" si="11"/>
        <v>65205</v>
      </c>
      <c r="I28" s="232">
        <v>101895</v>
      </c>
      <c r="J28" s="17">
        <v>14157942890</v>
      </c>
      <c r="K28" s="256">
        <v>101895</v>
      </c>
      <c r="L28" s="188" t="e">
        <f t="shared" si="0"/>
        <v>#REF!</v>
      </c>
      <c r="M28" s="251">
        <f t="shared" si="12"/>
        <v>1.5626869105129975</v>
      </c>
      <c r="N28" s="238">
        <v>87480</v>
      </c>
      <c r="O28" s="212" t="e">
        <f t="shared" si="1"/>
        <v>#REF!</v>
      </c>
      <c r="P28" s="224">
        <f t="shared" si="13"/>
        <v>1.3416149068322982</v>
      </c>
      <c r="Q28" s="17" t="e">
        <f>'بودجه 1402-ماهانه'!O28</f>
        <v>#REF!</v>
      </c>
      <c r="R28" s="17" t="e">
        <f>'بودجه 1402-ماهانه'!P28</f>
        <v>#REF!</v>
      </c>
      <c r="S28" s="17">
        <v>78246</v>
      </c>
      <c r="T28" s="228" t="e">
        <f t="shared" si="2"/>
        <v>#REF!</v>
      </c>
      <c r="U28" s="230">
        <f t="shared" si="14"/>
        <v>78246</v>
      </c>
      <c r="V28" s="232">
        <v>203621</v>
      </c>
      <c r="W28" s="17">
        <v>30936621094</v>
      </c>
      <c r="X28" s="256">
        <v>203621</v>
      </c>
      <c r="Y28" s="188" t="e">
        <f t="shared" si="3"/>
        <v>#REF!</v>
      </c>
      <c r="Z28" s="235">
        <f t="shared" si="15"/>
        <v>2.6023183293714696</v>
      </c>
      <c r="AA28" s="238">
        <v>214160</v>
      </c>
      <c r="AB28" s="212" t="e">
        <f t="shared" si="4"/>
        <v>#REF!</v>
      </c>
      <c r="AC28" s="224">
        <f t="shared" si="16"/>
        <v>2.7370089205837997</v>
      </c>
      <c r="AD28" s="17" t="e">
        <f>'بودجه 1402-ماهانه'!Q28</f>
        <v>#REF!</v>
      </c>
      <c r="AE28" s="17" t="e">
        <f>'بودجه 1402-ماهانه'!R28</f>
        <v>#REF!</v>
      </c>
      <c r="AF28" s="17">
        <v>117369</v>
      </c>
      <c r="AG28" s="228" t="e">
        <f t="shared" si="5"/>
        <v>#REF!</v>
      </c>
      <c r="AH28" s="230">
        <f t="shared" si="17"/>
        <v>117369</v>
      </c>
      <c r="AI28" s="232">
        <v>151659</v>
      </c>
      <c r="AJ28" s="17">
        <v>26539558145</v>
      </c>
      <c r="AK28" s="256">
        <v>151659</v>
      </c>
      <c r="AL28" s="188" t="e">
        <f t="shared" si="6"/>
        <v>#REF!</v>
      </c>
      <c r="AM28" s="235">
        <f t="shared" si="24"/>
        <v>1.2921555095468138</v>
      </c>
      <c r="AN28" s="238">
        <v>301535</v>
      </c>
      <c r="AO28" s="212" t="e">
        <f t="shared" si="7"/>
        <v>#REF!</v>
      </c>
      <c r="AP28" s="224">
        <f t="shared" si="18"/>
        <v>2.5691196142081809</v>
      </c>
      <c r="AQ28" s="241" t="e">
        <f t="shared" si="8"/>
        <v>#REF!</v>
      </c>
      <c r="AR28" s="244">
        <f t="shared" si="19"/>
        <v>260820</v>
      </c>
      <c r="AS28" s="17">
        <f t="shared" si="20"/>
        <v>457175</v>
      </c>
      <c r="AT28" s="17">
        <f t="shared" si="21"/>
        <v>71634122129</v>
      </c>
      <c r="AU28" s="17">
        <f t="shared" si="22"/>
        <v>457175</v>
      </c>
      <c r="AV28" s="188" t="e">
        <f t="shared" si="9"/>
        <v>#REF!</v>
      </c>
      <c r="AW28" s="246">
        <f t="shared" si="23"/>
        <v>1.7528372057357564</v>
      </c>
    </row>
    <row r="29" spans="1:49" ht="15.75">
      <c r="A29" s="185">
        <v>13020325</v>
      </c>
      <c r="B29" s="187" t="s">
        <v>343</v>
      </c>
      <c r="C29" s="186">
        <v>1</v>
      </c>
      <c r="D29" s="17" t="e">
        <f>'بودجه 1402-ماهانه'!M29</f>
        <v>#REF!</v>
      </c>
      <c r="E29" s="17" t="e">
        <f>'بودجه 1402-ماهانه'!N29</f>
        <v>#REF!</v>
      </c>
      <c r="F29" s="17">
        <v>69300</v>
      </c>
      <c r="G29" s="228" t="e">
        <f t="shared" si="10"/>
        <v>#REF!</v>
      </c>
      <c r="H29" s="230">
        <f t="shared" si="11"/>
        <v>69300</v>
      </c>
      <c r="I29" s="232">
        <v>59677</v>
      </c>
      <c r="J29" s="17">
        <v>8768357380</v>
      </c>
      <c r="K29" s="256">
        <v>59677</v>
      </c>
      <c r="L29" s="188" t="e">
        <f>(I29+I30)/G29</f>
        <v>#REF!</v>
      </c>
      <c r="M29" s="235">
        <f>(K29+K30)/H29</f>
        <v>1.4110389610389611</v>
      </c>
      <c r="N29" s="238">
        <v>0</v>
      </c>
      <c r="O29" s="212" t="e">
        <f>(N29+N30)/G29</f>
        <v>#REF!</v>
      </c>
      <c r="P29" s="224">
        <f>(N29+N30)/H29</f>
        <v>2.6258585858585857</v>
      </c>
      <c r="Q29" s="17" t="e">
        <f>'بودجه 1402-ماهانه'!O29</f>
        <v>#REF!</v>
      </c>
      <c r="R29" s="17" t="e">
        <f>'بودجه 1402-ماهانه'!P29</f>
        <v>#REF!</v>
      </c>
      <c r="S29" s="17">
        <v>83160</v>
      </c>
      <c r="T29" s="228" t="e">
        <f t="shared" si="2"/>
        <v>#REF!</v>
      </c>
      <c r="U29" s="230">
        <f t="shared" si="14"/>
        <v>83160</v>
      </c>
      <c r="V29" s="232">
        <v>64762</v>
      </c>
      <c r="W29" s="17">
        <v>9513537800</v>
      </c>
      <c r="X29" s="256">
        <v>64762</v>
      </c>
      <c r="Y29" s="188" t="e">
        <f>(V29+V30)/T29</f>
        <v>#REF!</v>
      </c>
      <c r="Z29" s="235">
        <f>(X29+X30)/U29</f>
        <v>1.0044492544492545</v>
      </c>
      <c r="AA29" s="238">
        <v>0</v>
      </c>
      <c r="AB29" s="212" t="e">
        <f>(AA29+AA30)/T29</f>
        <v>#REF!</v>
      </c>
      <c r="AC29" s="224">
        <f>(AA29+AA30)/U29</f>
        <v>0</v>
      </c>
      <c r="AD29" s="17" t="e">
        <f>'بودجه 1402-ماهانه'!Q29</f>
        <v>#REF!</v>
      </c>
      <c r="AE29" s="17" t="e">
        <f>'بودجه 1402-ماهانه'!R29</f>
        <v>#REF!</v>
      </c>
      <c r="AF29" s="17">
        <v>138600</v>
      </c>
      <c r="AG29" s="228" t="e">
        <f t="shared" si="5"/>
        <v>#REF!</v>
      </c>
      <c r="AH29" s="230">
        <f t="shared" si="17"/>
        <v>138600</v>
      </c>
      <c r="AI29" s="232">
        <v>70104</v>
      </c>
      <c r="AJ29" s="17">
        <v>10298277600</v>
      </c>
      <c r="AK29" s="256">
        <v>70104</v>
      </c>
      <c r="AL29" s="188" t="e">
        <f>(AI29+AI30)/AG29</f>
        <v>#REF!</v>
      </c>
      <c r="AM29" s="235">
        <f>(AK29+AK30)/AH29</f>
        <v>0.71836219336219331</v>
      </c>
      <c r="AN29" s="238">
        <v>0</v>
      </c>
      <c r="AO29" s="212" t="e">
        <f>(AN29+AN30)/AG29</f>
        <v>#REF!</v>
      </c>
      <c r="AP29" s="224">
        <f>(AN29+AN30)/AH29</f>
        <v>0</v>
      </c>
      <c r="AQ29" s="241" t="e">
        <f t="shared" si="8"/>
        <v>#REF!</v>
      </c>
      <c r="AR29" s="244">
        <f t="shared" si="19"/>
        <v>291060</v>
      </c>
      <c r="AS29" s="17">
        <f t="shared" si="20"/>
        <v>194543</v>
      </c>
      <c r="AT29" s="17">
        <f t="shared" si="21"/>
        <v>28580172780</v>
      </c>
      <c r="AU29" s="17">
        <f t="shared" si="22"/>
        <v>194543</v>
      </c>
      <c r="AV29" s="188" t="e">
        <f>(AS29+AS30)/AQ29</f>
        <v>#REF!</v>
      </c>
      <c r="AW29" s="246">
        <f>(AU29+AU30)/AR29</f>
        <v>0.96502439359582215</v>
      </c>
    </row>
    <row r="30" spans="1:49" ht="15.75">
      <c r="A30" s="185">
        <v>13050340</v>
      </c>
      <c r="B30" s="187" t="s">
        <v>687</v>
      </c>
      <c r="C30" s="186">
        <v>1</v>
      </c>
      <c r="D30" s="17"/>
      <c r="E30" s="17"/>
      <c r="F30" s="17"/>
      <c r="G30" s="228"/>
      <c r="H30" s="230">
        <f t="shared" si="11"/>
        <v>0</v>
      </c>
      <c r="I30" s="232">
        <v>38108</v>
      </c>
      <c r="J30" s="17">
        <v>5598065200</v>
      </c>
      <c r="K30" s="256">
        <v>38108</v>
      </c>
      <c r="L30" s="188"/>
      <c r="M30" s="235"/>
      <c r="N30" s="238">
        <v>181972</v>
      </c>
      <c r="O30" s="212"/>
      <c r="P30" s="224"/>
      <c r="Q30" s="17"/>
      <c r="R30" s="17"/>
      <c r="S30" s="17"/>
      <c r="T30" s="228">
        <f t="shared" si="2"/>
        <v>0</v>
      </c>
      <c r="U30" s="230"/>
      <c r="V30" s="232">
        <v>18768</v>
      </c>
      <c r="W30" s="17">
        <v>2756284700</v>
      </c>
      <c r="X30" s="256">
        <v>18768</v>
      </c>
      <c r="Y30" s="188"/>
      <c r="Z30" s="235"/>
      <c r="AA30" s="238">
        <v>0</v>
      </c>
      <c r="AB30" s="212"/>
      <c r="AC30" s="224"/>
      <c r="AD30" s="17"/>
      <c r="AE30" s="17"/>
      <c r="AF30" s="17"/>
      <c r="AG30" s="228">
        <f t="shared" si="5"/>
        <v>0</v>
      </c>
      <c r="AH30" s="230">
        <f t="shared" si="17"/>
        <v>0</v>
      </c>
      <c r="AI30" s="232">
        <v>29461</v>
      </c>
      <c r="AJ30" s="17">
        <v>4327600100</v>
      </c>
      <c r="AK30" s="256">
        <v>29461</v>
      </c>
      <c r="AL30" s="188"/>
      <c r="AM30" s="235"/>
      <c r="AN30" s="238">
        <v>0</v>
      </c>
      <c r="AO30" s="212"/>
      <c r="AP30" s="224"/>
      <c r="AQ30" s="241">
        <f t="shared" si="8"/>
        <v>0</v>
      </c>
      <c r="AR30" s="244">
        <f t="shared" si="19"/>
        <v>0</v>
      </c>
      <c r="AS30" s="17">
        <f t="shared" si="20"/>
        <v>86337</v>
      </c>
      <c r="AT30" s="17">
        <f t="shared" si="21"/>
        <v>12681950000</v>
      </c>
      <c r="AU30" s="17">
        <f t="shared" si="22"/>
        <v>86337</v>
      </c>
      <c r="AV30" s="188"/>
      <c r="AW30" s="246"/>
    </row>
    <row r="31" spans="1:49" ht="15.75">
      <c r="A31" s="185">
        <v>13060304</v>
      </c>
      <c r="B31" s="193" t="s">
        <v>55</v>
      </c>
      <c r="C31" s="186">
        <v>1</v>
      </c>
      <c r="D31" s="17" t="e">
        <f>'بودجه 1402-ماهانه'!M30</f>
        <v>#REF!</v>
      </c>
      <c r="E31" s="17" t="e">
        <f>'بودجه 1402-ماهانه'!N30</f>
        <v>#REF!</v>
      </c>
      <c r="F31" s="17">
        <v>52500</v>
      </c>
      <c r="G31" s="228" t="e">
        <f t="shared" si="10"/>
        <v>#REF!</v>
      </c>
      <c r="H31" s="230">
        <f t="shared" si="11"/>
        <v>52500</v>
      </c>
      <c r="I31" s="232">
        <v>11579</v>
      </c>
      <c r="J31" s="17">
        <v>1308171055</v>
      </c>
      <c r="K31" s="256">
        <v>11579</v>
      </c>
      <c r="L31" s="188" t="e">
        <f>I31/G31</f>
        <v>#REF!</v>
      </c>
      <c r="M31" s="235">
        <f>(K31+K32)/H31</f>
        <v>0.24838095238095237</v>
      </c>
      <c r="N31" s="238">
        <v>0</v>
      </c>
      <c r="O31" s="212" t="e">
        <f>(N31+N32)/G31</f>
        <v>#REF!</v>
      </c>
      <c r="P31" s="225">
        <f>(N31+N32)/H31</f>
        <v>0</v>
      </c>
      <c r="Q31" s="17" t="e">
        <f>'بودجه 1402-ماهانه'!O30</f>
        <v>#REF!</v>
      </c>
      <c r="R31" s="17" t="e">
        <f>'بودجه 1402-ماهانه'!P30</f>
        <v>#REF!</v>
      </c>
      <c r="S31" s="17">
        <v>63000</v>
      </c>
      <c r="T31" s="228" t="e">
        <f t="shared" si="2"/>
        <v>#REF!</v>
      </c>
      <c r="U31" s="230">
        <f t="shared" si="14"/>
        <v>63000</v>
      </c>
      <c r="V31" s="232">
        <v>975</v>
      </c>
      <c r="W31" s="17">
        <v>110175000</v>
      </c>
      <c r="X31" s="256">
        <v>975</v>
      </c>
      <c r="Y31" s="188" t="e">
        <f>(V31+V32)/T31</f>
        <v>#REF!</v>
      </c>
      <c r="Z31" s="235">
        <f>(X31+X32)/U31</f>
        <v>3.8666666666666669E-2</v>
      </c>
      <c r="AA31" s="238">
        <v>24846</v>
      </c>
      <c r="AB31" s="212" t="e">
        <f>(AA31+AA32)/T31</f>
        <v>#REF!</v>
      </c>
      <c r="AC31" s="225">
        <f>(AA31+AA32)/U31</f>
        <v>0.39438095238095239</v>
      </c>
      <c r="AD31" s="17" t="e">
        <f>'بودجه 1402-ماهانه'!Q30</f>
        <v>#REF!</v>
      </c>
      <c r="AE31" s="17" t="e">
        <f>'بودجه 1402-ماهانه'!R30</f>
        <v>#REF!</v>
      </c>
      <c r="AF31" s="17">
        <v>94500</v>
      </c>
      <c r="AG31" s="228" t="e">
        <f t="shared" si="5"/>
        <v>#REF!</v>
      </c>
      <c r="AH31" s="230">
        <f t="shared" si="17"/>
        <v>94500</v>
      </c>
      <c r="AI31" s="232">
        <v>161017</v>
      </c>
      <c r="AJ31" s="17">
        <v>21686869600</v>
      </c>
      <c r="AK31" s="256">
        <v>161017</v>
      </c>
      <c r="AL31" s="188" t="e">
        <f>(AI31+AI32)/AG31</f>
        <v>#REF!</v>
      </c>
      <c r="AM31" s="235">
        <f>(AK31+AK32)/AH31</f>
        <v>1.874973544973545</v>
      </c>
      <c r="AN31" s="238">
        <v>0</v>
      </c>
      <c r="AO31" s="212" t="e">
        <f>(AN31+AN32)/AG31</f>
        <v>#REF!</v>
      </c>
      <c r="AP31" s="225">
        <f>(AN31+AN32)/AH31</f>
        <v>0</v>
      </c>
      <c r="AQ31" s="241" t="e">
        <f t="shared" si="8"/>
        <v>#REF!</v>
      </c>
      <c r="AR31" s="244">
        <f t="shared" si="19"/>
        <v>210000</v>
      </c>
      <c r="AS31" s="17">
        <f t="shared" si="20"/>
        <v>173571</v>
      </c>
      <c r="AT31" s="17">
        <f t="shared" si="21"/>
        <v>23105215655</v>
      </c>
      <c r="AU31" s="17">
        <f t="shared" si="22"/>
        <v>173571</v>
      </c>
      <c r="AV31" s="188" t="e">
        <f>(AS31+AS32)/AQ31</f>
        <v>#REF!</v>
      </c>
      <c r="AW31" s="246">
        <f>(AU31+AU32)/AR31</f>
        <v>0.91743333333333332</v>
      </c>
    </row>
    <row r="32" spans="1:49" ht="15.75">
      <c r="A32" s="185">
        <v>13050303</v>
      </c>
      <c r="B32" s="193" t="s">
        <v>691</v>
      </c>
      <c r="C32" s="186"/>
      <c r="D32" s="17"/>
      <c r="E32" s="17"/>
      <c r="F32" s="17"/>
      <c r="G32" s="228"/>
      <c r="H32" s="230"/>
      <c r="I32" s="232"/>
      <c r="J32" s="17"/>
      <c r="K32" s="256">
        <v>1461</v>
      </c>
      <c r="L32" s="188"/>
      <c r="M32" s="235"/>
      <c r="N32" s="238">
        <v>0</v>
      </c>
      <c r="O32" s="212"/>
      <c r="P32" s="224"/>
      <c r="Q32" s="17"/>
      <c r="R32" s="17"/>
      <c r="S32" s="17"/>
      <c r="T32" s="228"/>
      <c r="U32" s="230"/>
      <c r="V32" s="232">
        <v>1461</v>
      </c>
      <c r="W32" s="17">
        <v>165093000</v>
      </c>
      <c r="X32" s="256">
        <v>1461</v>
      </c>
      <c r="Y32" s="188"/>
      <c r="Z32" s="235"/>
      <c r="AA32" s="238">
        <v>0</v>
      </c>
      <c r="AB32" s="212"/>
      <c r="AC32" s="224"/>
      <c r="AD32" s="17"/>
      <c r="AE32" s="17"/>
      <c r="AF32" s="17"/>
      <c r="AG32" s="228"/>
      <c r="AH32" s="230"/>
      <c r="AI32" s="232">
        <v>16168</v>
      </c>
      <c r="AJ32" s="17">
        <v>2192380800</v>
      </c>
      <c r="AK32" s="256">
        <v>16168</v>
      </c>
      <c r="AL32" s="188"/>
      <c r="AM32" s="235"/>
      <c r="AN32" s="238">
        <v>0</v>
      </c>
      <c r="AO32" s="212"/>
      <c r="AP32" s="224"/>
      <c r="AQ32" s="241">
        <f t="shared" si="8"/>
        <v>0</v>
      </c>
      <c r="AR32" s="244">
        <f t="shared" si="19"/>
        <v>0</v>
      </c>
      <c r="AS32" s="17">
        <f t="shared" si="20"/>
        <v>17629</v>
      </c>
      <c r="AT32" s="17">
        <f t="shared" si="21"/>
        <v>2357473800</v>
      </c>
      <c r="AU32" s="17">
        <f t="shared" si="22"/>
        <v>19090</v>
      </c>
      <c r="AV32" s="188"/>
      <c r="AW32" s="246"/>
    </row>
    <row r="33" spans="1:49" ht="15.75">
      <c r="A33" s="185">
        <v>13060303</v>
      </c>
      <c r="B33" s="185" t="s">
        <v>56</v>
      </c>
      <c r="C33" s="186">
        <v>1</v>
      </c>
      <c r="D33" s="17" t="e">
        <f>'بودجه 1402-ماهانه'!M31</f>
        <v>#REF!</v>
      </c>
      <c r="E33" s="17" t="e">
        <f>'بودجه 1402-ماهانه'!N31</f>
        <v>#REF!</v>
      </c>
      <c r="F33" s="17">
        <v>73500</v>
      </c>
      <c r="G33" s="228" t="e">
        <f t="shared" si="10"/>
        <v>#REF!</v>
      </c>
      <c r="H33" s="230">
        <f t="shared" si="11"/>
        <v>73500</v>
      </c>
      <c r="I33" s="232">
        <v>43456</v>
      </c>
      <c r="J33" s="17">
        <v>4909261604</v>
      </c>
      <c r="K33" s="256">
        <v>43456</v>
      </c>
      <c r="L33" s="188" t="e">
        <f t="shared" ref="L33:L41" si="25">I33/G33</f>
        <v>#REF!</v>
      </c>
      <c r="M33" s="235">
        <f>K33/H33</f>
        <v>0.59123809523809523</v>
      </c>
      <c r="N33" s="238">
        <v>0</v>
      </c>
      <c r="O33" s="212" t="e">
        <f t="shared" ref="O33:O41" si="26">N33/G33</f>
        <v>#REF!</v>
      </c>
      <c r="P33" s="224">
        <f t="shared" si="13"/>
        <v>0</v>
      </c>
      <c r="Q33" s="17" t="e">
        <f>'بودجه 1402-ماهانه'!O31</f>
        <v>#REF!</v>
      </c>
      <c r="R33" s="17" t="e">
        <f>'بودجه 1402-ماهانه'!P31</f>
        <v>#REF!</v>
      </c>
      <c r="S33" s="17">
        <v>88200</v>
      </c>
      <c r="T33" s="228" t="e">
        <f t="shared" ref="T33:T74" si="27">Q33/C33</f>
        <v>#REF!</v>
      </c>
      <c r="U33" s="230">
        <f t="shared" si="14"/>
        <v>88200</v>
      </c>
      <c r="V33" s="232">
        <v>887</v>
      </c>
      <c r="W33" s="17">
        <v>100231000</v>
      </c>
      <c r="X33" s="256">
        <v>887</v>
      </c>
      <c r="Y33" s="188" t="e">
        <f t="shared" ref="Y33:Y41" si="28">V33/T33</f>
        <v>#REF!</v>
      </c>
      <c r="Z33" s="235">
        <f>X33/U33</f>
        <v>1.0056689342403629E-2</v>
      </c>
      <c r="AA33" s="238">
        <v>10240</v>
      </c>
      <c r="AB33" s="212" t="e">
        <f t="shared" ref="AB33:AB41" si="29">AA33/T33</f>
        <v>#REF!</v>
      </c>
      <c r="AC33" s="224">
        <f t="shared" si="16"/>
        <v>0.11609977324263039</v>
      </c>
      <c r="AD33" s="17" t="e">
        <f>'بودجه 1402-ماهانه'!Q31</f>
        <v>#REF!</v>
      </c>
      <c r="AE33" s="17" t="e">
        <f>'بودجه 1402-ماهانه'!R31</f>
        <v>#REF!</v>
      </c>
      <c r="AF33" s="17">
        <v>132300</v>
      </c>
      <c r="AG33" s="228" t="e">
        <f t="shared" ref="AG33:AG64" si="30">AD33/C33</f>
        <v>#REF!</v>
      </c>
      <c r="AH33" s="230">
        <f t="shared" si="17"/>
        <v>132300</v>
      </c>
      <c r="AI33" s="232">
        <v>344592</v>
      </c>
      <c r="AJ33" s="17">
        <v>38938896000</v>
      </c>
      <c r="AK33" s="256">
        <v>344592</v>
      </c>
      <c r="AL33" s="188" t="e">
        <f t="shared" ref="AL33:AL41" si="31">AI33/AG33</f>
        <v>#REF!</v>
      </c>
      <c r="AM33" s="235">
        <f>AK33/AH33</f>
        <v>2.6046258503401361</v>
      </c>
      <c r="AN33" s="238">
        <v>0</v>
      </c>
      <c r="AO33" s="212" t="e">
        <f t="shared" ref="AO33:AO41" si="32">AN33/AG33</f>
        <v>#REF!</v>
      </c>
      <c r="AP33" s="224">
        <f>AN33/AH33</f>
        <v>0</v>
      </c>
      <c r="AQ33" s="241" t="e">
        <f t="shared" si="8"/>
        <v>#REF!</v>
      </c>
      <c r="AR33" s="244">
        <f t="shared" si="19"/>
        <v>294000</v>
      </c>
      <c r="AS33" s="17">
        <f t="shared" si="20"/>
        <v>388935</v>
      </c>
      <c r="AT33" s="17">
        <f t="shared" si="21"/>
        <v>43948388604</v>
      </c>
      <c r="AU33" s="17">
        <f t="shared" si="22"/>
        <v>388935</v>
      </c>
      <c r="AV33" s="188" t="e">
        <f t="shared" ref="AV33:AV41" si="33">AS33/AQ33</f>
        <v>#REF!</v>
      </c>
      <c r="AW33" s="246">
        <f>AU33/AR33</f>
        <v>1.3229081632653061</v>
      </c>
    </row>
    <row r="34" spans="1:49" ht="15.75">
      <c r="A34" s="185">
        <v>13050327</v>
      </c>
      <c r="B34" s="185" t="s">
        <v>58</v>
      </c>
      <c r="C34" s="186">
        <v>1</v>
      </c>
      <c r="D34" s="17" t="e">
        <f>'بودجه 1402-ماهانه'!M32</f>
        <v>#REF!</v>
      </c>
      <c r="E34" s="17" t="e">
        <f>'بودجه 1402-ماهانه'!N32</f>
        <v>#REF!</v>
      </c>
      <c r="F34" s="17">
        <v>88200.000000000015</v>
      </c>
      <c r="G34" s="228" t="e">
        <f t="shared" si="10"/>
        <v>#REF!</v>
      </c>
      <c r="H34" s="230">
        <f t="shared" si="11"/>
        <v>88200.000000000015</v>
      </c>
      <c r="I34" s="232">
        <v>137176</v>
      </c>
      <c r="J34" s="17">
        <v>18597588274</v>
      </c>
      <c r="K34" s="256">
        <v>137176</v>
      </c>
      <c r="L34" s="188" t="e">
        <f t="shared" si="25"/>
        <v>#REF!</v>
      </c>
      <c r="M34" s="235">
        <f t="shared" ref="M34:M41" si="34">K34/H34</f>
        <v>1.5552834467120178</v>
      </c>
      <c r="N34" s="238">
        <v>0</v>
      </c>
      <c r="O34" s="212" t="e">
        <f t="shared" si="26"/>
        <v>#REF!</v>
      </c>
      <c r="P34" s="224">
        <f t="shared" si="13"/>
        <v>0</v>
      </c>
      <c r="Q34" s="17" t="e">
        <f>'بودجه 1402-ماهانه'!O32</f>
        <v>#REF!</v>
      </c>
      <c r="R34" s="17" t="e">
        <f>'بودجه 1402-ماهانه'!P32</f>
        <v>#REF!</v>
      </c>
      <c r="S34" s="17">
        <v>113400</v>
      </c>
      <c r="T34" s="228" t="e">
        <f t="shared" si="27"/>
        <v>#REF!</v>
      </c>
      <c r="U34" s="230">
        <f t="shared" si="14"/>
        <v>113400</v>
      </c>
      <c r="V34" s="232">
        <v>110878</v>
      </c>
      <c r="W34" s="17">
        <v>14987783971</v>
      </c>
      <c r="X34" s="256">
        <v>110878</v>
      </c>
      <c r="Y34" s="188" t="e">
        <f t="shared" si="28"/>
        <v>#REF!</v>
      </c>
      <c r="Z34" s="235">
        <f t="shared" ref="Z34:Z41" si="35">X34/U34</f>
        <v>0.97776014109347442</v>
      </c>
      <c r="AA34" s="238">
        <v>301178</v>
      </c>
      <c r="AB34" s="212" t="e">
        <f t="shared" si="29"/>
        <v>#REF!</v>
      </c>
      <c r="AC34" s="224">
        <f t="shared" si="16"/>
        <v>2.6558906525573192</v>
      </c>
      <c r="AD34" s="17" t="e">
        <f>'بودجه 1402-ماهانه'!Q32</f>
        <v>#REF!</v>
      </c>
      <c r="AE34" s="17" t="e">
        <f>'بودجه 1402-ماهانه'!R32</f>
        <v>#REF!</v>
      </c>
      <c r="AF34" s="17">
        <v>126000</v>
      </c>
      <c r="AG34" s="228" t="e">
        <f t="shared" si="30"/>
        <v>#REF!</v>
      </c>
      <c r="AH34" s="230">
        <f t="shared" si="17"/>
        <v>126000</v>
      </c>
      <c r="AI34" s="232">
        <v>97540</v>
      </c>
      <c r="AJ34" s="17">
        <v>13226399875</v>
      </c>
      <c r="AK34" s="256">
        <v>97540</v>
      </c>
      <c r="AL34" s="188" t="e">
        <f t="shared" si="31"/>
        <v>#REF!</v>
      </c>
      <c r="AM34" s="235">
        <f t="shared" ref="AM34:AM41" si="36">AK34/AH34</f>
        <v>0.77412698412698411</v>
      </c>
      <c r="AN34" s="238">
        <v>0</v>
      </c>
      <c r="AO34" s="212" t="e">
        <f t="shared" si="32"/>
        <v>#REF!</v>
      </c>
      <c r="AP34" s="224">
        <f t="shared" ref="AP34:AP96" si="37">AN34/AH34</f>
        <v>0</v>
      </c>
      <c r="AQ34" s="241" t="e">
        <f t="shared" si="8"/>
        <v>#REF!</v>
      </c>
      <c r="AR34" s="244">
        <f t="shared" si="19"/>
        <v>327600</v>
      </c>
      <c r="AS34" s="17">
        <f t="shared" si="20"/>
        <v>345594</v>
      </c>
      <c r="AT34" s="17">
        <f t="shared" si="21"/>
        <v>46811772120</v>
      </c>
      <c r="AU34" s="17">
        <f t="shared" si="22"/>
        <v>345594</v>
      </c>
      <c r="AV34" s="188" t="e">
        <f t="shared" si="33"/>
        <v>#REF!</v>
      </c>
      <c r="AW34" s="246">
        <f t="shared" ref="AW34:AW41" si="38">AU34/AR34</f>
        <v>1.0549267399267399</v>
      </c>
    </row>
    <row r="35" spans="1:49" ht="15.75">
      <c r="A35" s="185">
        <v>13050202</v>
      </c>
      <c r="B35" s="185" t="s">
        <v>61</v>
      </c>
      <c r="C35" s="186">
        <v>1</v>
      </c>
      <c r="D35" s="17" t="e">
        <f>'بودجه 1402-ماهانه'!M33</f>
        <v>#REF!</v>
      </c>
      <c r="E35" s="17" t="e">
        <f>'بودجه 1402-ماهانه'!N33</f>
        <v>#REF!</v>
      </c>
      <c r="F35" s="17">
        <v>18900</v>
      </c>
      <c r="G35" s="228" t="e">
        <f t="shared" si="10"/>
        <v>#REF!</v>
      </c>
      <c r="H35" s="230">
        <f t="shared" si="11"/>
        <v>18900</v>
      </c>
      <c r="I35" s="232">
        <v>37904</v>
      </c>
      <c r="J35" s="17">
        <v>6420628453</v>
      </c>
      <c r="K35" s="256">
        <v>37904</v>
      </c>
      <c r="L35" s="188" t="e">
        <f t="shared" si="25"/>
        <v>#REF!</v>
      </c>
      <c r="M35" s="235">
        <f t="shared" si="34"/>
        <v>2.0055026455026455</v>
      </c>
      <c r="N35" s="238">
        <v>0</v>
      </c>
      <c r="O35" s="212" t="e">
        <f t="shared" si="26"/>
        <v>#REF!</v>
      </c>
      <c r="P35" s="224">
        <f t="shared" si="13"/>
        <v>0</v>
      </c>
      <c r="Q35" s="17" t="e">
        <f>'بودجه 1402-ماهانه'!O33</f>
        <v>#REF!</v>
      </c>
      <c r="R35" s="17" t="e">
        <f>'بودجه 1402-ماهانه'!P33</f>
        <v>#REF!</v>
      </c>
      <c r="S35" s="17">
        <v>18900</v>
      </c>
      <c r="T35" s="228" t="e">
        <f t="shared" si="27"/>
        <v>#REF!</v>
      </c>
      <c r="U35" s="230">
        <f t="shared" si="14"/>
        <v>18900</v>
      </c>
      <c r="V35" s="232">
        <v>311</v>
      </c>
      <c r="W35" s="17">
        <v>52714500</v>
      </c>
      <c r="X35" s="256">
        <v>311</v>
      </c>
      <c r="Y35" s="188" t="e">
        <f t="shared" si="28"/>
        <v>#REF!</v>
      </c>
      <c r="Z35" s="235">
        <f t="shared" si="35"/>
        <v>1.6455026455026455E-2</v>
      </c>
      <c r="AA35" s="238">
        <v>30328</v>
      </c>
      <c r="AB35" s="212" t="e">
        <f t="shared" si="29"/>
        <v>#REF!</v>
      </c>
      <c r="AC35" s="224">
        <f t="shared" si="16"/>
        <v>1.6046560846560847</v>
      </c>
      <c r="AD35" s="17" t="e">
        <f>'بودجه 1402-ماهانه'!Q33</f>
        <v>#REF!</v>
      </c>
      <c r="AE35" s="17" t="e">
        <f>'بودجه 1402-ماهانه'!R33</f>
        <v>#REF!</v>
      </c>
      <c r="AF35" s="17">
        <v>37800</v>
      </c>
      <c r="AG35" s="228" t="e">
        <f t="shared" si="30"/>
        <v>#REF!</v>
      </c>
      <c r="AH35" s="230">
        <f t="shared" si="17"/>
        <v>37800</v>
      </c>
      <c r="AI35" s="232">
        <v>453</v>
      </c>
      <c r="AJ35" s="17">
        <v>76783500</v>
      </c>
      <c r="AK35" s="256">
        <v>453</v>
      </c>
      <c r="AL35" s="188" t="e">
        <f t="shared" si="31"/>
        <v>#REF!</v>
      </c>
      <c r="AM35" s="235">
        <f t="shared" si="36"/>
        <v>1.1984126984126984E-2</v>
      </c>
      <c r="AN35" s="238">
        <v>0</v>
      </c>
      <c r="AO35" s="212" t="e">
        <f t="shared" si="32"/>
        <v>#REF!</v>
      </c>
      <c r="AP35" s="224">
        <f t="shared" si="37"/>
        <v>0</v>
      </c>
      <c r="AQ35" s="241" t="e">
        <f t="shared" ref="AQ35:AQ66" si="39">G35+T35+AG35</f>
        <v>#REF!</v>
      </c>
      <c r="AR35" s="244">
        <f t="shared" si="19"/>
        <v>75600</v>
      </c>
      <c r="AS35" s="17">
        <f t="shared" si="20"/>
        <v>38668</v>
      </c>
      <c r="AT35" s="17">
        <f t="shared" si="21"/>
        <v>6550126453</v>
      </c>
      <c r="AU35" s="17">
        <f t="shared" si="22"/>
        <v>38668</v>
      </c>
      <c r="AV35" s="188" t="e">
        <f t="shared" si="33"/>
        <v>#REF!</v>
      </c>
      <c r="AW35" s="246">
        <f t="shared" si="38"/>
        <v>0.51148148148148154</v>
      </c>
    </row>
    <row r="36" spans="1:49" ht="15.75">
      <c r="A36" s="185">
        <v>13050221</v>
      </c>
      <c r="B36" s="185" t="s">
        <v>485</v>
      </c>
      <c r="C36" s="186">
        <v>1</v>
      </c>
      <c r="D36" s="17" t="e">
        <f>'بودجه 1402-ماهانه'!M34</f>
        <v>#REF!</v>
      </c>
      <c r="E36" s="17" t="e">
        <f>'بودجه 1402-ماهانه'!N34</f>
        <v>#REF!</v>
      </c>
      <c r="F36" s="17">
        <v>12000</v>
      </c>
      <c r="G36" s="228" t="e">
        <f t="shared" si="10"/>
        <v>#REF!</v>
      </c>
      <c r="H36" s="230">
        <f t="shared" si="11"/>
        <v>12000</v>
      </c>
      <c r="I36" s="232"/>
      <c r="J36" s="17"/>
      <c r="K36" s="256">
        <v>0</v>
      </c>
      <c r="L36" s="188" t="e">
        <f t="shared" si="25"/>
        <v>#REF!</v>
      </c>
      <c r="M36" s="235">
        <f t="shared" si="34"/>
        <v>0</v>
      </c>
      <c r="N36" s="238">
        <v>0</v>
      </c>
      <c r="O36" s="212" t="e">
        <f t="shared" si="26"/>
        <v>#REF!</v>
      </c>
      <c r="P36" s="224">
        <f t="shared" si="13"/>
        <v>0</v>
      </c>
      <c r="Q36" s="17" t="e">
        <f>'بودجه 1402-ماهانه'!O34</f>
        <v>#REF!</v>
      </c>
      <c r="R36" s="17" t="e">
        <f>'بودجه 1402-ماهانه'!P34</f>
        <v>#REF!</v>
      </c>
      <c r="S36" s="17">
        <v>21600</v>
      </c>
      <c r="T36" s="228" t="e">
        <f t="shared" si="27"/>
        <v>#REF!</v>
      </c>
      <c r="U36" s="230">
        <f t="shared" si="14"/>
        <v>21600</v>
      </c>
      <c r="V36" s="232"/>
      <c r="W36" s="17"/>
      <c r="X36" s="256">
        <v>0</v>
      </c>
      <c r="Y36" s="188" t="e">
        <f t="shared" si="28"/>
        <v>#REF!</v>
      </c>
      <c r="Z36" s="235">
        <f t="shared" si="35"/>
        <v>0</v>
      </c>
      <c r="AA36" s="238">
        <v>0</v>
      </c>
      <c r="AB36" s="212" t="e">
        <f t="shared" si="29"/>
        <v>#REF!</v>
      </c>
      <c r="AC36" s="224">
        <f t="shared" si="16"/>
        <v>0</v>
      </c>
      <c r="AD36" s="17" t="e">
        <f>'بودجه 1402-ماهانه'!Q34</f>
        <v>#REF!</v>
      </c>
      <c r="AE36" s="17" t="e">
        <f>'بودجه 1402-ماهانه'!R34</f>
        <v>#REF!</v>
      </c>
      <c r="AF36" s="17">
        <v>24000</v>
      </c>
      <c r="AG36" s="228" t="e">
        <f t="shared" si="30"/>
        <v>#REF!</v>
      </c>
      <c r="AH36" s="230">
        <f t="shared" si="17"/>
        <v>24000</v>
      </c>
      <c r="AI36" s="232"/>
      <c r="AJ36" s="17"/>
      <c r="AK36" s="256">
        <v>0</v>
      </c>
      <c r="AL36" s="188" t="e">
        <f t="shared" si="31"/>
        <v>#REF!</v>
      </c>
      <c r="AM36" s="235">
        <f t="shared" si="36"/>
        <v>0</v>
      </c>
      <c r="AN36" s="238">
        <v>0</v>
      </c>
      <c r="AO36" s="212" t="e">
        <f t="shared" si="32"/>
        <v>#REF!</v>
      </c>
      <c r="AP36" s="224">
        <f t="shared" si="37"/>
        <v>0</v>
      </c>
      <c r="AQ36" s="241" t="e">
        <f t="shared" si="39"/>
        <v>#REF!</v>
      </c>
      <c r="AR36" s="244">
        <f t="shared" si="19"/>
        <v>57600</v>
      </c>
      <c r="AS36" s="17">
        <f t="shared" ref="AS36:AS67" si="40">AI36+V36+I36</f>
        <v>0</v>
      </c>
      <c r="AT36" s="17">
        <f t="shared" ref="AT36:AT67" si="41">AJ36+W36+J36</f>
        <v>0</v>
      </c>
      <c r="AU36" s="17">
        <f t="shared" si="22"/>
        <v>0</v>
      </c>
      <c r="AV36" s="188" t="e">
        <f t="shared" si="33"/>
        <v>#REF!</v>
      </c>
      <c r="AW36" s="246">
        <f t="shared" si="38"/>
        <v>0</v>
      </c>
    </row>
    <row r="37" spans="1:49" ht="15.75">
      <c r="A37" s="185">
        <v>13050306</v>
      </c>
      <c r="B37" s="185" t="s">
        <v>65</v>
      </c>
      <c r="C37" s="186">
        <v>1</v>
      </c>
      <c r="D37" s="17" t="e">
        <f>'بودجه 1402-ماهانه'!M35</f>
        <v>#REF!</v>
      </c>
      <c r="E37" s="17" t="e">
        <f>'بودجه 1402-ماهانه'!N35</f>
        <v>#REF!</v>
      </c>
      <c r="F37" s="17">
        <v>42000</v>
      </c>
      <c r="G37" s="228" t="e">
        <f t="shared" si="10"/>
        <v>#REF!</v>
      </c>
      <c r="H37" s="230">
        <f t="shared" si="11"/>
        <v>42000</v>
      </c>
      <c r="I37" s="232">
        <v>190827</v>
      </c>
      <c r="J37" s="17">
        <v>25851491832</v>
      </c>
      <c r="K37" s="256">
        <v>190827</v>
      </c>
      <c r="L37" s="188" t="e">
        <f t="shared" si="25"/>
        <v>#REF!</v>
      </c>
      <c r="M37" s="235">
        <f t="shared" si="34"/>
        <v>4.5434999999999999</v>
      </c>
      <c r="N37" s="238">
        <v>0</v>
      </c>
      <c r="O37" s="212" t="e">
        <f t="shared" si="26"/>
        <v>#REF!</v>
      </c>
      <c r="P37" s="224">
        <f t="shared" si="13"/>
        <v>0</v>
      </c>
      <c r="Q37" s="17" t="e">
        <f>'بودجه 1402-ماهانه'!O35</f>
        <v>#REF!</v>
      </c>
      <c r="R37" s="17" t="e">
        <f>'بودجه 1402-ماهانه'!P35</f>
        <v>#REF!</v>
      </c>
      <c r="S37" s="17">
        <v>50400</v>
      </c>
      <c r="T37" s="228" t="e">
        <f t="shared" si="27"/>
        <v>#REF!</v>
      </c>
      <c r="U37" s="230">
        <f t="shared" si="14"/>
        <v>50400</v>
      </c>
      <c r="V37" s="232">
        <v>80129</v>
      </c>
      <c r="W37" s="17">
        <v>10865492400</v>
      </c>
      <c r="X37" s="256">
        <v>80129</v>
      </c>
      <c r="Y37" s="188" t="e">
        <f t="shared" si="28"/>
        <v>#REF!</v>
      </c>
      <c r="Z37" s="235">
        <f t="shared" si="35"/>
        <v>1.5898611111111112</v>
      </c>
      <c r="AA37" s="238">
        <v>0</v>
      </c>
      <c r="AB37" s="212" t="e">
        <f t="shared" si="29"/>
        <v>#REF!</v>
      </c>
      <c r="AC37" s="224">
        <f t="shared" si="16"/>
        <v>0</v>
      </c>
      <c r="AD37" s="17" t="e">
        <f>'بودجه 1402-ماهانه'!Q35</f>
        <v>#REF!</v>
      </c>
      <c r="AE37" s="17" t="e">
        <f>'بودجه 1402-ماهانه'!R35</f>
        <v>#REF!</v>
      </c>
      <c r="AF37" s="17">
        <v>75600</v>
      </c>
      <c r="AG37" s="228" t="e">
        <f t="shared" si="30"/>
        <v>#REF!</v>
      </c>
      <c r="AH37" s="230">
        <f t="shared" si="17"/>
        <v>75600</v>
      </c>
      <c r="AI37" s="232">
        <v>96663</v>
      </c>
      <c r="AJ37" s="17">
        <v>15271543200</v>
      </c>
      <c r="AK37" s="256">
        <v>96663</v>
      </c>
      <c r="AL37" s="188" t="e">
        <f t="shared" si="31"/>
        <v>#REF!</v>
      </c>
      <c r="AM37" s="235">
        <f t="shared" si="36"/>
        <v>1.2786111111111111</v>
      </c>
      <c r="AN37" s="238">
        <v>0</v>
      </c>
      <c r="AO37" s="212" t="e">
        <f t="shared" si="32"/>
        <v>#REF!</v>
      </c>
      <c r="AP37" s="224">
        <f t="shared" si="37"/>
        <v>0</v>
      </c>
      <c r="AQ37" s="241" t="e">
        <f t="shared" si="39"/>
        <v>#REF!</v>
      </c>
      <c r="AR37" s="244">
        <f t="shared" si="19"/>
        <v>168000</v>
      </c>
      <c r="AS37" s="17">
        <f t="shared" si="40"/>
        <v>367619</v>
      </c>
      <c r="AT37" s="17">
        <f t="shared" si="41"/>
        <v>51988527432</v>
      </c>
      <c r="AU37" s="17">
        <f t="shared" si="22"/>
        <v>367619</v>
      </c>
      <c r="AV37" s="188" t="e">
        <f t="shared" si="33"/>
        <v>#REF!</v>
      </c>
      <c r="AW37" s="246">
        <f t="shared" si="38"/>
        <v>2.1882083333333333</v>
      </c>
    </row>
    <row r="38" spans="1:49" ht="15.75">
      <c r="A38" s="185">
        <v>13050204</v>
      </c>
      <c r="B38" s="185" t="s">
        <v>68</v>
      </c>
      <c r="C38" s="186">
        <v>1</v>
      </c>
      <c r="D38" s="17" t="e">
        <f>'بودجه 1402-ماهانه'!M36</f>
        <v>#REF!</v>
      </c>
      <c r="E38" s="17" t="e">
        <f>'بودجه 1402-ماهانه'!N36</f>
        <v>#REF!</v>
      </c>
      <c r="F38" s="17">
        <v>56700</v>
      </c>
      <c r="G38" s="228" t="e">
        <f t="shared" si="10"/>
        <v>#REF!</v>
      </c>
      <c r="H38" s="230">
        <f t="shared" si="11"/>
        <v>56700</v>
      </c>
      <c r="I38" s="232">
        <v>88</v>
      </c>
      <c r="J38" s="17">
        <v>7170680</v>
      </c>
      <c r="K38" s="256">
        <v>88</v>
      </c>
      <c r="L38" s="188" t="e">
        <f t="shared" si="25"/>
        <v>#REF!</v>
      </c>
      <c r="M38" s="235">
        <f t="shared" si="34"/>
        <v>1.5520282186948853E-3</v>
      </c>
      <c r="N38" s="238">
        <v>0</v>
      </c>
      <c r="O38" s="212" t="e">
        <f t="shared" si="26"/>
        <v>#REF!</v>
      </c>
      <c r="P38" s="224">
        <f t="shared" si="13"/>
        <v>0</v>
      </c>
      <c r="Q38" s="17" t="e">
        <f>'بودجه 1402-ماهانه'!O36</f>
        <v>#REF!</v>
      </c>
      <c r="R38" s="17" t="e">
        <f>'بودجه 1402-ماهانه'!P36</f>
        <v>#REF!</v>
      </c>
      <c r="S38" s="17">
        <v>68040</v>
      </c>
      <c r="T38" s="228" t="e">
        <f t="shared" si="27"/>
        <v>#REF!</v>
      </c>
      <c r="U38" s="230">
        <f t="shared" si="14"/>
        <v>68040</v>
      </c>
      <c r="V38" s="232"/>
      <c r="W38" s="17"/>
      <c r="X38" s="256">
        <v>0</v>
      </c>
      <c r="Y38" s="188" t="e">
        <f t="shared" si="28"/>
        <v>#REF!</v>
      </c>
      <c r="Z38" s="235">
        <f t="shared" si="35"/>
        <v>0</v>
      </c>
      <c r="AA38" s="238">
        <v>0</v>
      </c>
      <c r="AB38" s="212" t="e">
        <f t="shared" si="29"/>
        <v>#REF!</v>
      </c>
      <c r="AC38" s="224">
        <f t="shared" si="16"/>
        <v>0</v>
      </c>
      <c r="AD38" s="17" t="e">
        <f>'بودجه 1402-ماهانه'!Q36</f>
        <v>#REF!</v>
      </c>
      <c r="AE38" s="17" t="e">
        <f>'بودجه 1402-ماهانه'!R36</f>
        <v>#REF!</v>
      </c>
      <c r="AF38" s="17">
        <v>113400</v>
      </c>
      <c r="AG38" s="228" t="e">
        <f t="shared" si="30"/>
        <v>#REF!</v>
      </c>
      <c r="AH38" s="230">
        <f t="shared" si="17"/>
        <v>113400</v>
      </c>
      <c r="AI38" s="232">
        <v>76</v>
      </c>
      <c r="AJ38" s="17">
        <v>6192860</v>
      </c>
      <c r="AK38" s="256">
        <v>76</v>
      </c>
      <c r="AL38" s="188" t="e">
        <f t="shared" si="31"/>
        <v>#REF!</v>
      </c>
      <c r="AM38" s="235">
        <f t="shared" si="36"/>
        <v>6.7019400352733688E-4</v>
      </c>
      <c r="AN38" s="238">
        <v>0</v>
      </c>
      <c r="AO38" s="212" t="e">
        <f t="shared" si="32"/>
        <v>#REF!</v>
      </c>
      <c r="AP38" s="224">
        <f t="shared" si="37"/>
        <v>0</v>
      </c>
      <c r="AQ38" s="241" t="e">
        <f t="shared" si="39"/>
        <v>#REF!</v>
      </c>
      <c r="AR38" s="244">
        <f t="shared" si="19"/>
        <v>238140</v>
      </c>
      <c r="AS38" s="17">
        <f t="shared" si="40"/>
        <v>164</v>
      </c>
      <c r="AT38" s="17">
        <f t="shared" si="41"/>
        <v>13363540</v>
      </c>
      <c r="AU38" s="17">
        <f t="shared" si="22"/>
        <v>164</v>
      </c>
      <c r="AV38" s="191" t="e">
        <f t="shared" si="33"/>
        <v>#REF!</v>
      </c>
      <c r="AW38" s="246">
        <f t="shared" si="38"/>
        <v>6.8867052994037116E-4</v>
      </c>
    </row>
    <row r="39" spans="1:49" ht="15.75">
      <c r="A39" s="185">
        <v>13050305</v>
      </c>
      <c r="B39" s="185" t="s">
        <v>70</v>
      </c>
      <c r="C39" s="186">
        <v>1</v>
      </c>
      <c r="D39" s="17" t="e">
        <f>'بودجه 1402-ماهانه'!M37</f>
        <v>#REF!</v>
      </c>
      <c r="E39" s="17" t="e">
        <f>'بودجه 1402-ماهانه'!N37</f>
        <v>#REF!</v>
      </c>
      <c r="F39" s="17">
        <v>132000</v>
      </c>
      <c r="G39" s="228" t="e">
        <f t="shared" si="10"/>
        <v>#REF!</v>
      </c>
      <c r="H39" s="230">
        <f t="shared" si="11"/>
        <v>132000</v>
      </c>
      <c r="I39" s="232">
        <v>100120</v>
      </c>
      <c r="J39" s="17">
        <v>11310373400</v>
      </c>
      <c r="K39" s="256">
        <v>100120</v>
      </c>
      <c r="L39" s="188" t="e">
        <f t="shared" si="25"/>
        <v>#REF!</v>
      </c>
      <c r="M39" s="235">
        <f t="shared" si="34"/>
        <v>0.75848484848484854</v>
      </c>
      <c r="N39" s="238">
        <v>6920</v>
      </c>
      <c r="O39" s="212" t="e">
        <f t="shared" si="26"/>
        <v>#REF!</v>
      </c>
      <c r="P39" s="224">
        <f t="shared" si="13"/>
        <v>5.2424242424242422E-2</v>
      </c>
      <c r="Q39" s="17" t="e">
        <f>'بودجه 1402-ماهانه'!O37</f>
        <v>#REF!</v>
      </c>
      <c r="R39" s="17" t="e">
        <f>'بودجه 1402-ماهانه'!P37</f>
        <v>#REF!</v>
      </c>
      <c r="S39" s="17">
        <v>158400</v>
      </c>
      <c r="T39" s="228" t="e">
        <f t="shared" si="27"/>
        <v>#REF!</v>
      </c>
      <c r="U39" s="230">
        <f t="shared" si="14"/>
        <v>158400</v>
      </c>
      <c r="V39" s="232">
        <v>584327</v>
      </c>
      <c r="W39" s="17">
        <v>66028951000</v>
      </c>
      <c r="X39" s="256">
        <v>584327</v>
      </c>
      <c r="Y39" s="188" t="e">
        <f t="shared" si="28"/>
        <v>#REF!</v>
      </c>
      <c r="Z39" s="235">
        <f t="shared" si="35"/>
        <v>3.6889330808080807</v>
      </c>
      <c r="AA39" s="238">
        <v>147317</v>
      </c>
      <c r="AB39" s="212" t="e">
        <f t="shared" si="29"/>
        <v>#REF!</v>
      </c>
      <c r="AC39" s="224">
        <f t="shared" si="16"/>
        <v>0.93003156565656564</v>
      </c>
      <c r="AD39" s="17" t="e">
        <f>'بودجه 1402-ماهانه'!Q37</f>
        <v>#REF!</v>
      </c>
      <c r="AE39" s="17" t="e">
        <f>'بودجه 1402-ماهانه'!R37</f>
        <v>#REF!</v>
      </c>
      <c r="AF39" s="17">
        <v>237600</v>
      </c>
      <c r="AG39" s="228" t="e">
        <f t="shared" si="30"/>
        <v>#REF!</v>
      </c>
      <c r="AH39" s="230">
        <f t="shared" si="17"/>
        <v>237600</v>
      </c>
      <c r="AI39" s="232">
        <v>596316</v>
      </c>
      <c r="AJ39" s="17">
        <v>67292755246</v>
      </c>
      <c r="AK39" s="256">
        <v>596316</v>
      </c>
      <c r="AL39" s="188" t="e">
        <f t="shared" si="31"/>
        <v>#REF!</v>
      </c>
      <c r="AM39" s="235">
        <f t="shared" si="36"/>
        <v>2.5097474747474746</v>
      </c>
      <c r="AN39" s="238">
        <v>0</v>
      </c>
      <c r="AO39" s="212" t="e">
        <f t="shared" si="32"/>
        <v>#REF!</v>
      </c>
      <c r="AP39" s="224">
        <f t="shared" si="37"/>
        <v>0</v>
      </c>
      <c r="AQ39" s="241" t="e">
        <f t="shared" si="39"/>
        <v>#REF!</v>
      </c>
      <c r="AR39" s="244">
        <f t="shared" si="19"/>
        <v>528000</v>
      </c>
      <c r="AS39" s="17">
        <f t="shared" si="40"/>
        <v>1280763</v>
      </c>
      <c r="AT39" s="17">
        <f t="shared" si="41"/>
        <v>144632079646</v>
      </c>
      <c r="AU39" s="17">
        <f t="shared" si="22"/>
        <v>1280763</v>
      </c>
      <c r="AV39" s="188" t="e">
        <f t="shared" si="33"/>
        <v>#REF!</v>
      </c>
      <c r="AW39" s="246">
        <f t="shared" si="38"/>
        <v>2.4256875</v>
      </c>
    </row>
    <row r="40" spans="1:49" ht="15.75">
      <c r="A40" s="185">
        <v>13050206</v>
      </c>
      <c r="B40" s="185" t="s">
        <v>73</v>
      </c>
      <c r="C40" s="186">
        <v>1</v>
      </c>
      <c r="D40" s="17" t="e">
        <f>'بودجه 1402-ماهانه'!M38</f>
        <v>#REF!</v>
      </c>
      <c r="E40" s="17" t="e">
        <f>'بودجه 1402-ماهانه'!N38</f>
        <v>#REF!</v>
      </c>
      <c r="F40" s="17">
        <v>143000</v>
      </c>
      <c r="G40" s="228" t="e">
        <f t="shared" si="10"/>
        <v>#REF!</v>
      </c>
      <c r="H40" s="230">
        <f t="shared" si="11"/>
        <v>143000</v>
      </c>
      <c r="I40" s="232">
        <v>361678</v>
      </c>
      <c r="J40" s="17">
        <v>44950693108</v>
      </c>
      <c r="K40" s="256">
        <v>361678</v>
      </c>
      <c r="L40" s="188" t="e">
        <f t="shared" si="25"/>
        <v>#REF!</v>
      </c>
      <c r="M40" s="235">
        <f t="shared" si="34"/>
        <v>2.5292167832167833</v>
      </c>
      <c r="N40" s="238">
        <v>242700</v>
      </c>
      <c r="O40" s="212" t="e">
        <f t="shared" si="26"/>
        <v>#REF!</v>
      </c>
      <c r="P40" s="224">
        <f t="shared" si="13"/>
        <v>1.6972027972027972</v>
      </c>
      <c r="Q40" s="17" t="e">
        <f>'بودجه 1402-ماهانه'!O38</f>
        <v>#REF!</v>
      </c>
      <c r="R40" s="17" t="e">
        <f>'بودجه 1402-ماهانه'!P38</f>
        <v>#REF!</v>
      </c>
      <c r="S40" s="17">
        <v>171600</v>
      </c>
      <c r="T40" s="228" t="e">
        <f t="shared" si="27"/>
        <v>#REF!</v>
      </c>
      <c r="U40" s="230">
        <f t="shared" si="14"/>
        <v>171600</v>
      </c>
      <c r="V40" s="232">
        <v>341409</v>
      </c>
      <c r="W40" s="17">
        <v>42291524681</v>
      </c>
      <c r="X40" s="256">
        <v>341409</v>
      </c>
      <c r="Y40" s="188" t="e">
        <f t="shared" si="28"/>
        <v>#REF!</v>
      </c>
      <c r="Z40" s="235">
        <f t="shared" si="35"/>
        <v>1.9895629370629371</v>
      </c>
      <c r="AA40" s="238">
        <v>723426</v>
      </c>
      <c r="AB40" s="212" t="e">
        <f t="shared" si="29"/>
        <v>#REF!</v>
      </c>
      <c r="AC40" s="224">
        <f t="shared" si="16"/>
        <v>4.2157692307692312</v>
      </c>
      <c r="AD40" s="17" t="e">
        <f>'بودجه 1402-ماهانه'!Q38</f>
        <v>#REF!</v>
      </c>
      <c r="AE40" s="17" t="e">
        <f>'بودجه 1402-ماهانه'!R38</f>
        <v>#REF!</v>
      </c>
      <c r="AF40" s="17">
        <v>257400</v>
      </c>
      <c r="AG40" s="228" t="e">
        <f t="shared" si="30"/>
        <v>#REF!</v>
      </c>
      <c r="AH40" s="230">
        <f t="shared" si="17"/>
        <v>257400</v>
      </c>
      <c r="AI40" s="232">
        <v>796305</v>
      </c>
      <c r="AJ40" s="17">
        <v>98914235095</v>
      </c>
      <c r="AK40" s="256">
        <v>796305</v>
      </c>
      <c r="AL40" s="188" t="e">
        <f t="shared" si="31"/>
        <v>#REF!</v>
      </c>
      <c r="AM40" s="235">
        <f t="shared" si="36"/>
        <v>3.0936480186480186</v>
      </c>
      <c r="AN40" s="238">
        <v>302720</v>
      </c>
      <c r="AO40" s="212" t="e">
        <f t="shared" si="32"/>
        <v>#REF!</v>
      </c>
      <c r="AP40" s="224">
        <f t="shared" si="37"/>
        <v>1.1760683760683761</v>
      </c>
      <c r="AQ40" s="241" t="e">
        <f t="shared" si="39"/>
        <v>#REF!</v>
      </c>
      <c r="AR40" s="244">
        <f t="shared" si="19"/>
        <v>572000</v>
      </c>
      <c r="AS40" s="17">
        <f t="shared" si="40"/>
        <v>1499392</v>
      </c>
      <c r="AT40" s="17">
        <f t="shared" si="41"/>
        <v>186156452884</v>
      </c>
      <c r="AU40" s="17">
        <f t="shared" si="22"/>
        <v>1499392</v>
      </c>
      <c r="AV40" s="188" t="e">
        <f t="shared" si="33"/>
        <v>#REF!</v>
      </c>
      <c r="AW40" s="246">
        <f t="shared" si="38"/>
        <v>2.6213146853146854</v>
      </c>
    </row>
    <row r="41" spans="1:49" ht="15.75">
      <c r="A41" s="185">
        <v>13050211</v>
      </c>
      <c r="B41" s="185" t="s">
        <v>77</v>
      </c>
      <c r="C41" s="186">
        <v>1</v>
      </c>
      <c r="D41" s="17" t="e">
        <f>'بودجه 1402-ماهانه'!M39</f>
        <v>#REF!</v>
      </c>
      <c r="E41" s="17" t="e">
        <f>'بودجه 1402-ماهانه'!N39</f>
        <v>#REF!</v>
      </c>
      <c r="F41" s="17">
        <v>3300</v>
      </c>
      <c r="G41" s="228" t="e">
        <f t="shared" si="10"/>
        <v>#REF!</v>
      </c>
      <c r="H41" s="230">
        <f t="shared" si="11"/>
        <v>3300</v>
      </c>
      <c r="I41" s="232"/>
      <c r="J41" s="17"/>
      <c r="K41" s="256">
        <v>0</v>
      </c>
      <c r="L41" s="188" t="e">
        <f t="shared" si="25"/>
        <v>#REF!</v>
      </c>
      <c r="M41" s="235">
        <f t="shared" si="34"/>
        <v>0</v>
      </c>
      <c r="N41" s="238">
        <v>0</v>
      </c>
      <c r="O41" s="212" t="e">
        <f t="shared" si="26"/>
        <v>#REF!</v>
      </c>
      <c r="P41" s="224">
        <f t="shared" si="13"/>
        <v>0</v>
      </c>
      <c r="Q41" s="17" t="e">
        <f>'بودجه 1402-ماهانه'!O39</f>
        <v>#REF!</v>
      </c>
      <c r="R41" s="17" t="e">
        <f>'بودجه 1402-ماهانه'!P39</f>
        <v>#REF!</v>
      </c>
      <c r="S41" s="17">
        <v>3960</v>
      </c>
      <c r="T41" s="228" t="e">
        <f t="shared" si="27"/>
        <v>#REF!</v>
      </c>
      <c r="U41" s="230">
        <f t="shared" si="14"/>
        <v>3960</v>
      </c>
      <c r="V41" s="232"/>
      <c r="W41" s="17"/>
      <c r="X41" s="256">
        <v>0</v>
      </c>
      <c r="Y41" s="188" t="e">
        <f t="shared" si="28"/>
        <v>#REF!</v>
      </c>
      <c r="Z41" s="235">
        <f t="shared" si="35"/>
        <v>0</v>
      </c>
      <c r="AA41" s="238">
        <v>60142</v>
      </c>
      <c r="AB41" s="212" t="e">
        <f t="shared" si="29"/>
        <v>#REF!</v>
      </c>
      <c r="AC41" s="224">
        <f t="shared" si="16"/>
        <v>15.187373737373738</v>
      </c>
      <c r="AD41" s="17" t="e">
        <f>'بودجه 1402-ماهانه'!Q39</f>
        <v>#REF!</v>
      </c>
      <c r="AE41" s="17" t="e">
        <f>'بودجه 1402-ماهانه'!R39</f>
        <v>#REF!</v>
      </c>
      <c r="AF41" s="17">
        <v>6600</v>
      </c>
      <c r="AG41" s="228" t="e">
        <f t="shared" si="30"/>
        <v>#REF!</v>
      </c>
      <c r="AH41" s="230">
        <f t="shared" si="17"/>
        <v>6600</v>
      </c>
      <c r="AI41" s="232">
        <v>132</v>
      </c>
      <c r="AJ41" s="17">
        <v>15661800</v>
      </c>
      <c r="AK41" s="256">
        <v>198</v>
      </c>
      <c r="AL41" s="188" t="e">
        <f t="shared" si="31"/>
        <v>#REF!</v>
      </c>
      <c r="AM41" s="235">
        <f t="shared" si="36"/>
        <v>0.03</v>
      </c>
      <c r="AN41" s="238">
        <v>0</v>
      </c>
      <c r="AO41" s="212" t="e">
        <f t="shared" si="32"/>
        <v>#REF!</v>
      </c>
      <c r="AP41" s="224">
        <f t="shared" si="37"/>
        <v>0</v>
      </c>
      <c r="AQ41" s="241" t="e">
        <f t="shared" si="39"/>
        <v>#REF!</v>
      </c>
      <c r="AR41" s="244">
        <f t="shared" si="19"/>
        <v>13860</v>
      </c>
      <c r="AS41" s="17">
        <f t="shared" si="40"/>
        <v>132</v>
      </c>
      <c r="AT41" s="17">
        <f t="shared" si="41"/>
        <v>15661800</v>
      </c>
      <c r="AU41" s="17">
        <f t="shared" si="22"/>
        <v>198</v>
      </c>
      <c r="AV41" s="189" t="e">
        <f t="shared" si="33"/>
        <v>#REF!</v>
      </c>
      <c r="AW41" s="246">
        <f t="shared" si="38"/>
        <v>1.4285714285714285E-2</v>
      </c>
    </row>
    <row r="42" spans="1:49" ht="15.75">
      <c r="A42" s="185">
        <v>13050304</v>
      </c>
      <c r="B42" s="193" t="s">
        <v>80</v>
      </c>
      <c r="C42" s="186">
        <v>1</v>
      </c>
      <c r="D42" s="17" t="e">
        <f>'بودجه 1402-ماهانه'!M40</f>
        <v>#REF!</v>
      </c>
      <c r="E42" s="17" t="e">
        <f>'بودجه 1402-ماهانه'!N40</f>
        <v>#REF!</v>
      </c>
      <c r="F42" s="17">
        <v>78750</v>
      </c>
      <c r="G42" s="228" t="e">
        <f t="shared" si="10"/>
        <v>#REF!</v>
      </c>
      <c r="H42" s="230">
        <f t="shared" si="11"/>
        <v>78750</v>
      </c>
      <c r="I42" s="232">
        <v>136632</v>
      </c>
      <c r="J42" s="17">
        <v>15438640030</v>
      </c>
      <c r="K42" s="256">
        <v>136632</v>
      </c>
      <c r="L42" s="188" t="e">
        <f>(I42+I43)/G42</f>
        <v>#REF!</v>
      </c>
      <c r="M42" s="235">
        <f>(K42+K43)/H42</f>
        <v>2.01784126984127</v>
      </c>
      <c r="N42" s="238">
        <v>0</v>
      </c>
      <c r="O42" s="212" t="e">
        <f>(N42+N43)/G42</f>
        <v>#REF!</v>
      </c>
      <c r="P42" s="225">
        <f>(N42+N43)/H42</f>
        <v>0</v>
      </c>
      <c r="Q42" s="17" t="e">
        <f>'بودجه 1402-ماهانه'!O40</f>
        <v>#REF!</v>
      </c>
      <c r="R42" s="17" t="e">
        <f>'بودجه 1402-ماهانه'!P40</f>
        <v>#REF!</v>
      </c>
      <c r="S42" s="17">
        <v>94500</v>
      </c>
      <c r="T42" s="228" t="e">
        <f t="shared" si="27"/>
        <v>#REF!</v>
      </c>
      <c r="U42" s="230">
        <f t="shared" si="14"/>
        <v>94500</v>
      </c>
      <c r="V42" s="232">
        <v>181504</v>
      </c>
      <c r="W42" s="17">
        <v>20870506750</v>
      </c>
      <c r="X42" s="256">
        <v>181504</v>
      </c>
      <c r="Y42" s="188" t="e">
        <f>(V42+V43)/T42</f>
        <v>#REF!</v>
      </c>
      <c r="Z42" s="235">
        <f>(X42+X43)/U42</f>
        <v>2.4559682539682539</v>
      </c>
      <c r="AA42" s="238">
        <v>0</v>
      </c>
      <c r="AB42" s="212" t="e">
        <f>(AA42+AA43)/T42</f>
        <v>#REF!</v>
      </c>
      <c r="AC42" s="225">
        <f>(AA42+AA43)/U42</f>
        <v>0</v>
      </c>
      <c r="AD42" s="17" t="e">
        <f>'بودجه 1402-ماهانه'!Q40</f>
        <v>#REF!</v>
      </c>
      <c r="AE42" s="17" t="e">
        <f>'بودجه 1402-ماهانه'!R40</f>
        <v>#REF!</v>
      </c>
      <c r="AF42" s="17">
        <v>141750</v>
      </c>
      <c r="AG42" s="228" t="e">
        <f t="shared" si="30"/>
        <v>#REF!</v>
      </c>
      <c r="AH42" s="230">
        <f t="shared" si="17"/>
        <v>141750</v>
      </c>
      <c r="AI42" s="232">
        <v>32413</v>
      </c>
      <c r="AJ42" s="17">
        <v>4487653750</v>
      </c>
      <c r="AK42" s="256">
        <v>32413</v>
      </c>
      <c r="AL42" s="188" t="e">
        <f>(AI42+AI43)/AG42</f>
        <v>#REF!</v>
      </c>
      <c r="AM42" s="235">
        <f>(AK42+AK43)/AH42</f>
        <v>0.2901798941798942</v>
      </c>
      <c r="AN42" s="238">
        <v>0</v>
      </c>
      <c r="AO42" s="212" t="e">
        <f>(AN42+AN43)/AG42</f>
        <v>#REF!</v>
      </c>
      <c r="AP42" s="225">
        <f>(AN42+AN43)/AH42</f>
        <v>2.1429276895943561</v>
      </c>
      <c r="AQ42" s="241" t="e">
        <f t="shared" si="39"/>
        <v>#REF!</v>
      </c>
      <c r="AR42" s="244">
        <f t="shared" si="19"/>
        <v>315000</v>
      </c>
      <c r="AS42" s="17">
        <f t="shared" si="40"/>
        <v>350549</v>
      </c>
      <c r="AT42" s="17">
        <f t="shared" si="41"/>
        <v>40796800530</v>
      </c>
      <c r="AU42" s="17">
        <f t="shared" si="22"/>
        <v>350549</v>
      </c>
      <c r="AV42" s="188" t="e">
        <f>(AS42+AS43)/AQ42</f>
        <v>#REF!</v>
      </c>
      <c r="AW42" s="246">
        <f>(AU42+AU43)/AR42</f>
        <v>1.371831746031746</v>
      </c>
    </row>
    <row r="43" spans="1:49" ht="15.75">
      <c r="A43" s="185">
        <v>13060311</v>
      </c>
      <c r="B43" s="193" t="s">
        <v>680</v>
      </c>
      <c r="C43" s="186">
        <v>1</v>
      </c>
      <c r="D43" s="17"/>
      <c r="E43" s="17"/>
      <c r="F43" s="17"/>
      <c r="G43" s="228">
        <f t="shared" si="10"/>
        <v>0</v>
      </c>
      <c r="H43" s="230">
        <f t="shared" si="11"/>
        <v>0</v>
      </c>
      <c r="I43" s="232">
        <v>22273</v>
      </c>
      <c r="J43" s="17">
        <v>2516158118</v>
      </c>
      <c r="K43" s="256">
        <v>22273</v>
      </c>
      <c r="L43" s="188"/>
      <c r="M43" s="235"/>
      <c r="N43" s="238">
        <v>0</v>
      </c>
      <c r="O43" s="212"/>
      <c r="P43" s="224"/>
      <c r="Q43" s="17"/>
      <c r="R43" s="17"/>
      <c r="S43" s="17"/>
      <c r="T43" s="228">
        <f t="shared" si="27"/>
        <v>0</v>
      </c>
      <c r="U43" s="230"/>
      <c r="V43" s="232">
        <v>50585</v>
      </c>
      <c r="W43" s="17">
        <v>5833817100</v>
      </c>
      <c r="X43" s="256">
        <v>50585</v>
      </c>
      <c r="Y43" s="188"/>
      <c r="Z43" s="235"/>
      <c r="AA43" s="238">
        <v>0</v>
      </c>
      <c r="AB43" s="212"/>
      <c r="AC43" s="224"/>
      <c r="AD43" s="17"/>
      <c r="AE43" s="17"/>
      <c r="AF43" s="17"/>
      <c r="AG43" s="228">
        <f t="shared" si="30"/>
        <v>0</v>
      </c>
      <c r="AH43" s="230">
        <f t="shared" si="17"/>
        <v>0</v>
      </c>
      <c r="AI43" s="232">
        <v>8720</v>
      </c>
      <c r="AJ43" s="17">
        <v>1119830000</v>
      </c>
      <c r="AK43" s="256">
        <v>8720</v>
      </c>
      <c r="AL43" s="188"/>
      <c r="AM43" s="235"/>
      <c r="AN43" s="238">
        <v>303760</v>
      </c>
      <c r="AO43" s="212"/>
      <c r="AP43" s="224"/>
      <c r="AQ43" s="241">
        <f t="shared" si="39"/>
        <v>0</v>
      </c>
      <c r="AR43" s="244">
        <f t="shared" si="19"/>
        <v>0</v>
      </c>
      <c r="AS43" s="17">
        <f t="shared" si="40"/>
        <v>81578</v>
      </c>
      <c r="AT43" s="17">
        <f t="shared" si="41"/>
        <v>9469805218</v>
      </c>
      <c r="AU43" s="17">
        <f t="shared" si="22"/>
        <v>81578</v>
      </c>
      <c r="AV43" s="188"/>
      <c r="AW43" s="246"/>
    </row>
    <row r="44" spans="1:49" ht="15.75">
      <c r="A44" s="185">
        <v>13050311</v>
      </c>
      <c r="B44" s="185" t="s">
        <v>83</v>
      </c>
      <c r="C44" s="186">
        <v>1</v>
      </c>
      <c r="D44" s="17" t="e">
        <f>'بودجه 1402-ماهانه'!M41</f>
        <v>#REF!</v>
      </c>
      <c r="E44" s="17" t="e">
        <f>'بودجه 1402-ماهانه'!N41</f>
        <v>#REF!</v>
      </c>
      <c r="F44" s="17">
        <v>19200</v>
      </c>
      <c r="G44" s="228" t="e">
        <f t="shared" si="10"/>
        <v>#REF!</v>
      </c>
      <c r="H44" s="230">
        <f t="shared" si="11"/>
        <v>19200</v>
      </c>
      <c r="I44" s="232"/>
      <c r="J44" s="17"/>
      <c r="K44" s="256">
        <v>0</v>
      </c>
      <c r="L44" s="188" t="e">
        <f t="shared" ref="L44:L57" si="42">I44/G44</f>
        <v>#REF!</v>
      </c>
      <c r="M44" s="235">
        <f>K44/H44</f>
        <v>0</v>
      </c>
      <c r="N44" s="238">
        <v>0</v>
      </c>
      <c r="O44" s="212" t="e">
        <f t="shared" ref="O44:O57" si="43">N44/G44</f>
        <v>#REF!</v>
      </c>
      <c r="P44" s="224">
        <f t="shared" si="13"/>
        <v>0</v>
      </c>
      <c r="Q44" s="17" t="e">
        <f>'بودجه 1402-ماهانه'!O41</f>
        <v>#REF!</v>
      </c>
      <c r="R44" s="17" t="e">
        <f>'بودجه 1402-ماهانه'!P41</f>
        <v>#REF!</v>
      </c>
      <c r="S44" s="17">
        <v>23040</v>
      </c>
      <c r="T44" s="228" t="e">
        <f t="shared" si="27"/>
        <v>#REF!</v>
      </c>
      <c r="U44" s="230">
        <f t="shared" si="14"/>
        <v>23040</v>
      </c>
      <c r="V44" s="232"/>
      <c r="W44" s="17"/>
      <c r="X44" s="256">
        <v>0</v>
      </c>
      <c r="Y44" s="188" t="e">
        <f t="shared" ref="Y44:Y57" si="44">V44/T44</f>
        <v>#REF!</v>
      </c>
      <c r="Z44" s="235">
        <f>X44/U44</f>
        <v>0</v>
      </c>
      <c r="AA44" s="238">
        <v>0</v>
      </c>
      <c r="AB44" s="212" t="e">
        <f t="shared" ref="AB44:AB57" si="45">AA44/T44</f>
        <v>#REF!</v>
      </c>
      <c r="AC44" s="224">
        <f t="shared" si="16"/>
        <v>0</v>
      </c>
      <c r="AD44" s="17" t="e">
        <f>'بودجه 1402-ماهانه'!Q41</f>
        <v>#REF!</v>
      </c>
      <c r="AE44" s="17" t="e">
        <f>'بودجه 1402-ماهانه'!R41</f>
        <v>#REF!</v>
      </c>
      <c r="AF44" s="17">
        <v>38400</v>
      </c>
      <c r="AG44" s="228" t="e">
        <f t="shared" si="30"/>
        <v>#REF!</v>
      </c>
      <c r="AH44" s="230">
        <f t="shared" si="17"/>
        <v>38400</v>
      </c>
      <c r="AI44" s="232">
        <v>27041</v>
      </c>
      <c r="AJ44" s="17">
        <v>6815143230</v>
      </c>
      <c r="AK44" s="256">
        <v>27104</v>
      </c>
      <c r="AL44" s="188" t="e">
        <f t="shared" ref="AL44:AL57" si="46">AI44/AG44</f>
        <v>#REF!</v>
      </c>
      <c r="AM44" s="235">
        <f>AK44/AH44</f>
        <v>0.70583333333333331</v>
      </c>
      <c r="AN44" s="238">
        <v>96144</v>
      </c>
      <c r="AO44" s="212" t="e">
        <f t="shared" ref="AO44:AO57" si="47">AN44/AG44</f>
        <v>#REF!</v>
      </c>
      <c r="AP44" s="224">
        <f t="shared" si="37"/>
        <v>2.5037500000000001</v>
      </c>
      <c r="AQ44" s="241" t="e">
        <f t="shared" si="39"/>
        <v>#REF!</v>
      </c>
      <c r="AR44" s="244">
        <f t="shared" si="19"/>
        <v>80640</v>
      </c>
      <c r="AS44" s="17">
        <f t="shared" si="40"/>
        <v>27041</v>
      </c>
      <c r="AT44" s="17">
        <f t="shared" si="41"/>
        <v>6815143230</v>
      </c>
      <c r="AU44" s="17">
        <f t="shared" si="22"/>
        <v>27104</v>
      </c>
      <c r="AV44" s="188" t="e">
        <f t="shared" ref="AV44:AV57" si="48">AS44/AQ44</f>
        <v>#REF!</v>
      </c>
      <c r="AW44" s="246">
        <f>AU44/AR44</f>
        <v>0.33611111111111114</v>
      </c>
    </row>
    <row r="45" spans="1:49" ht="15.75">
      <c r="A45" s="185">
        <v>13050307</v>
      </c>
      <c r="B45" s="185" t="s">
        <v>90</v>
      </c>
      <c r="C45" s="186">
        <v>1</v>
      </c>
      <c r="D45" s="17" t="e">
        <f>'بودجه 1402-ماهانه'!M42</f>
        <v>#REF!</v>
      </c>
      <c r="E45" s="17" t="e">
        <f>'بودجه 1402-ماهانه'!N42</f>
        <v>#REF!</v>
      </c>
      <c r="F45" s="17">
        <v>37800</v>
      </c>
      <c r="G45" s="228" t="e">
        <f t="shared" si="10"/>
        <v>#REF!</v>
      </c>
      <c r="H45" s="230">
        <f t="shared" si="11"/>
        <v>37800</v>
      </c>
      <c r="I45" s="232">
        <v>97918</v>
      </c>
      <c r="J45" s="17">
        <v>9956083115</v>
      </c>
      <c r="K45" s="256">
        <v>97918</v>
      </c>
      <c r="L45" s="188" t="e">
        <f t="shared" si="42"/>
        <v>#REF!</v>
      </c>
      <c r="M45" s="235">
        <f t="shared" ref="M45:M57" si="49">K45/H45</f>
        <v>2.5904232804232805</v>
      </c>
      <c r="N45" s="238">
        <v>0</v>
      </c>
      <c r="O45" s="212" t="e">
        <f t="shared" si="43"/>
        <v>#REF!</v>
      </c>
      <c r="P45" s="224">
        <f t="shared" si="13"/>
        <v>0</v>
      </c>
      <c r="Q45" s="17" t="e">
        <f>'بودجه 1402-ماهانه'!O42</f>
        <v>#REF!</v>
      </c>
      <c r="R45" s="17" t="e">
        <f>'بودجه 1402-ماهانه'!P42</f>
        <v>#REF!</v>
      </c>
      <c r="S45" s="17">
        <v>45360</v>
      </c>
      <c r="T45" s="228" t="e">
        <f t="shared" si="27"/>
        <v>#REF!</v>
      </c>
      <c r="U45" s="230">
        <f t="shared" si="14"/>
        <v>45360</v>
      </c>
      <c r="V45" s="232">
        <v>20965</v>
      </c>
      <c r="W45" s="17">
        <v>2131614281</v>
      </c>
      <c r="X45" s="256">
        <v>20965</v>
      </c>
      <c r="Y45" s="188" t="e">
        <f t="shared" si="44"/>
        <v>#REF!</v>
      </c>
      <c r="Z45" s="235">
        <f t="shared" ref="Z45:Z60" si="50">X45/U45</f>
        <v>0.46219135802469136</v>
      </c>
      <c r="AA45" s="238">
        <v>0</v>
      </c>
      <c r="AB45" s="212" t="e">
        <f t="shared" si="45"/>
        <v>#REF!</v>
      </c>
      <c r="AC45" s="224">
        <f t="shared" si="16"/>
        <v>0</v>
      </c>
      <c r="AD45" s="17" t="e">
        <f>'بودجه 1402-ماهانه'!Q42</f>
        <v>#REF!</v>
      </c>
      <c r="AE45" s="17" t="e">
        <f>'بودجه 1402-ماهانه'!R42</f>
        <v>#REF!</v>
      </c>
      <c r="AF45" s="17">
        <v>68040</v>
      </c>
      <c r="AG45" s="228" t="e">
        <f t="shared" si="30"/>
        <v>#REF!</v>
      </c>
      <c r="AH45" s="230">
        <f t="shared" si="17"/>
        <v>68040</v>
      </c>
      <c r="AI45" s="232">
        <v>1735</v>
      </c>
      <c r="AJ45" s="17">
        <v>155092500</v>
      </c>
      <c r="AK45" s="256">
        <v>1735</v>
      </c>
      <c r="AL45" s="188" t="e">
        <f t="shared" si="46"/>
        <v>#REF!</v>
      </c>
      <c r="AM45" s="235">
        <f t="shared" ref="AM45:AM60" si="51">AK45/AH45</f>
        <v>2.5499706055261612E-2</v>
      </c>
      <c r="AN45" s="238">
        <v>0</v>
      </c>
      <c r="AO45" s="212" t="e">
        <f t="shared" si="47"/>
        <v>#REF!</v>
      </c>
      <c r="AP45" s="224">
        <f t="shared" si="37"/>
        <v>0</v>
      </c>
      <c r="AQ45" s="241" t="e">
        <f t="shared" si="39"/>
        <v>#REF!</v>
      </c>
      <c r="AR45" s="244">
        <f t="shared" si="19"/>
        <v>151200</v>
      </c>
      <c r="AS45" s="17">
        <f t="shared" si="40"/>
        <v>120618</v>
      </c>
      <c r="AT45" s="17">
        <f t="shared" si="41"/>
        <v>12242789896</v>
      </c>
      <c r="AU45" s="17">
        <f t="shared" si="22"/>
        <v>120618</v>
      </c>
      <c r="AV45" s="188" t="e">
        <f t="shared" si="48"/>
        <v>#REF!</v>
      </c>
      <c r="AW45" s="246">
        <f t="shared" ref="AW45:AW60" si="52">AU45/AR45</f>
        <v>0.79773809523809525</v>
      </c>
    </row>
    <row r="46" spans="1:49" ht="15.75">
      <c r="A46" s="185">
        <v>13050217</v>
      </c>
      <c r="B46" s="185" t="s">
        <v>93</v>
      </c>
      <c r="C46" s="186">
        <v>1</v>
      </c>
      <c r="D46" s="17" t="e">
        <f>'بودجه 1402-ماهانه'!M43</f>
        <v>#REF!</v>
      </c>
      <c r="E46" s="17" t="e">
        <f>'بودجه 1402-ماهانه'!N43</f>
        <v>#REF!</v>
      </c>
      <c r="F46" s="17">
        <v>9450</v>
      </c>
      <c r="G46" s="228" t="e">
        <f t="shared" si="10"/>
        <v>#REF!</v>
      </c>
      <c r="H46" s="230">
        <f t="shared" si="11"/>
        <v>9450</v>
      </c>
      <c r="I46" s="232">
        <v>8285</v>
      </c>
      <c r="J46" s="17">
        <v>2184190187</v>
      </c>
      <c r="K46" s="256">
        <v>9218</v>
      </c>
      <c r="L46" s="188" t="e">
        <f t="shared" si="42"/>
        <v>#REF!</v>
      </c>
      <c r="M46" s="235">
        <f t="shared" si="49"/>
        <v>0.97544973544973546</v>
      </c>
      <c r="N46" s="238">
        <v>0</v>
      </c>
      <c r="O46" s="212" t="e">
        <f t="shared" si="43"/>
        <v>#REF!</v>
      </c>
      <c r="P46" s="224">
        <f t="shared" si="13"/>
        <v>0</v>
      </c>
      <c r="Q46" s="17" t="e">
        <f>'بودجه 1402-ماهانه'!O43</f>
        <v>#REF!</v>
      </c>
      <c r="R46" s="17" t="e">
        <f>'بودجه 1402-ماهانه'!P43</f>
        <v>#REF!</v>
      </c>
      <c r="S46" s="17">
        <v>11340</v>
      </c>
      <c r="T46" s="228" t="e">
        <f t="shared" si="27"/>
        <v>#REF!</v>
      </c>
      <c r="U46" s="230">
        <f t="shared" si="14"/>
        <v>11340</v>
      </c>
      <c r="V46" s="232">
        <v>4167</v>
      </c>
      <c r="W46" s="17">
        <v>1107310932</v>
      </c>
      <c r="X46" s="256">
        <v>4868.5</v>
      </c>
      <c r="Y46" s="188" t="e">
        <f t="shared" si="44"/>
        <v>#REF!</v>
      </c>
      <c r="Z46" s="235">
        <f t="shared" si="50"/>
        <v>0.42932098765432097</v>
      </c>
      <c r="AA46" s="238">
        <v>0</v>
      </c>
      <c r="AB46" s="212" t="e">
        <f t="shared" si="45"/>
        <v>#REF!</v>
      </c>
      <c r="AC46" s="224">
        <f t="shared" si="16"/>
        <v>0</v>
      </c>
      <c r="AD46" s="17" t="e">
        <f>'بودجه 1402-ماهانه'!Q43</f>
        <v>#REF!</v>
      </c>
      <c r="AE46" s="17" t="e">
        <f>'بودجه 1402-ماهانه'!R43</f>
        <v>#REF!</v>
      </c>
      <c r="AF46" s="17">
        <v>18900</v>
      </c>
      <c r="AG46" s="228" t="e">
        <f t="shared" si="30"/>
        <v>#REF!</v>
      </c>
      <c r="AH46" s="230">
        <f t="shared" si="17"/>
        <v>18900</v>
      </c>
      <c r="AI46" s="232">
        <v>1255</v>
      </c>
      <c r="AJ46" s="17">
        <v>332408620</v>
      </c>
      <c r="AK46" s="256">
        <v>1387</v>
      </c>
      <c r="AL46" s="188" t="e">
        <f t="shared" si="46"/>
        <v>#REF!</v>
      </c>
      <c r="AM46" s="235">
        <f t="shared" si="51"/>
        <v>7.3386243386243388E-2</v>
      </c>
      <c r="AN46" s="238">
        <v>0</v>
      </c>
      <c r="AO46" s="212" t="e">
        <f t="shared" si="47"/>
        <v>#REF!</v>
      </c>
      <c r="AP46" s="224">
        <f t="shared" si="37"/>
        <v>0</v>
      </c>
      <c r="AQ46" s="241" t="e">
        <f t="shared" si="39"/>
        <v>#REF!</v>
      </c>
      <c r="AR46" s="244">
        <f t="shared" si="19"/>
        <v>39690</v>
      </c>
      <c r="AS46" s="17">
        <f t="shared" si="40"/>
        <v>13707</v>
      </c>
      <c r="AT46" s="17">
        <f t="shared" si="41"/>
        <v>3623909739</v>
      </c>
      <c r="AU46" s="17">
        <f t="shared" si="22"/>
        <v>15473.5</v>
      </c>
      <c r="AV46" s="188" t="e">
        <f t="shared" si="48"/>
        <v>#REF!</v>
      </c>
      <c r="AW46" s="246">
        <f t="shared" si="52"/>
        <v>0.3898589065255732</v>
      </c>
    </row>
    <row r="47" spans="1:49" ht="15.75">
      <c r="A47" s="185">
        <v>13050313</v>
      </c>
      <c r="B47" s="185" t="s">
        <v>95</v>
      </c>
      <c r="C47" s="186">
        <v>1</v>
      </c>
      <c r="D47" s="17" t="e">
        <f>'بودجه 1402-ماهانه'!M44</f>
        <v>#REF!</v>
      </c>
      <c r="E47" s="17" t="e">
        <f>'بودجه 1402-ماهانه'!N44</f>
        <v>#REF!</v>
      </c>
      <c r="F47" s="17">
        <v>10800</v>
      </c>
      <c r="G47" s="228" t="e">
        <f t="shared" si="10"/>
        <v>#REF!</v>
      </c>
      <c r="H47" s="230">
        <f t="shared" si="11"/>
        <v>10800</v>
      </c>
      <c r="I47" s="232">
        <v>6046</v>
      </c>
      <c r="J47" s="17">
        <v>3738757500</v>
      </c>
      <c r="K47" s="256">
        <v>6046</v>
      </c>
      <c r="L47" s="188" t="e">
        <f t="shared" si="42"/>
        <v>#REF!</v>
      </c>
      <c r="M47" s="235">
        <f t="shared" si="49"/>
        <v>0.55981481481481477</v>
      </c>
      <c r="N47" s="238">
        <v>56920</v>
      </c>
      <c r="O47" s="212" t="e">
        <f t="shared" si="43"/>
        <v>#REF!</v>
      </c>
      <c r="P47" s="224">
        <f t="shared" si="13"/>
        <v>5.2703703703703706</v>
      </c>
      <c r="Q47" s="17" t="e">
        <f>'بودجه 1402-ماهانه'!O44</f>
        <v>#REF!</v>
      </c>
      <c r="R47" s="17" t="e">
        <f>'بودجه 1402-ماهانه'!P44</f>
        <v>#REF!</v>
      </c>
      <c r="S47" s="17">
        <v>12960</v>
      </c>
      <c r="T47" s="228" t="e">
        <f t="shared" si="27"/>
        <v>#REF!</v>
      </c>
      <c r="U47" s="230">
        <f t="shared" si="14"/>
        <v>12960</v>
      </c>
      <c r="V47" s="232">
        <v>41798</v>
      </c>
      <c r="W47" s="17">
        <v>26270615151</v>
      </c>
      <c r="X47" s="256">
        <v>41798</v>
      </c>
      <c r="Y47" s="188" t="e">
        <f t="shared" si="44"/>
        <v>#REF!</v>
      </c>
      <c r="Z47" s="235">
        <f t="shared" si="50"/>
        <v>3.2251543209876545</v>
      </c>
      <c r="AA47" s="238">
        <v>0</v>
      </c>
      <c r="AB47" s="212" t="e">
        <f t="shared" si="45"/>
        <v>#REF!</v>
      </c>
      <c r="AC47" s="224">
        <f t="shared" si="16"/>
        <v>0</v>
      </c>
      <c r="AD47" s="17" t="e">
        <f>'بودجه 1402-ماهانه'!Q44</f>
        <v>#REF!</v>
      </c>
      <c r="AE47" s="17" t="e">
        <f>'بودجه 1402-ماهانه'!R44</f>
        <v>#REF!</v>
      </c>
      <c r="AF47" s="17">
        <v>21600</v>
      </c>
      <c r="AG47" s="228" t="e">
        <f t="shared" si="30"/>
        <v>#REF!</v>
      </c>
      <c r="AH47" s="230">
        <f t="shared" si="17"/>
        <v>21600</v>
      </c>
      <c r="AI47" s="232">
        <v>14684</v>
      </c>
      <c r="AJ47" s="17">
        <v>9779742234</v>
      </c>
      <c r="AK47" s="256">
        <v>14684</v>
      </c>
      <c r="AL47" s="188" t="e">
        <f t="shared" si="46"/>
        <v>#REF!</v>
      </c>
      <c r="AM47" s="235">
        <f t="shared" si="51"/>
        <v>0.67981481481481476</v>
      </c>
      <c r="AN47" s="238">
        <v>0</v>
      </c>
      <c r="AO47" s="212" t="e">
        <f t="shared" si="47"/>
        <v>#REF!</v>
      </c>
      <c r="AP47" s="224">
        <f t="shared" si="37"/>
        <v>0</v>
      </c>
      <c r="AQ47" s="241" t="e">
        <f t="shared" si="39"/>
        <v>#REF!</v>
      </c>
      <c r="AR47" s="244">
        <f t="shared" si="19"/>
        <v>45360</v>
      </c>
      <c r="AS47" s="17">
        <f t="shared" si="40"/>
        <v>62528</v>
      </c>
      <c r="AT47" s="17">
        <f t="shared" si="41"/>
        <v>39789114885</v>
      </c>
      <c r="AU47" s="17">
        <f t="shared" si="22"/>
        <v>62528</v>
      </c>
      <c r="AV47" s="188" t="e">
        <f t="shared" si="48"/>
        <v>#REF!</v>
      </c>
      <c r="AW47" s="246">
        <f t="shared" si="52"/>
        <v>1.3784832451499118</v>
      </c>
    </row>
    <row r="48" spans="1:49" ht="15.75">
      <c r="A48" s="185">
        <v>13050210</v>
      </c>
      <c r="B48" s="185" t="s">
        <v>100</v>
      </c>
      <c r="C48" s="186">
        <v>1</v>
      </c>
      <c r="D48" s="17" t="e">
        <f>'بودجه 1402-ماهانه'!M45</f>
        <v>#REF!</v>
      </c>
      <c r="E48" s="17" t="e">
        <f>'بودجه 1402-ماهانه'!N45</f>
        <v>#REF!</v>
      </c>
      <c r="F48" s="17">
        <v>27000</v>
      </c>
      <c r="G48" s="228" t="e">
        <f t="shared" si="10"/>
        <v>#REF!</v>
      </c>
      <c r="H48" s="230">
        <f t="shared" si="11"/>
        <v>27000</v>
      </c>
      <c r="I48" s="232">
        <v>15113</v>
      </c>
      <c r="J48" s="17">
        <v>2134711250</v>
      </c>
      <c r="K48" s="256">
        <v>15113</v>
      </c>
      <c r="L48" s="188" t="e">
        <f t="shared" si="42"/>
        <v>#REF!</v>
      </c>
      <c r="M48" s="235">
        <f t="shared" si="49"/>
        <v>0.55974074074074076</v>
      </c>
      <c r="N48" s="238">
        <v>0</v>
      </c>
      <c r="O48" s="212" t="e">
        <f t="shared" si="43"/>
        <v>#REF!</v>
      </c>
      <c r="P48" s="224">
        <f t="shared" si="13"/>
        <v>0</v>
      </c>
      <c r="Q48" s="17" t="e">
        <f>'بودجه 1402-ماهانه'!O45</f>
        <v>#REF!</v>
      </c>
      <c r="R48" s="17" t="e">
        <f>'بودجه 1402-ماهانه'!P45</f>
        <v>#REF!</v>
      </c>
      <c r="S48" s="17">
        <v>32400</v>
      </c>
      <c r="T48" s="228" t="e">
        <f t="shared" si="27"/>
        <v>#REF!</v>
      </c>
      <c r="U48" s="230">
        <f t="shared" si="14"/>
        <v>32400</v>
      </c>
      <c r="V48" s="232">
        <v>2622</v>
      </c>
      <c r="W48" s="17">
        <v>370281242</v>
      </c>
      <c r="X48" s="256">
        <v>2622</v>
      </c>
      <c r="Y48" s="188" t="e">
        <f t="shared" si="44"/>
        <v>#REF!</v>
      </c>
      <c r="Z48" s="235">
        <f t="shared" si="50"/>
        <v>8.0925925925925929E-2</v>
      </c>
      <c r="AA48" s="238">
        <v>0</v>
      </c>
      <c r="AB48" s="212" t="e">
        <f t="shared" si="45"/>
        <v>#REF!</v>
      </c>
      <c r="AC48" s="224">
        <f t="shared" si="16"/>
        <v>0</v>
      </c>
      <c r="AD48" s="17" t="e">
        <f>'بودجه 1402-ماهانه'!Q45</f>
        <v>#REF!</v>
      </c>
      <c r="AE48" s="17" t="e">
        <f>'بودجه 1402-ماهانه'!R45</f>
        <v>#REF!</v>
      </c>
      <c r="AF48" s="17">
        <v>54000</v>
      </c>
      <c r="AG48" s="228" t="e">
        <f t="shared" si="30"/>
        <v>#REF!</v>
      </c>
      <c r="AH48" s="230">
        <f t="shared" si="17"/>
        <v>54000</v>
      </c>
      <c r="AI48" s="232">
        <v>23</v>
      </c>
      <c r="AJ48" s="17">
        <v>3248750</v>
      </c>
      <c r="AK48" s="256">
        <v>23</v>
      </c>
      <c r="AL48" s="188" t="e">
        <f t="shared" si="46"/>
        <v>#REF!</v>
      </c>
      <c r="AM48" s="235">
        <f t="shared" si="51"/>
        <v>4.2592592592592595E-4</v>
      </c>
      <c r="AN48" s="238">
        <v>0</v>
      </c>
      <c r="AO48" s="212" t="e">
        <f t="shared" si="47"/>
        <v>#REF!</v>
      </c>
      <c r="AP48" s="224">
        <f t="shared" si="37"/>
        <v>0</v>
      </c>
      <c r="AQ48" s="241" t="e">
        <f t="shared" si="39"/>
        <v>#REF!</v>
      </c>
      <c r="AR48" s="244">
        <f t="shared" si="19"/>
        <v>113400</v>
      </c>
      <c r="AS48" s="17">
        <f t="shared" si="40"/>
        <v>17758</v>
      </c>
      <c r="AT48" s="17">
        <f t="shared" si="41"/>
        <v>2508241242</v>
      </c>
      <c r="AU48" s="17">
        <f t="shared" si="22"/>
        <v>17758</v>
      </c>
      <c r="AV48" s="188" t="e">
        <f t="shared" si="48"/>
        <v>#REF!</v>
      </c>
      <c r="AW48" s="246">
        <f t="shared" si="52"/>
        <v>0.15659611992945327</v>
      </c>
    </row>
    <row r="49" spans="1:49" ht="15.75">
      <c r="A49" s="185">
        <v>13060306</v>
      </c>
      <c r="B49" s="185" t="s">
        <v>367</v>
      </c>
      <c r="C49" s="186">
        <v>1</v>
      </c>
      <c r="D49" s="17" t="e">
        <f>'بودجه 1402-ماهانه'!M46</f>
        <v>#REF!</v>
      </c>
      <c r="E49" s="17" t="e">
        <f>'بودجه 1402-ماهانه'!N46</f>
        <v>#REF!</v>
      </c>
      <c r="F49" s="17">
        <v>8250</v>
      </c>
      <c r="G49" s="228" t="e">
        <f t="shared" si="10"/>
        <v>#REF!</v>
      </c>
      <c r="H49" s="230">
        <f t="shared" si="11"/>
        <v>8250</v>
      </c>
      <c r="I49" s="232">
        <v>28</v>
      </c>
      <c r="J49" s="17">
        <v>8032780</v>
      </c>
      <c r="K49" s="256">
        <v>28</v>
      </c>
      <c r="L49" s="188" t="e">
        <f t="shared" si="42"/>
        <v>#REF!</v>
      </c>
      <c r="M49" s="235">
        <f t="shared" si="49"/>
        <v>3.393939393939394E-3</v>
      </c>
      <c r="N49" s="238">
        <v>0</v>
      </c>
      <c r="O49" s="212" t="e">
        <f t="shared" si="43"/>
        <v>#REF!</v>
      </c>
      <c r="P49" s="224">
        <f t="shared" si="13"/>
        <v>0</v>
      </c>
      <c r="Q49" s="17" t="e">
        <f>'بودجه 1402-ماهانه'!O46</f>
        <v>#REF!</v>
      </c>
      <c r="R49" s="17" t="e">
        <f>'بودجه 1402-ماهانه'!P46</f>
        <v>#REF!</v>
      </c>
      <c r="S49" s="17">
        <v>9900</v>
      </c>
      <c r="T49" s="228" t="e">
        <f t="shared" si="27"/>
        <v>#REF!</v>
      </c>
      <c r="U49" s="230">
        <f t="shared" si="14"/>
        <v>9900</v>
      </c>
      <c r="V49" s="232">
        <v>12</v>
      </c>
      <c r="W49" s="17">
        <v>3442620</v>
      </c>
      <c r="X49" s="256">
        <v>12</v>
      </c>
      <c r="Y49" s="188" t="e">
        <f t="shared" si="44"/>
        <v>#REF!</v>
      </c>
      <c r="Z49" s="235">
        <f t="shared" si="50"/>
        <v>1.2121212121212121E-3</v>
      </c>
      <c r="AA49" s="238">
        <v>0</v>
      </c>
      <c r="AB49" s="212" t="e">
        <f t="shared" si="45"/>
        <v>#REF!</v>
      </c>
      <c r="AC49" s="224">
        <f t="shared" si="16"/>
        <v>0</v>
      </c>
      <c r="AD49" s="17" t="e">
        <f>'بودجه 1402-ماهانه'!Q46</f>
        <v>#REF!</v>
      </c>
      <c r="AE49" s="17" t="e">
        <f>'بودجه 1402-ماهانه'!R46</f>
        <v>#REF!</v>
      </c>
      <c r="AF49" s="17">
        <v>16500</v>
      </c>
      <c r="AG49" s="228" t="e">
        <f t="shared" si="30"/>
        <v>#REF!</v>
      </c>
      <c r="AH49" s="230">
        <f t="shared" si="17"/>
        <v>16500</v>
      </c>
      <c r="AI49" s="232"/>
      <c r="AJ49" s="17"/>
      <c r="AK49" s="256">
        <v>0</v>
      </c>
      <c r="AL49" s="188" t="e">
        <f t="shared" si="46"/>
        <v>#REF!</v>
      </c>
      <c r="AM49" s="235">
        <f t="shared" si="51"/>
        <v>0</v>
      </c>
      <c r="AN49" s="238">
        <v>0</v>
      </c>
      <c r="AO49" s="212" t="e">
        <f t="shared" si="47"/>
        <v>#REF!</v>
      </c>
      <c r="AP49" s="224">
        <f t="shared" si="37"/>
        <v>0</v>
      </c>
      <c r="AQ49" s="241" t="e">
        <f t="shared" si="39"/>
        <v>#REF!</v>
      </c>
      <c r="AR49" s="244">
        <f t="shared" si="19"/>
        <v>34650</v>
      </c>
      <c r="AS49" s="17">
        <f t="shared" si="40"/>
        <v>40</v>
      </c>
      <c r="AT49" s="17">
        <f t="shared" si="41"/>
        <v>11475400</v>
      </c>
      <c r="AU49" s="17">
        <f t="shared" si="22"/>
        <v>40</v>
      </c>
      <c r="AV49" s="191" t="e">
        <f t="shared" si="48"/>
        <v>#REF!</v>
      </c>
      <c r="AW49" s="246">
        <f t="shared" si="52"/>
        <v>1.1544011544011544E-3</v>
      </c>
    </row>
    <row r="50" spans="1:49" ht="15.75">
      <c r="A50" s="185">
        <v>13060201</v>
      </c>
      <c r="B50" s="185" t="s">
        <v>102</v>
      </c>
      <c r="C50" s="186">
        <v>1</v>
      </c>
      <c r="D50" s="17" t="e">
        <f>'بودجه 1402-ماهانه'!M47</f>
        <v>#REF!</v>
      </c>
      <c r="E50" s="17" t="e">
        <f>'بودجه 1402-ماهانه'!N47</f>
        <v>#REF!</v>
      </c>
      <c r="F50" s="17">
        <v>24000</v>
      </c>
      <c r="G50" s="228" t="e">
        <f t="shared" si="10"/>
        <v>#REF!</v>
      </c>
      <c r="H50" s="230">
        <f t="shared" si="11"/>
        <v>24000</v>
      </c>
      <c r="I50" s="232">
        <v>16607</v>
      </c>
      <c r="J50" s="17">
        <v>4893825152</v>
      </c>
      <c r="K50" s="256">
        <v>16607</v>
      </c>
      <c r="L50" s="188" t="e">
        <f t="shared" si="42"/>
        <v>#REF!</v>
      </c>
      <c r="M50" s="235">
        <f t="shared" si="49"/>
        <v>0.69195833333333334</v>
      </c>
      <c r="N50" s="238">
        <v>0</v>
      </c>
      <c r="O50" s="212" t="e">
        <f t="shared" si="43"/>
        <v>#REF!</v>
      </c>
      <c r="P50" s="224">
        <f t="shared" si="13"/>
        <v>0</v>
      </c>
      <c r="Q50" s="17" t="e">
        <f>'بودجه 1402-ماهانه'!O47</f>
        <v>#REF!</v>
      </c>
      <c r="R50" s="17" t="e">
        <f>'بودجه 1402-ماهانه'!P47</f>
        <v>#REF!</v>
      </c>
      <c r="S50" s="17">
        <v>28800</v>
      </c>
      <c r="T50" s="228" t="e">
        <f t="shared" si="27"/>
        <v>#REF!</v>
      </c>
      <c r="U50" s="230">
        <f t="shared" si="14"/>
        <v>28800</v>
      </c>
      <c r="V50" s="232">
        <v>15413</v>
      </c>
      <c r="W50" s="17">
        <v>4543557360</v>
      </c>
      <c r="X50" s="256">
        <v>15413</v>
      </c>
      <c r="Y50" s="188" t="e">
        <f t="shared" si="44"/>
        <v>#REF!</v>
      </c>
      <c r="Z50" s="235">
        <f t="shared" si="50"/>
        <v>0.53517361111111106</v>
      </c>
      <c r="AA50" s="238">
        <v>0</v>
      </c>
      <c r="AB50" s="212" t="e">
        <f t="shared" si="45"/>
        <v>#REF!</v>
      </c>
      <c r="AC50" s="224">
        <f t="shared" si="16"/>
        <v>0</v>
      </c>
      <c r="AD50" s="17" t="e">
        <f>'بودجه 1402-ماهانه'!Q47</f>
        <v>#REF!</v>
      </c>
      <c r="AE50" s="17" t="e">
        <f>'بودجه 1402-ماهانه'!R47</f>
        <v>#REF!</v>
      </c>
      <c r="AF50" s="17">
        <v>48000</v>
      </c>
      <c r="AG50" s="228" t="e">
        <f t="shared" si="30"/>
        <v>#REF!</v>
      </c>
      <c r="AH50" s="230">
        <f t="shared" si="17"/>
        <v>48000</v>
      </c>
      <c r="AI50" s="232">
        <v>5909</v>
      </c>
      <c r="AJ50" s="17">
        <v>1756987998</v>
      </c>
      <c r="AK50" s="256">
        <v>5909</v>
      </c>
      <c r="AL50" s="188" t="e">
        <f t="shared" si="46"/>
        <v>#REF!</v>
      </c>
      <c r="AM50" s="235">
        <f t="shared" si="51"/>
        <v>0.12310416666666667</v>
      </c>
      <c r="AN50" s="238">
        <v>0</v>
      </c>
      <c r="AO50" s="212" t="e">
        <f t="shared" si="47"/>
        <v>#REF!</v>
      </c>
      <c r="AP50" s="224">
        <f t="shared" si="37"/>
        <v>0</v>
      </c>
      <c r="AQ50" s="241" t="e">
        <f t="shared" si="39"/>
        <v>#REF!</v>
      </c>
      <c r="AR50" s="244">
        <f t="shared" si="19"/>
        <v>100800</v>
      </c>
      <c r="AS50" s="17">
        <f t="shared" si="40"/>
        <v>37929</v>
      </c>
      <c r="AT50" s="17">
        <f t="shared" si="41"/>
        <v>11194370510</v>
      </c>
      <c r="AU50" s="17">
        <f t="shared" si="22"/>
        <v>37929</v>
      </c>
      <c r="AV50" s="188" t="e">
        <f t="shared" si="48"/>
        <v>#REF!</v>
      </c>
      <c r="AW50" s="246">
        <f t="shared" si="52"/>
        <v>0.37627976190476192</v>
      </c>
    </row>
    <row r="51" spans="1:49" ht="15.75">
      <c r="A51" s="185">
        <v>13060200</v>
      </c>
      <c r="B51" s="185" t="s">
        <v>104</v>
      </c>
      <c r="C51" s="186">
        <v>1</v>
      </c>
      <c r="D51" s="17" t="e">
        <f>'بودجه 1402-ماهانه'!M48</f>
        <v>#REF!</v>
      </c>
      <c r="E51" s="17" t="e">
        <f>'بودجه 1402-ماهانه'!N48</f>
        <v>#REF!</v>
      </c>
      <c r="F51" s="17">
        <v>3900</v>
      </c>
      <c r="G51" s="228" t="e">
        <f t="shared" si="10"/>
        <v>#REF!</v>
      </c>
      <c r="H51" s="230">
        <f t="shared" si="11"/>
        <v>3900</v>
      </c>
      <c r="I51" s="232">
        <v>2677</v>
      </c>
      <c r="J51" s="17">
        <v>561975340</v>
      </c>
      <c r="K51" s="256">
        <v>2921</v>
      </c>
      <c r="L51" s="188" t="e">
        <f t="shared" si="42"/>
        <v>#REF!</v>
      </c>
      <c r="M51" s="235">
        <f t="shared" si="49"/>
        <v>0.74897435897435893</v>
      </c>
      <c r="N51" s="238">
        <v>0</v>
      </c>
      <c r="O51" s="212" t="e">
        <f t="shared" si="43"/>
        <v>#REF!</v>
      </c>
      <c r="P51" s="224">
        <f t="shared" si="13"/>
        <v>0</v>
      </c>
      <c r="Q51" s="17" t="e">
        <f>'بودجه 1402-ماهانه'!O48</f>
        <v>#REF!</v>
      </c>
      <c r="R51" s="17" t="e">
        <f>'بودجه 1402-ماهانه'!P48</f>
        <v>#REF!</v>
      </c>
      <c r="S51" s="17">
        <v>4680</v>
      </c>
      <c r="T51" s="228" t="e">
        <f t="shared" si="27"/>
        <v>#REF!</v>
      </c>
      <c r="U51" s="230">
        <f t="shared" si="14"/>
        <v>4680</v>
      </c>
      <c r="V51" s="232">
        <v>5479</v>
      </c>
      <c r="W51" s="17">
        <v>1169675220</v>
      </c>
      <c r="X51" s="256">
        <v>6210</v>
      </c>
      <c r="Y51" s="188" t="e">
        <f t="shared" si="44"/>
        <v>#REF!</v>
      </c>
      <c r="Z51" s="235">
        <f t="shared" si="50"/>
        <v>1.3269230769230769</v>
      </c>
      <c r="AA51" s="238">
        <v>0</v>
      </c>
      <c r="AB51" s="212" t="e">
        <f t="shared" si="45"/>
        <v>#REF!</v>
      </c>
      <c r="AC51" s="224">
        <f t="shared" si="16"/>
        <v>0</v>
      </c>
      <c r="AD51" s="17" t="e">
        <f>'بودجه 1402-ماهانه'!Q48</f>
        <v>#REF!</v>
      </c>
      <c r="AE51" s="17" t="e">
        <f>'بودجه 1402-ماهانه'!R48</f>
        <v>#REF!</v>
      </c>
      <c r="AF51" s="17">
        <v>7800</v>
      </c>
      <c r="AG51" s="228" t="e">
        <f t="shared" si="30"/>
        <v>#REF!</v>
      </c>
      <c r="AH51" s="230">
        <f t="shared" si="17"/>
        <v>7800</v>
      </c>
      <c r="AI51" s="232">
        <v>2164</v>
      </c>
      <c r="AJ51" s="17">
        <v>454747190</v>
      </c>
      <c r="AK51" s="256">
        <v>2561</v>
      </c>
      <c r="AL51" s="188" t="e">
        <f t="shared" si="46"/>
        <v>#REF!</v>
      </c>
      <c r="AM51" s="235">
        <f t="shared" si="51"/>
        <v>0.32833333333333331</v>
      </c>
      <c r="AN51" s="238">
        <v>0</v>
      </c>
      <c r="AO51" s="212" t="e">
        <f t="shared" si="47"/>
        <v>#REF!</v>
      </c>
      <c r="AP51" s="224">
        <f t="shared" si="37"/>
        <v>0</v>
      </c>
      <c r="AQ51" s="241" t="e">
        <f t="shared" si="39"/>
        <v>#REF!</v>
      </c>
      <c r="AR51" s="244">
        <f t="shared" si="19"/>
        <v>16380</v>
      </c>
      <c r="AS51" s="17">
        <f t="shared" si="40"/>
        <v>10320</v>
      </c>
      <c r="AT51" s="17">
        <f t="shared" si="41"/>
        <v>2186397750</v>
      </c>
      <c r="AU51" s="17">
        <f t="shared" si="22"/>
        <v>11692</v>
      </c>
      <c r="AV51" s="188" t="e">
        <f t="shared" si="48"/>
        <v>#REF!</v>
      </c>
      <c r="AW51" s="246">
        <f t="shared" si="52"/>
        <v>0.71379731379731381</v>
      </c>
    </row>
    <row r="52" spans="1:49" ht="15.75">
      <c r="A52" s="185">
        <v>13060300</v>
      </c>
      <c r="B52" s="185" t="s">
        <v>106</v>
      </c>
      <c r="C52" s="186">
        <v>1</v>
      </c>
      <c r="D52" s="17" t="e">
        <f>'بودجه 1402-ماهانه'!M49</f>
        <v>#REF!</v>
      </c>
      <c r="E52" s="17" t="e">
        <f>'بودجه 1402-ماهانه'!N49</f>
        <v>#REF!</v>
      </c>
      <c r="F52" s="17">
        <v>4320</v>
      </c>
      <c r="G52" s="228" t="e">
        <f t="shared" si="10"/>
        <v>#REF!</v>
      </c>
      <c r="H52" s="230">
        <f t="shared" si="11"/>
        <v>4320</v>
      </c>
      <c r="I52" s="232">
        <v>2402</v>
      </c>
      <c r="J52" s="17">
        <v>646654142</v>
      </c>
      <c r="K52" s="256">
        <v>2981</v>
      </c>
      <c r="L52" s="188" t="e">
        <f t="shared" si="42"/>
        <v>#REF!</v>
      </c>
      <c r="M52" s="235">
        <f t="shared" si="49"/>
        <v>0.69004629629629632</v>
      </c>
      <c r="N52" s="238">
        <v>0</v>
      </c>
      <c r="O52" s="212" t="e">
        <f t="shared" si="43"/>
        <v>#REF!</v>
      </c>
      <c r="P52" s="224">
        <f t="shared" si="13"/>
        <v>0</v>
      </c>
      <c r="Q52" s="17" t="e">
        <f>'بودجه 1402-ماهانه'!O49</f>
        <v>#REF!</v>
      </c>
      <c r="R52" s="17" t="e">
        <f>'بودجه 1402-ماهانه'!P49</f>
        <v>#REF!</v>
      </c>
      <c r="S52" s="17">
        <v>5184</v>
      </c>
      <c r="T52" s="228" t="e">
        <f t="shared" si="27"/>
        <v>#REF!</v>
      </c>
      <c r="U52" s="230">
        <f t="shared" si="14"/>
        <v>5184</v>
      </c>
      <c r="V52" s="232">
        <v>4733</v>
      </c>
      <c r="W52" s="17">
        <v>1267342920</v>
      </c>
      <c r="X52" s="256">
        <v>5549</v>
      </c>
      <c r="Y52" s="188" t="e">
        <f t="shared" si="44"/>
        <v>#REF!</v>
      </c>
      <c r="Z52" s="235">
        <f t="shared" si="50"/>
        <v>1.070408950617284</v>
      </c>
      <c r="AA52" s="238">
        <v>0</v>
      </c>
      <c r="AB52" s="212" t="e">
        <f t="shared" si="45"/>
        <v>#REF!</v>
      </c>
      <c r="AC52" s="224">
        <f t="shared" si="16"/>
        <v>0</v>
      </c>
      <c r="AD52" s="17" t="e">
        <f>'بودجه 1402-ماهانه'!Q49</f>
        <v>#REF!</v>
      </c>
      <c r="AE52" s="17" t="e">
        <f>'بودجه 1402-ماهانه'!R49</f>
        <v>#REF!</v>
      </c>
      <c r="AF52" s="17">
        <v>8640</v>
      </c>
      <c r="AG52" s="228" t="e">
        <f t="shared" si="30"/>
        <v>#REF!</v>
      </c>
      <c r="AH52" s="230">
        <f t="shared" si="17"/>
        <v>8640</v>
      </c>
      <c r="AI52" s="232">
        <v>2347</v>
      </c>
      <c r="AJ52" s="17">
        <v>636891463</v>
      </c>
      <c r="AK52" s="256">
        <v>5583</v>
      </c>
      <c r="AL52" s="188" t="e">
        <f t="shared" si="46"/>
        <v>#REF!</v>
      </c>
      <c r="AM52" s="235">
        <f t="shared" si="51"/>
        <v>0.64618055555555554</v>
      </c>
      <c r="AN52" s="238">
        <v>23850</v>
      </c>
      <c r="AO52" s="212" t="e">
        <f t="shared" si="47"/>
        <v>#REF!</v>
      </c>
      <c r="AP52" s="224">
        <f t="shared" si="37"/>
        <v>2.7604166666666665</v>
      </c>
      <c r="AQ52" s="241" t="e">
        <f t="shared" si="39"/>
        <v>#REF!</v>
      </c>
      <c r="AR52" s="244">
        <f t="shared" si="19"/>
        <v>18144</v>
      </c>
      <c r="AS52" s="17">
        <f t="shared" si="40"/>
        <v>9482</v>
      </c>
      <c r="AT52" s="17">
        <f t="shared" si="41"/>
        <v>2550888525</v>
      </c>
      <c r="AU52" s="17">
        <f t="shared" si="22"/>
        <v>14113</v>
      </c>
      <c r="AV52" s="188" t="e">
        <f t="shared" si="48"/>
        <v>#REF!</v>
      </c>
      <c r="AW52" s="246">
        <f t="shared" si="52"/>
        <v>0.77783289241622577</v>
      </c>
    </row>
    <row r="53" spans="1:49" ht="15.75">
      <c r="A53" s="185">
        <v>13050315</v>
      </c>
      <c r="B53" s="185" t="s">
        <v>97</v>
      </c>
      <c r="C53" s="186">
        <v>1</v>
      </c>
      <c r="D53" s="17" t="e">
        <f>'بودجه 1402-ماهانه'!M50</f>
        <v>#REF!</v>
      </c>
      <c r="E53" s="17" t="e">
        <f>'بودجه 1402-ماهانه'!N50</f>
        <v>#REF!</v>
      </c>
      <c r="F53" s="17">
        <v>5760</v>
      </c>
      <c r="G53" s="228" t="e">
        <f t="shared" si="10"/>
        <v>#REF!</v>
      </c>
      <c r="H53" s="230">
        <f t="shared" si="11"/>
        <v>5760</v>
      </c>
      <c r="I53" s="232">
        <v>2193</v>
      </c>
      <c r="J53" s="17">
        <v>746149254</v>
      </c>
      <c r="K53" s="256">
        <v>2604</v>
      </c>
      <c r="L53" s="188" t="e">
        <f t="shared" si="42"/>
        <v>#REF!</v>
      </c>
      <c r="M53" s="235">
        <f t="shared" si="49"/>
        <v>0.45208333333333334</v>
      </c>
      <c r="N53" s="238">
        <v>0</v>
      </c>
      <c r="O53" s="212" t="e">
        <f t="shared" si="43"/>
        <v>#REF!</v>
      </c>
      <c r="P53" s="224">
        <f t="shared" si="13"/>
        <v>0</v>
      </c>
      <c r="Q53" s="17" t="e">
        <f>'بودجه 1402-ماهانه'!O50</f>
        <v>#REF!</v>
      </c>
      <c r="R53" s="17" t="e">
        <f>'بودجه 1402-ماهانه'!P50</f>
        <v>#REF!</v>
      </c>
      <c r="S53" s="17">
        <v>6912</v>
      </c>
      <c r="T53" s="228" t="e">
        <f t="shared" si="27"/>
        <v>#REF!</v>
      </c>
      <c r="U53" s="230">
        <f t="shared" si="14"/>
        <v>6912</v>
      </c>
      <c r="V53" s="232">
        <v>2927</v>
      </c>
      <c r="W53" s="17">
        <v>1012835657</v>
      </c>
      <c r="X53" s="256">
        <v>3570</v>
      </c>
      <c r="Y53" s="188" t="e">
        <f t="shared" si="44"/>
        <v>#REF!</v>
      </c>
      <c r="Z53" s="235">
        <f t="shared" si="50"/>
        <v>0.51649305555555558</v>
      </c>
      <c r="AA53" s="238">
        <v>24104</v>
      </c>
      <c r="AB53" s="212" t="e">
        <f t="shared" si="45"/>
        <v>#REF!</v>
      </c>
      <c r="AC53" s="224">
        <f t="shared" si="16"/>
        <v>3.4872685185185186</v>
      </c>
      <c r="AD53" s="17" t="e">
        <f>'بودجه 1402-ماهانه'!Q50</f>
        <v>#REF!</v>
      </c>
      <c r="AE53" s="17" t="e">
        <f>'بودجه 1402-ماهانه'!R50</f>
        <v>#REF!</v>
      </c>
      <c r="AF53" s="17">
        <v>11520</v>
      </c>
      <c r="AG53" s="228" t="e">
        <f t="shared" si="30"/>
        <v>#REF!</v>
      </c>
      <c r="AH53" s="230">
        <f t="shared" si="17"/>
        <v>11520</v>
      </c>
      <c r="AI53" s="232">
        <v>3256</v>
      </c>
      <c r="AJ53" s="17">
        <v>1051248952</v>
      </c>
      <c r="AK53" s="256">
        <v>4383</v>
      </c>
      <c r="AL53" s="188" t="e">
        <f t="shared" si="46"/>
        <v>#REF!</v>
      </c>
      <c r="AM53" s="235">
        <f t="shared" si="51"/>
        <v>0.38046875000000002</v>
      </c>
      <c r="AN53" s="238">
        <v>0</v>
      </c>
      <c r="AO53" s="212" t="e">
        <f t="shared" si="47"/>
        <v>#REF!</v>
      </c>
      <c r="AP53" s="224">
        <f t="shared" si="37"/>
        <v>0</v>
      </c>
      <c r="AQ53" s="241" t="e">
        <f t="shared" si="39"/>
        <v>#REF!</v>
      </c>
      <c r="AR53" s="244">
        <f t="shared" si="19"/>
        <v>24192</v>
      </c>
      <c r="AS53" s="17">
        <f t="shared" si="40"/>
        <v>8376</v>
      </c>
      <c r="AT53" s="17">
        <f t="shared" si="41"/>
        <v>2810233863</v>
      </c>
      <c r="AU53" s="17">
        <f t="shared" si="22"/>
        <v>10557</v>
      </c>
      <c r="AV53" s="188" t="e">
        <f t="shared" si="48"/>
        <v>#REF!</v>
      </c>
      <c r="AW53" s="246">
        <f t="shared" si="52"/>
        <v>0.43638392857142855</v>
      </c>
    </row>
    <row r="54" spans="1:49" ht="15.75">
      <c r="A54" s="185">
        <v>13050214</v>
      </c>
      <c r="B54" s="185" t="s">
        <v>86</v>
      </c>
      <c r="C54" s="186">
        <v>1</v>
      </c>
      <c r="D54" s="17" t="e">
        <f>'بودجه 1402-ماهانه'!M51</f>
        <v>#REF!</v>
      </c>
      <c r="E54" s="17" t="e">
        <f>'بودجه 1402-ماهانه'!N51</f>
        <v>#REF!</v>
      </c>
      <c r="F54" s="17">
        <v>1800</v>
      </c>
      <c r="G54" s="228" t="e">
        <f t="shared" si="10"/>
        <v>#REF!</v>
      </c>
      <c r="H54" s="230">
        <f t="shared" si="11"/>
        <v>1800</v>
      </c>
      <c r="I54" s="232">
        <v>428</v>
      </c>
      <c r="J54" s="17">
        <v>98001287</v>
      </c>
      <c r="K54" s="256">
        <v>428</v>
      </c>
      <c r="L54" s="188" t="e">
        <f t="shared" si="42"/>
        <v>#REF!</v>
      </c>
      <c r="M54" s="235">
        <f t="shared" si="49"/>
        <v>0.23777777777777778</v>
      </c>
      <c r="N54" s="238">
        <v>0</v>
      </c>
      <c r="O54" s="212" t="e">
        <f t="shared" si="43"/>
        <v>#REF!</v>
      </c>
      <c r="P54" s="224">
        <f t="shared" si="13"/>
        <v>0</v>
      </c>
      <c r="Q54" s="17" t="e">
        <f>'بودجه 1402-ماهانه'!O51</f>
        <v>#REF!</v>
      </c>
      <c r="R54" s="17" t="e">
        <f>'بودجه 1402-ماهانه'!P51</f>
        <v>#REF!</v>
      </c>
      <c r="S54" s="17">
        <v>2160</v>
      </c>
      <c r="T54" s="228" t="e">
        <f t="shared" si="27"/>
        <v>#REF!</v>
      </c>
      <c r="U54" s="230">
        <f t="shared" si="14"/>
        <v>2160</v>
      </c>
      <c r="V54" s="232">
        <v>425</v>
      </c>
      <c r="W54" s="17">
        <v>95467987</v>
      </c>
      <c r="X54" s="256">
        <v>425</v>
      </c>
      <c r="Y54" s="188" t="e">
        <f t="shared" si="44"/>
        <v>#REF!</v>
      </c>
      <c r="Z54" s="235">
        <f t="shared" si="50"/>
        <v>0.19675925925925927</v>
      </c>
      <c r="AA54" s="238">
        <v>24178</v>
      </c>
      <c r="AB54" s="212" t="e">
        <f t="shared" si="45"/>
        <v>#REF!</v>
      </c>
      <c r="AC54" s="224">
        <f t="shared" si="16"/>
        <v>11.193518518518518</v>
      </c>
      <c r="AD54" s="17" t="e">
        <f>'بودجه 1402-ماهانه'!Q51</f>
        <v>#REF!</v>
      </c>
      <c r="AE54" s="17" t="e">
        <f>'بودجه 1402-ماهانه'!R51</f>
        <v>#REF!</v>
      </c>
      <c r="AF54" s="17">
        <v>3600</v>
      </c>
      <c r="AG54" s="228" t="e">
        <f t="shared" si="30"/>
        <v>#REF!</v>
      </c>
      <c r="AH54" s="230">
        <f t="shared" si="17"/>
        <v>3600</v>
      </c>
      <c r="AI54" s="232">
        <v>3382</v>
      </c>
      <c r="AJ54" s="17">
        <v>759467676</v>
      </c>
      <c r="AK54" s="256">
        <v>3436</v>
      </c>
      <c r="AL54" s="188" t="e">
        <f t="shared" si="46"/>
        <v>#REF!</v>
      </c>
      <c r="AM54" s="235">
        <f t="shared" si="51"/>
        <v>0.95444444444444443</v>
      </c>
      <c r="AN54" s="238">
        <v>0</v>
      </c>
      <c r="AO54" s="212" t="e">
        <f t="shared" si="47"/>
        <v>#REF!</v>
      </c>
      <c r="AP54" s="224">
        <f t="shared" si="37"/>
        <v>0</v>
      </c>
      <c r="AQ54" s="241" t="e">
        <f t="shared" si="39"/>
        <v>#REF!</v>
      </c>
      <c r="AR54" s="244">
        <f t="shared" si="19"/>
        <v>7560</v>
      </c>
      <c r="AS54" s="17">
        <f t="shared" si="40"/>
        <v>4235</v>
      </c>
      <c r="AT54" s="17">
        <f t="shared" si="41"/>
        <v>952936950</v>
      </c>
      <c r="AU54" s="17">
        <f t="shared" si="22"/>
        <v>4289</v>
      </c>
      <c r="AV54" s="188" t="e">
        <f t="shared" si="48"/>
        <v>#REF!</v>
      </c>
      <c r="AW54" s="246">
        <f t="shared" si="52"/>
        <v>0.56732804232804235</v>
      </c>
    </row>
    <row r="55" spans="1:49" ht="15.75">
      <c r="A55" s="185">
        <v>13050309</v>
      </c>
      <c r="B55" s="185" t="s">
        <v>88</v>
      </c>
      <c r="C55" s="186">
        <v>1</v>
      </c>
      <c r="D55" s="17" t="e">
        <f>'بودجه 1402-ماهانه'!M52</f>
        <v>#REF!</v>
      </c>
      <c r="E55" s="17" t="e">
        <f>'بودجه 1402-ماهانه'!N52</f>
        <v>#REF!</v>
      </c>
      <c r="F55" s="17">
        <v>13200</v>
      </c>
      <c r="G55" s="228" t="e">
        <f t="shared" si="10"/>
        <v>#REF!</v>
      </c>
      <c r="H55" s="230">
        <f t="shared" si="11"/>
        <v>13200</v>
      </c>
      <c r="I55" s="232">
        <v>5874</v>
      </c>
      <c r="J55" s="17">
        <v>3002479290</v>
      </c>
      <c r="K55" s="256">
        <v>5883.5999991040007</v>
      </c>
      <c r="L55" s="188" t="e">
        <f t="shared" si="42"/>
        <v>#REF!</v>
      </c>
      <c r="M55" s="235">
        <f t="shared" si="49"/>
        <v>0.44572727265939399</v>
      </c>
      <c r="N55" s="238">
        <v>0</v>
      </c>
      <c r="O55" s="212" t="e">
        <f t="shared" si="43"/>
        <v>#REF!</v>
      </c>
      <c r="P55" s="224">
        <f t="shared" si="13"/>
        <v>0</v>
      </c>
      <c r="Q55" s="17" t="e">
        <f>'بودجه 1402-ماهانه'!O52</f>
        <v>#REF!</v>
      </c>
      <c r="R55" s="17" t="e">
        <f>'بودجه 1402-ماهانه'!P52</f>
        <v>#REF!</v>
      </c>
      <c r="S55" s="17">
        <v>15840</v>
      </c>
      <c r="T55" s="228" t="e">
        <f t="shared" si="27"/>
        <v>#REF!</v>
      </c>
      <c r="U55" s="230">
        <f t="shared" si="14"/>
        <v>15840</v>
      </c>
      <c r="V55" s="232">
        <v>5283</v>
      </c>
      <c r="W55" s="17">
        <v>2725039287</v>
      </c>
      <c r="X55" s="256">
        <v>5288.2000004479996</v>
      </c>
      <c r="Y55" s="188" t="e">
        <f t="shared" si="44"/>
        <v>#REF!</v>
      </c>
      <c r="Z55" s="235">
        <f t="shared" si="50"/>
        <v>0.33385101012929291</v>
      </c>
      <c r="AA55" s="238">
        <v>0</v>
      </c>
      <c r="AB55" s="212" t="e">
        <f t="shared" si="45"/>
        <v>#REF!</v>
      </c>
      <c r="AC55" s="224">
        <f t="shared" si="16"/>
        <v>0</v>
      </c>
      <c r="AD55" s="17" t="e">
        <f>'بودجه 1402-ماهانه'!Q52</f>
        <v>#REF!</v>
      </c>
      <c r="AE55" s="17" t="e">
        <f>'بودجه 1402-ماهانه'!R52</f>
        <v>#REF!</v>
      </c>
      <c r="AF55" s="17">
        <v>26400</v>
      </c>
      <c r="AG55" s="228" t="e">
        <f t="shared" si="30"/>
        <v>#REF!</v>
      </c>
      <c r="AH55" s="230">
        <f t="shared" si="17"/>
        <v>26400</v>
      </c>
      <c r="AI55" s="232">
        <v>1619</v>
      </c>
      <c r="AJ55" s="17">
        <v>825340009</v>
      </c>
      <c r="AK55" s="256">
        <v>1667</v>
      </c>
      <c r="AL55" s="188" t="e">
        <f t="shared" si="46"/>
        <v>#REF!</v>
      </c>
      <c r="AM55" s="235">
        <f t="shared" si="51"/>
        <v>6.3143939393939391E-2</v>
      </c>
      <c r="AN55" s="238">
        <v>15464</v>
      </c>
      <c r="AO55" s="212" t="e">
        <f t="shared" si="47"/>
        <v>#REF!</v>
      </c>
      <c r="AP55" s="224">
        <f t="shared" si="37"/>
        <v>0.58575757575757581</v>
      </c>
      <c r="AQ55" s="241" t="e">
        <f t="shared" si="39"/>
        <v>#REF!</v>
      </c>
      <c r="AR55" s="244">
        <f t="shared" si="19"/>
        <v>55440</v>
      </c>
      <c r="AS55" s="17">
        <f t="shared" si="40"/>
        <v>12776</v>
      </c>
      <c r="AT55" s="17">
        <f t="shared" si="41"/>
        <v>6552858586</v>
      </c>
      <c r="AU55" s="17">
        <f t="shared" si="22"/>
        <v>12838.799999552</v>
      </c>
      <c r="AV55" s="188" t="e">
        <f t="shared" si="48"/>
        <v>#REF!</v>
      </c>
      <c r="AW55" s="246">
        <f t="shared" si="52"/>
        <v>0.23158008657200577</v>
      </c>
    </row>
    <row r="56" spans="1:49" ht="15.75">
      <c r="A56" s="185">
        <v>13050310</v>
      </c>
      <c r="B56" s="185" t="s">
        <v>75</v>
      </c>
      <c r="C56" s="186">
        <v>1</v>
      </c>
      <c r="D56" s="17" t="e">
        <f>'بودجه 1402-ماهانه'!M53</f>
        <v>#REF!</v>
      </c>
      <c r="E56" s="17" t="e">
        <f>'بودجه 1402-ماهانه'!N53</f>
        <v>#REF!</v>
      </c>
      <c r="F56" s="17">
        <v>10560</v>
      </c>
      <c r="G56" s="228" t="e">
        <f t="shared" si="10"/>
        <v>#REF!</v>
      </c>
      <c r="H56" s="230">
        <f t="shared" si="11"/>
        <v>10560</v>
      </c>
      <c r="I56" s="232">
        <v>3320</v>
      </c>
      <c r="J56" s="17">
        <v>727296945</v>
      </c>
      <c r="K56" s="256">
        <v>3320</v>
      </c>
      <c r="L56" s="188" t="e">
        <f t="shared" si="42"/>
        <v>#REF!</v>
      </c>
      <c r="M56" s="235">
        <f t="shared" si="49"/>
        <v>0.31439393939393939</v>
      </c>
      <c r="N56" s="238">
        <v>0</v>
      </c>
      <c r="O56" s="212" t="e">
        <f t="shared" si="43"/>
        <v>#REF!</v>
      </c>
      <c r="P56" s="224">
        <f t="shared" si="13"/>
        <v>0</v>
      </c>
      <c r="Q56" s="17" t="e">
        <f>'بودجه 1402-ماهانه'!O53</f>
        <v>#REF!</v>
      </c>
      <c r="R56" s="17" t="e">
        <f>'بودجه 1402-ماهانه'!P53</f>
        <v>#REF!</v>
      </c>
      <c r="S56" s="17">
        <v>12672</v>
      </c>
      <c r="T56" s="228" t="e">
        <f t="shared" si="27"/>
        <v>#REF!</v>
      </c>
      <c r="U56" s="230">
        <f t="shared" si="14"/>
        <v>12672</v>
      </c>
      <c r="V56" s="232">
        <v>1347</v>
      </c>
      <c r="W56" s="17">
        <v>300520186</v>
      </c>
      <c r="X56" s="256">
        <v>1347</v>
      </c>
      <c r="Y56" s="188" t="e">
        <f t="shared" si="44"/>
        <v>#REF!</v>
      </c>
      <c r="Z56" s="235">
        <f t="shared" si="50"/>
        <v>0.10629734848484848</v>
      </c>
      <c r="AA56" s="238">
        <v>0</v>
      </c>
      <c r="AB56" s="212" t="e">
        <f t="shared" si="45"/>
        <v>#REF!</v>
      </c>
      <c r="AC56" s="224">
        <f t="shared" si="16"/>
        <v>0</v>
      </c>
      <c r="AD56" s="17" t="e">
        <f>'بودجه 1402-ماهانه'!Q53</f>
        <v>#REF!</v>
      </c>
      <c r="AE56" s="17" t="e">
        <f>'بودجه 1402-ماهانه'!R53</f>
        <v>#REF!</v>
      </c>
      <c r="AF56" s="17">
        <v>21120</v>
      </c>
      <c r="AG56" s="228" t="e">
        <f t="shared" si="30"/>
        <v>#REF!</v>
      </c>
      <c r="AH56" s="230">
        <f t="shared" si="17"/>
        <v>21120</v>
      </c>
      <c r="AI56" s="232">
        <v>505</v>
      </c>
      <c r="AJ56" s="17">
        <v>112029838</v>
      </c>
      <c r="AK56" s="256">
        <v>505</v>
      </c>
      <c r="AL56" s="188" t="e">
        <f t="shared" si="46"/>
        <v>#REF!</v>
      </c>
      <c r="AM56" s="235">
        <f t="shared" si="51"/>
        <v>2.3910984848484848E-2</v>
      </c>
      <c r="AN56" s="238">
        <v>78762</v>
      </c>
      <c r="AO56" s="212" t="e">
        <f t="shared" si="47"/>
        <v>#REF!</v>
      </c>
      <c r="AP56" s="224">
        <f t="shared" si="37"/>
        <v>3.7292613636363638</v>
      </c>
      <c r="AQ56" s="241" t="e">
        <f t="shared" si="39"/>
        <v>#REF!</v>
      </c>
      <c r="AR56" s="244">
        <f t="shared" si="19"/>
        <v>44352</v>
      </c>
      <c r="AS56" s="17">
        <f t="shared" si="40"/>
        <v>5172</v>
      </c>
      <c r="AT56" s="17">
        <f t="shared" si="41"/>
        <v>1139846969</v>
      </c>
      <c r="AU56" s="17">
        <f t="shared" si="22"/>
        <v>5172</v>
      </c>
      <c r="AV56" s="188" t="e">
        <f t="shared" si="48"/>
        <v>#REF!</v>
      </c>
      <c r="AW56" s="246">
        <f t="shared" si="52"/>
        <v>0.11661255411255411</v>
      </c>
    </row>
    <row r="57" spans="1:49" ht="15.75">
      <c r="A57" s="185">
        <v>13050314</v>
      </c>
      <c r="B57" s="185" t="s">
        <v>38</v>
      </c>
      <c r="C57" s="186">
        <v>1</v>
      </c>
      <c r="D57" s="17" t="e">
        <f>'بودجه 1402-ماهانه'!M54</f>
        <v>#REF!</v>
      </c>
      <c r="E57" s="17" t="e">
        <f>'بودجه 1402-ماهانه'!N54</f>
        <v>#REF!</v>
      </c>
      <c r="F57" s="17">
        <v>6600</v>
      </c>
      <c r="G57" s="228" t="e">
        <f t="shared" si="10"/>
        <v>#REF!</v>
      </c>
      <c r="H57" s="230">
        <f t="shared" si="11"/>
        <v>6600</v>
      </c>
      <c r="I57" s="232">
        <v>3530</v>
      </c>
      <c r="J57" s="17">
        <v>766706511</v>
      </c>
      <c r="K57" s="256">
        <v>3530</v>
      </c>
      <c r="L57" s="188" t="e">
        <f t="shared" si="42"/>
        <v>#REF!</v>
      </c>
      <c r="M57" s="235">
        <f t="shared" si="49"/>
        <v>0.5348484848484848</v>
      </c>
      <c r="N57" s="238">
        <v>0</v>
      </c>
      <c r="O57" s="212" t="e">
        <f t="shared" si="43"/>
        <v>#REF!</v>
      </c>
      <c r="P57" s="224">
        <f t="shared" si="13"/>
        <v>0</v>
      </c>
      <c r="Q57" s="17" t="e">
        <f>'بودجه 1402-ماهانه'!O54</f>
        <v>#REF!</v>
      </c>
      <c r="R57" s="17" t="e">
        <f>'بودجه 1402-ماهانه'!P54</f>
        <v>#REF!</v>
      </c>
      <c r="S57" s="17">
        <v>7920</v>
      </c>
      <c r="T57" s="228" t="e">
        <f t="shared" si="27"/>
        <v>#REF!</v>
      </c>
      <c r="U57" s="230">
        <f t="shared" si="14"/>
        <v>7920</v>
      </c>
      <c r="V57" s="232">
        <v>4050</v>
      </c>
      <c r="W57" s="17">
        <v>884499999</v>
      </c>
      <c r="X57" s="256">
        <v>4050</v>
      </c>
      <c r="Y57" s="188" t="e">
        <f t="shared" si="44"/>
        <v>#REF!</v>
      </c>
      <c r="Z57" s="235">
        <f t="shared" si="50"/>
        <v>0.51136363636363635</v>
      </c>
      <c r="AA57" s="238">
        <v>0</v>
      </c>
      <c r="AB57" s="212" t="e">
        <f t="shared" si="45"/>
        <v>#REF!</v>
      </c>
      <c r="AC57" s="224">
        <f t="shared" si="16"/>
        <v>0</v>
      </c>
      <c r="AD57" s="17" t="e">
        <f>'بودجه 1402-ماهانه'!Q54</f>
        <v>#REF!</v>
      </c>
      <c r="AE57" s="17" t="e">
        <f>'بودجه 1402-ماهانه'!R54</f>
        <v>#REF!</v>
      </c>
      <c r="AF57" s="17">
        <v>13200</v>
      </c>
      <c r="AG57" s="228" t="e">
        <f t="shared" si="30"/>
        <v>#REF!</v>
      </c>
      <c r="AH57" s="230">
        <f t="shared" si="17"/>
        <v>13200</v>
      </c>
      <c r="AI57" s="232">
        <v>3501</v>
      </c>
      <c r="AJ57" s="17">
        <v>763640527.33333337</v>
      </c>
      <c r="AK57" s="256">
        <v>3781</v>
      </c>
      <c r="AL57" s="188" t="e">
        <f t="shared" si="46"/>
        <v>#REF!</v>
      </c>
      <c r="AM57" s="235">
        <f t="shared" si="51"/>
        <v>0.28643939393939394</v>
      </c>
      <c r="AN57" s="238">
        <v>39373</v>
      </c>
      <c r="AO57" s="212" t="e">
        <f t="shared" si="47"/>
        <v>#REF!</v>
      </c>
      <c r="AP57" s="224">
        <f t="shared" si="37"/>
        <v>2.9828030303030304</v>
      </c>
      <c r="AQ57" s="241" t="e">
        <f t="shared" si="39"/>
        <v>#REF!</v>
      </c>
      <c r="AR57" s="244">
        <f t="shared" si="19"/>
        <v>27720</v>
      </c>
      <c r="AS57" s="17">
        <f t="shared" si="40"/>
        <v>11081</v>
      </c>
      <c r="AT57" s="17">
        <f t="shared" si="41"/>
        <v>2414847037.3333335</v>
      </c>
      <c r="AU57" s="17">
        <f t="shared" si="22"/>
        <v>11361</v>
      </c>
      <c r="AV57" s="188" t="e">
        <f t="shared" si="48"/>
        <v>#REF!</v>
      </c>
      <c r="AW57" s="246">
        <f t="shared" si="52"/>
        <v>0.40984848484848485</v>
      </c>
    </row>
    <row r="58" spans="1:49" ht="15.75">
      <c r="A58" s="185">
        <v>13060301</v>
      </c>
      <c r="B58" s="185" t="s">
        <v>368</v>
      </c>
      <c r="C58" s="186">
        <v>1</v>
      </c>
      <c r="D58" s="17" t="e">
        <f>'بودجه 1402-ماهانه'!M55</f>
        <v>#REF!</v>
      </c>
      <c r="E58" s="17" t="e">
        <f>'بودجه 1402-ماهانه'!N55</f>
        <v>#REF!</v>
      </c>
      <c r="F58" s="17">
        <v>0</v>
      </c>
      <c r="G58" s="228" t="e">
        <f t="shared" si="10"/>
        <v>#REF!</v>
      </c>
      <c r="H58" s="230">
        <f t="shared" si="11"/>
        <v>0</v>
      </c>
      <c r="I58" s="232"/>
      <c r="J58" s="17"/>
      <c r="K58" s="256">
        <v>0</v>
      </c>
      <c r="L58" s="188"/>
      <c r="M58" s="235"/>
      <c r="N58" s="238">
        <v>0</v>
      </c>
      <c r="O58" s="212"/>
      <c r="P58" s="224"/>
      <c r="Q58" s="17" t="e">
        <f>'بودجه 1402-ماهانه'!O55</f>
        <v>#REF!</v>
      </c>
      <c r="R58" s="17" t="e">
        <f>'بودجه 1402-ماهانه'!P55</f>
        <v>#REF!</v>
      </c>
      <c r="S58" s="17">
        <v>0</v>
      </c>
      <c r="T58" s="228" t="e">
        <f t="shared" si="27"/>
        <v>#REF!</v>
      </c>
      <c r="U58" s="230">
        <f t="shared" si="14"/>
        <v>0</v>
      </c>
      <c r="V58" s="232"/>
      <c r="W58" s="17"/>
      <c r="X58" s="256">
        <v>0</v>
      </c>
      <c r="Y58" s="188"/>
      <c r="Z58" s="235"/>
      <c r="AA58" s="238">
        <v>0</v>
      </c>
      <c r="AB58" s="212"/>
      <c r="AC58" s="224"/>
      <c r="AD58" s="17" t="e">
        <f>'بودجه 1402-ماهانه'!Q55</f>
        <v>#REF!</v>
      </c>
      <c r="AE58" s="17" t="e">
        <f>'بودجه 1402-ماهانه'!R55</f>
        <v>#REF!</v>
      </c>
      <c r="AF58" s="17">
        <v>0</v>
      </c>
      <c r="AG58" s="228" t="e">
        <f t="shared" si="30"/>
        <v>#REF!</v>
      </c>
      <c r="AH58" s="230">
        <f t="shared" si="17"/>
        <v>0</v>
      </c>
      <c r="AI58" s="232"/>
      <c r="AJ58" s="17"/>
      <c r="AK58" s="256">
        <v>0</v>
      </c>
      <c r="AL58" s="188"/>
      <c r="AM58" s="235"/>
      <c r="AN58" s="238">
        <v>0</v>
      </c>
      <c r="AO58" s="212"/>
      <c r="AP58" s="224"/>
      <c r="AQ58" s="241" t="e">
        <f t="shared" si="39"/>
        <v>#REF!</v>
      </c>
      <c r="AR58" s="244">
        <f t="shared" si="19"/>
        <v>0</v>
      </c>
      <c r="AS58" s="17">
        <f t="shared" si="40"/>
        <v>0</v>
      </c>
      <c r="AT58" s="17">
        <f t="shared" si="41"/>
        <v>0</v>
      </c>
      <c r="AU58" s="17">
        <f t="shared" si="22"/>
        <v>0</v>
      </c>
      <c r="AV58" s="188"/>
      <c r="AW58" s="246"/>
    </row>
    <row r="59" spans="1:49" ht="15.75">
      <c r="A59" s="185">
        <v>13020326</v>
      </c>
      <c r="B59" s="185" t="s">
        <v>224</v>
      </c>
      <c r="C59" s="186">
        <v>1</v>
      </c>
      <c r="D59" s="17" t="e">
        <f>'بودجه 1402-ماهانه'!M56</f>
        <v>#REF!</v>
      </c>
      <c r="E59" s="17" t="e">
        <f>'بودجه 1402-ماهانه'!N56</f>
        <v>#REF!</v>
      </c>
      <c r="F59" s="17">
        <v>4800</v>
      </c>
      <c r="G59" s="228" t="e">
        <f t="shared" si="10"/>
        <v>#REF!</v>
      </c>
      <c r="H59" s="230">
        <f t="shared" si="11"/>
        <v>4800</v>
      </c>
      <c r="I59" s="232"/>
      <c r="J59" s="17"/>
      <c r="K59" s="256">
        <v>0</v>
      </c>
      <c r="L59" s="188" t="e">
        <f>I59/G59</f>
        <v>#REF!</v>
      </c>
      <c r="M59" s="235">
        <f>K59/H59</f>
        <v>0</v>
      </c>
      <c r="N59" s="238">
        <v>0</v>
      </c>
      <c r="O59" s="212" t="e">
        <f>N59/G59</f>
        <v>#REF!</v>
      </c>
      <c r="P59" s="224">
        <f t="shared" si="13"/>
        <v>0</v>
      </c>
      <c r="Q59" s="17" t="e">
        <f>'بودجه 1402-ماهانه'!O56</f>
        <v>#REF!</v>
      </c>
      <c r="R59" s="17" t="e">
        <f>'بودجه 1402-ماهانه'!P56</f>
        <v>#REF!</v>
      </c>
      <c r="S59" s="17">
        <v>5760</v>
      </c>
      <c r="T59" s="228" t="e">
        <f t="shared" si="27"/>
        <v>#REF!</v>
      </c>
      <c r="U59" s="230">
        <f t="shared" si="14"/>
        <v>5760</v>
      </c>
      <c r="V59" s="232"/>
      <c r="W59" s="17"/>
      <c r="X59" s="256">
        <v>0</v>
      </c>
      <c r="Y59" s="188" t="e">
        <f>V59/T59</f>
        <v>#REF!</v>
      </c>
      <c r="Z59" s="235">
        <f t="shared" si="50"/>
        <v>0</v>
      </c>
      <c r="AA59" s="238">
        <v>0</v>
      </c>
      <c r="AB59" s="212" t="e">
        <f>AA59/T59</f>
        <v>#REF!</v>
      </c>
      <c r="AC59" s="224">
        <f t="shared" si="16"/>
        <v>0</v>
      </c>
      <c r="AD59" s="17" t="e">
        <f>'بودجه 1402-ماهانه'!Q56</f>
        <v>#REF!</v>
      </c>
      <c r="AE59" s="17" t="e">
        <f>'بودجه 1402-ماهانه'!R56</f>
        <v>#REF!</v>
      </c>
      <c r="AF59" s="17">
        <v>9600</v>
      </c>
      <c r="AG59" s="228" t="e">
        <f t="shared" si="30"/>
        <v>#REF!</v>
      </c>
      <c r="AH59" s="230">
        <f t="shared" si="17"/>
        <v>9600</v>
      </c>
      <c r="AI59" s="232"/>
      <c r="AJ59" s="17"/>
      <c r="AK59" s="256">
        <v>0</v>
      </c>
      <c r="AL59" s="188" t="e">
        <f>AI59/AG59</f>
        <v>#REF!</v>
      </c>
      <c r="AM59" s="235">
        <f t="shared" si="51"/>
        <v>0</v>
      </c>
      <c r="AN59" s="238">
        <v>0</v>
      </c>
      <c r="AO59" s="212" t="e">
        <f>AN59/AG59</f>
        <v>#REF!</v>
      </c>
      <c r="AP59" s="224">
        <f t="shared" si="37"/>
        <v>0</v>
      </c>
      <c r="AQ59" s="241" t="e">
        <f t="shared" si="39"/>
        <v>#REF!</v>
      </c>
      <c r="AR59" s="244">
        <f t="shared" si="19"/>
        <v>20160</v>
      </c>
      <c r="AS59" s="17">
        <f t="shared" si="40"/>
        <v>0</v>
      </c>
      <c r="AT59" s="17">
        <f t="shared" si="41"/>
        <v>0</v>
      </c>
      <c r="AU59" s="17">
        <f t="shared" si="22"/>
        <v>0</v>
      </c>
      <c r="AV59" s="188" t="e">
        <f>AS59/AQ59</f>
        <v>#REF!</v>
      </c>
      <c r="AW59" s="246">
        <f t="shared" si="52"/>
        <v>0</v>
      </c>
    </row>
    <row r="60" spans="1:49" ht="15.75">
      <c r="A60" s="185">
        <v>13020265</v>
      </c>
      <c r="B60" s="185" t="s">
        <v>344</v>
      </c>
      <c r="C60" s="186">
        <v>100</v>
      </c>
      <c r="D60" s="17" t="e">
        <f>'بودجه 1402-ماهانه'!M57</f>
        <v>#REF!</v>
      </c>
      <c r="E60" s="17" t="e">
        <f>'بودجه 1402-ماهانه'!N57</f>
        <v>#REF!</v>
      </c>
      <c r="F60" s="17">
        <v>1320000</v>
      </c>
      <c r="G60" s="228" t="e">
        <f t="shared" si="10"/>
        <v>#REF!</v>
      </c>
      <c r="H60" s="230">
        <f t="shared" si="11"/>
        <v>13200</v>
      </c>
      <c r="I60" s="232">
        <v>14946</v>
      </c>
      <c r="J60" s="17">
        <v>7734555000</v>
      </c>
      <c r="K60" s="256">
        <v>14946</v>
      </c>
      <c r="L60" s="188" t="e">
        <f>I60/G60</f>
        <v>#REF!</v>
      </c>
      <c r="M60" s="235">
        <f>K60/H60</f>
        <v>1.1322727272727273</v>
      </c>
      <c r="N60" s="238">
        <v>31598</v>
      </c>
      <c r="O60" s="212" t="e">
        <f>N60/G60</f>
        <v>#REF!</v>
      </c>
      <c r="P60" s="224">
        <f t="shared" si="13"/>
        <v>2.3937878787878786</v>
      </c>
      <c r="Q60" s="17" t="e">
        <f>'بودجه 1402-ماهانه'!O57</f>
        <v>#REF!</v>
      </c>
      <c r="R60" s="17" t="e">
        <f>'بودجه 1402-ماهانه'!P57</f>
        <v>#REF!</v>
      </c>
      <c r="S60" s="17">
        <v>1584000</v>
      </c>
      <c r="T60" s="228" t="e">
        <f t="shared" si="27"/>
        <v>#REF!</v>
      </c>
      <c r="U60" s="230">
        <f t="shared" si="14"/>
        <v>15840</v>
      </c>
      <c r="V60" s="232">
        <v>16205</v>
      </c>
      <c r="W60" s="17">
        <v>8386087500</v>
      </c>
      <c r="X60" s="256">
        <v>16205</v>
      </c>
      <c r="Y60" s="188" t="e">
        <f>V60/T60</f>
        <v>#REF!</v>
      </c>
      <c r="Z60" s="235">
        <f t="shared" si="50"/>
        <v>1.0230429292929293</v>
      </c>
      <c r="AA60" s="238">
        <v>0</v>
      </c>
      <c r="AB60" s="212" t="e">
        <f>AA60/T60</f>
        <v>#REF!</v>
      </c>
      <c r="AC60" s="224">
        <f t="shared" si="16"/>
        <v>0</v>
      </c>
      <c r="AD60" s="17" t="e">
        <f>'بودجه 1402-ماهانه'!Q57</f>
        <v>#REF!</v>
      </c>
      <c r="AE60" s="17" t="e">
        <f>'بودجه 1402-ماهانه'!R57</f>
        <v>#REF!</v>
      </c>
      <c r="AF60" s="17">
        <v>2640000</v>
      </c>
      <c r="AG60" s="228" t="e">
        <f t="shared" si="30"/>
        <v>#REF!</v>
      </c>
      <c r="AH60" s="230">
        <f t="shared" si="17"/>
        <v>26400</v>
      </c>
      <c r="AI60" s="232">
        <v>19770</v>
      </c>
      <c r="AJ60" s="17">
        <v>10230975000</v>
      </c>
      <c r="AK60" s="256">
        <v>19770</v>
      </c>
      <c r="AL60" s="188" t="e">
        <f>AI60/AG60</f>
        <v>#REF!</v>
      </c>
      <c r="AM60" s="235">
        <f t="shared" si="51"/>
        <v>0.7488636363636364</v>
      </c>
      <c r="AN60" s="238">
        <v>31869</v>
      </c>
      <c r="AO60" s="212" t="e">
        <f>AN60/AG60</f>
        <v>#REF!</v>
      </c>
      <c r="AP60" s="224">
        <f t="shared" si="37"/>
        <v>1.207159090909091</v>
      </c>
      <c r="AQ60" s="241" t="e">
        <f t="shared" si="39"/>
        <v>#REF!</v>
      </c>
      <c r="AR60" s="244">
        <f t="shared" si="19"/>
        <v>55440</v>
      </c>
      <c r="AS60" s="17">
        <f t="shared" si="40"/>
        <v>50921</v>
      </c>
      <c r="AT60" s="17">
        <f t="shared" si="41"/>
        <v>26351617500</v>
      </c>
      <c r="AU60" s="17">
        <f t="shared" si="22"/>
        <v>50921</v>
      </c>
      <c r="AV60" s="188" t="e">
        <f>AS60/AQ60</f>
        <v>#REF!</v>
      </c>
      <c r="AW60" s="246">
        <f t="shared" si="52"/>
        <v>0.91848845598845597</v>
      </c>
    </row>
    <row r="61" spans="1:49" ht="15.75">
      <c r="A61" s="185">
        <v>13010255</v>
      </c>
      <c r="B61" s="193" t="s">
        <v>684</v>
      </c>
      <c r="C61" s="186">
        <v>100</v>
      </c>
      <c r="D61" s="17" t="e">
        <f>'بودجه 1402-ماهانه'!M59</f>
        <v>#REF!</v>
      </c>
      <c r="E61" s="17" t="e">
        <f>'بودجه 1402-ماهانه'!N59</f>
        <v>#REF!</v>
      </c>
      <c r="F61" s="17">
        <v>792000</v>
      </c>
      <c r="G61" s="228" t="e">
        <f t="shared" si="10"/>
        <v>#REF!</v>
      </c>
      <c r="H61" s="230">
        <f t="shared" si="11"/>
        <v>7920</v>
      </c>
      <c r="I61" s="232">
        <v>1080</v>
      </c>
      <c r="J61" s="17">
        <v>558900000</v>
      </c>
      <c r="K61" s="256">
        <v>1186</v>
      </c>
      <c r="L61" s="188" t="e">
        <f>(I61+I62)/G61</f>
        <v>#REF!</v>
      </c>
      <c r="M61" s="235">
        <f>(K61+K62)/H61</f>
        <v>0.33825757575757576</v>
      </c>
      <c r="N61" s="238">
        <v>29339</v>
      </c>
      <c r="O61" s="212" t="e">
        <f>(N61+N62)/G61</f>
        <v>#REF!</v>
      </c>
      <c r="P61" s="225">
        <f>(N61+N62)/H61</f>
        <v>3.7044191919191918</v>
      </c>
      <c r="Q61" s="17" t="e">
        <f>'بودجه 1402-ماهانه'!O59</f>
        <v>#REF!</v>
      </c>
      <c r="R61" s="17" t="e">
        <f>'بودجه 1402-ماهانه'!P59</f>
        <v>#REF!</v>
      </c>
      <c r="S61" s="17">
        <v>950400</v>
      </c>
      <c r="T61" s="228" t="e">
        <f t="shared" si="27"/>
        <v>#REF!</v>
      </c>
      <c r="U61" s="230">
        <f t="shared" si="14"/>
        <v>9504</v>
      </c>
      <c r="V61" s="232"/>
      <c r="W61" s="17"/>
      <c r="X61" s="256">
        <v>0</v>
      </c>
      <c r="Y61" s="188" t="e">
        <f>(V61+V62)/T61</f>
        <v>#REF!</v>
      </c>
      <c r="Z61" s="235">
        <f>(X61+X62)/U61</f>
        <v>0.71885521885521886</v>
      </c>
      <c r="AA61" s="238">
        <v>0</v>
      </c>
      <c r="AB61" s="212" t="e">
        <f>AA61/T61</f>
        <v>#REF!</v>
      </c>
      <c r="AC61" s="225">
        <f>AA61/U61</f>
        <v>0</v>
      </c>
      <c r="AD61" s="17" t="e">
        <f>'بودجه 1402-ماهانه'!Q59</f>
        <v>#REF!</v>
      </c>
      <c r="AE61" s="17" t="e">
        <f>'بودجه 1402-ماهانه'!R59</f>
        <v>#REF!</v>
      </c>
      <c r="AF61" s="17">
        <v>1584000</v>
      </c>
      <c r="AG61" s="228" t="e">
        <f t="shared" si="30"/>
        <v>#REF!</v>
      </c>
      <c r="AH61" s="230">
        <f t="shared" si="17"/>
        <v>15840</v>
      </c>
      <c r="AI61" s="232"/>
      <c r="AJ61" s="17"/>
      <c r="AK61" s="256">
        <v>543</v>
      </c>
      <c r="AL61" s="188" t="e">
        <f>(AI61+AI62)/AG61</f>
        <v>#REF!</v>
      </c>
      <c r="AM61" s="235">
        <f>(AK61+AK62)/AH61</f>
        <v>0.85397727272727275</v>
      </c>
      <c r="AN61" s="238">
        <v>42957</v>
      </c>
      <c r="AO61" s="212" t="e">
        <f>(AN61+AN62)/AG61</f>
        <v>#REF!</v>
      </c>
      <c r="AP61" s="225">
        <f>(AN61+AN62)/AH61</f>
        <v>2.7119318181818182</v>
      </c>
      <c r="AQ61" s="241" t="e">
        <f t="shared" si="39"/>
        <v>#REF!</v>
      </c>
      <c r="AR61" s="244">
        <f t="shared" si="19"/>
        <v>33264</v>
      </c>
      <c r="AS61" s="17">
        <f t="shared" si="40"/>
        <v>1080</v>
      </c>
      <c r="AT61" s="17">
        <f t="shared" si="41"/>
        <v>558900000</v>
      </c>
      <c r="AU61" s="17">
        <f t="shared" si="22"/>
        <v>1729</v>
      </c>
      <c r="AV61" s="188" t="e">
        <f>(AS61+AS62)/AQ61</f>
        <v>#REF!</v>
      </c>
      <c r="AW61" s="246">
        <f>(AU61+AU62)/AR61</f>
        <v>0.69258056758056763</v>
      </c>
    </row>
    <row r="62" spans="1:49" ht="15.75">
      <c r="A62" s="185">
        <v>13010219</v>
      </c>
      <c r="B62" s="193" t="s">
        <v>685</v>
      </c>
      <c r="C62" s="186">
        <v>100</v>
      </c>
      <c r="D62" s="17"/>
      <c r="E62" s="17"/>
      <c r="F62" s="17"/>
      <c r="G62" s="228"/>
      <c r="H62" s="230">
        <f t="shared" si="11"/>
        <v>0</v>
      </c>
      <c r="I62" s="232">
        <v>1410</v>
      </c>
      <c r="J62" s="17">
        <v>723960000</v>
      </c>
      <c r="K62" s="256">
        <v>1493</v>
      </c>
      <c r="L62" s="188"/>
      <c r="M62" s="235"/>
      <c r="N62" s="238">
        <v>0</v>
      </c>
      <c r="O62" s="212"/>
      <c r="P62" s="224"/>
      <c r="Q62" s="17"/>
      <c r="R62" s="17"/>
      <c r="S62" s="17"/>
      <c r="T62" s="228">
        <f t="shared" si="27"/>
        <v>0</v>
      </c>
      <c r="U62" s="230"/>
      <c r="V62" s="232">
        <v>6296</v>
      </c>
      <c r="W62" s="17">
        <v>3248413500</v>
      </c>
      <c r="X62" s="256">
        <v>6832</v>
      </c>
      <c r="Y62" s="188"/>
      <c r="Z62" s="235"/>
      <c r="AA62" s="238">
        <v>0</v>
      </c>
      <c r="AB62" s="212"/>
      <c r="AC62" s="224"/>
      <c r="AD62" s="17"/>
      <c r="AE62" s="17"/>
      <c r="AF62" s="17"/>
      <c r="AG62" s="228">
        <f t="shared" si="30"/>
        <v>0</v>
      </c>
      <c r="AH62" s="230">
        <f t="shared" si="17"/>
        <v>0</v>
      </c>
      <c r="AI62" s="232">
        <v>11962</v>
      </c>
      <c r="AJ62" s="17">
        <v>6190335000</v>
      </c>
      <c r="AK62" s="256">
        <v>12984</v>
      </c>
      <c r="AL62" s="188"/>
      <c r="AM62" s="235"/>
      <c r="AN62" s="238">
        <v>0</v>
      </c>
      <c r="AO62" s="212"/>
      <c r="AP62" s="224"/>
      <c r="AQ62" s="241">
        <f t="shared" si="39"/>
        <v>0</v>
      </c>
      <c r="AR62" s="244">
        <f t="shared" si="19"/>
        <v>0</v>
      </c>
      <c r="AS62" s="17">
        <f t="shared" si="40"/>
        <v>19668</v>
      </c>
      <c r="AT62" s="17">
        <f t="shared" si="41"/>
        <v>10162708500</v>
      </c>
      <c r="AU62" s="17">
        <f t="shared" si="22"/>
        <v>21309</v>
      </c>
      <c r="AV62" s="188"/>
      <c r="AW62" s="246"/>
    </row>
    <row r="63" spans="1:49" ht="15.75">
      <c r="A63" s="185">
        <v>13010204</v>
      </c>
      <c r="B63" s="185" t="s">
        <v>376</v>
      </c>
      <c r="C63" s="186">
        <v>100</v>
      </c>
      <c r="D63" s="17" t="e">
        <f>'بودجه 1402-ماهانه'!M60</f>
        <v>#REF!</v>
      </c>
      <c r="E63" s="17" t="e">
        <f>'بودجه 1402-ماهانه'!N60</f>
        <v>#REF!</v>
      </c>
      <c r="F63" s="17">
        <v>150000</v>
      </c>
      <c r="G63" s="228" t="e">
        <f t="shared" si="10"/>
        <v>#REF!</v>
      </c>
      <c r="H63" s="230">
        <f t="shared" si="11"/>
        <v>1500</v>
      </c>
      <c r="I63" s="232">
        <v>1566</v>
      </c>
      <c r="J63" s="17">
        <v>4284209376</v>
      </c>
      <c r="K63" s="256">
        <v>1566</v>
      </c>
      <c r="L63" s="188" t="e">
        <f t="shared" ref="L63:L73" si="53">I63/G63</f>
        <v>#REF!</v>
      </c>
      <c r="M63" s="235">
        <f>K63/H63</f>
        <v>1.044</v>
      </c>
      <c r="N63" s="238">
        <v>0</v>
      </c>
      <c r="O63" s="212" t="e">
        <f t="shared" ref="O63:O73" si="54">N63/G63</f>
        <v>#REF!</v>
      </c>
      <c r="P63" s="224">
        <f t="shared" si="13"/>
        <v>0</v>
      </c>
      <c r="Q63" s="17" t="e">
        <f>'بودجه 1402-ماهانه'!O60</f>
        <v>#REF!</v>
      </c>
      <c r="R63" s="17" t="e">
        <f>'بودجه 1402-ماهانه'!P60</f>
        <v>#REF!</v>
      </c>
      <c r="S63" s="17">
        <v>180000</v>
      </c>
      <c r="T63" s="228" t="e">
        <f t="shared" si="27"/>
        <v>#REF!</v>
      </c>
      <c r="U63" s="230">
        <f t="shared" si="14"/>
        <v>1800</v>
      </c>
      <c r="V63" s="232">
        <v>1239</v>
      </c>
      <c r="W63" s="17">
        <v>3389904000</v>
      </c>
      <c r="X63" s="256">
        <v>1239</v>
      </c>
      <c r="Y63" s="188" t="e">
        <f t="shared" ref="Y63:Y73" si="55">V63/T63</f>
        <v>#REF!</v>
      </c>
      <c r="Z63" s="235">
        <f>X63/U63</f>
        <v>0.68833333333333335</v>
      </c>
      <c r="AA63" s="238">
        <v>0</v>
      </c>
      <c r="AB63" s="212" t="e">
        <f t="shared" ref="AB63:AB73" si="56">AA63/T63</f>
        <v>#REF!</v>
      </c>
      <c r="AC63" s="224">
        <f t="shared" si="16"/>
        <v>0</v>
      </c>
      <c r="AD63" s="17" t="e">
        <f>'بودجه 1402-ماهانه'!Q60</f>
        <v>#REF!</v>
      </c>
      <c r="AE63" s="17" t="e">
        <f>'بودجه 1402-ماهانه'!R60</f>
        <v>#REF!</v>
      </c>
      <c r="AF63" s="17">
        <v>300000</v>
      </c>
      <c r="AG63" s="228" t="e">
        <f t="shared" si="30"/>
        <v>#REF!</v>
      </c>
      <c r="AH63" s="230">
        <f t="shared" si="17"/>
        <v>3000</v>
      </c>
      <c r="AI63" s="232">
        <v>1464</v>
      </c>
      <c r="AJ63" s="17">
        <v>4005504000</v>
      </c>
      <c r="AK63" s="256">
        <v>1464</v>
      </c>
      <c r="AL63" s="188" t="e">
        <f t="shared" ref="AL63:AL73" si="57">AI63/AG63</f>
        <v>#REF!</v>
      </c>
      <c r="AM63" s="235">
        <f>AK63/AH63</f>
        <v>0.48799999999999999</v>
      </c>
      <c r="AN63" s="238">
        <v>0</v>
      </c>
      <c r="AO63" s="212" t="e">
        <f t="shared" ref="AO63:AO73" si="58">AN63/AG63</f>
        <v>#REF!</v>
      </c>
      <c r="AP63" s="224">
        <f t="shared" si="37"/>
        <v>0</v>
      </c>
      <c r="AQ63" s="241" t="e">
        <f t="shared" si="39"/>
        <v>#REF!</v>
      </c>
      <c r="AR63" s="244">
        <f t="shared" si="19"/>
        <v>6300</v>
      </c>
      <c r="AS63" s="17">
        <f t="shared" si="40"/>
        <v>4269</v>
      </c>
      <c r="AT63" s="17">
        <f t="shared" si="41"/>
        <v>11679617376</v>
      </c>
      <c r="AU63" s="17">
        <f t="shared" si="22"/>
        <v>4269</v>
      </c>
      <c r="AV63" s="188" t="e">
        <f t="shared" ref="AV63:AV73" si="59">AS63/AQ63</f>
        <v>#REF!</v>
      </c>
      <c r="AW63" s="246">
        <f>AU63/AR63</f>
        <v>0.67761904761904757</v>
      </c>
    </row>
    <row r="64" spans="1:49" ht="15.75">
      <c r="A64" s="185">
        <v>13010205</v>
      </c>
      <c r="B64" s="185" t="s">
        <v>111</v>
      </c>
      <c r="C64" s="186">
        <v>100</v>
      </c>
      <c r="D64" s="17" t="e">
        <f>'بودجه 1402-ماهانه'!M61</f>
        <v>#REF!</v>
      </c>
      <c r="E64" s="17" t="e">
        <f>'بودجه 1402-ماهانه'!N61</f>
        <v>#REF!</v>
      </c>
      <c r="F64" s="17">
        <v>2640000</v>
      </c>
      <c r="G64" s="228" t="e">
        <f t="shared" si="10"/>
        <v>#REF!</v>
      </c>
      <c r="H64" s="230">
        <f t="shared" si="11"/>
        <v>26400</v>
      </c>
      <c r="I64" s="232">
        <v>7722</v>
      </c>
      <c r="J64" s="17">
        <v>3907266000</v>
      </c>
      <c r="K64" s="256">
        <v>7722</v>
      </c>
      <c r="L64" s="188" t="e">
        <f t="shared" si="53"/>
        <v>#REF!</v>
      </c>
      <c r="M64" s="235">
        <f t="shared" ref="M64:M73" si="60">K64/H64</f>
        <v>0.29249999999999998</v>
      </c>
      <c r="N64" s="238">
        <v>0</v>
      </c>
      <c r="O64" s="212" t="e">
        <f t="shared" si="54"/>
        <v>#REF!</v>
      </c>
      <c r="P64" s="224">
        <f t="shared" si="13"/>
        <v>0</v>
      </c>
      <c r="Q64" s="17" t="e">
        <f>'بودجه 1402-ماهانه'!O61</f>
        <v>#REF!</v>
      </c>
      <c r="R64" s="17" t="e">
        <f>'بودجه 1402-ماهانه'!P61</f>
        <v>#REF!</v>
      </c>
      <c r="S64" s="17">
        <v>3168000</v>
      </c>
      <c r="T64" s="228" t="e">
        <f t="shared" si="27"/>
        <v>#REF!</v>
      </c>
      <c r="U64" s="230">
        <f t="shared" si="14"/>
        <v>31680</v>
      </c>
      <c r="V64" s="232">
        <v>10766</v>
      </c>
      <c r="W64" s="17">
        <v>5414961999</v>
      </c>
      <c r="X64" s="256">
        <v>10766</v>
      </c>
      <c r="Y64" s="188" t="e">
        <f t="shared" si="55"/>
        <v>#REF!</v>
      </c>
      <c r="Z64" s="235">
        <f t="shared" ref="Z64:Z73" si="61">X64/U64</f>
        <v>0.33983585858585857</v>
      </c>
      <c r="AA64" s="238">
        <v>0</v>
      </c>
      <c r="AB64" s="212" t="e">
        <f t="shared" si="56"/>
        <v>#REF!</v>
      </c>
      <c r="AC64" s="224">
        <f t="shared" si="16"/>
        <v>0</v>
      </c>
      <c r="AD64" s="17" t="e">
        <f>'بودجه 1402-ماهانه'!Q61</f>
        <v>#REF!</v>
      </c>
      <c r="AE64" s="17" t="e">
        <f>'بودجه 1402-ماهانه'!R61</f>
        <v>#REF!</v>
      </c>
      <c r="AF64" s="17">
        <v>5280000</v>
      </c>
      <c r="AG64" s="228" t="e">
        <f t="shared" si="30"/>
        <v>#REF!</v>
      </c>
      <c r="AH64" s="230">
        <f t="shared" si="17"/>
        <v>52800</v>
      </c>
      <c r="AI64" s="232">
        <v>8685</v>
      </c>
      <c r="AJ64" s="17">
        <v>4394280000</v>
      </c>
      <c r="AK64" s="256">
        <v>8686</v>
      </c>
      <c r="AL64" s="188" t="e">
        <f t="shared" si="57"/>
        <v>#REF!</v>
      </c>
      <c r="AM64" s="235">
        <f t="shared" ref="AM64:AM73" si="62">AK64/AH64</f>
        <v>0.16450757575757577</v>
      </c>
      <c r="AN64" s="238">
        <v>0</v>
      </c>
      <c r="AO64" s="212" t="e">
        <f t="shared" si="58"/>
        <v>#REF!</v>
      </c>
      <c r="AP64" s="224">
        <f t="shared" si="37"/>
        <v>0</v>
      </c>
      <c r="AQ64" s="241" t="e">
        <f t="shared" si="39"/>
        <v>#REF!</v>
      </c>
      <c r="AR64" s="244">
        <f t="shared" si="19"/>
        <v>110880</v>
      </c>
      <c r="AS64" s="17">
        <f t="shared" si="40"/>
        <v>27173</v>
      </c>
      <c r="AT64" s="17">
        <f t="shared" si="41"/>
        <v>13716507999</v>
      </c>
      <c r="AU64" s="17">
        <f t="shared" si="22"/>
        <v>27174</v>
      </c>
      <c r="AV64" s="188" t="e">
        <f t="shared" si="59"/>
        <v>#REF!</v>
      </c>
      <c r="AW64" s="246">
        <f t="shared" ref="AW64:AW73" si="63">AU64/AR64</f>
        <v>0.24507575757575759</v>
      </c>
    </row>
    <row r="65" spans="1:49" ht="15.75">
      <c r="A65" s="185">
        <v>13020256</v>
      </c>
      <c r="B65" s="185" t="s">
        <v>113</v>
      </c>
      <c r="C65" s="186">
        <v>100</v>
      </c>
      <c r="D65" s="17" t="e">
        <f>'بودجه 1402-ماهانه'!M62</f>
        <v>#REF!</v>
      </c>
      <c r="E65" s="17" t="e">
        <f>'بودجه 1402-ماهانه'!N62</f>
        <v>#REF!</v>
      </c>
      <c r="F65" s="17">
        <v>216000</v>
      </c>
      <c r="G65" s="228" t="e">
        <f t="shared" si="10"/>
        <v>#REF!</v>
      </c>
      <c r="H65" s="230">
        <f t="shared" si="11"/>
        <v>2160</v>
      </c>
      <c r="I65" s="232">
        <v>128</v>
      </c>
      <c r="J65" s="17">
        <v>67850010</v>
      </c>
      <c r="K65" s="256">
        <v>148</v>
      </c>
      <c r="L65" s="188" t="e">
        <f t="shared" si="53"/>
        <v>#REF!</v>
      </c>
      <c r="M65" s="235">
        <f t="shared" si="60"/>
        <v>6.851851851851852E-2</v>
      </c>
      <c r="N65" s="238">
        <v>0</v>
      </c>
      <c r="O65" s="212" t="e">
        <f t="shared" si="54"/>
        <v>#REF!</v>
      </c>
      <c r="P65" s="224">
        <f t="shared" si="13"/>
        <v>0</v>
      </c>
      <c r="Q65" s="17" t="e">
        <f>'بودجه 1402-ماهانه'!O62</f>
        <v>#REF!</v>
      </c>
      <c r="R65" s="17" t="e">
        <f>'بودجه 1402-ماهانه'!P62</f>
        <v>#REF!</v>
      </c>
      <c r="S65" s="17">
        <v>259200</v>
      </c>
      <c r="T65" s="228" t="e">
        <f t="shared" si="27"/>
        <v>#REF!</v>
      </c>
      <c r="U65" s="230">
        <f t="shared" si="14"/>
        <v>2592</v>
      </c>
      <c r="V65" s="232">
        <v>249</v>
      </c>
      <c r="W65" s="17">
        <v>90850026</v>
      </c>
      <c r="X65" s="256">
        <v>277</v>
      </c>
      <c r="Y65" s="188" t="e">
        <f t="shared" si="55"/>
        <v>#REF!</v>
      </c>
      <c r="Z65" s="235">
        <f t="shared" si="61"/>
        <v>0.10686728395061729</v>
      </c>
      <c r="AA65" s="238">
        <v>0</v>
      </c>
      <c r="AB65" s="212" t="e">
        <f t="shared" si="56"/>
        <v>#REF!</v>
      </c>
      <c r="AC65" s="224">
        <f t="shared" si="16"/>
        <v>0</v>
      </c>
      <c r="AD65" s="17" t="e">
        <f>'بودجه 1402-ماهانه'!Q62</f>
        <v>#REF!</v>
      </c>
      <c r="AE65" s="17" t="e">
        <f>'بودجه 1402-ماهانه'!R62</f>
        <v>#REF!</v>
      </c>
      <c r="AF65" s="17">
        <v>432000</v>
      </c>
      <c r="AG65" s="228" t="e">
        <f t="shared" ref="AG65:AG96" si="64">AD65/C65</f>
        <v>#REF!</v>
      </c>
      <c r="AH65" s="230">
        <f t="shared" si="17"/>
        <v>4320</v>
      </c>
      <c r="AI65" s="232">
        <v>3072</v>
      </c>
      <c r="AJ65" s="17">
        <v>1766400000</v>
      </c>
      <c r="AK65" s="256">
        <v>4575</v>
      </c>
      <c r="AL65" s="188" t="e">
        <f t="shared" si="57"/>
        <v>#REF!</v>
      </c>
      <c r="AM65" s="235">
        <f t="shared" si="62"/>
        <v>1.0590277777777777</v>
      </c>
      <c r="AN65" s="238">
        <v>0</v>
      </c>
      <c r="AO65" s="212" t="e">
        <f t="shared" si="58"/>
        <v>#REF!</v>
      </c>
      <c r="AP65" s="224">
        <f t="shared" si="37"/>
        <v>0</v>
      </c>
      <c r="AQ65" s="241" t="e">
        <f t="shared" si="39"/>
        <v>#REF!</v>
      </c>
      <c r="AR65" s="244">
        <f t="shared" si="19"/>
        <v>9072</v>
      </c>
      <c r="AS65" s="17">
        <f t="shared" si="40"/>
        <v>3449</v>
      </c>
      <c r="AT65" s="17">
        <f t="shared" si="41"/>
        <v>1925100036</v>
      </c>
      <c r="AU65" s="17">
        <f t="shared" si="22"/>
        <v>5000</v>
      </c>
      <c r="AV65" s="188" t="e">
        <f t="shared" si="59"/>
        <v>#REF!</v>
      </c>
      <c r="AW65" s="246">
        <f t="shared" si="63"/>
        <v>0.55114638447971787</v>
      </c>
    </row>
    <row r="66" spans="1:49" ht="15.75">
      <c r="A66" s="185">
        <v>13010300</v>
      </c>
      <c r="B66" s="185" t="s">
        <v>115</v>
      </c>
      <c r="C66" s="186">
        <v>100</v>
      </c>
      <c r="D66" s="17" t="e">
        <f>'بودجه 1402-ماهانه'!M63</f>
        <v>#REF!</v>
      </c>
      <c r="E66" s="17" t="e">
        <f>'بودجه 1402-ماهانه'!N63</f>
        <v>#REF!</v>
      </c>
      <c r="F66" s="17">
        <v>12600000</v>
      </c>
      <c r="G66" s="228" t="e">
        <f t="shared" si="10"/>
        <v>#REF!</v>
      </c>
      <c r="H66" s="230">
        <f t="shared" si="11"/>
        <v>126000</v>
      </c>
      <c r="I66" s="232">
        <v>100462</v>
      </c>
      <c r="J66" s="17">
        <v>57764902500</v>
      </c>
      <c r="K66" s="256">
        <v>100462</v>
      </c>
      <c r="L66" s="188" t="e">
        <f t="shared" si="53"/>
        <v>#REF!</v>
      </c>
      <c r="M66" s="235">
        <f t="shared" si="60"/>
        <v>0.79731746031746031</v>
      </c>
      <c r="N66" s="238">
        <v>77179</v>
      </c>
      <c r="O66" s="212" t="e">
        <f t="shared" si="54"/>
        <v>#REF!</v>
      </c>
      <c r="P66" s="224">
        <f t="shared" si="13"/>
        <v>0.61253174603174598</v>
      </c>
      <c r="Q66" s="17" t="e">
        <f>'بودجه 1402-ماهانه'!O63</f>
        <v>#REF!</v>
      </c>
      <c r="R66" s="17" t="e">
        <f>'بودجه 1402-ماهانه'!P63</f>
        <v>#REF!</v>
      </c>
      <c r="S66" s="17">
        <v>15120000</v>
      </c>
      <c r="T66" s="228" t="e">
        <f t="shared" si="27"/>
        <v>#REF!</v>
      </c>
      <c r="U66" s="230">
        <f t="shared" si="14"/>
        <v>151200</v>
      </c>
      <c r="V66" s="232">
        <v>102426</v>
      </c>
      <c r="W66" s="17">
        <v>58982768605</v>
      </c>
      <c r="X66" s="256">
        <v>102426</v>
      </c>
      <c r="Y66" s="188" t="e">
        <f t="shared" si="55"/>
        <v>#REF!</v>
      </c>
      <c r="Z66" s="235">
        <f t="shared" si="61"/>
        <v>0.67742063492063487</v>
      </c>
      <c r="AA66" s="238">
        <v>5348</v>
      </c>
      <c r="AB66" s="212" t="e">
        <f t="shared" si="56"/>
        <v>#REF!</v>
      </c>
      <c r="AC66" s="224">
        <f t="shared" si="16"/>
        <v>3.5370370370370371E-2</v>
      </c>
      <c r="AD66" s="17" t="e">
        <f>'بودجه 1402-ماهانه'!Q63</f>
        <v>#REF!</v>
      </c>
      <c r="AE66" s="17" t="e">
        <f>'بودجه 1402-ماهانه'!R63</f>
        <v>#REF!</v>
      </c>
      <c r="AF66" s="17">
        <v>25200000</v>
      </c>
      <c r="AG66" s="228" t="e">
        <f t="shared" si="64"/>
        <v>#REF!</v>
      </c>
      <c r="AH66" s="230">
        <f t="shared" si="17"/>
        <v>252000</v>
      </c>
      <c r="AI66" s="232">
        <v>81354</v>
      </c>
      <c r="AJ66" s="17">
        <v>46673596190</v>
      </c>
      <c r="AK66" s="256">
        <v>81354</v>
      </c>
      <c r="AL66" s="188" t="e">
        <f t="shared" si="57"/>
        <v>#REF!</v>
      </c>
      <c r="AM66" s="235">
        <f t="shared" si="62"/>
        <v>0.32283333333333336</v>
      </c>
      <c r="AN66" s="238">
        <v>186314</v>
      </c>
      <c r="AO66" s="212" t="e">
        <f t="shared" si="58"/>
        <v>#REF!</v>
      </c>
      <c r="AP66" s="224">
        <f t="shared" si="37"/>
        <v>0.7393412698412698</v>
      </c>
      <c r="AQ66" s="241" t="e">
        <f t="shared" si="39"/>
        <v>#REF!</v>
      </c>
      <c r="AR66" s="244">
        <f t="shared" si="19"/>
        <v>529200</v>
      </c>
      <c r="AS66" s="17">
        <f t="shared" si="40"/>
        <v>284242</v>
      </c>
      <c r="AT66" s="17">
        <f t="shared" si="41"/>
        <v>163421267295</v>
      </c>
      <c r="AU66" s="17">
        <f t="shared" si="22"/>
        <v>284242</v>
      </c>
      <c r="AV66" s="188" t="e">
        <f t="shared" si="59"/>
        <v>#REF!</v>
      </c>
      <c r="AW66" s="246">
        <f t="shared" si="63"/>
        <v>0.5371164021164021</v>
      </c>
    </row>
    <row r="67" spans="1:49" ht="15.75">
      <c r="A67" s="185">
        <v>13010310</v>
      </c>
      <c r="B67" s="185" t="s">
        <v>347</v>
      </c>
      <c r="C67" s="186">
        <v>100</v>
      </c>
      <c r="D67" s="17" t="e">
        <f>'بودجه 1402-ماهانه'!M64</f>
        <v>#REF!</v>
      </c>
      <c r="E67" s="17" t="e">
        <f>'بودجه 1402-ماهانه'!N64</f>
        <v>#REF!</v>
      </c>
      <c r="F67" s="17">
        <v>3000000</v>
      </c>
      <c r="G67" s="228" t="e">
        <f t="shared" si="10"/>
        <v>#REF!</v>
      </c>
      <c r="H67" s="230">
        <f t="shared" si="11"/>
        <v>30000</v>
      </c>
      <c r="I67" s="232">
        <v>7229</v>
      </c>
      <c r="J67" s="17">
        <v>4572342500</v>
      </c>
      <c r="K67" s="256">
        <v>7229</v>
      </c>
      <c r="L67" s="188" t="e">
        <f t="shared" si="53"/>
        <v>#REF!</v>
      </c>
      <c r="M67" s="235">
        <f t="shared" si="60"/>
        <v>0.24096666666666666</v>
      </c>
      <c r="N67" s="238">
        <v>0</v>
      </c>
      <c r="O67" s="212" t="e">
        <f t="shared" si="54"/>
        <v>#REF!</v>
      </c>
      <c r="P67" s="224">
        <f t="shared" si="13"/>
        <v>0</v>
      </c>
      <c r="Q67" s="17" t="e">
        <f>'بودجه 1402-ماهانه'!O64</f>
        <v>#REF!</v>
      </c>
      <c r="R67" s="17" t="e">
        <f>'بودجه 1402-ماهانه'!P64</f>
        <v>#REF!</v>
      </c>
      <c r="S67" s="17">
        <v>3600000</v>
      </c>
      <c r="T67" s="228" t="e">
        <f t="shared" si="27"/>
        <v>#REF!</v>
      </c>
      <c r="U67" s="230">
        <f t="shared" si="14"/>
        <v>36000</v>
      </c>
      <c r="V67" s="232">
        <v>6420</v>
      </c>
      <c r="W67" s="17">
        <v>4060650000</v>
      </c>
      <c r="X67" s="256">
        <v>6420</v>
      </c>
      <c r="Y67" s="188" t="e">
        <f t="shared" si="55"/>
        <v>#REF!</v>
      </c>
      <c r="Z67" s="235">
        <f t="shared" si="61"/>
        <v>0.17833333333333334</v>
      </c>
      <c r="AA67" s="238">
        <v>22550</v>
      </c>
      <c r="AB67" s="212" t="e">
        <f t="shared" si="56"/>
        <v>#REF!</v>
      </c>
      <c r="AC67" s="224">
        <f t="shared" si="16"/>
        <v>0.62638888888888888</v>
      </c>
      <c r="AD67" s="17" t="e">
        <f>'بودجه 1402-ماهانه'!Q64</f>
        <v>#REF!</v>
      </c>
      <c r="AE67" s="17" t="e">
        <f>'بودجه 1402-ماهانه'!R64</f>
        <v>#REF!</v>
      </c>
      <c r="AF67" s="17">
        <v>6000000</v>
      </c>
      <c r="AG67" s="228" t="e">
        <f t="shared" si="64"/>
        <v>#REF!</v>
      </c>
      <c r="AH67" s="230">
        <f t="shared" si="17"/>
        <v>60000</v>
      </c>
      <c r="AI67" s="232">
        <v>11334</v>
      </c>
      <c r="AJ67" s="17">
        <v>7168755000</v>
      </c>
      <c r="AK67" s="256">
        <v>11334</v>
      </c>
      <c r="AL67" s="188" t="e">
        <f t="shared" si="57"/>
        <v>#REF!</v>
      </c>
      <c r="AM67" s="235">
        <f t="shared" si="62"/>
        <v>0.18890000000000001</v>
      </c>
      <c r="AN67" s="238">
        <v>0</v>
      </c>
      <c r="AO67" s="212" t="e">
        <f t="shared" si="58"/>
        <v>#REF!</v>
      </c>
      <c r="AP67" s="224">
        <f t="shared" si="37"/>
        <v>0</v>
      </c>
      <c r="AQ67" s="241" t="e">
        <f t="shared" ref="AQ67:AQ98" si="65">G67+T67+AG67</f>
        <v>#REF!</v>
      </c>
      <c r="AR67" s="244">
        <f t="shared" si="19"/>
        <v>126000</v>
      </c>
      <c r="AS67" s="17">
        <f t="shared" si="40"/>
        <v>24983</v>
      </c>
      <c r="AT67" s="17">
        <f t="shared" si="41"/>
        <v>15801747500</v>
      </c>
      <c r="AU67" s="17">
        <f t="shared" si="22"/>
        <v>24983</v>
      </c>
      <c r="AV67" s="188" t="e">
        <f t="shared" si="59"/>
        <v>#REF!</v>
      </c>
      <c r="AW67" s="246">
        <f t="shared" si="63"/>
        <v>0.19827777777777778</v>
      </c>
    </row>
    <row r="68" spans="1:49" ht="15.75">
      <c r="A68" s="185">
        <v>13010206</v>
      </c>
      <c r="B68" s="185" t="s">
        <v>117</v>
      </c>
      <c r="C68" s="186">
        <v>20</v>
      </c>
      <c r="D68" s="17" t="e">
        <f>'بودجه 1402-ماهانه'!M65</f>
        <v>#REF!</v>
      </c>
      <c r="E68" s="17" t="e">
        <f>'بودجه 1402-ماهانه'!N65</f>
        <v>#REF!</v>
      </c>
      <c r="F68" s="17">
        <v>158400</v>
      </c>
      <c r="G68" s="228" t="e">
        <f t="shared" si="10"/>
        <v>#REF!</v>
      </c>
      <c r="H68" s="230">
        <f t="shared" ref="H68:H131" si="66">F68/C68</f>
        <v>7920</v>
      </c>
      <c r="I68" s="232">
        <v>7779</v>
      </c>
      <c r="J68" s="17">
        <v>1792821489</v>
      </c>
      <c r="K68" s="256">
        <v>7863</v>
      </c>
      <c r="L68" s="188" t="e">
        <f t="shared" si="53"/>
        <v>#REF!</v>
      </c>
      <c r="M68" s="235">
        <f t="shared" si="60"/>
        <v>0.9928030303030303</v>
      </c>
      <c r="N68" s="238">
        <v>0</v>
      </c>
      <c r="O68" s="212" t="e">
        <f t="shared" si="54"/>
        <v>#REF!</v>
      </c>
      <c r="P68" s="224">
        <f t="shared" ref="P68:P131" si="67">N68/H68</f>
        <v>0</v>
      </c>
      <c r="Q68" s="17" t="e">
        <f>'بودجه 1402-ماهانه'!O65</f>
        <v>#REF!</v>
      </c>
      <c r="R68" s="17" t="e">
        <f>'بودجه 1402-ماهانه'!P65</f>
        <v>#REF!</v>
      </c>
      <c r="S68" s="17">
        <v>190080</v>
      </c>
      <c r="T68" s="228" t="e">
        <f t="shared" si="27"/>
        <v>#REF!</v>
      </c>
      <c r="U68" s="230">
        <f t="shared" ref="U68:U131" si="68">S68/C68</f>
        <v>9504</v>
      </c>
      <c r="V68" s="232">
        <v>12460</v>
      </c>
      <c r="W68" s="17">
        <v>2858982013</v>
      </c>
      <c r="X68" s="256">
        <v>14379.5</v>
      </c>
      <c r="Y68" s="188" t="e">
        <f t="shared" si="55"/>
        <v>#REF!</v>
      </c>
      <c r="Z68" s="235">
        <f t="shared" si="61"/>
        <v>1.5129945286195285</v>
      </c>
      <c r="AA68" s="238">
        <v>3584</v>
      </c>
      <c r="AB68" s="212" t="e">
        <f t="shared" si="56"/>
        <v>#REF!</v>
      </c>
      <c r="AC68" s="224">
        <f t="shared" ref="AC68:AC131" si="69">AA68/U68</f>
        <v>0.37710437710437711</v>
      </c>
      <c r="AD68" s="17" t="e">
        <f>'بودجه 1402-ماهانه'!Q65</f>
        <v>#REF!</v>
      </c>
      <c r="AE68" s="17" t="e">
        <f>'بودجه 1402-ماهانه'!R65</f>
        <v>#REF!</v>
      </c>
      <c r="AF68" s="17">
        <v>316800</v>
      </c>
      <c r="AG68" s="228" t="e">
        <f t="shared" si="64"/>
        <v>#REF!</v>
      </c>
      <c r="AH68" s="230">
        <f t="shared" ref="AH68:AH131" si="70">AF68/C68</f>
        <v>15840</v>
      </c>
      <c r="AI68" s="232">
        <v>8112</v>
      </c>
      <c r="AJ68" s="17">
        <v>1835255366</v>
      </c>
      <c r="AK68" s="256">
        <v>8922</v>
      </c>
      <c r="AL68" s="188" t="e">
        <f t="shared" si="57"/>
        <v>#REF!</v>
      </c>
      <c r="AM68" s="235">
        <f t="shared" si="62"/>
        <v>0.56325757575757573</v>
      </c>
      <c r="AN68" s="238">
        <v>35417</v>
      </c>
      <c r="AO68" s="212" t="e">
        <f t="shared" si="58"/>
        <v>#REF!</v>
      </c>
      <c r="AP68" s="224">
        <f t="shared" si="37"/>
        <v>2.2359217171717174</v>
      </c>
      <c r="AQ68" s="241" t="e">
        <f t="shared" si="65"/>
        <v>#REF!</v>
      </c>
      <c r="AR68" s="244">
        <f t="shared" ref="AR68:AR131" si="71">AH68+U68+H68</f>
        <v>33264</v>
      </c>
      <c r="AS68" s="17">
        <f t="shared" ref="AS68:AS99" si="72">AI68+V68+I68</f>
        <v>28351</v>
      </c>
      <c r="AT68" s="17">
        <f t="shared" ref="AT68:AT99" si="73">AJ68+W68+J68</f>
        <v>6487058868</v>
      </c>
      <c r="AU68" s="17">
        <f t="shared" ref="AU68:AU131" si="74">AK68+X68+K68</f>
        <v>31164.5</v>
      </c>
      <c r="AV68" s="188" t="e">
        <f t="shared" si="59"/>
        <v>#REF!</v>
      </c>
      <c r="AW68" s="246">
        <f t="shared" si="63"/>
        <v>0.93688371813371818</v>
      </c>
    </row>
    <row r="69" spans="1:49" ht="15.75">
      <c r="A69" s="185">
        <v>13020270</v>
      </c>
      <c r="B69" s="185" t="s">
        <v>377</v>
      </c>
      <c r="C69" s="186">
        <v>30</v>
      </c>
      <c r="D69" s="17" t="e">
        <f>'بودجه 1402-ماهانه'!M66</f>
        <v>#REF!</v>
      </c>
      <c r="E69" s="17" t="e">
        <f>'بودجه 1402-ماهانه'!N66</f>
        <v>#REF!</v>
      </c>
      <c r="F69" s="17">
        <v>126000</v>
      </c>
      <c r="G69" s="228" t="e">
        <f t="shared" si="10"/>
        <v>#REF!</v>
      </c>
      <c r="H69" s="230">
        <f t="shared" si="66"/>
        <v>4200</v>
      </c>
      <c r="I69" s="232">
        <v>2448</v>
      </c>
      <c r="J69" s="17">
        <v>3002888160</v>
      </c>
      <c r="K69" s="256">
        <v>3609</v>
      </c>
      <c r="L69" s="188" t="e">
        <f t="shared" si="53"/>
        <v>#REF!</v>
      </c>
      <c r="M69" s="235">
        <f t="shared" si="60"/>
        <v>0.85928571428571432</v>
      </c>
      <c r="N69" s="238">
        <v>0</v>
      </c>
      <c r="O69" s="212" t="e">
        <f t="shared" si="54"/>
        <v>#REF!</v>
      </c>
      <c r="P69" s="224">
        <f t="shared" si="67"/>
        <v>0</v>
      </c>
      <c r="Q69" s="17" t="e">
        <f>'بودجه 1402-ماهانه'!O66</f>
        <v>#REF!</v>
      </c>
      <c r="R69" s="17" t="e">
        <f>'بودجه 1402-ماهانه'!P66</f>
        <v>#REF!</v>
      </c>
      <c r="S69" s="17">
        <v>151200</v>
      </c>
      <c r="T69" s="228" t="e">
        <f t="shared" si="27"/>
        <v>#REF!</v>
      </c>
      <c r="U69" s="230">
        <f t="shared" si="68"/>
        <v>5040</v>
      </c>
      <c r="V69" s="232">
        <v>6471</v>
      </c>
      <c r="W69" s="17">
        <v>7937781570</v>
      </c>
      <c r="X69" s="256">
        <v>10787</v>
      </c>
      <c r="Y69" s="188" t="e">
        <f t="shared" si="55"/>
        <v>#REF!</v>
      </c>
      <c r="Z69" s="235">
        <f t="shared" si="61"/>
        <v>2.1402777777777779</v>
      </c>
      <c r="AA69" s="238">
        <v>0</v>
      </c>
      <c r="AB69" s="212" t="e">
        <f t="shared" si="56"/>
        <v>#REF!</v>
      </c>
      <c r="AC69" s="224">
        <f t="shared" si="69"/>
        <v>0</v>
      </c>
      <c r="AD69" s="17" t="e">
        <f>'بودجه 1402-ماهانه'!Q66</f>
        <v>#REF!</v>
      </c>
      <c r="AE69" s="17" t="e">
        <f>'بودجه 1402-ماهانه'!R66</f>
        <v>#REF!</v>
      </c>
      <c r="AF69" s="17">
        <v>252000</v>
      </c>
      <c r="AG69" s="228" t="e">
        <f t="shared" si="64"/>
        <v>#REF!</v>
      </c>
      <c r="AH69" s="230">
        <f t="shared" si="70"/>
        <v>8400</v>
      </c>
      <c r="AI69" s="232">
        <v>1808</v>
      </c>
      <c r="AJ69" s="17">
        <v>2203099320</v>
      </c>
      <c r="AK69" s="256">
        <v>3130</v>
      </c>
      <c r="AL69" s="188" t="e">
        <f t="shared" si="57"/>
        <v>#REF!</v>
      </c>
      <c r="AM69" s="235">
        <f t="shared" si="62"/>
        <v>0.37261904761904763</v>
      </c>
      <c r="AN69" s="238">
        <v>0</v>
      </c>
      <c r="AO69" s="212" t="e">
        <f t="shared" si="58"/>
        <v>#REF!</v>
      </c>
      <c r="AP69" s="224">
        <f t="shared" si="37"/>
        <v>0</v>
      </c>
      <c r="AQ69" s="241" t="e">
        <f t="shared" si="65"/>
        <v>#REF!</v>
      </c>
      <c r="AR69" s="244">
        <f t="shared" si="71"/>
        <v>17640</v>
      </c>
      <c r="AS69" s="17">
        <f t="shared" si="72"/>
        <v>10727</v>
      </c>
      <c r="AT69" s="17">
        <f t="shared" si="73"/>
        <v>13143769050</v>
      </c>
      <c r="AU69" s="17">
        <f t="shared" si="74"/>
        <v>17526</v>
      </c>
      <c r="AV69" s="188" t="e">
        <f t="shared" si="59"/>
        <v>#REF!</v>
      </c>
      <c r="AW69" s="246">
        <f t="shared" si="63"/>
        <v>0.99353741496598635</v>
      </c>
    </row>
    <row r="70" spans="1:49" ht="15.75">
      <c r="A70" s="185">
        <v>13020271</v>
      </c>
      <c r="B70" s="185" t="s">
        <v>378</v>
      </c>
      <c r="C70" s="186">
        <v>30</v>
      </c>
      <c r="D70" s="17" t="e">
        <f>'بودجه 1402-ماهانه'!M67</f>
        <v>#REF!</v>
      </c>
      <c r="E70" s="17" t="e">
        <f>'بودجه 1402-ماهانه'!N67</f>
        <v>#REF!</v>
      </c>
      <c r="F70" s="17">
        <v>98000</v>
      </c>
      <c r="G70" s="228" t="e">
        <f t="shared" si="10"/>
        <v>#REF!</v>
      </c>
      <c r="H70" s="230">
        <f t="shared" si="66"/>
        <v>3266.6666666666665</v>
      </c>
      <c r="I70" s="232">
        <v>1770</v>
      </c>
      <c r="J70" s="17">
        <v>3996139682</v>
      </c>
      <c r="K70" s="256">
        <v>2547</v>
      </c>
      <c r="L70" s="188" t="e">
        <f t="shared" si="53"/>
        <v>#REF!</v>
      </c>
      <c r="M70" s="235">
        <f t="shared" si="60"/>
        <v>0.77969387755102049</v>
      </c>
      <c r="N70" s="238">
        <v>0</v>
      </c>
      <c r="O70" s="212" t="e">
        <f t="shared" si="54"/>
        <v>#REF!</v>
      </c>
      <c r="P70" s="224">
        <f t="shared" si="67"/>
        <v>0</v>
      </c>
      <c r="Q70" s="17" t="e">
        <f>'بودجه 1402-ماهانه'!O67</f>
        <v>#REF!</v>
      </c>
      <c r="R70" s="17" t="e">
        <f>'بودجه 1402-ماهانه'!P67</f>
        <v>#REF!</v>
      </c>
      <c r="S70" s="17">
        <v>117600</v>
      </c>
      <c r="T70" s="228" t="e">
        <f t="shared" si="27"/>
        <v>#REF!</v>
      </c>
      <c r="U70" s="230">
        <f t="shared" si="68"/>
        <v>3920</v>
      </c>
      <c r="V70" s="232">
        <v>2751</v>
      </c>
      <c r="W70" s="17">
        <v>6217975260</v>
      </c>
      <c r="X70" s="256">
        <v>4417</v>
      </c>
      <c r="Y70" s="188" t="e">
        <f t="shared" si="55"/>
        <v>#REF!</v>
      </c>
      <c r="Z70" s="235">
        <f t="shared" si="61"/>
        <v>1.1267857142857143</v>
      </c>
      <c r="AA70" s="238">
        <v>0</v>
      </c>
      <c r="AB70" s="212" t="e">
        <f t="shared" si="56"/>
        <v>#REF!</v>
      </c>
      <c r="AC70" s="224">
        <f t="shared" si="69"/>
        <v>0</v>
      </c>
      <c r="AD70" s="17" t="e">
        <f>'بودجه 1402-ماهانه'!Q67</f>
        <v>#REF!</v>
      </c>
      <c r="AE70" s="17" t="e">
        <f>'بودجه 1402-ماهانه'!R67</f>
        <v>#REF!</v>
      </c>
      <c r="AF70" s="17">
        <v>196000</v>
      </c>
      <c r="AG70" s="228" t="e">
        <f t="shared" si="64"/>
        <v>#REF!</v>
      </c>
      <c r="AH70" s="230">
        <f t="shared" si="70"/>
        <v>6533.333333333333</v>
      </c>
      <c r="AI70" s="232">
        <v>7</v>
      </c>
      <c r="AJ70" s="17">
        <v>15821820</v>
      </c>
      <c r="AK70" s="256">
        <v>148</v>
      </c>
      <c r="AL70" s="188" t="e">
        <f t="shared" si="57"/>
        <v>#REF!</v>
      </c>
      <c r="AM70" s="235">
        <f t="shared" si="62"/>
        <v>2.2653061224489797E-2</v>
      </c>
      <c r="AN70" s="238">
        <v>0</v>
      </c>
      <c r="AO70" s="212" t="e">
        <f t="shared" si="58"/>
        <v>#REF!</v>
      </c>
      <c r="AP70" s="224">
        <f t="shared" si="37"/>
        <v>0</v>
      </c>
      <c r="AQ70" s="241" t="e">
        <f t="shared" si="65"/>
        <v>#REF!</v>
      </c>
      <c r="AR70" s="244">
        <f t="shared" si="71"/>
        <v>13719.999999999998</v>
      </c>
      <c r="AS70" s="17">
        <f t="shared" si="72"/>
        <v>4528</v>
      </c>
      <c r="AT70" s="17">
        <f t="shared" si="73"/>
        <v>10229936762</v>
      </c>
      <c r="AU70" s="17">
        <f t="shared" si="74"/>
        <v>7112</v>
      </c>
      <c r="AV70" s="188" t="e">
        <f t="shared" si="59"/>
        <v>#REF!</v>
      </c>
      <c r="AW70" s="246">
        <f t="shared" si="63"/>
        <v>0.51836734693877562</v>
      </c>
    </row>
    <row r="71" spans="1:49" ht="15.75">
      <c r="A71" s="185">
        <v>13020272</v>
      </c>
      <c r="B71" s="185" t="s">
        <v>379</v>
      </c>
      <c r="C71" s="186">
        <v>100</v>
      </c>
      <c r="D71" s="17" t="e">
        <f>'بودجه 1402-ماهانه'!M68</f>
        <v>#REF!</v>
      </c>
      <c r="E71" s="17" t="e">
        <f>'بودجه 1402-ماهانه'!N68</f>
        <v>#REF!</v>
      </c>
      <c r="F71" s="17">
        <v>1980000</v>
      </c>
      <c r="G71" s="228" t="e">
        <f t="shared" ref="G71:G137" si="75">D71/C71</f>
        <v>#REF!</v>
      </c>
      <c r="H71" s="230">
        <f t="shared" si="66"/>
        <v>19800</v>
      </c>
      <c r="I71" s="232">
        <v>168</v>
      </c>
      <c r="J71" s="17">
        <v>96600000</v>
      </c>
      <c r="K71" s="256">
        <v>168</v>
      </c>
      <c r="L71" s="188" t="e">
        <f t="shared" si="53"/>
        <v>#REF!</v>
      </c>
      <c r="M71" s="235">
        <f>K71/H71</f>
        <v>8.4848484848484857E-3</v>
      </c>
      <c r="N71" s="238">
        <v>0</v>
      </c>
      <c r="O71" s="212" t="e">
        <f t="shared" si="54"/>
        <v>#REF!</v>
      </c>
      <c r="P71" s="224">
        <f t="shared" si="67"/>
        <v>0</v>
      </c>
      <c r="Q71" s="17" t="e">
        <f>'بودجه 1402-ماهانه'!O68</f>
        <v>#REF!</v>
      </c>
      <c r="R71" s="17" t="e">
        <f>'بودجه 1402-ماهانه'!P68</f>
        <v>#REF!</v>
      </c>
      <c r="S71" s="17">
        <v>2376000</v>
      </c>
      <c r="T71" s="228" t="e">
        <f t="shared" si="27"/>
        <v>#REF!</v>
      </c>
      <c r="U71" s="230">
        <f t="shared" si="68"/>
        <v>23760</v>
      </c>
      <c r="V71" s="232">
        <v>144</v>
      </c>
      <c r="W71" s="17">
        <v>82800000</v>
      </c>
      <c r="X71" s="256">
        <v>144</v>
      </c>
      <c r="Y71" s="188" t="e">
        <f t="shared" si="55"/>
        <v>#REF!</v>
      </c>
      <c r="Z71" s="235">
        <f t="shared" si="61"/>
        <v>6.0606060606060606E-3</v>
      </c>
      <c r="AA71" s="238">
        <v>0</v>
      </c>
      <c r="AB71" s="212" t="e">
        <f t="shared" si="56"/>
        <v>#REF!</v>
      </c>
      <c r="AC71" s="224">
        <f t="shared" si="69"/>
        <v>0</v>
      </c>
      <c r="AD71" s="17" t="e">
        <f>'بودجه 1402-ماهانه'!Q68</f>
        <v>#REF!</v>
      </c>
      <c r="AE71" s="17" t="e">
        <f>'بودجه 1402-ماهانه'!R68</f>
        <v>#REF!</v>
      </c>
      <c r="AF71" s="17">
        <v>3960000</v>
      </c>
      <c r="AG71" s="228" t="e">
        <f t="shared" si="64"/>
        <v>#REF!</v>
      </c>
      <c r="AH71" s="230">
        <f t="shared" si="70"/>
        <v>39600</v>
      </c>
      <c r="AI71" s="232">
        <v>104</v>
      </c>
      <c r="AJ71" s="17">
        <v>59800000</v>
      </c>
      <c r="AK71" s="256">
        <v>104</v>
      </c>
      <c r="AL71" s="188" t="e">
        <f t="shared" si="57"/>
        <v>#REF!</v>
      </c>
      <c r="AM71" s="235">
        <f t="shared" si="62"/>
        <v>2.6262626262626263E-3</v>
      </c>
      <c r="AN71" s="238">
        <v>0</v>
      </c>
      <c r="AO71" s="212" t="e">
        <f t="shared" si="58"/>
        <v>#REF!</v>
      </c>
      <c r="AP71" s="224">
        <f t="shared" si="37"/>
        <v>0</v>
      </c>
      <c r="AQ71" s="241" t="e">
        <f t="shared" si="65"/>
        <v>#REF!</v>
      </c>
      <c r="AR71" s="244">
        <f t="shared" si="71"/>
        <v>83160</v>
      </c>
      <c r="AS71" s="17">
        <f t="shared" si="72"/>
        <v>416</v>
      </c>
      <c r="AT71" s="17">
        <f t="shared" si="73"/>
        <v>239200000</v>
      </c>
      <c r="AU71" s="17">
        <f t="shared" si="74"/>
        <v>416</v>
      </c>
      <c r="AV71" s="189" t="e">
        <f t="shared" si="59"/>
        <v>#REF!</v>
      </c>
      <c r="AW71" s="246">
        <f t="shared" si="63"/>
        <v>5.0024050024050021E-3</v>
      </c>
    </row>
    <row r="72" spans="1:49" ht="15.75">
      <c r="A72" s="185">
        <v>13020262</v>
      </c>
      <c r="B72" s="185" t="s">
        <v>348</v>
      </c>
      <c r="C72" s="186">
        <v>100</v>
      </c>
      <c r="D72" s="17" t="e">
        <f>'بودجه 1402-ماهانه'!M69</f>
        <v>#REF!</v>
      </c>
      <c r="E72" s="17" t="e">
        <f>'بودجه 1402-ماهانه'!N69</f>
        <v>#REF!</v>
      </c>
      <c r="F72" s="17">
        <v>3315000</v>
      </c>
      <c r="G72" s="228" t="e">
        <f t="shared" si="75"/>
        <v>#REF!</v>
      </c>
      <c r="H72" s="230">
        <f t="shared" si="66"/>
        <v>33150</v>
      </c>
      <c r="I72" s="232">
        <v>17041</v>
      </c>
      <c r="J72" s="17">
        <v>5508741996</v>
      </c>
      <c r="K72" s="256">
        <v>20912</v>
      </c>
      <c r="L72" s="188" t="e">
        <f t="shared" si="53"/>
        <v>#REF!</v>
      </c>
      <c r="M72" s="235">
        <f t="shared" si="60"/>
        <v>0.63082956259426848</v>
      </c>
      <c r="N72" s="238">
        <v>0</v>
      </c>
      <c r="O72" s="212" t="e">
        <f t="shared" si="54"/>
        <v>#REF!</v>
      </c>
      <c r="P72" s="224">
        <f t="shared" si="67"/>
        <v>0</v>
      </c>
      <c r="Q72" s="17" t="e">
        <f>'بودجه 1402-ماهانه'!O69</f>
        <v>#REF!</v>
      </c>
      <c r="R72" s="17" t="e">
        <f>'بودجه 1402-ماهانه'!P69</f>
        <v>#REF!</v>
      </c>
      <c r="S72" s="17">
        <v>3978000</v>
      </c>
      <c r="T72" s="228" t="e">
        <f t="shared" si="27"/>
        <v>#REF!</v>
      </c>
      <c r="U72" s="230">
        <f t="shared" si="68"/>
        <v>39780</v>
      </c>
      <c r="V72" s="232">
        <v>12037</v>
      </c>
      <c r="W72" s="17">
        <v>3901634000</v>
      </c>
      <c r="X72" s="256">
        <v>15609</v>
      </c>
      <c r="Y72" s="188" t="e">
        <f t="shared" si="55"/>
        <v>#REF!</v>
      </c>
      <c r="Z72" s="235">
        <f t="shared" si="61"/>
        <v>0.39238310708898944</v>
      </c>
      <c r="AA72" s="238">
        <v>50610</v>
      </c>
      <c r="AB72" s="212" t="e">
        <f t="shared" si="56"/>
        <v>#REF!</v>
      </c>
      <c r="AC72" s="224">
        <f t="shared" si="69"/>
        <v>1.2722473604826545</v>
      </c>
      <c r="AD72" s="17" t="e">
        <f>'بودجه 1402-ماهانه'!Q69</f>
        <v>#REF!</v>
      </c>
      <c r="AE72" s="17" t="e">
        <f>'بودجه 1402-ماهانه'!R69</f>
        <v>#REF!</v>
      </c>
      <c r="AF72" s="17">
        <v>6630000</v>
      </c>
      <c r="AG72" s="228" t="e">
        <f t="shared" si="64"/>
        <v>#REF!</v>
      </c>
      <c r="AH72" s="230">
        <f t="shared" si="70"/>
        <v>66300</v>
      </c>
      <c r="AI72" s="232">
        <v>17521</v>
      </c>
      <c r="AJ72" s="17">
        <v>5651981366</v>
      </c>
      <c r="AK72" s="256">
        <v>22820</v>
      </c>
      <c r="AL72" s="188" t="e">
        <f t="shared" si="57"/>
        <v>#REF!</v>
      </c>
      <c r="AM72" s="235">
        <f t="shared" si="62"/>
        <v>0.34419306184012066</v>
      </c>
      <c r="AN72" s="238">
        <v>50026</v>
      </c>
      <c r="AO72" s="212" t="e">
        <f t="shared" si="58"/>
        <v>#REF!</v>
      </c>
      <c r="AP72" s="224">
        <f t="shared" si="37"/>
        <v>0.75453996983408744</v>
      </c>
      <c r="AQ72" s="241" t="e">
        <f t="shared" si="65"/>
        <v>#REF!</v>
      </c>
      <c r="AR72" s="244">
        <f t="shared" si="71"/>
        <v>139230</v>
      </c>
      <c r="AS72" s="17">
        <f t="shared" si="72"/>
        <v>46599</v>
      </c>
      <c r="AT72" s="17">
        <f t="shared" si="73"/>
        <v>15062357362</v>
      </c>
      <c r="AU72" s="17">
        <f t="shared" si="74"/>
        <v>59341</v>
      </c>
      <c r="AV72" s="188" t="e">
        <f t="shared" si="59"/>
        <v>#REF!</v>
      </c>
      <c r="AW72" s="246">
        <f t="shared" si="63"/>
        <v>0.42620843209078502</v>
      </c>
    </row>
    <row r="73" spans="1:49" ht="15.75">
      <c r="A73" s="185">
        <v>13020246</v>
      </c>
      <c r="B73" s="185" t="s">
        <v>120</v>
      </c>
      <c r="C73" s="186">
        <v>100</v>
      </c>
      <c r="D73" s="17" t="e">
        <f>'بودجه 1402-ماهانه'!M70</f>
        <v>#REF!</v>
      </c>
      <c r="E73" s="17" t="e">
        <f>'بودجه 1402-ماهانه'!N70</f>
        <v>#REF!</v>
      </c>
      <c r="F73" s="17">
        <v>1650000</v>
      </c>
      <c r="G73" s="228" t="e">
        <f t="shared" si="75"/>
        <v>#REF!</v>
      </c>
      <c r="H73" s="230">
        <f t="shared" si="66"/>
        <v>16500</v>
      </c>
      <c r="I73" s="232">
        <v>5704</v>
      </c>
      <c r="J73" s="17">
        <v>2691094800</v>
      </c>
      <c r="K73" s="256">
        <v>6429</v>
      </c>
      <c r="L73" s="188" t="e">
        <f t="shared" si="53"/>
        <v>#REF!</v>
      </c>
      <c r="M73" s="235">
        <f t="shared" si="60"/>
        <v>0.38963636363636361</v>
      </c>
      <c r="N73" s="238">
        <v>0</v>
      </c>
      <c r="O73" s="212" t="e">
        <f t="shared" si="54"/>
        <v>#REF!</v>
      </c>
      <c r="P73" s="224">
        <f t="shared" si="67"/>
        <v>0</v>
      </c>
      <c r="Q73" s="17" t="e">
        <f>'بودجه 1402-ماهانه'!O70</f>
        <v>#REF!</v>
      </c>
      <c r="R73" s="17" t="e">
        <f>'بودجه 1402-ماهانه'!P70</f>
        <v>#REF!</v>
      </c>
      <c r="S73" s="17">
        <v>1980000</v>
      </c>
      <c r="T73" s="228" t="e">
        <f t="shared" si="27"/>
        <v>#REF!</v>
      </c>
      <c r="U73" s="230">
        <f t="shared" si="68"/>
        <v>19800</v>
      </c>
      <c r="V73" s="232">
        <v>7817</v>
      </c>
      <c r="W73" s="17">
        <v>3674771700</v>
      </c>
      <c r="X73" s="256">
        <v>8690</v>
      </c>
      <c r="Y73" s="188" t="e">
        <f t="shared" si="55"/>
        <v>#REF!</v>
      </c>
      <c r="Z73" s="235">
        <f t="shared" si="61"/>
        <v>0.43888888888888888</v>
      </c>
      <c r="AA73" s="238">
        <v>50199</v>
      </c>
      <c r="AB73" s="212" t="e">
        <f t="shared" si="56"/>
        <v>#REF!</v>
      </c>
      <c r="AC73" s="224">
        <f t="shared" si="69"/>
        <v>2.5353030303030302</v>
      </c>
      <c r="AD73" s="17" t="e">
        <f>'بودجه 1402-ماهانه'!Q70</f>
        <v>#REF!</v>
      </c>
      <c r="AE73" s="17" t="e">
        <f>'بودجه 1402-ماهانه'!R70</f>
        <v>#REF!</v>
      </c>
      <c r="AF73" s="17">
        <v>3300000</v>
      </c>
      <c r="AG73" s="228" t="e">
        <f t="shared" si="64"/>
        <v>#REF!</v>
      </c>
      <c r="AH73" s="230">
        <f t="shared" si="70"/>
        <v>33000</v>
      </c>
      <c r="AI73" s="232">
        <v>16544</v>
      </c>
      <c r="AJ73" s="17">
        <v>7777334400</v>
      </c>
      <c r="AK73" s="256">
        <v>19693</v>
      </c>
      <c r="AL73" s="188" t="e">
        <f t="shared" si="57"/>
        <v>#REF!</v>
      </c>
      <c r="AM73" s="235">
        <f t="shared" si="62"/>
        <v>0.59675757575757571</v>
      </c>
      <c r="AN73" s="238">
        <v>19895</v>
      </c>
      <c r="AO73" s="212" t="e">
        <f t="shared" si="58"/>
        <v>#REF!</v>
      </c>
      <c r="AP73" s="224">
        <f t="shared" si="37"/>
        <v>0.6028787878787879</v>
      </c>
      <c r="AQ73" s="241" t="e">
        <f t="shared" si="65"/>
        <v>#REF!</v>
      </c>
      <c r="AR73" s="244">
        <f t="shared" si="71"/>
        <v>69300</v>
      </c>
      <c r="AS73" s="17">
        <f t="shared" si="72"/>
        <v>30065</v>
      </c>
      <c r="AT73" s="17">
        <f t="shared" si="73"/>
        <v>14143200900</v>
      </c>
      <c r="AU73" s="17">
        <f t="shared" si="74"/>
        <v>34812</v>
      </c>
      <c r="AV73" s="188" t="e">
        <f t="shared" si="59"/>
        <v>#REF!</v>
      </c>
      <c r="AW73" s="246">
        <f t="shared" si="63"/>
        <v>0.50233766233766231</v>
      </c>
    </row>
    <row r="74" spans="1:49" ht="15.75">
      <c r="A74" s="187">
        <v>13010254</v>
      </c>
      <c r="B74" s="193" t="s">
        <v>380</v>
      </c>
      <c r="C74" s="186">
        <v>42</v>
      </c>
      <c r="D74" s="17" t="e">
        <f>'بودجه 1402-ماهانه'!M71</f>
        <v>#REF!</v>
      </c>
      <c r="E74" s="17" t="e">
        <f>'بودجه 1402-ماهانه'!N71</f>
        <v>#REF!</v>
      </c>
      <c r="F74" s="17">
        <v>1058400</v>
      </c>
      <c r="G74" s="228" t="e">
        <f t="shared" si="75"/>
        <v>#REF!</v>
      </c>
      <c r="H74" s="230">
        <f t="shared" si="66"/>
        <v>25200</v>
      </c>
      <c r="I74" s="232"/>
      <c r="J74" s="17"/>
      <c r="K74" s="256">
        <v>0</v>
      </c>
      <c r="L74" s="189" t="e">
        <f>(I74+I75)/G74</f>
        <v>#REF!</v>
      </c>
      <c r="M74" s="235">
        <f>(K74+K75)/H74</f>
        <v>1.6825396825396827E-2</v>
      </c>
      <c r="N74" s="238">
        <v>0</v>
      </c>
      <c r="O74" s="212" t="e">
        <f>(N74+N75)/G74</f>
        <v>#REF!</v>
      </c>
      <c r="P74" s="225">
        <f>(N74+N75)/H74</f>
        <v>0</v>
      </c>
      <c r="Q74" s="17" t="e">
        <f>'بودجه 1402-ماهانه'!O71</f>
        <v>#REF!</v>
      </c>
      <c r="R74" s="17" t="e">
        <f>'بودجه 1402-ماهانه'!P71</f>
        <v>#REF!</v>
      </c>
      <c r="S74" s="17">
        <v>1270080</v>
      </c>
      <c r="T74" s="228" t="e">
        <f t="shared" si="27"/>
        <v>#REF!</v>
      </c>
      <c r="U74" s="230">
        <f t="shared" si="68"/>
        <v>30240</v>
      </c>
      <c r="V74" s="232"/>
      <c r="W74" s="17"/>
      <c r="X74" s="256">
        <v>0</v>
      </c>
      <c r="Y74" s="189" t="e">
        <f>(V74+V75)/T74</f>
        <v>#REF!</v>
      </c>
      <c r="Z74" s="235">
        <f>(X74+X75)/U74</f>
        <v>0.46560846560846558</v>
      </c>
      <c r="AA74" s="238">
        <v>42012</v>
      </c>
      <c r="AB74" s="212" t="e">
        <f>(AA74+AA75)/T74</f>
        <v>#REF!</v>
      </c>
      <c r="AC74" s="225">
        <f>(AA74+AA75)/U74</f>
        <v>1.3892857142857142</v>
      </c>
      <c r="AD74" s="17" t="e">
        <f>'بودجه 1402-ماهانه'!Q71</f>
        <v>#REF!</v>
      </c>
      <c r="AE74" s="17" t="e">
        <f>'بودجه 1402-ماهانه'!R71</f>
        <v>#REF!</v>
      </c>
      <c r="AF74" s="17">
        <v>2116800</v>
      </c>
      <c r="AG74" s="228" t="e">
        <f t="shared" si="64"/>
        <v>#REF!</v>
      </c>
      <c r="AH74" s="230">
        <f t="shared" si="70"/>
        <v>50400</v>
      </c>
      <c r="AI74" s="232">
        <v>1416</v>
      </c>
      <c r="AJ74" s="17">
        <v>2101740480</v>
      </c>
      <c r="AK74" s="256">
        <v>1416</v>
      </c>
      <c r="AL74" s="189" t="e">
        <f>(AI74+AI75)/AG74</f>
        <v>#REF!</v>
      </c>
      <c r="AM74" s="235">
        <f>(AK74+AK75)/AH74</f>
        <v>0.34337301587301589</v>
      </c>
      <c r="AN74" s="238">
        <v>0</v>
      </c>
      <c r="AO74" s="212" t="e">
        <f>(AN74+AN75)/AG74</f>
        <v>#REF!</v>
      </c>
      <c r="AP74" s="225">
        <f>(AN74+AN75)/AH74</f>
        <v>0</v>
      </c>
      <c r="AQ74" s="241" t="e">
        <f t="shared" si="65"/>
        <v>#REF!</v>
      </c>
      <c r="AR74" s="244">
        <f t="shared" si="71"/>
        <v>105840</v>
      </c>
      <c r="AS74" s="17">
        <f t="shared" si="72"/>
        <v>1416</v>
      </c>
      <c r="AT74" s="17">
        <f t="shared" si="73"/>
        <v>2101740480</v>
      </c>
      <c r="AU74" s="17">
        <f t="shared" si="74"/>
        <v>1416</v>
      </c>
      <c r="AV74" s="188" t="e">
        <f>(AS74+AS75)/AQ74</f>
        <v>#REF!</v>
      </c>
      <c r="AW74" s="246">
        <f>(AU74+AU75)/AR74</f>
        <v>0.30054799697656842</v>
      </c>
    </row>
    <row r="75" spans="1:49" ht="15.75">
      <c r="A75" s="187">
        <v>13010245</v>
      </c>
      <c r="B75" s="193" t="s">
        <v>692</v>
      </c>
      <c r="C75" s="186">
        <v>42</v>
      </c>
      <c r="D75" s="17"/>
      <c r="E75" s="17"/>
      <c r="F75" s="17"/>
      <c r="G75" s="228"/>
      <c r="H75" s="230">
        <f t="shared" si="66"/>
        <v>0</v>
      </c>
      <c r="I75" s="232">
        <v>424</v>
      </c>
      <c r="J75" s="17">
        <v>507528000</v>
      </c>
      <c r="K75" s="256">
        <v>424</v>
      </c>
      <c r="L75" s="188"/>
      <c r="M75" s="235"/>
      <c r="N75" s="238">
        <v>0</v>
      </c>
      <c r="O75" s="212"/>
      <c r="P75" s="224"/>
      <c r="Q75" s="17"/>
      <c r="R75" s="17"/>
      <c r="S75" s="17"/>
      <c r="T75" s="228"/>
      <c r="U75" s="230"/>
      <c r="V75" s="232">
        <v>14080</v>
      </c>
      <c r="W75" s="17">
        <v>16853760000</v>
      </c>
      <c r="X75" s="256">
        <v>14080</v>
      </c>
      <c r="Y75" s="188"/>
      <c r="Z75" s="235"/>
      <c r="AA75" s="238">
        <v>0</v>
      </c>
      <c r="AB75" s="212"/>
      <c r="AC75" s="224"/>
      <c r="AD75" s="17"/>
      <c r="AE75" s="17"/>
      <c r="AF75" s="17"/>
      <c r="AG75" s="228">
        <f t="shared" si="64"/>
        <v>0</v>
      </c>
      <c r="AH75" s="230">
        <f t="shared" si="70"/>
        <v>0</v>
      </c>
      <c r="AI75" s="232">
        <v>15890</v>
      </c>
      <c r="AJ75" s="17">
        <v>23256560880</v>
      </c>
      <c r="AK75" s="256">
        <v>15890</v>
      </c>
      <c r="AL75" s="188"/>
      <c r="AM75" s="235"/>
      <c r="AN75" s="238">
        <v>0</v>
      </c>
      <c r="AO75" s="212"/>
      <c r="AP75" s="224"/>
      <c r="AQ75" s="241">
        <f t="shared" si="65"/>
        <v>0</v>
      </c>
      <c r="AR75" s="244">
        <f t="shared" si="71"/>
        <v>0</v>
      </c>
      <c r="AS75" s="17">
        <f t="shared" si="72"/>
        <v>30394</v>
      </c>
      <c r="AT75" s="17">
        <f t="shared" si="73"/>
        <v>40617848880</v>
      </c>
      <c r="AU75" s="17">
        <f t="shared" si="74"/>
        <v>30394</v>
      </c>
      <c r="AV75" s="188"/>
      <c r="AW75" s="246"/>
    </row>
    <row r="76" spans="1:49" ht="15.75">
      <c r="A76" s="185">
        <v>13010202</v>
      </c>
      <c r="B76" s="185" t="s">
        <v>122</v>
      </c>
      <c r="C76" s="186">
        <v>6</v>
      </c>
      <c r="D76" s="17" t="e">
        <f>'بودجه 1402-ماهانه'!M72</f>
        <v>#REF!</v>
      </c>
      <c r="E76" s="17" t="e">
        <f>'بودجه 1402-ماهانه'!N72</f>
        <v>#REF!</v>
      </c>
      <c r="F76" s="17">
        <v>216000</v>
      </c>
      <c r="G76" s="228" t="e">
        <f t="shared" si="75"/>
        <v>#REF!</v>
      </c>
      <c r="H76" s="230">
        <f t="shared" si="66"/>
        <v>36000</v>
      </c>
      <c r="I76" s="232"/>
      <c r="J76" s="17"/>
      <c r="K76" s="256">
        <v>0</v>
      </c>
      <c r="L76" s="188" t="e">
        <f>I76/G76</f>
        <v>#REF!</v>
      </c>
      <c r="M76" s="235">
        <f>K76/H76</f>
        <v>0</v>
      </c>
      <c r="N76" s="238">
        <v>0</v>
      </c>
      <c r="O76" s="212" t="e">
        <f>N76/G76</f>
        <v>#REF!</v>
      </c>
      <c r="P76" s="224">
        <f t="shared" si="67"/>
        <v>0</v>
      </c>
      <c r="Q76" s="17" t="e">
        <f>'بودجه 1402-ماهانه'!O72</f>
        <v>#REF!</v>
      </c>
      <c r="R76" s="17" t="e">
        <f>'بودجه 1402-ماهانه'!P72</f>
        <v>#REF!</v>
      </c>
      <c r="S76" s="17">
        <v>259200</v>
      </c>
      <c r="T76" s="228" t="e">
        <f t="shared" ref="T76:T107" si="76">Q76/C76</f>
        <v>#REF!</v>
      </c>
      <c r="U76" s="230">
        <f t="shared" si="68"/>
        <v>43200</v>
      </c>
      <c r="V76" s="232"/>
      <c r="W76" s="17"/>
      <c r="X76" s="256">
        <v>0</v>
      </c>
      <c r="Y76" s="188" t="e">
        <f>V76/T76</f>
        <v>#REF!</v>
      </c>
      <c r="Z76" s="235">
        <f>X76/U76</f>
        <v>0</v>
      </c>
      <c r="AA76" s="238">
        <v>38409</v>
      </c>
      <c r="AB76" s="212" t="e">
        <f>AA76/T76</f>
        <v>#REF!</v>
      </c>
      <c r="AC76" s="224">
        <f t="shared" si="69"/>
        <v>0.88909722222222221</v>
      </c>
      <c r="AD76" s="17" t="e">
        <f>'بودجه 1402-ماهانه'!Q72</f>
        <v>#REF!</v>
      </c>
      <c r="AE76" s="17" t="e">
        <f>'بودجه 1402-ماهانه'!R72</f>
        <v>#REF!</v>
      </c>
      <c r="AF76" s="17">
        <v>432000</v>
      </c>
      <c r="AG76" s="228" t="e">
        <f t="shared" si="64"/>
        <v>#REF!</v>
      </c>
      <c r="AH76" s="230">
        <f t="shared" si="70"/>
        <v>72000</v>
      </c>
      <c r="AI76" s="232">
        <v>35548</v>
      </c>
      <c r="AJ76" s="17">
        <v>11914111409</v>
      </c>
      <c r="AK76" s="256">
        <v>35548</v>
      </c>
      <c r="AL76" s="188" t="e">
        <f>AI76/AG76</f>
        <v>#REF!</v>
      </c>
      <c r="AM76" s="235">
        <f>AK76/AH76</f>
        <v>0.49372222222222223</v>
      </c>
      <c r="AN76" s="238">
        <v>0</v>
      </c>
      <c r="AO76" s="212" t="e">
        <f>AN76/AG76</f>
        <v>#REF!</v>
      </c>
      <c r="AP76" s="224">
        <f t="shared" si="37"/>
        <v>0</v>
      </c>
      <c r="AQ76" s="241" t="e">
        <f t="shared" si="65"/>
        <v>#REF!</v>
      </c>
      <c r="AR76" s="244">
        <f t="shared" si="71"/>
        <v>151200</v>
      </c>
      <c r="AS76" s="17">
        <f t="shared" si="72"/>
        <v>35548</v>
      </c>
      <c r="AT76" s="17">
        <f t="shared" si="73"/>
        <v>11914111409</v>
      </c>
      <c r="AU76" s="17">
        <f t="shared" si="74"/>
        <v>35548</v>
      </c>
      <c r="AV76" s="188" t="e">
        <f>AS76/AQ76</f>
        <v>#REF!</v>
      </c>
      <c r="AW76" s="246">
        <f>AU76/AR76</f>
        <v>0.2351058201058201</v>
      </c>
    </row>
    <row r="77" spans="1:49" ht="15.75">
      <c r="A77" s="187">
        <v>13010259</v>
      </c>
      <c r="B77" s="193" t="s">
        <v>681</v>
      </c>
      <c r="C77" s="186">
        <v>100</v>
      </c>
      <c r="D77" s="17" t="e">
        <f>'بودجه 1402-ماهانه'!M73</f>
        <v>#REF!</v>
      </c>
      <c r="E77" s="17" t="e">
        <f>'بودجه 1402-ماهانه'!N73</f>
        <v>#REF!</v>
      </c>
      <c r="F77" s="17">
        <v>780000</v>
      </c>
      <c r="G77" s="228" t="e">
        <f t="shared" si="75"/>
        <v>#REF!</v>
      </c>
      <c r="H77" s="230">
        <f t="shared" si="66"/>
        <v>7800</v>
      </c>
      <c r="I77" s="232">
        <v>900</v>
      </c>
      <c r="J77" s="17">
        <v>351900000</v>
      </c>
      <c r="K77" s="256">
        <v>900</v>
      </c>
      <c r="L77" s="188" t="e">
        <f>(I77+I78)/G77</f>
        <v>#REF!</v>
      </c>
      <c r="M77" s="235">
        <f>(K77+K78)/H77</f>
        <v>0.40692307692307694</v>
      </c>
      <c r="N77" s="238">
        <v>0</v>
      </c>
      <c r="O77" s="212" t="e">
        <f>(N77+N78)/G77</f>
        <v>#REF!</v>
      </c>
      <c r="P77" s="225">
        <f>(N77+N78)/H77</f>
        <v>0</v>
      </c>
      <c r="Q77" s="17" t="e">
        <f>'بودجه 1402-ماهانه'!O73</f>
        <v>#REF!</v>
      </c>
      <c r="R77" s="17" t="e">
        <f>'بودجه 1402-ماهانه'!P73</f>
        <v>#REF!</v>
      </c>
      <c r="S77" s="17">
        <v>936000</v>
      </c>
      <c r="T77" s="228" t="e">
        <f t="shared" si="76"/>
        <v>#REF!</v>
      </c>
      <c r="U77" s="230">
        <f t="shared" si="68"/>
        <v>9360</v>
      </c>
      <c r="V77" s="232">
        <v>268</v>
      </c>
      <c r="W77" s="17">
        <v>104788000</v>
      </c>
      <c r="X77" s="256">
        <v>304</v>
      </c>
      <c r="Y77" s="188" t="e">
        <f>(V77+V78)/T77</f>
        <v>#REF!</v>
      </c>
      <c r="Z77" s="235">
        <f>(X77+X78)/U77</f>
        <v>0.39636752136752135</v>
      </c>
      <c r="AA77" s="238">
        <v>0</v>
      </c>
      <c r="AB77" s="212" t="e">
        <f>(AA77+AA78)/T77</f>
        <v>#REF!</v>
      </c>
      <c r="AC77" s="225">
        <f>(AA77+AA78)/U77</f>
        <v>0</v>
      </c>
      <c r="AD77" s="17" t="e">
        <f>'بودجه 1402-ماهانه'!Q73</f>
        <v>#REF!</v>
      </c>
      <c r="AE77" s="17" t="e">
        <f>'بودجه 1402-ماهانه'!R73</f>
        <v>#REF!</v>
      </c>
      <c r="AF77" s="17">
        <v>1560000</v>
      </c>
      <c r="AG77" s="228" t="e">
        <f t="shared" si="64"/>
        <v>#REF!</v>
      </c>
      <c r="AH77" s="230">
        <f t="shared" si="70"/>
        <v>15600</v>
      </c>
      <c r="AI77" s="232">
        <v>63</v>
      </c>
      <c r="AJ77" s="17">
        <v>24633000</v>
      </c>
      <c r="AK77" s="256">
        <v>71</v>
      </c>
      <c r="AL77" s="188" t="e">
        <f>(AI77+AI78)/AG77</f>
        <v>#REF!</v>
      </c>
      <c r="AM77" s="235">
        <f>(AK77+AK78)/AH77</f>
        <v>0.24134615384615385</v>
      </c>
      <c r="AN77" s="238">
        <v>20433</v>
      </c>
      <c r="AO77" s="212" t="e">
        <f>(AN77+AN78)/AG77</f>
        <v>#REF!</v>
      </c>
      <c r="AP77" s="225">
        <f>(AN77+AN78)/AH77</f>
        <v>1.3098076923076922</v>
      </c>
      <c r="AQ77" s="241" t="e">
        <f t="shared" si="65"/>
        <v>#REF!</v>
      </c>
      <c r="AR77" s="244">
        <f t="shared" si="71"/>
        <v>32760</v>
      </c>
      <c r="AS77" s="17">
        <f t="shared" si="72"/>
        <v>1231</v>
      </c>
      <c r="AT77" s="17">
        <f t="shared" si="73"/>
        <v>481321000</v>
      </c>
      <c r="AU77" s="17">
        <f t="shared" si="74"/>
        <v>1275</v>
      </c>
      <c r="AV77" s="188" t="e">
        <f>(AS77+AS78)/AQ77</f>
        <v>#REF!</v>
      </c>
      <c r="AW77" s="246">
        <f>(AU77+AU78)/AR77</f>
        <v>0.32506105006105007</v>
      </c>
    </row>
    <row r="78" spans="1:49" ht="15.75">
      <c r="A78" s="187">
        <v>13020249</v>
      </c>
      <c r="B78" s="193" t="s">
        <v>682</v>
      </c>
      <c r="C78" s="186">
        <v>100</v>
      </c>
      <c r="D78" s="17"/>
      <c r="E78" s="17"/>
      <c r="F78" s="17"/>
      <c r="G78" s="228"/>
      <c r="H78" s="230">
        <f t="shared" si="66"/>
        <v>0</v>
      </c>
      <c r="I78" s="232">
        <v>2260</v>
      </c>
      <c r="J78" s="17">
        <v>526175536</v>
      </c>
      <c r="K78" s="256">
        <v>2274</v>
      </c>
      <c r="L78" s="188"/>
      <c r="M78" s="235"/>
      <c r="N78" s="238">
        <v>0</v>
      </c>
      <c r="O78" s="212"/>
      <c r="P78" s="224"/>
      <c r="Q78" s="17"/>
      <c r="R78" s="17"/>
      <c r="S78" s="17"/>
      <c r="T78" s="228">
        <f t="shared" si="76"/>
        <v>0</v>
      </c>
      <c r="U78" s="230"/>
      <c r="V78" s="232">
        <v>2231</v>
      </c>
      <c r="W78" s="17">
        <v>535601814</v>
      </c>
      <c r="X78" s="256">
        <v>3406</v>
      </c>
      <c r="Y78" s="188"/>
      <c r="Z78" s="235"/>
      <c r="AA78" s="238">
        <v>0</v>
      </c>
      <c r="AB78" s="212"/>
      <c r="AC78" s="224"/>
      <c r="AD78" s="17"/>
      <c r="AE78" s="17"/>
      <c r="AF78" s="17"/>
      <c r="AG78" s="228">
        <f t="shared" si="64"/>
        <v>0</v>
      </c>
      <c r="AH78" s="230">
        <f t="shared" si="70"/>
        <v>0</v>
      </c>
      <c r="AI78" s="232">
        <v>2497</v>
      </c>
      <c r="AJ78" s="17">
        <v>586366400</v>
      </c>
      <c r="AK78" s="256">
        <v>3694</v>
      </c>
      <c r="AL78" s="188"/>
      <c r="AM78" s="235"/>
      <c r="AN78" s="238">
        <v>0</v>
      </c>
      <c r="AO78" s="212"/>
      <c r="AP78" s="224"/>
      <c r="AQ78" s="241">
        <f t="shared" si="65"/>
        <v>0</v>
      </c>
      <c r="AR78" s="244">
        <f t="shared" si="71"/>
        <v>0</v>
      </c>
      <c r="AS78" s="17">
        <f t="shared" si="72"/>
        <v>6988</v>
      </c>
      <c r="AT78" s="17">
        <f t="shared" si="73"/>
        <v>1648143750</v>
      </c>
      <c r="AU78" s="17">
        <f t="shared" si="74"/>
        <v>9374</v>
      </c>
      <c r="AV78" s="188"/>
      <c r="AW78" s="246"/>
    </row>
    <row r="79" spans="1:49" ht="15.75">
      <c r="A79" s="185">
        <v>13010307</v>
      </c>
      <c r="B79" s="185" t="s">
        <v>381</v>
      </c>
      <c r="C79" s="186">
        <v>30</v>
      </c>
      <c r="D79" s="17" t="e">
        <f>'بودجه 1402-ماهانه'!M74</f>
        <v>#REF!</v>
      </c>
      <c r="E79" s="17" t="e">
        <f>'بودجه 1402-ماهانه'!N74</f>
        <v>#REF!</v>
      </c>
      <c r="F79" s="17">
        <v>297000</v>
      </c>
      <c r="G79" s="228" t="e">
        <f t="shared" si="75"/>
        <v>#REF!</v>
      </c>
      <c r="H79" s="230">
        <f t="shared" si="66"/>
        <v>9900</v>
      </c>
      <c r="I79" s="232">
        <v>7636</v>
      </c>
      <c r="J79" s="17">
        <v>1974398214</v>
      </c>
      <c r="K79" s="256">
        <v>7665.25</v>
      </c>
      <c r="L79" s="188" t="e">
        <f>I79/G79</f>
        <v>#REF!</v>
      </c>
      <c r="M79" s="235">
        <f>K79/H79</f>
        <v>0.77426767676767672</v>
      </c>
      <c r="N79" s="238">
        <v>49108</v>
      </c>
      <c r="O79" s="212" t="e">
        <f>N79/G79</f>
        <v>#REF!</v>
      </c>
      <c r="P79" s="224">
        <f t="shared" si="67"/>
        <v>4.9604040404040406</v>
      </c>
      <c r="Q79" s="17" t="e">
        <f>'بودجه 1402-ماهانه'!O74</f>
        <v>#REF!</v>
      </c>
      <c r="R79" s="17" t="e">
        <f>'بودجه 1402-ماهانه'!P74</f>
        <v>#REF!</v>
      </c>
      <c r="S79" s="17">
        <v>356400</v>
      </c>
      <c r="T79" s="228" t="e">
        <f t="shared" si="76"/>
        <v>#REF!</v>
      </c>
      <c r="U79" s="230">
        <f t="shared" si="68"/>
        <v>11880</v>
      </c>
      <c r="V79" s="232">
        <v>28695</v>
      </c>
      <c r="W79" s="17">
        <v>7840224000</v>
      </c>
      <c r="X79" s="256">
        <v>28695</v>
      </c>
      <c r="Y79" s="188" t="e">
        <f>V79/T79</f>
        <v>#REF!</v>
      </c>
      <c r="Z79" s="235">
        <f>X79/U79</f>
        <v>2.4154040404040402</v>
      </c>
      <c r="AA79" s="238">
        <v>0</v>
      </c>
      <c r="AB79" s="212" t="e">
        <f>AA79/T79</f>
        <v>#REF!</v>
      </c>
      <c r="AC79" s="224">
        <f t="shared" si="69"/>
        <v>0</v>
      </c>
      <c r="AD79" s="17" t="e">
        <f>'بودجه 1402-ماهانه'!Q74</f>
        <v>#REF!</v>
      </c>
      <c r="AE79" s="17" t="e">
        <f>'بودجه 1402-ماهانه'!R74</f>
        <v>#REF!</v>
      </c>
      <c r="AF79" s="17">
        <v>594000</v>
      </c>
      <c r="AG79" s="228" t="e">
        <f t="shared" si="64"/>
        <v>#REF!</v>
      </c>
      <c r="AH79" s="230">
        <f t="shared" si="70"/>
        <v>19800</v>
      </c>
      <c r="AI79" s="232">
        <v>17488</v>
      </c>
      <c r="AJ79" s="17">
        <v>5423879250</v>
      </c>
      <c r="AK79" s="256">
        <v>17534</v>
      </c>
      <c r="AL79" s="188" t="e">
        <f>AI79/AG79</f>
        <v>#REF!</v>
      </c>
      <c r="AM79" s="235">
        <f>AK79/AH79</f>
        <v>0.88555555555555554</v>
      </c>
      <c r="AN79" s="238">
        <v>0</v>
      </c>
      <c r="AO79" s="212" t="e">
        <f>AN79/AG79</f>
        <v>#REF!</v>
      </c>
      <c r="AP79" s="224">
        <f t="shared" si="37"/>
        <v>0</v>
      </c>
      <c r="AQ79" s="241" t="e">
        <f t="shared" si="65"/>
        <v>#REF!</v>
      </c>
      <c r="AR79" s="244">
        <f t="shared" si="71"/>
        <v>41580</v>
      </c>
      <c r="AS79" s="17">
        <f t="shared" si="72"/>
        <v>53819</v>
      </c>
      <c r="AT79" s="17">
        <f t="shared" si="73"/>
        <v>15238501464</v>
      </c>
      <c r="AU79" s="17">
        <f t="shared" si="74"/>
        <v>53894.25</v>
      </c>
      <c r="AV79" s="188" t="e">
        <f>AS79/AQ79</f>
        <v>#REF!</v>
      </c>
      <c r="AW79" s="246">
        <f>AU79/AR79</f>
        <v>1.2961580086580087</v>
      </c>
    </row>
    <row r="80" spans="1:49" ht="15.75">
      <c r="A80" s="185">
        <v>13010232</v>
      </c>
      <c r="B80" s="185" t="s">
        <v>128</v>
      </c>
      <c r="C80" s="186">
        <v>100</v>
      </c>
      <c r="D80" s="17" t="e">
        <f>'بودجه 1402-ماهانه'!M75</f>
        <v>#REF!</v>
      </c>
      <c r="E80" s="17" t="e">
        <f>'بودجه 1402-ماهانه'!N75</f>
        <v>#REF!</v>
      </c>
      <c r="F80" s="17">
        <v>270000</v>
      </c>
      <c r="G80" s="228" t="e">
        <f t="shared" si="75"/>
        <v>#REF!</v>
      </c>
      <c r="H80" s="230">
        <f t="shared" si="66"/>
        <v>2700</v>
      </c>
      <c r="I80" s="232">
        <v>12</v>
      </c>
      <c r="J80" s="17">
        <v>2844000</v>
      </c>
      <c r="K80" s="256">
        <v>12</v>
      </c>
      <c r="L80" s="189" t="e">
        <f>I80/G80</f>
        <v>#REF!</v>
      </c>
      <c r="M80" s="235">
        <f t="shared" ref="M80:M96" si="77">K80/H80</f>
        <v>4.4444444444444444E-3</v>
      </c>
      <c r="N80" s="238">
        <v>0</v>
      </c>
      <c r="O80" s="212" t="e">
        <f>N80/G80</f>
        <v>#REF!</v>
      </c>
      <c r="P80" s="224">
        <f t="shared" si="67"/>
        <v>0</v>
      </c>
      <c r="Q80" s="17" t="e">
        <f>'بودجه 1402-ماهانه'!O75</f>
        <v>#REF!</v>
      </c>
      <c r="R80" s="17" t="e">
        <f>'بودجه 1402-ماهانه'!P75</f>
        <v>#REF!</v>
      </c>
      <c r="S80" s="17">
        <v>324000</v>
      </c>
      <c r="T80" s="228" t="e">
        <f t="shared" si="76"/>
        <v>#REF!</v>
      </c>
      <c r="U80" s="230">
        <f t="shared" si="68"/>
        <v>3240</v>
      </c>
      <c r="V80" s="232">
        <v>6</v>
      </c>
      <c r="W80" s="17">
        <v>1422000</v>
      </c>
      <c r="X80" s="256">
        <v>6</v>
      </c>
      <c r="Y80" s="189" t="e">
        <f>V80/T80</f>
        <v>#REF!</v>
      </c>
      <c r="Z80" s="235">
        <f t="shared" ref="Z80:Z96" si="78">X80/U80</f>
        <v>1.8518518518518519E-3</v>
      </c>
      <c r="AA80" s="238">
        <v>0</v>
      </c>
      <c r="AB80" s="212" t="e">
        <f>AA80/T80</f>
        <v>#REF!</v>
      </c>
      <c r="AC80" s="224">
        <f t="shared" si="69"/>
        <v>0</v>
      </c>
      <c r="AD80" s="17" t="e">
        <f>'بودجه 1402-ماهانه'!Q75</f>
        <v>#REF!</v>
      </c>
      <c r="AE80" s="17" t="e">
        <f>'بودجه 1402-ماهانه'!R75</f>
        <v>#REF!</v>
      </c>
      <c r="AF80" s="17">
        <v>540000</v>
      </c>
      <c r="AG80" s="228" t="e">
        <f t="shared" si="64"/>
        <v>#REF!</v>
      </c>
      <c r="AH80" s="230">
        <f t="shared" si="70"/>
        <v>5400</v>
      </c>
      <c r="AI80" s="232">
        <v>6</v>
      </c>
      <c r="AJ80" s="17">
        <v>1966800</v>
      </c>
      <c r="AK80" s="256">
        <v>6</v>
      </c>
      <c r="AL80" s="189" t="e">
        <f>AI80/AG80</f>
        <v>#REF!</v>
      </c>
      <c r="AM80" s="235">
        <f t="shared" ref="AM80:AM96" si="79">AK80/AH80</f>
        <v>1.1111111111111111E-3</v>
      </c>
      <c r="AN80" s="238">
        <v>0</v>
      </c>
      <c r="AO80" s="212" t="e">
        <f>AN80/AG80</f>
        <v>#REF!</v>
      </c>
      <c r="AP80" s="224">
        <f t="shared" si="37"/>
        <v>0</v>
      </c>
      <c r="AQ80" s="241" t="e">
        <f t="shared" si="65"/>
        <v>#REF!</v>
      </c>
      <c r="AR80" s="244">
        <f t="shared" si="71"/>
        <v>11340</v>
      </c>
      <c r="AS80" s="17">
        <f t="shared" si="72"/>
        <v>24</v>
      </c>
      <c r="AT80" s="17">
        <f t="shared" si="73"/>
        <v>6232800</v>
      </c>
      <c r="AU80" s="17">
        <f t="shared" si="74"/>
        <v>24</v>
      </c>
      <c r="AV80" s="191" t="e">
        <f>AS80/AQ80</f>
        <v>#REF!</v>
      </c>
      <c r="AW80" s="246">
        <f t="shared" ref="AW80:AW96" si="80">AU80/AR80</f>
        <v>2.1164021164021165E-3</v>
      </c>
    </row>
    <row r="81" spans="1:49" ht="15.75">
      <c r="A81" s="185">
        <v>13010233</v>
      </c>
      <c r="B81" s="185" t="s">
        <v>129</v>
      </c>
      <c r="C81" s="186">
        <v>100</v>
      </c>
      <c r="D81" s="17" t="e">
        <f>'بودجه 1402-ماهانه'!M76</f>
        <v>#REF!</v>
      </c>
      <c r="E81" s="17" t="e">
        <f>'بودجه 1402-ماهانه'!N76</f>
        <v>#REF!</v>
      </c>
      <c r="F81" s="17">
        <v>840000</v>
      </c>
      <c r="G81" s="228" t="e">
        <f t="shared" si="75"/>
        <v>#REF!</v>
      </c>
      <c r="H81" s="230">
        <f t="shared" si="66"/>
        <v>8400</v>
      </c>
      <c r="I81" s="232"/>
      <c r="J81" s="17"/>
      <c r="K81" s="256">
        <v>0</v>
      </c>
      <c r="L81" s="188" t="e">
        <f>I81/G81</f>
        <v>#REF!</v>
      </c>
      <c r="M81" s="235">
        <f t="shared" si="77"/>
        <v>0</v>
      </c>
      <c r="N81" s="238">
        <v>0</v>
      </c>
      <c r="O81" s="212" t="e">
        <f>N81/G81</f>
        <v>#REF!</v>
      </c>
      <c r="P81" s="224">
        <f t="shared" si="67"/>
        <v>0</v>
      </c>
      <c r="Q81" s="17" t="e">
        <f>'بودجه 1402-ماهانه'!O76</f>
        <v>#REF!</v>
      </c>
      <c r="R81" s="17" t="e">
        <f>'بودجه 1402-ماهانه'!P76</f>
        <v>#REF!</v>
      </c>
      <c r="S81" s="17">
        <v>1008000</v>
      </c>
      <c r="T81" s="228" t="e">
        <f t="shared" si="76"/>
        <v>#REF!</v>
      </c>
      <c r="U81" s="230">
        <f t="shared" si="68"/>
        <v>10080</v>
      </c>
      <c r="V81" s="232"/>
      <c r="W81" s="17"/>
      <c r="X81" s="256">
        <v>0</v>
      </c>
      <c r="Y81" s="188" t="e">
        <f>V81/T81</f>
        <v>#REF!</v>
      </c>
      <c r="Z81" s="235">
        <f t="shared" si="78"/>
        <v>0</v>
      </c>
      <c r="AA81" s="238">
        <v>0</v>
      </c>
      <c r="AB81" s="212" t="e">
        <f>AA81/T81</f>
        <v>#REF!</v>
      </c>
      <c r="AC81" s="224">
        <f t="shared" si="69"/>
        <v>0</v>
      </c>
      <c r="AD81" s="17" t="e">
        <f>'بودجه 1402-ماهانه'!Q76</f>
        <v>#REF!</v>
      </c>
      <c r="AE81" s="17" t="e">
        <f>'بودجه 1402-ماهانه'!R76</f>
        <v>#REF!</v>
      </c>
      <c r="AF81" s="17">
        <v>1680000</v>
      </c>
      <c r="AG81" s="228" t="e">
        <f t="shared" si="64"/>
        <v>#REF!</v>
      </c>
      <c r="AH81" s="230">
        <f t="shared" si="70"/>
        <v>16800</v>
      </c>
      <c r="AI81" s="232"/>
      <c r="AJ81" s="17"/>
      <c r="AK81" s="256">
        <v>0</v>
      </c>
      <c r="AL81" s="188" t="e">
        <f>AI81/AG81</f>
        <v>#REF!</v>
      </c>
      <c r="AM81" s="235">
        <f t="shared" si="79"/>
        <v>0</v>
      </c>
      <c r="AN81" s="238">
        <v>0</v>
      </c>
      <c r="AO81" s="212" t="e">
        <f>AN81/AG81</f>
        <v>#REF!</v>
      </c>
      <c r="AP81" s="224">
        <f t="shared" si="37"/>
        <v>0</v>
      </c>
      <c r="AQ81" s="241" t="e">
        <f t="shared" si="65"/>
        <v>#REF!</v>
      </c>
      <c r="AR81" s="244">
        <f t="shared" si="71"/>
        <v>35280</v>
      </c>
      <c r="AS81" s="17">
        <f t="shared" si="72"/>
        <v>0</v>
      </c>
      <c r="AT81" s="17">
        <f t="shared" si="73"/>
        <v>0</v>
      </c>
      <c r="AU81" s="17">
        <f t="shared" si="74"/>
        <v>0</v>
      </c>
      <c r="AV81" s="188" t="e">
        <f>AS81/AQ81</f>
        <v>#REF!</v>
      </c>
      <c r="AW81" s="246">
        <f t="shared" si="80"/>
        <v>0</v>
      </c>
    </row>
    <row r="82" spans="1:49" ht="15.75">
      <c r="A82" s="185">
        <v>13020253</v>
      </c>
      <c r="B82" s="185" t="s">
        <v>131</v>
      </c>
      <c r="C82" s="186">
        <v>30</v>
      </c>
      <c r="D82" s="17" t="e">
        <f>'بودجه 1402-ماهانه'!M77</f>
        <v>#REF!</v>
      </c>
      <c r="E82" s="17" t="e">
        <f>'بودجه 1402-ماهانه'!N77</f>
        <v>#REF!</v>
      </c>
      <c r="F82" s="17">
        <v>990000</v>
      </c>
      <c r="G82" s="228" t="e">
        <f t="shared" si="75"/>
        <v>#REF!</v>
      </c>
      <c r="H82" s="230">
        <f t="shared" si="66"/>
        <v>33000</v>
      </c>
      <c r="I82" s="232">
        <v>36487</v>
      </c>
      <c r="J82" s="17">
        <v>8279277162</v>
      </c>
      <c r="K82" s="256">
        <v>39938.400000000001</v>
      </c>
      <c r="L82" s="188" t="e">
        <f>I82/G82</f>
        <v>#REF!</v>
      </c>
      <c r="M82" s="235">
        <f t="shared" si="77"/>
        <v>1.2102545454545455</v>
      </c>
      <c r="N82" s="238">
        <v>0</v>
      </c>
      <c r="O82" s="212" t="e">
        <f>N82/G82</f>
        <v>#REF!</v>
      </c>
      <c r="P82" s="224">
        <f t="shared" si="67"/>
        <v>0</v>
      </c>
      <c r="Q82" s="17" t="e">
        <f>'بودجه 1402-ماهانه'!O77</f>
        <v>#REF!</v>
      </c>
      <c r="R82" s="17" t="e">
        <f>'بودجه 1402-ماهانه'!P77</f>
        <v>#REF!</v>
      </c>
      <c r="S82" s="17">
        <v>1188000</v>
      </c>
      <c r="T82" s="228" t="e">
        <f t="shared" si="76"/>
        <v>#REF!</v>
      </c>
      <c r="U82" s="230">
        <f t="shared" si="68"/>
        <v>39600</v>
      </c>
      <c r="V82" s="232">
        <v>50774</v>
      </c>
      <c r="W82" s="17">
        <v>11774758542</v>
      </c>
      <c r="X82" s="256">
        <v>54263.378880000004</v>
      </c>
      <c r="Y82" s="188" t="e">
        <f>V82/T82</f>
        <v>#REF!</v>
      </c>
      <c r="Z82" s="235">
        <f t="shared" si="78"/>
        <v>1.3702873454545454</v>
      </c>
      <c r="AA82" s="238">
        <v>156437</v>
      </c>
      <c r="AB82" s="212" t="e">
        <f>AA82/T82</f>
        <v>#REF!</v>
      </c>
      <c r="AC82" s="224">
        <f t="shared" si="69"/>
        <v>3.950429292929293</v>
      </c>
      <c r="AD82" s="17" t="e">
        <f>'بودجه 1402-ماهانه'!Q77</f>
        <v>#REF!</v>
      </c>
      <c r="AE82" s="17" t="e">
        <f>'بودجه 1402-ماهانه'!R77</f>
        <v>#REF!</v>
      </c>
      <c r="AF82" s="17">
        <v>1980000</v>
      </c>
      <c r="AG82" s="228" t="e">
        <f t="shared" si="64"/>
        <v>#REF!</v>
      </c>
      <c r="AH82" s="230">
        <f t="shared" si="70"/>
        <v>66000</v>
      </c>
      <c r="AI82" s="232">
        <v>49887</v>
      </c>
      <c r="AJ82" s="17">
        <v>12918881426</v>
      </c>
      <c r="AK82" s="256">
        <v>55989</v>
      </c>
      <c r="AL82" s="188" t="e">
        <f>AI82/AG82</f>
        <v>#REF!</v>
      </c>
      <c r="AM82" s="235">
        <f t="shared" si="79"/>
        <v>0.84831818181818186</v>
      </c>
      <c r="AN82" s="238">
        <v>156822</v>
      </c>
      <c r="AO82" s="212" t="e">
        <f>AN82/AG82</f>
        <v>#REF!</v>
      </c>
      <c r="AP82" s="224">
        <f t="shared" si="37"/>
        <v>2.3760909090909093</v>
      </c>
      <c r="AQ82" s="241" t="e">
        <f t="shared" si="65"/>
        <v>#REF!</v>
      </c>
      <c r="AR82" s="244">
        <f t="shared" si="71"/>
        <v>138600</v>
      </c>
      <c r="AS82" s="17">
        <f t="shared" si="72"/>
        <v>137148</v>
      </c>
      <c r="AT82" s="17">
        <f t="shared" si="73"/>
        <v>32972917130</v>
      </c>
      <c r="AU82" s="17">
        <f t="shared" si="74"/>
        <v>150190.77888</v>
      </c>
      <c r="AV82" s="188" t="e">
        <f>AS82/AQ82</f>
        <v>#REF!</v>
      </c>
      <c r="AW82" s="246">
        <f t="shared" si="80"/>
        <v>1.0836275532467532</v>
      </c>
    </row>
    <row r="83" spans="1:49" ht="15.75">
      <c r="A83" s="185">
        <v>13020268</v>
      </c>
      <c r="B83" s="185" t="s">
        <v>382</v>
      </c>
      <c r="C83" s="186">
        <v>60</v>
      </c>
      <c r="D83" s="17" t="e">
        <f>'بودجه 1402-ماهانه'!M78</f>
        <v>#REF!</v>
      </c>
      <c r="E83" s="17" t="e">
        <f>'بودجه 1402-ماهانه'!N78</f>
        <v>#REF!</v>
      </c>
      <c r="F83" s="17">
        <v>1800000</v>
      </c>
      <c r="G83" s="228" t="e">
        <f t="shared" si="75"/>
        <v>#REF!</v>
      </c>
      <c r="H83" s="230">
        <f t="shared" si="66"/>
        <v>30000</v>
      </c>
      <c r="I83" s="232">
        <v>628</v>
      </c>
      <c r="J83" s="17">
        <v>671563440</v>
      </c>
      <c r="K83" s="256">
        <v>628</v>
      </c>
      <c r="L83" s="188" t="e">
        <f>I83/G83</f>
        <v>#REF!</v>
      </c>
      <c r="M83" s="235">
        <f t="shared" si="77"/>
        <v>2.0933333333333335E-2</v>
      </c>
      <c r="N83" s="238">
        <v>0</v>
      </c>
      <c r="O83" s="212" t="e">
        <f>N83/G83</f>
        <v>#REF!</v>
      </c>
      <c r="P83" s="224">
        <f t="shared" si="67"/>
        <v>0</v>
      </c>
      <c r="Q83" s="17" t="e">
        <f>'بودجه 1402-ماهانه'!O78</f>
        <v>#REF!</v>
      </c>
      <c r="R83" s="17" t="e">
        <f>'بودجه 1402-ماهانه'!P78</f>
        <v>#REF!</v>
      </c>
      <c r="S83" s="17">
        <v>2160000</v>
      </c>
      <c r="T83" s="228" t="e">
        <f t="shared" si="76"/>
        <v>#REF!</v>
      </c>
      <c r="U83" s="230">
        <f t="shared" si="68"/>
        <v>36000</v>
      </c>
      <c r="V83" s="232">
        <v>339</v>
      </c>
      <c r="W83" s="17">
        <v>123866040</v>
      </c>
      <c r="X83" s="256">
        <v>596</v>
      </c>
      <c r="Y83" s="188" t="e">
        <f>V83/T83</f>
        <v>#REF!</v>
      </c>
      <c r="Z83" s="235">
        <f t="shared" si="78"/>
        <v>1.6555555555555556E-2</v>
      </c>
      <c r="AA83" s="238">
        <v>0</v>
      </c>
      <c r="AB83" s="212" t="e">
        <f>AA83/T83</f>
        <v>#REF!</v>
      </c>
      <c r="AC83" s="224">
        <f t="shared" si="69"/>
        <v>0</v>
      </c>
      <c r="AD83" s="17" t="e">
        <f>'بودجه 1402-ماهانه'!Q78</f>
        <v>#REF!</v>
      </c>
      <c r="AE83" s="17" t="e">
        <f>'بودجه 1402-ماهانه'!R78</f>
        <v>#REF!</v>
      </c>
      <c r="AF83" s="17">
        <v>3600000</v>
      </c>
      <c r="AG83" s="228" t="e">
        <f t="shared" si="64"/>
        <v>#REF!</v>
      </c>
      <c r="AH83" s="230">
        <f t="shared" si="70"/>
        <v>60000</v>
      </c>
      <c r="AI83" s="232"/>
      <c r="AJ83" s="17"/>
      <c r="AK83" s="256">
        <v>0</v>
      </c>
      <c r="AL83" s="188" t="e">
        <f>AI83/AG83</f>
        <v>#REF!</v>
      </c>
      <c r="AM83" s="235">
        <f t="shared" si="79"/>
        <v>0</v>
      </c>
      <c r="AN83" s="238">
        <v>0</v>
      </c>
      <c r="AO83" s="212" t="e">
        <f>AN83/AG83</f>
        <v>#REF!</v>
      </c>
      <c r="AP83" s="224">
        <f t="shared" si="37"/>
        <v>0</v>
      </c>
      <c r="AQ83" s="241" t="e">
        <f t="shared" si="65"/>
        <v>#REF!</v>
      </c>
      <c r="AR83" s="244">
        <f t="shared" si="71"/>
        <v>126000</v>
      </c>
      <c r="AS83" s="17">
        <f t="shared" si="72"/>
        <v>967</v>
      </c>
      <c r="AT83" s="17">
        <f t="shared" si="73"/>
        <v>795429480</v>
      </c>
      <c r="AU83" s="17">
        <f t="shared" si="74"/>
        <v>1224</v>
      </c>
      <c r="AV83" s="191" t="e">
        <f>AS83/AQ83</f>
        <v>#REF!</v>
      </c>
      <c r="AW83" s="246">
        <f t="shared" si="80"/>
        <v>9.7142857142857135E-3</v>
      </c>
    </row>
    <row r="84" spans="1:49" ht="15.75">
      <c r="A84" s="185">
        <v>13010221</v>
      </c>
      <c r="B84" s="185" t="s">
        <v>133</v>
      </c>
      <c r="C84" s="186">
        <v>100</v>
      </c>
      <c r="D84" s="17" t="e">
        <f>'بودجه 1402-ماهانه'!M79</f>
        <v>#REF!</v>
      </c>
      <c r="E84" s="17" t="e">
        <f>'بودجه 1402-ماهانه'!N79</f>
        <v>#REF!</v>
      </c>
      <c r="F84" s="17">
        <v>0</v>
      </c>
      <c r="G84" s="228" t="e">
        <f t="shared" si="75"/>
        <v>#REF!</v>
      </c>
      <c r="H84" s="230">
        <f t="shared" si="66"/>
        <v>0</v>
      </c>
      <c r="I84" s="232"/>
      <c r="J84" s="17"/>
      <c r="K84" s="256">
        <v>0</v>
      </c>
      <c r="L84" s="188"/>
      <c r="M84" s="235"/>
      <c r="N84" s="238">
        <v>0</v>
      </c>
      <c r="O84" s="212"/>
      <c r="P84" s="224"/>
      <c r="Q84" s="17" t="e">
        <f>'بودجه 1402-ماهانه'!O79</f>
        <v>#REF!</v>
      </c>
      <c r="R84" s="17" t="e">
        <f>'بودجه 1402-ماهانه'!P79</f>
        <v>#REF!</v>
      </c>
      <c r="S84" s="17">
        <v>0</v>
      </c>
      <c r="T84" s="228" t="e">
        <f t="shared" si="76"/>
        <v>#REF!</v>
      </c>
      <c r="U84" s="230">
        <f t="shared" si="68"/>
        <v>0</v>
      </c>
      <c r="V84" s="232"/>
      <c r="W84" s="17"/>
      <c r="X84" s="256">
        <v>0</v>
      </c>
      <c r="Y84" s="188"/>
      <c r="Z84" s="235" t="e">
        <f t="shared" si="78"/>
        <v>#DIV/0!</v>
      </c>
      <c r="AA84" s="238">
        <v>0</v>
      </c>
      <c r="AB84" s="212"/>
      <c r="AC84" s="224" t="e">
        <f t="shared" si="69"/>
        <v>#DIV/0!</v>
      </c>
      <c r="AD84" s="17" t="e">
        <f>'بودجه 1402-ماهانه'!Q79</f>
        <v>#REF!</v>
      </c>
      <c r="AE84" s="17" t="e">
        <f>'بودجه 1402-ماهانه'!R79</f>
        <v>#REF!</v>
      </c>
      <c r="AF84" s="17">
        <v>0</v>
      </c>
      <c r="AG84" s="228" t="e">
        <f t="shared" si="64"/>
        <v>#REF!</v>
      </c>
      <c r="AH84" s="230">
        <f t="shared" si="70"/>
        <v>0</v>
      </c>
      <c r="AI84" s="232"/>
      <c r="AJ84" s="17"/>
      <c r="AK84" s="256">
        <v>0</v>
      </c>
      <c r="AL84" s="188"/>
      <c r="AM84" s="235" t="e">
        <f t="shared" si="79"/>
        <v>#DIV/0!</v>
      </c>
      <c r="AN84" s="238">
        <v>0</v>
      </c>
      <c r="AO84" s="212"/>
      <c r="AP84" s="224"/>
      <c r="AQ84" s="241" t="e">
        <f t="shared" si="65"/>
        <v>#REF!</v>
      </c>
      <c r="AR84" s="244">
        <f t="shared" si="71"/>
        <v>0</v>
      </c>
      <c r="AS84" s="17">
        <f t="shared" si="72"/>
        <v>0</v>
      </c>
      <c r="AT84" s="17">
        <f t="shared" si="73"/>
        <v>0</v>
      </c>
      <c r="AU84" s="17">
        <f t="shared" si="74"/>
        <v>0</v>
      </c>
      <c r="AV84" s="188"/>
      <c r="AW84" s="246" t="e">
        <f t="shared" si="80"/>
        <v>#DIV/0!</v>
      </c>
    </row>
    <row r="85" spans="1:49" ht="15.75">
      <c r="A85" s="185">
        <v>13010222</v>
      </c>
      <c r="B85" s="185" t="s">
        <v>134</v>
      </c>
      <c r="C85" s="186">
        <v>100</v>
      </c>
      <c r="D85" s="17" t="e">
        <f>'بودجه 1402-ماهانه'!M80</f>
        <v>#REF!</v>
      </c>
      <c r="E85" s="17" t="e">
        <f>'بودجه 1402-ماهانه'!N80</f>
        <v>#REF!</v>
      </c>
      <c r="F85" s="17">
        <v>270000</v>
      </c>
      <c r="G85" s="228" t="e">
        <f t="shared" si="75"/>
        <v>#REF!</v>
      </c>
      <c r="H85" s="230">
        <f t="shared" si="66"/>
        <v>2700</v>
      </c>
      <c r="I85" s="232"/>
      <c r="J85" s="17"/>
      <c r="K85" s="256">
        <v>0</v>
      </c>
      <c r="L85" s="188" t="e">
        <f t="shared" ref="L85:L91" si="81">I85/G85</f>
        <v>#REF!</v>
      </c>
      <c r="M85" s="235">
        <f t="shared" si="77"/>
        <v>0</v>
      </c>
      <c r="N85" s="238">
        <v>0</v>
      </c>
      <c r="O85" s="212" t="e">
        <f t="shared" ref="O85:O91" si="82">N85/G85</f>
        <v>#REF!</v>
      </c>
      <c r="P85" s="224">
        <f t="shared" si="67"/>
        <v>0</v>
      </c>
      <c r="Q85" s="17" t="e">
        <f>'بودجه 1402-ماهانه'!O80</f>
        <v>#REF!</v>
      </c>
      <c r="R85" s="17" t="e">
        <f>'بودجه 1402-ماهانه'!P80</f>
        <v>#REF!</v>
      </c>
      <c r="S85" s="17">
        <v>324000</v>
      </c>
      <c r="T85" s="228" t="e">
        <f t="shared" si="76"/>
        <v>#REF!</v>
      </c>
      <c r="U85" s="230">
        <f t="shared" si="68"/>
        <v>3240</v>
      </c>
      <c r="V85" s="232"/>
      <c r="W85" s="17"/>
      <c r="X85" s="256">
        <v>0</v>
      </c>
      <c r="Y85" s="188" t="e">
        <f t="shared" ref="Y85:Y91" si="83">V85/T85</f>
        <v>#REF!</v>
      </c>
      <c r="Z85" s="235">
        <f t="shared" si="78"/>
        <v>0</v>
      </c>
      <c r="AA85" s="238">
        <v>0</v>
      </c>
      <c r="AB85" s="212" t="e">
        <f t="shared" ref="AB85:AB91" si="84">AA85/T85</f>
        <v>#REF!</v>
      </c>
      <c r="AC85" s="224">
        <f t="shared" si="69"/>
        <v>0</v>
      </c>
      <c r="AD85" s="17" t="e">
        <f>'بودجه 1402-ماهانه'!Q80</f>
        <v>#REF!</v>
      </c>
      <c r="AE85" s="17" t="e">
        <f>'بودجه 1402-ماهانه'!R80</f>
        <v>#REF!</v>
      </c>
      <c r="AF85" s="17">
        <v>540000</v>
      </c>
      <c r="AG85" s="228" t="e">
        <f t="shared" si="64"/>
        <v>#REF!</v>
      </c>
      <c r="AH85" s="230">
        <f t="shared" si="70"/>
        <v>5400</v>
      </c>
      <c r="AI85" s="232"/>
      <c r="AJ85" s="17"/>
      <c r="AK85" s="256">
        <v>0</v>
      </c>
      <c r="AL85" s="188" t="e">
        <f t="shared" ref="AL85:AL91" si="85">AI85/AG85</f>
        <v>#REF!</v>
      </c>
      <c r="AM85" s="235">
        <f t="shared" si="79"/>
        <v>0</v>
      </c>
      <c r="AN85" s="238">
        <v>0</v>
      </c>
      <c r="AO85" s="212" t="e">
        <f t="shared" ref="AO85:AO91" si="86">AN85/AG85</f>
        <v>#REF!</v>
      </c>
      <c r="AP85" s="224">
        <f t="shared" si="37"/>
        <v>0</v>
      </c>
      <c r="AQ85" s="241" t="e">
        <f t="shared" si="65"/>
        <v>#REF!</v>
      </c>
      <c r="AR85" s="244">
        <f t="shared" si="71"/>
        <v>11340</v>
      </c>
      <c r="AS85" s="17">
        <f t="shared" si="72"/>
        <v>0</v>
      </c>
      <c r="AT85" s="17">
        <f t="shared" si="73"/>
        <v>0</v>
      </c>
      <c r="AU85" s="17">
        <f t="shared" si="74"/>
        <v>0</v>
      </c>
      <c r="AV85" s="188" t="e">
        <f t="shared" ref="AV85:AV96" si="87">AS85/AQ85</f>
        <v>#REF!</v>
      </c>
      <c r="AW85" s="246">
        <f t="shared" si="80"/>
        <v>0</v>
      </c>
    </row>
    <row r="86" spans="1:49" ht="15.75">
      <c r="A86" s="185">
        <v>13010223</v>
      </c>
      <c r="B86" s="185" t="s">
        <v>136</v>
      </c>
      <c r="C86" s="186">
        <v>100</v>
      </c>
      <c r="D86" s="17" t="e">
        <f>'بودجه 1402-ماهانه'!M81</f>
        <v>#REF!</v>
      </c>
      <c r="E86" s="17" t="e">
        <f>'بودجه 1402-ماهانه'!N81</f>
        <v>#REF!</v>
      </c>
      <c r="F86" s="17">
        <v>390000</v>
      </c>
      <c r="G86" s="228" t="e">
        <f t="shared" si="75"/>
        <v>#REF!</v>
      </c>
      <c r="H86" s="230">
        <f t="shared" si="66"/>
        <v>3900</v>
      </c>
      <c r="I86" s="232">
        <v>9242</v>
      </c>
      <c r="J86" s="17">
        <v>2572972800</v>
      </c>
      <c r="K86" s="256">
        <v>9242</v>
      </c>
      <c r="L86" s="188" t="e">
        <f t="shared" si="81"/>
        <v>#REF!</v>
      </c>
      <c r="M86" s="235">
        <f t="shared" si="77"/>
        <v>2.3697435897435897</v>
      </c>
      <c r="N86" s="238">
        <v>0</v>
      </c>
      <c r="O86" s="212" t="e">
        <f t="shared" si="82"/>
        <v>#REF!</v>
      </c>
      <c r="P86" s="224">
        <f t="shared" si="67"/>
        <v>0</v>
      </c>
      <c r="Q86" s="17" t="e">
        <f>'بودجه 1402-ماهانه'!O81</f>
        <v>#REF!</v>
      </c>
      <c r="R86" s="17" t="e">
        <f>'بودجه 1402-ماهانه'!P81</f>
        <v>#REF!</v>
      </c>
      <c r="S86" s="17">
        <v>468000</v>
      </c>
      <c r="T86" s="228" t="e">
        <f t="shared" si="76"/>
        <v>#REF!</v>
      </c>
      <c r="U86" s="230">
        <f t="shared" si="68"/>
        <v>4680</v>
      </c>
      <c r="V86" s="232">
        <v>1648</v>
      </c>
      <c r="W86" s="17">
        <v>458803200</v>
      </c>
      <c r="X86" s="256">
        <v>1648</v>
      </c>
      <c r="Y86" s="188" t="e">
        <f t="shared" si="83"/>
        <v>#REF!</v>
      </c>
      <c r="Z86" s="235">
        <f t="shared" si="78"/>
        <v>0.35213675213675216</v>
      </c>
      <c r="AA86" s="238">
        <v>0</v>
      </c>
      <c r="AB86" s="212" t="e">
        <f t="shared" si="84"/>
        <v>#REF!</v>
      </c>
      <c r="AC86" s="224">
        <f t="shared" si="69"/>
        <v>0</v>
      </c>
      <c r="AD86" s="17" t="e">
        <f>'بودجه 1402-ماهانه'!Q81</f>
        <v>#REF!</v>
      </c>
      <c r="AE86" s="17" t="e">
        <f>'بودجه 1402-ماهانه'!R81</f>
        <v>#REF!</v>
      </c>
      <c r="AF86" s="17">
        <v>780000</v>
      </c>
      <c r="AG86" s="228" t="e">
        <f t="shared" si="64"/>
        <v>#REF!</v>
      </c>
      <c r="AH86" s="230">
        <f t="shared" si="70"/>
        <v>7800</v>
      </c>
      <c r="AI86" s="232">
        <v>87</v>
      </c>
      <c r="AJ86" s="17">
        <v>24220800</v>
      </c>
      <c r="AK86" s="256">
        <v>87</v>
      </c>
      <c r="AL86" s="188" t="e">
        <f t="shared" si="85"/>
        <v>#REF!</v>
      </c>
      <c r="AM86" s="235">
        <f t="shared" si="79"/>
        <v>1.1153846153846153E-2</v>
      </c>
      <c r="AN86" s="238">
        <v>0</v>
      </c>
      <c r="AO86" s="212" t="e">
        <f t="shared" si="86"/>
        <v>#REF!</v>
      </c>
      <c r="AP86" s="224">
        <f t="shared" si="37"/>
        <v>0</v>
      </c>
      <c r="AQ86" s="241" t="e">
        <f t="shared" si="65"/>
        <v>#REF!</v>
      </c>
      <c r="AR86" s="244">
        <f t="shared" si="71"/>
        <v>16380</v>
      </c>
      <c r="AS86" s="17">
        <f t="shared" si="72"/>
        <v>10977</v>
      </c>
      <c r="AT86" s="17">
        <f t="shared" si="73"/>
        <v>3055996800</v>
      </c>
      <c r="AU86" s="17">
        <f t="shared" si="74"/>
        <v>10977</v>
      </c>
      <c r="AV86" s="188" t="e">
        <f t="shared" si="87"/>
        <v>#REF!</v>
      </c>
      <c r="AW86" s="246">
        <f t="shared" si="80"/>
        <v>0.6701465201465201</v>
      </c>
    </row>
    <row r="87" spans="1:49" ht="15.75">
      <c r="A87" s="185">
        <v>13010234</v>
      </c>
      <c r="B87" s="185" t="s">
        <v>138</v>
      </c>
      <c r="C87" s="186">
        <v>5</v>
      </c>
      <c r="D87" s="17" t="e">
        <f>'بودجه 1402-ماهانه'!M82</f>
        <v>#REF!</v>
      </c>
      <c r="E87" s="17" t="e">
        <f>'بودجه 1402-ماهانه'!N82</f>
        <v>#REF!</v>
      </c>
      <c r="F87" s="17">
        <v>7500</v>
      </c>
      <c r="G87" s="228" t="e">
        <f t="shared" si="75"/>
        <v>#REF!</v>
      </c>
      <c r="H87" s="230">
        <f t="shared" si="66"/>
        <v>1500</v>
      </c>
      <c r="I87" s="232"/>
      <c r="J87" s="17"/>
      <c r="K87" s="256">
        <v>0</v>
      </c>
      <c r="L87" s="188" t="e">
        <f t="shared" si="81"/>
        <v>#REF!</v>
      </c>
      <c r="M87" s="235">
        <f t="shared" si="77"/>
        <v>0</v>
      </c>
      <c r="N87" s="238">
        <v>0</v>
      </c>
      <c r="O87" s="212" t="e">
        <f t="shared" si="82"/>
        <v>#REF!</v>
      </c>
      <c r="P87" s="224">
        <f t="shared" si="67"/>
        <v>0</v>
      </c>
      <c r="Q87" s="17" t="e">
        <f>'بودجه 1402-ماهانه'!O82</f>
        <v>#REF!</v>
      </c>
      <c r="R87" s="17" t="e">
        <f>'بودجه 1402-ماهانه'!P82</f>
        <v>#REF!</v>
      </c>
      <c r="S87" s="17">
        <v>9000</v>
      </c>
      <c r="T87" s="228" t="e">
        <f t="shared" si="76"/>
        <v>#REF!</v>
      </c>
      <c r="U87" s="230">
        <f t="shared" si="68"/>
        <v>1800</v>
      </c>
      <c r="V87" s="232"/>
      <c r="W87" s="17"/>
      <c r="X87" s="256">
        <v>0</v>
      </c>
      <c r="Y87" s="188" t="e">
        <f t="shared" si="83"/>
        <v>#REF!</v>
      </c>
      <c r="Z87" s="235">
        <f t="shared" si="78"/>
        <v>0</v>
      </c>
      <c r="AA87" s="238">
        <v>0</v>
      </c>
      <c r="AB87" s="212" t="e">
        <f t="shared" si="84"/>
        <v>#REF!</v>
      </c>
      <c r="AC87" s="224">
        <f t="shared" si="69"/>
        <v>0</v>
      </c>
      <c r="AD87" s="17" t="e">
        <f>'بودجه 1402-ماهانه'!Q82</f>
        <v>#REF!</v>
      </c>
      <c r="AE87" s="17" t="e">
        <f>'بودجه 1402-ماهانه'!R82</f>
        <v>#REF!</v>
      </c>
      <c r="AF87" s="17">
        <v>15000</v>
      </c>
      <c r="AG87" s="228" t="e">
        <f t="shared" si="64"/>
        <v>#REF!</v>
      </c>
      <c r="AH87" s="230">
        <f t="shared" si="70"/>
        <v>3000</v>
      </c>
      <c r="AI87" s="232"/>
      <c r="AJ87" s="17"/>
      <c r="AK87" s="256">
        <v>0</v>
      </c>
      <c r="AL87" s="188" t="e">
        <f t="shared" si="85"/>
        <v>#REF!</v>
      </c>
      <c r="AM87" s="235">
        <f t="shared" si="79"/>
        <v>0</v>
      </c>
      <c r="AN87" s="238">
        <v>0</v>
      </c>
      <c r="AO87" s="212" t="e">
        <f t="shared" si="86"/>
        <v>#REF!</v>
      </c>
      <c r="AP87" s="224">
        <f t="shared" si="37"/>
        <v>0</v>
      </c>
      <c r="AQ87" s="241" t="e">
        <f t="shared" si="65"/>
        <v>#REF!</v>
      </c>
      <c r="AR87" s="244">
        <f t="shared" si="71"/>
        <v>6300</v>
      </c>
      <c r="AS87" s="17">
        <f t="shared" si="72"/>
        <v>0</v>
      </c>
      <c r="AT87" s="17">
        <f t="shared" si="73"/>
        <v>0</v>
      </c>
      <c r="AU87" s="17">
        <f t="shared" si="74"/>
        <v>0</v>
      </c>
      <c r="AV87" s="188" t="e">
        <f t="shared" si="87"/>
        <v>#REF!</v>
      </c>
      <c r="AW87" s="246">
        <f t="shared" si="80"/>
        <v>0</v>
      </c>
    </row>
    <row r="88" spans="1:49" ht="15.75">
      <c r="A88" s="185">
        <v>13010337</v>
      </c>
      <c r="B88" s="185" t="s">
        <v>140</v>
      </c>
      <c r="C88" s="186">
        <v>30</v>
      </c>
      <c r="D88" s="17" t="e">
        <f>'بودجه 1402-ماهانه'!M83</f>
        <v>#REF!</v>
      </c>
      <c r="E88" s="17" t="e">
        <f>'بودجه 1402-ماهانه'!N83</f>
        <v>#REF!</v>
      </c>
      <c r="F88" s="17">
        <v>360000</v>
      </c>
      <c r="G88" s="228" t="e">
        <f t="shared" si="75"/>
        <v>#REF!</v>
      </c>
      <c r="H88" s="230">
        <f t="shared" si="66"/>
        <v>12000</v>
      </c>
      <c r="I88" s="232">
        <v>13641</v>
      </c>
      <c r="J88" s="17">
        <v>3294301500</v>
      </c>
      <c r="K88" s="256">
        <v>13641</v>
      </c>
      <c r="L88" s="188" t="e">
        <f t="shared" si="81"/>
        <v>#REF!</v>
      </c>
      <c r="M88" s="235">
        <f t="shared" si="77"/>
        <v>1.1367499999999999</v>
      </c>
      <c r="N88" s="238">
        <v>39737</v>
      </c>
      <c r="O88" s="212" t="e">
        <f t="shared" si="82"/>
        <v>#REF!</v>
      </c>
      <c r="P88" s="224">
        <f t="shared" si="67"/>
        <v>3.3114166666666667</v>
      </c>
      <c r="Q88" s="17" t="e">
        <f>'بودجه 1402-ماهانه'!O83</f>
        <v>#REF!</v>
      </c>
      <c r="R88" s="17" t="e">
        <f>'بودجه 1402-ماهانه'!P83</f>
        <v>#REF!</v>
      </c>
      <c r="S88" s="17">
        <v>432000</v>
      </c>
      <c r="T88" s="228" t="e">
        <f t="shared" si="76"/>
        <v>#REF!</v>
      </c>
      <c r="U88" s="230">
        <f t="shared" si="68"/>
        <v>14400</v>
      </c>
      <c r="V88" s="232">
        <v>35086</v>
      </c>
      <c r="W88" s="17">
        <v>8473269000</v>
      </c>
      <c r="X88" s="256">
        <v>35086</v>
      </c>
      <c r="Y88" s="188" t="e">
        <f t="shared" si="83"/>
        <v>#REF!</v>
      </c>
      <c r="Z88" s="235">
        <f t="shared" si="78"/>
        <v>2.4365277777777776</v>
      </c>
      <c r="AA88" s="238">
        <v>68328</v>
      </c>
      <c r="AB88" s="212" t="e">
        <f t="shared" si="84"/>
        <v>#REF!</v>
      </c>
      <c r="AC88" s="224">
        <f t="shared" si="69"/>
        <v>4.7450000000000001</v>
      </c>
      <c r="AD88" s="17" t="e">
        <f>'بودجه 1402-ماهانه'!Q83</f>
        <v>#REF!</v>
      </c>
      <c r="AE88" s="17" t="e">
        <f>'بودجه 1402-ماهانه'!R83</f>
        <v>#REF!</v>
      </c>
      <c r="AF88" s="17">
        <v>720000</v>
      </c>
      <c r="AG88" s="228" t="e">
        <f t="shared" si="64"/>
        <v>#REF!</v>
      </c>
      <c r="AH88" s="230">
        <f t="shared" si="70"/>
        <v>24000</v>
      </c>
      <c r="AI88" s="232">
        <v>21457</v>
      </c>
      <c r="AJ88" s="17">
        <v>5181624000</v>
      </c>
      <c r="AK88" s="256">
        <v>21457</v>
      </c>
      <c r="AL88" s="188" t="e">
        <f t="shared" si="85"/>
        <v>#REF!</v>
      </c>
      <c r="AM88" s="235">
        <f t="shared" si="79"/>
        <v>0.89404166666666662</v>
      </c>
      <c r="AN88" s="238">
        <v>11003</v>
      </c>
      <c r="AO88" s="212" t="e">
        <f t="shared" si="86"/>
        <v>#REF!</v>
      </c>
      <c r="AP88" s="224">
        <f t="shared" si="37"/>
        <v>0.45845833333333336</v>
      </c>
      <c r="AQ88" s="241" t="e">
        <f t="shared" si="65"/>
        <v>#REF!</v>
      </c>
      <c r="AR88" s="244">
        <f t="shared" si="71"/>
        <v>50400</v>
      </c>
      <c r="AS88" s="17">
        <f t="shared" si="72"/>
        <v>70184</v>
      </c>
      <c r="AT88" s="17">
        <f t="shared" si="73"/>
        <v>16949194500</v>
      </c>
      <c r="AU88" s="17">
        <f t="shared" si="74"/>
        <v>70184</v>
      </c>
      <c r="AV88" s="188" t="e">
        <f t="shared" si="87"/>
        <v>#REF!</v>
      </c>
      <c r="AW88" s="246">
        <f t="shared" si="80"/>
        <v>1.3925396825396825</v>
      </c>
    </row>
    <row r="89" spans="1:49" ht="15.75">
      <c r="A89" s="185">
        <v>13010101</v>
      </c>
      <c r="B89" s="185" t="s">
        <v>383</v>
      </c>
      <c r="C89" s="186">
        <v>100</v>
      </c>
      <c r="D89" s="17" t="e">
        <f>'بودجه 1402-ماهانه'!M84</f>
        <v>#REF!</v>
      </c>
      <c r="E89" s="17" t="e">
        <f>'بودجه 1402-ماهانه'!N84</f>
        <v>#REF!</v>
      </c>
      <c r="F89" s="17">
        <v>1800000</v>
      </c>
      <c r="G89" s="228" t="e">
        <f t="shared" si="75"/>
        <v>#REF!</v>
      </c>
      <c r="H89" s="230">
        <f t="shared" si="66"/>
        <v>18000</v>
      </c>
      <c r="I89" s="232">
        <v>10693</v>
      </c>
      <c r="J89" s="17">
        <v>1813361271</v>
      </c>
      <c r="K89" s="256">
        <v>10743.82</v>
      </c>
      <c r="L89" s="188" t="e">
        <f t="shared" si="81"/>
        <v>#REF!</v>
      </c>
      <c r="M89" s="235">
        <f t="shared" si="77"/>
        <v>0.59687888888888885</v>
      </c>
      <c r="N89" s="238">
        <v>0</v>
      </c>
      <c r="O89" s="212" t="e">
        <f t="shared" si="82"/>
        <v>#REF!</v>
      </c>
      <c r="P89" s="224">
        <f t="shared" si="67"/>
        <v>0</v>
      </c>
      <c r="Q89" s="17" t="e">
        <f>'بودجه 1402-ماهانه'!O84</f>
        <v>#REF!</v>
      </c>
      <c r="R89" s="17" t="e">
        <f>'بودجه 1402-ماهانه'!P84</f>
        <v>#REF!</v>
      </c>
      <c r="S89" s="17">
        <v>2160000</v>
      </c>
      <c r="T89" s="228" t="e">
        <f t="shared" si="76"/>
        <v>#REF!</v>
      </c>
      <c r="U89" s="230">
        <f t="shared" si="68"/>
        <v>21600</v>
      </c>
      <c r="V89" s="232">
        <v>6984</v>
      </c>
      <c r="W89" s="17">
        <v>1219590600</v>
      </c>
      <c r="X89" s="256">
        <v>6995.3661764705885</v>
      </c>
      <c r="Y89" s="188" t="e">
        <f t="shared" si="83"/>
        <v>#REF!</v>
      </c>
      <c r="Z89" s="235">
        <f t="shared" si="78"/>
        <v>0.32385954520697169</v>
      </c>
      <c r="AA89" s="238">
        <v>0</v>
      </c>
      <c r="AB89" s="212" t="e">
        <f t="shared" si="84"/>
        <v>#REF!</v>
      </c>
      <c r="AC89" s="224">
        <f t="shared" si="69"/>
        <v>0</v>
      </c>
      <c r="AD89" s="17" t="e">
        <f>'بودجه 1402-ماهانه'!Q84</f>
        <v>#REF!</v>
      </c>
      <c r="AE89" s="17" t="e">
        <f>'بودجه 1402-ماهانه'!R84</f>
        <v>#REF!</v>
      </c>
      <c r="AF89" s="17">
        <v>3600000</v>
      </c>
      <c r="AG89" s="228" t="e">
        <f t="shared" si="64"/>
        <v>#REF!</v>
      </c>
      <c r="AH89" s="230">
        <f t="shared" si="70"/>
        <v>36000</v>
      </c>
      <c r="AI89" s="232">
        <v>2500</v>
      </c>
      <c r="AJ89" s="17">
        <v>487957000</v>
      </c>
      <c r="AK89" s="256">
        <v>2505</v>
      </c>
      <c r="AL89" s="188" t="e">
        <f t="shared" si="85"/>
        <v>#REF!</v>
      </c>
      <c r="AM89" s="235">
        <f t="shared" si="79"/>
        <v>6.958333333333333E-2</v>
      </c>
      <c r="AN89" s="238">
        <v>0</v>
      </c>
      <c r="AO89" s="212" t="e">
        <f t="shared" si="86"/>
        <v>#REF!</v>
      </c>
      <c r="AP89" s="224">
        <f t="shared" si="37"/>
        <v>0</v>
      </c>
      <c r="AQ89" s="241" t="e">
        <f t="shared" si="65"/>
        <v>#REF!</v>
      </c>
      <c r="AR89" s="244">
        <f t="shared" si="71"/>
        <v>75600</v>
      </c>
      <c r="AS89" s="17">
        <f t="shared" si="72"/>
        <v>20177</v>
      </c>
      <c r="AT89" s="17">
        <f t="shared" si="73"/>
        <v>3520908871</v>
      </c>
      <c r="AU89" s="17">
        <f t="shared" si="74"/>
        <v>20244.18617647059</v>
      </c>
      <c r="AV89" s="188" t="e">
        <f t="shared" si="87"/>
        <v>#REF!</v>
      </c>
      <c r="AW89" s="246">
        <f t="shared" si="80"/>
        <v>0.26778024042950516</v>
      </c>
    </row>
    <row r="90" spans="1:49" ht="15.75">
      <c r="A90" s="185">
        <v>13020260</v>
      </c>
      <c r="B90" s="185" t="s">
        <v>143</v>
      </c>
      <c r="C90" s="186">
        <v>30</v>
      </c>
      <c r="D90" s="17" t="e">
        <f>'بودجه 1402-ماهانه'!M85</f>
        <v>#REF!</v>
      </c>
      <c r="E90" s="17" t="e">
        <f>'بودجه 1402-ماهانه'!N85</f>
        <v>#REF!</v>
      </c>
      <c r="F90" s="17">
        <v>129600</v>
      </c>
      <c r="G90" s="228" t="e">
        <f t="shared" si="75"/>
        <v>#REF!</v>
      </c>
      <c r="H90" s="230">
        <f t="shared" si="66"/>
        <v>4320</v>
      </c>
      <c r="I90" s="232">
        <v>3577</v>
      </c>
      <c r="J90" s="17">
        <v>616522626</v>
      </c>
      <c r="K90" s="256">
        <v>3958</v>
      </c>
      <c r="L90" s="188" t="e">
        <f t="shared" si="81"/>
        <v>#REF!</v>
      </c>
      <c r="M90" s="235">
        <f t="shared" si="77"/>
        <v>0.91620370370370374</v>
      </c>
      <c r="N90" s="238">
        <v>0</v>
      </c>
      <c r="O90" s="212" t="e">
        <f t="shared" si="82"/>
        <v>#REF!</v>
      </c>
      <c r="P90" s="224">
        <f t="shared" si="67"/>
        <v>0</v>
      </c>
      <c r="Q90" s="17" t="e">
        <f>'بودجه 1402-ماهانه'!O85</f>
        <v>#REF!</v>
      </c>
      <c r="R90" s="17" t="e">
        <f>'بودجه 1402-ماهانه'!P85</f>
        <v>#REF!</v>
      </c>
      <c r="S90" s="17">
        <v>155520</v>
      </c>
      <c r="T90" s="228" t="e">
        <f t="shared" si="76"/>
        <v>#REF!</v>
      </c>
      <c r="U90" s="230">
        <f t="shared" si="68"/>
        <v>5184</v>
      </c>
      <c r="V90" s="232">
        <v>4848</v>
      </c>
      <c r="W90" s="17">
        <v>835407360</v>
      </c>
      <c r="X90" s="256">
        <v>5459</v>
      </c>
      <c r="Y90" s="188" t="e">
        <f t="shared" si="83"/>
        <v>#REF!</v>
      </c>
      <c r="Z90" s="235">
        <f t="shared" si="78"/>
        <v>1.0530478395061729</v>
      </c>
      <c r="AA90" s="238">
        <v>0</v>
      </c>
      <c r="AB90" s="212" t="e">
        <f t="shared" si="84"/>
        <v>#REF!</v>
      </c>
      <c r="AC90" s="224">
        <f t="shared" si="69"/>
        <v>0</v>
      </c>
      <c r="AD90" s="17" t="e">
        <f>'بودجه 1402-ماهانه'!Q85</f>
        <v>#REF!</v>
      </c>
      <c r="AE90" s="17" t="e">
        <f>'بودجه 1402-ماهانه'!R85</f>
        <v>#REF!</v>
      </c>
      <c r="AF90" s="17">
        <v>259200</v>
      </c>
      <c r="AG90" s="228" t="e">
        <f t="shared" si="64"/>
        <v>#REF!</v>
      </c>
      <c r="AH90" s="230">
        <f t="shared" si="70"/>
        <v>8640</v>
      </c>
      <c r="AI90" s="232">
        <v>3125</v>
      </c>
      <c r="AJ90" s="17">
        <v>537331560</v>
      </c>
      <c r="AK90" s="256">
        <v>3595</v>
      </c>
      <c r="AL90" s="188" t="e">
        <f t="shared" si="85"/>
        <v>#REF!</v>
      </c>
      <c r="AM90" s="235">
        <f t="shared" si="79"/>
        <v>0.41608796296296297</v>
      </c>
      <c r="AN90" s="238">
        <v>0</v>
      </c>
      <c r="AO90" s="212" t="e">
        <f t="shared" si="86"/>
        <v>#REF!</v>
      </c>
      <c r="AP90" s="224">
        <f t="shared" si="37"/>
        <v>0</v>
      </c>
      <c r="AQ90" s="241" t="e">
        <f t="shared" si="65"/>
        <v>#REF!</v>
      </c>
      <c r="AR90" s="244">
        <f t="shared" si="71"/>
        <v>18144</v>
      </c>
      <c r="AS90" s="17">
        <f t="shared" si="72"/>
        <v>11550</v>
      </c>
      <c r="AT90" s="17">
        <f t="shared" si="73"/>
        <v>1989261546</v>
      </c>
      <c r="AU90" s="17">
        <f t="shared" si="74"/>
        <v>13012</v>
      </c>
      <c r="AV90" s="188" t="e">
        <f t="shared" si="87"/>
        <v>#REF!</v>
      </c>
      <c r="AW90" s="246">
        <f t="shared" si="80"/>
        <v>0.7171516754850088</v>
      </c>
    </row>
    <row r="91" spans="1:49" ht="15.75">
      <c r="A91" s="185">
        <v>13020261</v>
      </c>
      <c r="B91" s="185" t="s">
        <v>144</v>
      </c>
      <c r="C91" s="186">
        <v>30</v>
      </c>
      <c r="D91" s="17" t="e">
        <f>'بودجه 1402-ماهانه'!M86</f>
        <v>#REF!</v>
      </c>
      <c r="E91" s="17" t="e">
        <f>'بودجه 1402-ماهانه'!N86</f>
        <v>#REF!</v>
      </c>
      <c r="F91" s="17">
        <v>168480</v>
      </c>
      <c r="G91" s="228" t="e">
        <f t="shared" si="75"/>
        <v>#REF!</v>
      </c>
      <c r="H91" s="230">
        <f t="shared" si="66"/>
        <v>5616</v>
      </c>
      <c r="I91" s="232">
        <v>8286</v>
      </c>
      <c r="J91" s="17">
        <v>2642185860</v>
      </c>
      <c r="K91" s="256">
        <v>9673</v>
      </c>
      <c r="L91" s="188" t="e">
        <f t="shared" si="81"/>
        <v>#REF!</v>
      </c>
      <c r="M91" s="235">
        <f t="shared" si="77"/>
        <v>1.7224002849002849</v>
      </c>
      <c r="N91" s="238">
        <v>0</v>
      </c>
      <c r="O91" s="212" t="e">
        <f t="shared" si="82"/>
        <v>#REF!</v>
      </c>
      <c r="P91" s="224">
        <f t="shared" si="67"/>
        <v>0</v>
      </c>
      <c r="Q91" s="17" t="e">
        <f>'بودجه 1402-ماهانه'!O86</f>
        <v>#REF!</v>
      </c>
      <c r="R91" s="17" t="e">
        <f>'بودجه 1402-ماهانه'!P86</f>
        <v>#REF!</v>
      </c>
      <c r="S91" s="17">
        <v>202176</v>
      </c>
      <c r="T91" s="228" t="e">
        <f t="shared" si="76"/>
        <v>#REF!</v>
      </c>
      <c r="U91" s="230">
        <f t="shared" si="68"/>
        <v>6739.2</v>
      </c>
      <c r="V91" s="232">
        <v>17351</v>
      </c>
      <c r="W91" s="17">
        <v>5517604316</v>
      </c>
      <c r="X91" s="256">
        <v>20358</v>
      </c>
      <c r="Y91" s="188" t="e">
        <f t="shared" si="83"/>
        <v>#REF!</v>
      </c>
      <c r="Z91" s="235">
        <f t="shared" si="78"/>
        <v>3.0208333333333335</v>
      </c>
      <c r="AA91" s="238">
        <v>0</v>
      </c>
      <c r="AB91" s="212" t="e">
        <f t="shared" si="84"/>
        <v>#REF!</v>
      </c>
      <c r="AC91" s="224">
        <f t="shared" si="69"/>
        <v>0</v>
      </c>
      <c r="AD91" s="17" t="e">
        <f>'بودجه 1402-ماهانه'!Q86</f>
        <v>#REF!</v>
      </c>
      <c r="AE91" s="17" t="e">
        <f>'بودجه 1402-ماهانه'!R86</f>
        <v>#REF!</v>
      </c>
      <c r="AF91" s="17">
        <v>336960</v>
      </c>
      <c r="AG91" s="228" t="e">
        <f t="shared" si="64"/>
        <v>#REF!</v>
      </c>
      <c r="AH91" s="230">
        <f t="shared" si="70"/>
        <v>11232</v>
      </c>
      <c r="AI91" s="232">
        <v>10922</v>
      </c>
      <c r="AJ91" s="17">
        <v>3438671700</v>
      </c>
      <c r="AK91" s="256">
        <v>12909</v>
      </c>
      <c r="AL91" s="188" t="e">
        <f t="shared" si="85"/>
        <v>#REF!</v>
      </c>
      <c r="AM91" s="235">
        <f t="shared" si="79"/>
        <v>1.1493055555555556</v>
      </c>
      <c r="AN91" s="238">
        <v>0</v>
      </c>
      <c r="AO91" s="212" t="e">
        <f t="shared" si="86"/>
        <v>#REF!</v>
      </c>
      <c r="AP91" s="224">
        <f t="shared" si="37"/>
        <v>0</v>
      </c>
      <c r="AQ91" s="241" t="e">
        <f t="shared" si="65"/>
        <v>#REF!</v>
      </c>
      <c r="AR91" s="244">
        <f t="shared" si="71"/>
        <v>23587.200000000001</v>
      </c>
      <c r="AS91" s="17">
        <f t="shared" si="72"/>
        <v>36559</v>
      </c>
      <c r="AT91" s="17">
        <f t="shared" si="73"/>
        <v>11598461876</v>
      </c>
      <c r="AU91" s="17">
        <f t="shared" si="74"/>
        <v>42940</v>
      </c>
      <c r="AV91" s="188" t="e">
        <f t="shared" si="87"/>
        <v>#REF!</v>
      </c>
      <c r="AW91" s="246">
        <f t="shared" si="80"/>
        <v>1.8204789038122371</v>
      </c>
    </row>
    <row r="92" spans="1:49" ht="15.75">
      <c r="A92" s="185">
        <v>13020259</v>
      </c>
      <c r="B92" s="185" t="s">
        <v>146</v>
      </c>
      <c r="C92" s="186">
        <v>30</v>
      </c>
      <c r="D92" s="17" t="e">
        <f>'بودجه 1402-ماهانه'!M87</f>
        <v>#REF!</v>
      </c>
      <c r="E92" s="17" t="e">
        <f>'بودجه 1402-ماهانه'!N87</f>
        <v>#REF!</v>
      </c>
      <c r="F92" s="17">
        <v>0</v>
      </c>
      <c r="G92" s="228" t="e">
        <f t="shared" si="75"/>
        <v>#REF!</v>
      </c>
      <c r="H92" s="230">
        <f t="shared" si="66"/>
        <v>0</v>
      </c>
      <c r="I92" s="232">
        <v>199</v>
      </c>
      <c r="J92" s="17">
        <v>18978630</v>
      </c>
      <c r="K92" s="256">
        <v>199</v>
      </c>
      <c r="L92" s="188"/>
      <c r="M92" s="235"/>
      <c r="N92" s="238">
        <v>0</v>
      </c>
      <c r="O92" s="212"/>
      <c r="P92" s="224"/>
      <c r="Q92" s="17" t="e">
        <f>'بودجه 1402-ماهانه'!O87</f>
        <v>#REF!</v>
      </c>
      <c r="R92" s="17" t="e">
        <f>'بودجه 1402-ماهانه'!P87</f>
        <v>#REF!</v>
      </c>
      <c r="S92" s="17">
        <v>0</v>
      </c>
      <c r="T92" s="228" t="e">
        <f t="shared" si="76"/>
        <v>#REF!</v>
      </c>
      <c r="U92" s="230">
        <f t="shared" si="68"/>
        <v>0</v>
      </c>
      <c r="V92" s="232">
        <v>255</v>
      </c>
      <c r="W92" s="17">
        <v>24319350</v>
      </c>
      <c r="X92" s="256">
        <v>255</v>
      </c>
      <c r="Y92" s="188"/>
      <c r="Z92" s="235" t="e">
        <f t="shared" si="78"/>
        <v>#DIV/0!</v>
      </c>
      <c r="AA92" s="238">
        <v>0</v>
      </c>
      <c r="AB92" s="212"/>
      <c r="AC92" s="224"/>
      <c r="AD92" s="17" t="e">
        <f>'بودجه 1402-ماهانه'!Q87</f>
        <v>#REF!</v>
      </c>
      <c r="AE92" s="17" t="e">
        <f>'بودجه 1402-ماهانه'!R87</f>
        <v>#REF!</v>
      </c>
      <c r="AF92" s="17">
        <v>0</v>
      </c>
      <c r="AG92" s="228" t="e">
        <f t="shared" si="64"/>
        <v>#REF!</v>
      </c>
      <c r="AH92" s="230">
        <f t="shared" si="70"/>
        <v>0</v>
      </c>
      <c r="AI92" s="232">
        <v>154</v>
      </c>
      <c r="AJ92" s="17">
        <v>14686980</v>
      </c>
      <c r="AK92" s="256">
        <v>154</v>
      </c>
      <c r="AL92" s="188"/>
      <c r="AM92" s="235" t="e">
        <f t="shared" si="79"/>
        <v>#DIV/0!</v>
      </c>
      <c r="AN92" s="238">
        <v>0</v>
      </c>
      <c r="AO92" s="212"/>
      <c r="AP92" s="224"/>
      <c r="AQ92" s="241" t="e">
        <f t="shared" si="65"/>
        <v>#REF!</v>
      </c>
      <c r="AR92" s="244">
        <f t="shared" si="71"/>
        <v>0</v>
      </c>
      <c r="AS92" s="17">
        <f t="shared" si="72"/>
        <v>608</v>
      </c>
      <c r="AT92" s="17">
        <f t="shared" si="73"/>
        <v>57984960</v>
      </c>
      <c r="AU92" s="17">
        <f t="shared" si="74"/>
        <v>608</v>
      </c>
      <c r="AV92" s="188" t="e">
        <f t="shared" si="87"/>
        <v>#REF!</v>
      </c>
      <c r="AW92" s="246" t="e">
        <f t="shared" si="80"/>
        <v>#DIV/0!</v>
      </c>
    </row>
    <row r="93" spans="1:49" ht="15.75">
      <c r="A93" s="185">
        <v>13020254</v>
      </c>
      <c r="B93" s="185" t="s">
        <v>384</v>
      </c>
      <c r="C93" s="186">
        <v>30</v>
      </c>
      <c r="D93" s="17" t="e">
        <f>'بودجه 1402-ماهانه'!M88</f>
        <v>#REF!</v>
      </c>
      <c r="E93" s="17" t="e">
        <f>'بودجه 1402-ماهانه'!N88</f>
        <v>#REF!</v>
      </c>
      <c r="F93" s="17">
        <v>3000</v>
      </c>
      <c r="G93" s="228" t="e">
        <f t="shared" si="75"/>
        <v>#REF!</v>
      </c>
      <c r="H93" s="230">
        <f t="shared" si="66"/>
        <v>100</v>
      </c>
      <c r="I93" s="232"/>
      <c r="J93" s="17"/>
      <c r="K93" s="256">
        <v>0</v>
      </c>
      <c r="L93" s="188" t="e">
        <f>I93/G93</f>
        <v>#REF!</v>
      </c>
      <c r="M93" s="235">
        <f t="shared" si="77"/>
        <v>0</v>
      </c>
      <c r="N93" s="238">
        <v>0</v>
      </c>
      <c r="O93" s="212" t="e">
        <f>N93/G93</f>
        <v>#REF!</v>
      </c>
      <c r="P93" s="224">
        <f t="shared" si="67"/>
        <v>0</v>
      </c>
      <c r="Q93" s="17" t="e">
        <f>'بودجه 1402-ماهانه'!O88</f>
        <v>#REF!</v>
      </c>
      <c r="R93" s="17" t="e">
        <f>'بودجه 1402-ماهانه'!P88</f>
        <v>#REF!</v>
      </c>
      <c r="S93" s="17">
        <v>3600</v>
      </c>
      <c r="T93" s="228" t="e">
        <f t="shared" si="76"/>
        <v>#REF!</v>
      </c>
      <c r="U93" s="230">
        <f t="shared" si="68"/>
        <v>120</v>
      </c>
      <c r="V93" s="232"/>
      <c r="W93" s="17"/>
      <c r="X93" s="256">
        <v>0</v>
      </c>
      <c r="Y93" s="188" t="e">
        <f>V93/T93</f>
        <v>#REF!</v>
      </c>
      <c r="Z93" s="235">
        <f t="shared" si="78"/>
        <v>0</v>
      </c>
      <c r="AA93" s="238">
        <v>0</v>
      </c>
      <c r="AB93" s="212" t="e">
        <f>AA93/T93</f>
        <v>#REF!</v>
      </c>
      <c r="AC93" s="224">
        <f t="shared" si="69"/>
        <v>0</v>
      </c>
      <c r="AD93" s="17" t="e">
        <f>'بودجه 1402-ماهانه'!Q88</f>
        <v>#REF!</v>
      </c>
      <c r="AE93" s="17" t="e">
        <f>'بودجه 1402-ماهانه'!R88</f>
        <v>#REF!</v>
      </c>
      <c r="AF93" s="17">
        <v>6000</v>
      </c>
      <c r="AG93" s="228" t="e">
        <f t="shared" si="64"/>
        <v>#REF!</v>
      </c>
      <c r="AH93" s="230">
        <f t="shared" si="70"/>
        <v>200</v>
      </c>
      <c r="AI93" s="232"/>
      <c r="AJ93" s="17"/>
      <c r="AK93" s="256">
        <v>0</v>
      </c>
      <c r="AL93" s="188" t="e">
        <f>AI93/AG93</f>
        <v>#REF!</v>
      </c>
      <c r="AM93" s="235">
        <f t="shared" si="79"/>
        <v>0</v>
      </c>
      <c r="AN93" s="238">
        <v>0</v>
      </c>
      <c r="AO93" s="212" t="e">
        <f>AN93/AG93</f>
        <v>#REF!</v>
      </c>
      <c r="AP93" s="224">
        <f t="shared" si="37"/>
        <v>0</v>
      </c>
      <c r="AQ93" s="241" t="e">
        <f t="shared" si="65"/>
        <v>#REF!</v>
      </c>
      <c r="AR93" s="244">
        <f t="shared" si="71"/>
        <v>420</v>
      </c>
      <c r="AS93" s="17">
        <f t="shared" si="72"/>
        <v>0</v>
      </c>
      <c r="AT93" s="17">
        <f t="shared" si="73"/>
        <v>0</v>
      </c>
      <c r="AU93" s="17">
        <f t="shared" si="74"/>
        <v>0</v>
      </c>
      <c r="AV93" s="188" t="e">
        <f t="shared" si="87"/>
        <v>#REF!</v>
      </c>
      <c r="AW93" s="246">
        <f t="shared" si="80"/>
        <v>0</v>
      </c>
    </row>
    <row r="94" spans="1:49" ht="15.75">
      <c r="A94" s="185">
        <v>13020255</v>
      </c>
      <c r="B94" s="185" t="s">
        <v>150</v>
      </c>
      <c r="C94" s="186">
        <v>30</v>
      </c>
      <c r="D94" s="17" t="e">
        <f>'بودجه 1402-ماهانه'!M89</f>
        <v>#REF!</v>
      </c>
      <c r="E94" s="17" t="e">
        <f>'بودجه 1402-ماهانه'!N89</f>
        <v>#REF!</v>
      </c>
      <c r="F94" s="17">
        <v>6000</v>
      </c>
      <c r="G94" s="228" t="e">
        <f t="shared" si="75"/>
        <v>#REF!</v>
      </c>
      <c r="H94" s="230">
        <f t="shared" si="66"/>
        <v>200</v>
      </c>
      <c r="I94" s="232"/>
      <c r="J94" s="17"/>
      <c r="K94" s="256">
        <v>0</v>
      </c>
      <c r="L94" s="188" t="e">
        <f>I94/G94</f>
        <v>#REF!</v>
      </c>
      <c r="M94" s="235">
        <f t="shared" si="77"/>
        <v>0</v>
      </c>
      <c r="N94" s="238">
        <v>0</v>
      </c>
      <c r="O94" s="212" t="e">
        <f>N94/G94</f>
        <v>#REF!</v>
      </c>
      <c r="P94" s="224">
        <f t="shared" si="67"/>
        <v>0</v>
      </c>
      <c r="Q94" s="17" t="e">
        <f>'بودجه 1402-ماهانه'!O89</f>
        <v>#REF!</v>
      </c>
      <c r="R94" s="17" t="e">
        <f>'بودجه 1402-ماهانه'!P89</f>
        <v>#REF!</v>
      </c>
      <c r="S94" s="17">
        <v>7200</v>
      </c>
      <c r="T94" s="228" t="e">
        <f t="shared" si="76"/>
        <v>#REF!</v>
      </c>
      <c r="U94" s="230">
        <f t="shared" si="68"/>
        <v>240</v>
      </c>
      <c r="V94" s="232"/>
      <c r="W94" s="17"/>
      <c r="X94" s="256">
        <v>0</v>
      </c>
      <c r="Y94" s="188" t="e">
        <f>V94/T94</f>
        <v>#REF!</v>
      </c>
      <c r="Z94" s="235">
        <f t="shared" si="78"/>
        <v>0</v>
      </c>
      <c r="AA94" s="238">
        <v>0</v>
      </c>
      <c r="AB94" s="212" t="e">
        <f>AA94/T94</f>
        <v>#REF!</v>
      </c>
      <c r="AC94" s="224">
        <f t="shared" si="69"/>
        <v>0</v>
      </c>
      <c r="AD94" s="17" t="e">
        <f>'بودجه 1402-ماهانه'!Q89</f>
        <v>#REF!</v>
      </c>
      <c r="AE94" s="17" t="e">
        <f>'بودجه 1402-ماهانه'!R89</f>
        <v>#REF!</v>
      </c>
      <c r="AF94" s="17">
        <v>12000</v>
      </c>
      <c r="AG94" s="228" t="e">
        <f t="shared" si="64"/>
        <v>#REF!</v>
      </c>
      <c r="AH94" s="230">
        <f t="shared" si="70"/>
        <v>400</v>
      </c>
      <c r="AI94" s="232"/>
      <c r="AJ94" s="17"/>
      <c r="AK94" s="256">
        <v>0</v>
      </c>
      <c r="AL94" s="188" t="e">
        <f>AI94/AG94</f>
        <v>#REF!</v>
      </c>
      <c r="AM94" s="235">
        <f t="shared" si="79"/>
        <v>0</v>
      </c>
      <c r="AN94" s="238">
        <v>0</v>
      </c>
      <c r="AO94" s="212" t="e">
        <f>AN94/AG94</f>
        <v>#REF!</v>
      </c>
      <c r="AP94" s="224">
        <f t="shared" si="37"/>
        <v>0</v>
      </c>
      <c r="AQ94" s="241" t="e">
        <f t="shared" si="65"/>
        <v>#REF!</v>
      </c>
      <c r="AR94" s="244">
        <f t="shared" si="71"/>
        <v>840</v>
      </c>
      <c r="AS94" s="17">
        <f t="shared" si="72"/>
        <v>0</v>
      </c>
      <c r="AT94" s="17">
        <f t="shared" si="73"/>
        <v>0</v>
      </c>
      <c r="AU94" s="17">
        <f t="shared" si="74"/>
        <v>0</v>
      </c>
      <c r="AV94" s="188" t="e">
        <f t="shared" si="87"/>
        <v>#REF!</v>
      </c>
      <c r="AW94" s="246">
        <f t="shared" si="80"/>
        <v>0</v>
      </c>
    </row>
    <row r="95" spans="1:49" ht="15.75">
      <c r="A95" s="185">
        <v>13010303</v>
      </c>
      <c r="B95" s="185" t="s">
        <v>152</v>
      </c>
      <c r="C95" s="186">
        <v>100</v>
      </c>
      <c r="D95" s="17" t="e">
        <f>'بودجه 1402-ماهانه'!M90</f>
        <v>#REF!</v>
      </c>
      <c r="E95" s="17" t="e">
        <f>'بودجه 1402-ماهانه'!N90</f>
        <v>#REF!</v>
      </c>
      <c r="F95" s="17">
        <v>252000</v>
      </c>
      <c r="G95" s="228" t="e">
        <f t="shared" si="75"/>
        <v>#REF!</v>
      </c>
      <c r="H95" s="230">
        <f t="shared" si="66"/>
        <v>2520</v>
      </c>
      <c r="I95" s="232">
        <v>419</v>
      </c>
      <c r="J95" s="17">
        <v>706936800</v>
      </c>
      <c r="K95" s="256">
        <v>419</v>
      </c>
      <c r="L95" s="188" t="e">
        <f>I95/G95</f>
        <v>#REF!</v>
      </c>
      <c r="M95" s="235">
        <f t="shared" si="77"/>
        <v>0.16626984126984126</v>
      </c>
      <c r="N95" s="238">
        <v>0</v>
      </c>
      <c r="O95" s="212" t="e">
        <f>N95/G95</f>
        <v>#REF!</v>
      </c>
      <c r="P95" s="224">
        <f t="shared" si="67"/>
        <v>0</v>
      </c>
      <c r="Q95" s="17" t="e">
        <f>'بودجه 1402-ماهانه'!O90</f>
        <v>#REF!</v>
      </c>
      <c r="R95" s="17" t="e">
        <f>'بودجه 1402-ماهانه'!P90</f>
        <v>#REF!</v>
      </c>
      <c r="S95" s="17">
        <v>302400</v>
      </c>
      <c r="T95" s="228" t="e">
        <f t="shared" si="76"/>
        <v>#REF!</v>
      </c>
      <c r="U95" s="230">
        <f t="shared" si="68"/>
        <v>3024</v>
      </c>
      <c r="V95" s="232">
        <v>113</v>
      </c>
      <c r="W95" s="17">
        <v>190653600</v>
      </c>
      <c r="X95" s="256">
        <v>113</v>
      </c>
      <c r="Y95" s="188" t="e">
        <f>V95/T95</f>
        <v>#REF!</v>
      </c>
      <c r="Z95" s="235">
        <f t="shared" si="78"/>
        <v>3.7367724867724869E-2</v>
      </c>
      <c r="AA95" s="238">
        <v>0</v>
      </c>
      <c r="AB95" s="212" t="e">
        <f>AA95/T95</f>
        <v>#REF!</v>
      </c>
      <c r="AC95" s="224">
        <f t="shared" si="69"/>
        <v>0</v>
      </c>
      <c r="AD95" s="17" t="e">
        <f>'بودجه 1402-ماهانه'!Q90</f>
        <v>#REF!</v>
      </c>
      <c r="AE95" s="17" t="e">
        <f>'بودجه 1402-ماهانه'!R90</f>
        <v>#REF!</v>
      </c>
      <c r="AF95" s="17">
        <v>504000</v>
      </c>
      <c r="AG95" s="228" t="e">
        <f t="shared" si="64"/>
        <v>#REF!</v>
      </c>
      <c r="AH95" s="230">
        <f t="shared" si="70"/>
        <v>5040</v>
      </c>
      <c r="AI95" s="232">
        <v>27</v>
      </c>
      <c r="AJ95" s="17">
        <v>45554400</v>
      </c>
      <c r="AK95" s="256">
        <v>27</v>
      </c>
      <c r="AL95" s="188" t="e">
        <f>AI95/AG95</f>
        <v>#REF!</v>
      </c>
      <c r="AM95" s="235">
        <f t="shared" si="79"/>
        <v>5.3571428571428572E-3</v>
      </c>
      <c r="AN95" s="238">
        <v>0</v>
      </c>
      <c r="AO95" s="212" t="e">
        <f>AN95/AG95</f>
        <v>#REF!</v>
      </c>
      <c r="AP95" s="224">
        <f t="shared" si="37"/>
        <v>0</v>
      </c>
      <c r="AQ95" s="241" t="e">
        <f t="shared" si="65"/>
        <v>#REF!</v>
      </c>
      <c r="AR95" s="244">
        <f t="shared" si="71"/>
        <v>10584</v>
      </c>
      <c r="AS95" s="17">
        <f t="shared" si="72"/>
        <v>559</v>
      </c>
      <c r="AT95" s="17">
        <f t="shared" si="73"/>
        <v>943144800</v>
      </c>
      <c r="AU95" s="17">
        <f t="shared" si="74"/>
        <v>559</v>
      </c>
      <c r="AV95" s="188" t="e">
        <f t="shared" si="87"/>
        <v>#REF!</v>
      </c>
      <c r="AW95" s="246">
        <f t="shared" si="80"/>
        <v>5.281557067271353E-2</v>
      </c>
    </row>
    <row r="96" spans="1:49" ht="15.75">
      <c r="A96" s="185">
        <v>13010302</v>
      </c>
      <c r="B96" s="185" t="s">
        <v>153</v>
      </c>
      <c r="C96" s="186">
        <v>100</v>
      </c>
      <c r="D96" s="17" t="e">
        <f>'بودجه 1402-ماهانه'!M91</f>
        <v>#REF!</v>
      </c>
      <c r="E96" s="17" t="e">
        <f>'بودجه 1402-ماهانه'!N91</f>
        <v>#REF!</v>
      </c>
      <c r="F96" s="17">
        <v>189000</v>
      </c>
      <c r="G96" s="228" t="e">
        <f t="shared" si="75"/>
        <v>#REF!</v>
      </c>
      <c r="H96" s="230">
        <f t="shared" si="66"/>
        <v>1890</v>
      </c>
      <c r="I96" s="232">
        <v>1546</v>
      </c>
      <c r="J96" s="17">
        <v>1031182000</v>
      </c>
      <c r="K96" s="256">
        <v>1546</v>
      </c>
      <c r="L96" s="188" t="e">
        <f>I96/G96</f>
        <v>#REF!</v>
      </c>
      <c r="M96" s="235">
        <f t="shared" si="77"/>
        <v>0.81798941798941804</v>
      </c>
      <c r="N96" s="238">
        <v>20382</v>
      </c>
      <c r="O96" s="212" t="e">
        <f>N96/G96</f>
        <v>#REF!</v>
      </c>
      <c r="P96" s="224">
        <f t="shared" si="67"/>
        <v>10.784126984126985</v>
      </c>
      <c r="Q96" s="17" t="e">
        <f>'بودجه 1402-ماهانه'!O91</f>
        <v>#REF!</v>
      </c>
      <c r="R96" s="17" t="e">
        <f>'بودجه 1402-ماهانه'!P91</f>
        <v>#REF!</v>
      </c>
      <c r="S96" s="17">
        <v>226800</v>
      </c>
      <c r="T96" s="228" t="e">
        <f t="shared" si="76"/>
        <v>#REF!</v>
      </c>
      <c r="U96" s="230">
        <f t="shared" si="68"/>
        <v>2268</v>
      </c>
      <c r="V96" s="232">
        <v>10651</v>
      </c>
      <c r="W96" s="17">
        <v>7104217000</v>
      </c>
      <c r="X96" s="256">
        <v>13266</v>
      </c>
      <c r="Y96" s="188" t="e">
        <f>V96/T96</f>
        <v>#REF!</v>
      </c>
      <c r="Z96" s="235">
        <f t="shared" si="78"/>
        <v>5.8492063492063489</v>
      </c>
      <c r="AA96" s="238">
        <v>0</v>
      </c>
      <c r="AB96" s="212" t="e">
        <f>AA96/T96</f>
        <v>#REF!</v>
      </c>
      <c r="AC96" s="224">
        <f t="shared" si="69"/>
        <v>0</v>
      </c>
      <c r="AD96" s="17" t="e">
        <f>'بودجه 1402-ماهانه'!Q91</f>
        <v>#REF!</v>
      </c>
      <c r="AE96" s="17" t="e">
        <f>'بودجه 1402-ماهانه'!R91</f>
        <v>#REF!</v>
      </c>
      <c r="AF96" s="17">
        <v>378000</v>
      </c>
      <c r="AG96" s="228" t="e">
        <f t="shared" si="64"/>
        <v>#REF!</v>
      </c>
      <c r="AH96" s="230">
        <f t="shared" si="70"/>
        <v>3780</v>
      </c>
      <c r="AI96" s="232">
        <v>2906</v>
      </c>
      <c r="AJ96" s="17">
        <v>1938302000</v>
      </c>
      <c r="AK96" s="256">
        <v>2962</v>
      </c>
      <c r="AL96" s="188" t="e">
        <f>AI96/AG96</f>
        <v>#REF!</v>
      </c>
      <c r="AM96" s="235">
        <f t="shared" si="79"/>
        <v>0.78359788359788363</v>
      </c>
      <c r="AN96" s="238">
        <v>0</v>
      </c>
      <c r="AO96" s="212" t="e">
        <f>AN96/AG96</f>
        <v>#REF!</v>
      </c>
      <c r="AP96" s="224">
        <f t="shared" si="37"/>
        <v>0</v>
      </c>
      <c r="AQ96" s="241" t="e">
        <f t="shared" si="65"/>
        <v>#REF!</v>
      </c>
      <c r="AR96" s="244">
        <f t="shared" si="71"/>
        <v>7938</v>
      </c>
      <c r="AS96" s="17">
        <f t="shared" si="72"/>
        <v>15103</v>
      </c>
      <c r="AT96" s="17">
        <f t="shared" si="73"/>
        <v>10073701000</v>
      </c>
      <c r="AU96" s="17">
        <f t="shared" si="74"/>
        <v>17774</v>
      </c>
      <c r="AV96" s="188" t="e">
        <f t="shared" si="87"/>
        <v>#REF!</v>
      </c>
      <c r="AW96" s="246">
        <f t="shared" si="80"/>
        <v>2.2391030486268582</v>
      </c>
    </row>
    <row r="97" spans="1:49" ht="15.75">
      <c r="A97" s="185">
        <v>13010248</v>
      </c>
      <c r="B97" s="193" t="s">
        <v>154</v>
      </c>
      <c r="C97" s="186">
        <v>30</v>
      </c>
      <c r="D97" s="17" t="e">
        <f>'بودجه 1402-ماهانه'!M92</f>
        <v>#REF!</v>
      </c>
      <c r="E97" s="17" t="e">
        <f>'بودجه 1402-ماهانه'!N92</f>
        <v>#REF!</v>
      </c>
      <c r="F97" s="17">
        <v>554400</v>
      </c>
      <c r="G97" s="228" t="e">
        <f t="shared" si="75"/>
        <v>#REF!</v>
      </c>
      <c r="H97" s="230">
        <f t="shared" si="66"/>
        <v>18480</v>
      </c>
      <c r="I97" s="232">
        <v>27</v>
      </c>
      <c r="J97" s="17">
        <v>2794500</v>
      </c>
      <c r="K97" s="256">
        <v>27</v>
      </c>
      <c r="L97" s="188" t="e">
        <f>(I97+I98)/G97</f>
        <v>#REF!</v>
      </c>
      <c r="M97" s="235">
        <f>(K97+K98)/H97</f>
        <v>1.0048160173160172</v>
      </c>
      <c r="N97" s="238">
        <v>0</v>
      </c>
      <c r="O97" s="212" t="e">
        <f>(N97+N98)/G97</f>
        <v>#REF!</v>
      </c>
      <c r="P97" s="225">
        <f>(N97+N98)/H97</f>
        <v>0</v>
      </c>
      <c r="Q97" s="17" t="e">
        <f>'بودجه 1402-ماهانه'!O92</f>
        <v>#REF!</v>
      </c>
      <c r="R97" s="17" t="e">
        <f>'بودجه 1402-ماهانه'!P92</f>
        <v>#REF!</v>
      </c>
      <c r="S97" s="17">
        <v>665280</v>
      </c>
      <c r="T97" s="228" t="e">
        <f t="shared" si="76"/>
        <v>#REF!</v>
      </c>
      <c r="U97" s="230">
        <f t="shared" si="68"/>
        <v>22176</v>
      </c>
      <c r="V97" s="232">
        <v>10</v>
      </c>
      <c r="W97" s="17">
        <v>1035000</v>
      </c>
      <c r="X97" s="256">
        <v>10</v>
      </c>
      <c r="Y97" s="188" t="e">
        <f>(V97+V98)/T97</f>
        <v>#REF!</v>
      </c>
      <c r="Z97" s="235">
        <f>(X97+X98)/U97</f>
        <v>0.86571067821067826</v>
      </c>
      <c r="AA97" s="238">
        <v>0</v>
      </c>
      <c r="AB97" s="212" t="e">
        <f>(AA97+AA98)/T97</f>
        <v>#REF!</v>
      </c>
      <c r="AC97" s="225">
        <f>(AA97+AA98)/U97</f>
        <v>0</v>
      </c>
      <c r="AD97" s="17" t="e">
        <f>'بودجه 1402-ماهانه'!Q92</f>
        <v>#REF!</v>
      </c>
      <c r="AE97" s="17" t="e">
        <f>'بودجه 1402-ماهانه'!R92</f>
        <v>#REF!</v>
      </c>
      <c r="AF97" s="17">
        <v>1108800</v>
      </c>
      <c r="AG97" s="228" t="e">
        <f t="shared" ref="AG97:AG128" si="88">AD97/C97</f>
        <v>#REF!</v>
      </c>
      <c r="AH97" s="230">
        <f t="shared" si="70"/>
        <v>36960</v>
      </c>
      <c r="AI97" s="232">
        <v>30</v>
      </c>
      <c r="AJ97" s="17">
        <v>3191250</v>
      </c>
      <c r="AK97" s="256">
        <v>30</v>
      </c>
      <c r="AL97" s="188" t="e">
        <f>(AI97+AI98)/AG97</f>
        <v>#REF!</v>
      </c>
      <c r="AM97" s="235">
        <f>(AK97+AK98)/AH97</f>
        <v>0.21807359307359309</v>
      </c>
      <c r="AN97" s="238">
        <v>0</v>
      </c>
      <c r="AO97" s="212" t="e">
        <f>(AN97+AN98)/AG97</f>
        <v>#REF!</v>
      </c>
      <c r="AP97" s="225">
        <f>(AN97+AN98)/AH97</f>
        <v>1.0738636363636365</v>
      </c>
      <c r="AQ97" s="241" t="e">
        <f t="shared" si="65"/>
        <v>#REF!</v>
      </c>
      <c r="AR97" s="244">
        <f t="shared" si="71"/>
        <v>77616</v>
      </c>
      <c r="AS97" s="17">
        <f t="shared" si="72"/>
        <v>67</v>
      </c>
      <c r="AT97" s="17">
        <f t="shared" si="73"/>
        <v>7020750</v>
      </c>
      <c r="AU97" s="17">
        <f t="shared" si="74"/>
        <v>67</v>
      </c>
      <c r="AV97" s="188" t="e">
        <f>(AS97+AS98)/AQ97</f>
        <v>#REF!</v>
      </c>
      <c r="AW97" s="246">
        <f>(AU97+AU98)/AR97</f>
        <v>0.59043238507524221</v>
      </c>
    </row>
    <row r="98" spans="1:49" ht="15.75">
      <c r="A98" s="185">
        <v>13020275</v>
      </c>
      <c r="B98" s="193" t="s">
        <v>683</v>
      </c>
      <c r="C98" s="186">
        <v>100</v>
      </c>
      <c r="D98" s="17"/>
      <c r="E98" s="17"/>
      <c r="F98" s="17"/>
      <c r="G98" s="228"/>
      <c r="H98" s="230">
        <f t="shared" si="66"/>
        <v>0</v>
      </c>
      <c r="I98" s="232">
        <v>18542</v>
      </c>
      <c r="J98" s="17">
        <v>6396990000</v>
      </c>
      <c r="K98" s="256">
        <v>18542</v>
      </c>
      <c r="L98" s="188"/>
      <c r="M98" s="235"/>
      <c r="N98" s="238">
        <v>0</v>
      </c>
      <c r="O98" s="212"/>
      <c r="P98" s="224"/>
      <c r="Q98" s="17"/>
      <c r="R98" s="17"/>
      <c r="S98" s="17"/>
      <c r="T98" s="228">
        <f t="shared" si="76"/>
        <v>0</v>
      </c>
      <c r="U98" s="230"/>
      <c r="V98" s="232">
        <v>19188</v>
      </c>
      <c r="W98" s="17">
        <v>6609765822</v>
      </c>
      <c r="X98" s="256">
        <v>19188</v>
      </c>
      <c r="Y98" s="188"/>
      <c r="Z98" s="235"/>
      <c r="AA98" s="238">
        <v>0</v>
      </c>
      <c r="AB98" s="212"/>
      <c r="AC98" s="224"/>
      <c r="AD98" s="17"/>
      <c r="AE98" s="17"/>
      <c r="AF98" s="17"/>
      <c r="AG98" s="228">
        <f t="shared" si="88"/>
        <v>0</v>
      </c>
      <c r="AH98" s="230">
        <f t="shared" si="70"/>
        <v>0</v>
      </c>
      <c r="AI98" s="232">
        <v>8030</v>
      </c>
      <c r="AJ98" s="17">
        <v>2934487454</v>
      </c>
      <c r="AK98" s="256">
        <v>8030</v>
      </c>
      <c r="AL98" s="188"/>
      <c r="AM98" s="235"/>
      <c r="AN98" s="238">
        <v>39690</v>
      </c>
      <c r="AO98" s="212"/>
      <c r="AP98" s="224"/>
      <c r="AQ98" s="241">
        <f t="shared" si="65"/>
        <v>0</v>
      </c>
      <c r="AR98" s="244">
        <f t="shared" si="71"/>
        <v>0</v>
      </c>
      <c r="AS98" s="17">
        <f t="shared" si="72"/>
        <v>45760</v>
      </c>
      <c r="AT98" s="17">
        <f t="shared" si="73"/>
        <v>15941243276</v>
      </c>
      <c r="AU98" s="17">
        <f t="shared" si="74"/>
        <v>45760</v>
      </c>
      <c r="AV98" s="188"/>
      <c r="AW98" s="246"/>
    </row>
    <row r="99" spans="1:49" ht="15.75">
      <c r="A99" s="185">
        <v>13010231</v>
      </c>
      <c r="B99" s="185" t="s">
        <v>155</v>
      </c>
      <c r="C99" s="186">
        <v>100</v>
      </c>
      <c r="D99" s="17" t="e">
        <f>'بودجه 1402-ماهانه'!M93</f>
        <v>#REF!</v>
      </c>
      <c r="E99" s="17" t="e">
        <f>'بودجه 1402-ماهانه'!N93</f>
        <v>#REF!</v>
      </c>
      <c r="F99" s="17">
        <v>840000</v>
      </c>
      <c r="G99" s="228" t="e">
        <f t="shared" si="75"/>
        <v>#REF!</v>
      </c>
      <c r="H99" s="230">
        <f t="shared" si="66"/>
        <v>8400</v>
      </c>
      <c r="I99" s="232"/>
      <c r="J99" s="17"/>
      <c r="K99" s="256">
        <v>0</v>
      </c>
      <c r="L99" s="188" t="e">
        <f>I99/G99</f>
        <v>#REF!</v>
      </c>
      <c r="M99" s="235">
        <f>K99/H99</f>
        <v>0</v>
      </c>
      <c r="N99" s="238">
        <v>0</v>
      </c>
      <c r="O99" s="212" t="e">
        <f>N99/G99</f>
        <v>#REF!</v>
      </c>
      <c r="P99" s="224">
        <f t="shared" si="67"/>
        <v>0</v>
      </c>
      <c r="Q99" s="17" t="e">
        <f>'بودجه 1402-ماهانه'!O93</f>
        <v>#REF!</v>
      </c>
      <c r="R99" s="17" t="e">
        <f>'بودجه 1402-ماهانه'!P93</f>
        <v>#REF!</v>
      </c>
      <c r="S99" s="17">
        <v>1008000</v>
      </c>
      <c r="T99" s="228" t="e">
        <f t="shared" si="76"/>
        <v>#REF!</v>
      </c>
      <c r="U99" s="230">
        <f t="shared" si="68"/>
        <v>10080</v>
      </c>
      <c r="V99" s="232"/>
      <c r="W99" s="17"/>
      <c r="X99" s="256">
        <v>0</v>
      </c>
      <c r="Y99" s="188" t="e">
        <f>V99/T99</f>
        <v>#REF!</v>
      </c>
      <c r="Z99" s="235">
        <f>X99/U99</f>
        <v>0</v>
      </c>
      <c r="AA99" s="238">
        <v>0</v>
      </c>
      <c r="AB99" s="212" t="e">
        <f>AA99/T99</f>
        <v>#REF!</v>
      </c>
      <c r="AC99" s="224">
        <f t="shared" si="69"/>
        <v>0</v>
      </c>
      <c r="AD99" s="17" t="e">
        <f>'بودجه 1402-ماهانه'!Q93</f>
        <v>#REF!</v>
      </c>
      <c r="AE99" s="17" t="e">
        <f>'بودجه 1402-ماهانه'!R93</f>
        <v>#REF!</v>
      </c>
      <c r="AF99" s="17">
        <v>1680000</v>
      </c>
      <c r="AG99" s="228" t="e">
        <f t="shared" si="88"/>
        <v>#REF!</v>
      </c>
      <c r="AH99" s="230">
        <f t="shared" si="70"/>
        <v>16800</v>
      </c>
      <c r="AI99" s="232"/>
      <c r="AJ99" s="17"/>
      <c r="AK99" s="256">
        <v>0</v>
      </c>
      <c r="AL99" s="188" t="e">
        <f>AI99/AG99</f>
        <v>#REF!</v>
      </c>
      <c r="AM99" s="235">
        <f>AK99/AH99</f>
        <v>0</v>
      </c>
      <c r="AN99" s="238">
        <v>0</v>
      </c>
      <c r="AO99" s="212" t="e">
        <f>AN99/AG99</f>
        <v>#REF!</v>
      </c>
      <c r="AP99" s="224">
        <f t="shared" ref="AP99:AP161" si="89">AN99/AH99</f>
        <v>0</v>
      </c>
      <c r="AQ99" s="241" t="e">
        <f t="shared" ref="AQ99:AQ130" si="90">G99+T99+AG99</f>
        <v>#REF!</v>
      </c>
      <c r="AR99" s="244">
        <f t="shared" si="71"/>
        <v>35280</v>
      </c>
      <c r="AS99" s="17">
        <f t="shared" si="72"/>
        <v>0</v>
      </c>
      <c r="AT99" s="17">
        <f t="shared" si="73"/>
        <v>0</v>
      </c>
      <c r="AU99" s="17">
        <f t="shared" si="74"/>
        <v>0</v>
      </c>
      <c r="AV99" s="188" t="e">
        <f>AS99/AQ99</f>
        <v>#REF!</v>
      </c>
      <c r="AW99" s="246">
        <f>AU99/AR99</f>
        <v>0</v>
      </c>
    </row>
    <row r="100" spans="1:49" ht="15.75">
      <c r="A100" s="185">
        <v>13010209</v>
      </c>
      <c r="B100" s="185" t="s">
        <v>385</v>
      </c>
      <c r="C100" s="186">
        <v>100</v>
      </c>
      <c r="D100" s="17" t="e">
        <f>'بودجه 1402-ماهانه'!M94</f>
        <v>#REF!</v>
      </c>
      <c r="E100" s="17" t="e">
        <f>'بودجه 1402-ماهانه'!N94</f>
        <v>#REF!</v>
      </c>
      <c r="F100" s="17">
        <v>5520000</v>
      </c>
      <c r="G100" s="228" t="e">
        <f t="shared" si="75"/>
        <v>#REF!</v>
      </c>
      <c r="H100" s="230">
        <f t="shared" si="66"/>
        <v>55200</v>
      </c>
      <c r="I100" s="232">
        <v>8027</v>
      </c>
      <c r="J100" s="17">
        <v>5261698500</v>
      </c>
      <c r="K100" s="256">
        <v>8027</v>
      </c>
      <c r="L100" s="188" t="e">
        <f>I100/G100</f>
        <v>#REF!</v>
      </c>
      <c r="M100" s="235">
        <f t="shared" ref="M100:M163" si="91">K100/H100</f>
        <v>0.14541666666666667</v>
      </c>
      <c r="N100" s="238">
        <v>0</v>
      </c>
      <c r="O100" s="212" t="e">
        <f>N100/G100</f>
        <v>#REF!</v>
      </c>
      <c r="P100" s="224">
        <f t="shared" si="67"/>
        <v>0</v>
      </c>
      <c r="Q100" s="17" t="e">
        <f>'بودجه 1402-ماهانه'!O94</f>
        <v>#REF!</v>
      </c>
      <c r="R100" s="17" t="e">
        <f>'بودجه 1402-ماهانه'!P94</f>
        <v>#REF!</v>
      </c>
      <c r="S100" s="17">
        <v>6624000</v>
      </c>
      <c r="T100" s="228" t="e">
        <f t="shared" si="76"/>
        <v>#REF!</v>
      </c>
      <c r="U100" s="230">
        <f t="shared" si="68"/>
        <v>66240</v>
      </c>
      <c r="V100" s="232">
        <v>22008</v>
      </c>
      <c r="W100" s="17">
        <v>14414445000</v>
      </c>
      <c r="X100" s="256">
        <v>22008</v>
      </c>
      <c r="Y100" s="188" t="e">
        <f>V100/T100</f>
        <v>#REF!</v>
      </c>
      <c r="Z100" s="235">
        <f t="shared" ref="Z100:Z163" si="92">X100/U100</f>
        <v>0.33224637681159419</v>
      </c>
      <c r="AA100" s="238">
        <v>58676</v>
      </c>
      <c r="AB100" s="212" t="e">
        <f>AA100/T100</f>
        <v>#REF!</v>
      </c>
      <c r="AC100" s="224">
        <f t="shared" si="69"/>
        <v>0.88580917874396137</v>
      </c>
      <c r="AD100" s="17" t="e">
        <f>'بودجه 1402-ماهانه'!Q94</f>
        <v>#REF!</v>
      </c>
      <c r="AE100" s="17" t="e">
        <f>'بودجه 1402-ماهانه'!R94</f>
        <v>#REF!</v>
      </c>
      <c r="AF100" s="17">
        <v>9936000</v>
      </c>
      <c r="AG100" s="228" t="e">
        <f t="shared" si="88"/>
        <v>#REF!</v>
      </c>
      <c r="AH100" s="230">
        <f t="shared" si="70"/>
        <v>99360</v>
      </c>
      <c r="AI100" s="232">
        <v>56565</v>
      </c>
      <c r="AJ100" s="17">
        <v>37078357500</v>
      </c>
      <c r="AK100" s="256">
        <v>56565</v>
      </c>
      <c r="AL100" s="188" t="e">
        <f>AI100/AG100</f>
        <v>#REF!</v>
      </c>
      <c r="AM100" s="235">
        <f t="shared" ref="AM100:AM163" si="93">AK100/AH100</f>
        <v>0.56929347826086951</v>
      </c>
      <c r="AN100" s="238">
        <v>130100</v>
      </c>
      <c r="AO100" s="212" t="e">
        <f>AN100/AG100</f>
        <v>#REF!</v>
      </c>
      <c r="AP100" s="224">
        <f t="shared" si="89"/>
        <v>1.3093800322061191</v>
      </c>
      <c r="AQ100" s="241" t="e">
        <f t="shared" si="90"/>
        <v>#REF!</v>
      </c>
      <c r="AR100" s="244">
        <f t="shared" si="71"/>
        <v>220800</v>
      </c>
      <c r="AS100" s="17">
        <f t="shared" ref="AS100:AS131" si="94">AI100+V100+I100</f>
        <v>86600</v>
      </c>
      <c r="AT100" s="17">
        <f t="shared" ref="AT100:AT131" si="95">AJ100+W100+J100</f>
        <v>56754501000</v>
      </c>
      <c r="AU100" s="17">
        <f t="shared" si="74"/>
        <v>86600</v>
      </c>
      <c r="AV100" s="188" t="e">
        <f>AS100/AQ100</f>
        <v>#REF!</v>
      </c>
      <c r="AW100" s="246">
        <f t="shared" ref="AW100:AW163" si="96">AU100/AR100</f>
        <v>0.39221014492753625</v>
      </c>
    </row>
    <row r="101" spans="1:49" ht="15.75">
      <c r="A101" s="185">
        <v>13010210</v>
      </c>
      <c r="B101" s="185" t="s">
        <v>157</v>
      </c>
      <c r="C101" s="186">
        <v>10</v>
      </c>
      <c r="D101" s="17" t="e">
        <f>'بودجه 1402-ماهانه'!M95</f>
        <v>#REF!</v>
      </c>
      <c r="E101" s="17" t="e">
        <f>'بودجه 1402-ماهانه'!N95</f>
        <v>#REF!</v>
      </c>
      <c r="F101" s="17">
        <v>85800</v>
      </c>
      <c r="G101" s="228" t="e">
        <f t="shared" si="75"/>
        <v>#REF!</v>
      </c>
      <c r="H101" s="230">
        <f t="shared" si="66"/>
        <v>8580</v>
      </c>
      <c r="I101" s="232">
        <v>407</v>
      </c>
      <c r="J101" s="17">
        <v>76471230</v>
      </c>
      <c r="K101" s="256">
        <v>407</v>
      </c>
      <c r="L101" s="188" t="e">
        <f>I101/G101</f>
        <v>#REF!</v>
      </c>
      <c r="M101" s="235">
        <f t="shared" si="91"/>
        <v>4.7435897435897434E-2</v>
      </c>
      <c r="N101" s="238">
        <v>0</v>
      </c>
      <c r="O101" s="212" t="e">
        <f>N101/G101</f>
        <v>#REF!</v>
      </c>
      <c r="P101" s="224">
        <f t="shared" si="67"/>
        <v>0</v>
      </c>
      <c r="Q101" s="17" t="e">
        <f>'بودجه 1402-ماهانه'!O95</f>
        <v>#REF!</v>
      </c>
      <c r="R101" s="17" t="e">
        <f>'بودجه 1402-ماهانه'!P95</f>
        <v>#REF!</v>
      </c>
      <c r="S101" s="17">
        <v>102960</v>
      </c>
      <c r="T101" s="228" t="e">
        <f t="shared" si="76"/>
        <v>#REF!</v>
      </c>
      <c r="U101" s="230">
        <f t="shared" si="68"/>
        <v>10296</v>
      </c>
      <c r="V101" s="232">
        <v>276</v>
      </c>
      <c r="W101" s="17">
        <v>51857640</v>
      </c>
      <c r="X101" s="256">
        <v>276</v>
      </c>
      <c r="Y101" s="188" t="e">
        <f>V101/T101</f>
        <v>#REF!</v>
      </c>
      <c r="Z101" s="235">
        <f t="shared" si="92"/>
        <v>2.6806526806526808E-2</v>
      </c>
      <c r="AA101" s="238">
        <v>0</v>
      </c>
      <c r="AB101" s="212" t="e">
        <f>AA101/T101</f>
        <v>#REF!</v>
      </c>
      <c r="AC101" s="224">
        <f t="shared" si="69"/>
        <v>0</v>
      </c>
      <c r="AD101" s="17" t="e">
        <f>'بودجه 1402-ماهانه'!Q95</f>
        <v>#REF!</v>
      </c>
      <c r="AE101" s="17" t="e">
        <f>'بودجه 1402-ماهانه'!R95</f>
        <v>#REF!</v>
      </c>
      <c r="AF101" s="17">
        <v>171600</v>
      </c>
      <c r="AG101" s="228" t="e">
        <f t="shared" si="88"/>
        <v>#REF!</v>
      </c>
      <c r="AH101" s="230">
        <f t="shared" si="70"/>
        <v>17160</v>
      </c>
      <c r="AI101" s="232">
        <v>46</v>
      </c>
      <c r="AJ101" s="17">
        <v>8642940</v>
      </c>
      <c r="AK101" s="256">
        <v>46</v>
      </c>
      <c r="AL101" s="188" t="e">
        <f>AI101/AG101</f>
        <v>#REF!</v>
      </c>
      <c r="AM101" s="235">
        <f t="shared" si="93"/>
        <v>2.6806526806526809E-3</v>
      </c>
      <c r="AN101" s="238">
        <v>0</v>
      </c>
      <c r="AO101" s="212" t="e">
        <f>AN101/AG101</f>
        <v>#REF!</v>
      </c>
      <c r="AP101" s="224">
        <f t="shared" si="89"/>
        <v>0</v>
      </c>
      <c r="AQ101" s="241" t="e">
        <f t="shared" si="90"/>
        <v>#REF!</v>
      </c>
      <c r="AR101" s="244">
        <f t="shared" si="71"/>
        <v>36036</v>
      </c>
      <c r="AS101" s="17">
        <f t="shared" si="94"/>
        <v>729</v>
      </c>
      <c r="AT101" s="17">
        <f t="shared" si="95"/>
        <v>136971810</v>
      </c>
      <c r="AU101" s="17">
        <f t="shared" si="74"/>
        <v>729</v>
      </c>
      <c r="AV101" s="189" t="e">
        <f>AS101/AQ101</f>
        <v>#REF!</v>
      </c>
      <c r="AW101" s="246">
        <f t="shared" si="96"/>
        <v>2.0229770229770228E-2</v>
      </c>
    </row>
    <row r="102" spans="1:49" ht="15.75">
      <c r="A102" s="185">
        <v>13010243</v>
      </c>
      <c r="B102" s="185" t="s">
        <v>158</v>
      </c>
      <c r="C102" s="186">
        <v>30</v>
      </c>
      <c r="D102" s="17" t="e">
        <f>'بودجه 1402-ماهانه'!M96</f>
        <v>#REF!</v>
      </c>
      <c r="E102" s="17" t="e">
        <f>'بودجه 1402-ماهانه'!N96</f>
        <v>#REF!</v>
      </c>
      <c r="F102" s="17">
        <v>0</v>
      </c>
      <c r="G102" s="228" t="e">
        <f t="shared" si="75"/>
        <v>#REF!</v>
      </c>
      <c r="H102" s="230">
        <f t="shared" si="66"/>
        <v>0</v>
      </c>
      <c r="I102" s="232"/>
      <c r="J102" s="17"/>
      <c r="K102" s="256">
        <v>0</v>
      </c>
      <c r="L102" s="188"/>
      <c r="M102" s="235" t="e">
        <f t="shared" si="91"/>
        <v>#DIV/0!</v>
      </c>
      <c r="N102" s="238">
        <v>0</v>
      </c>
      <c r="O102" s="212"/>
      <c r="P102" s="224"/>
      <c r="Q102" s="17" t="e">
        <f>'بودجه 1402-ماهانه'!O96</f>
        <v>#REF!</v>
      </c>
      <c r="R102" s="17" t="e">
        <f>'بودجه 1402-ماهانه'!P96</f>
        <v>#REF!</v>
      </c>
      <c r="S102" s="17">
        <v>0</v>
      </c>
      <c r="T102" s="228" t="e">
        <f t="shared" si="76"/>
        <v>#REF!</v>
      </c>
      <c r="U102" s="230">
        <f t="shared" si="68"/>
        <v>0</v>
      </c>
      <c r="V102" s="232"/>
      <c r="W102" s="17"/>
      <c r="X102" s="256">
        <v>0</v>
      </c>
      <c r="Y102" s="188"/>
      <c r="Z102" s="235" t="e">
        <f t="shared" si="92"/>
        <v>#DIV/0!</v>
      </c>
      <c r="AA102" s="238">
        <v>0</v>
      </c>
      <c r="AB102" s="212"/>
      <c r="AC102" s="224"/>
      <c r="AD102" s="17" t="e">
        <f>'بودجه 1402-ماهانه'!Q96</f>
        <v>#REF!</v>
      </c>
      <c r="AE102" s="17" t="e">
        <f>'بودجه 1402-ماهانه'!R96</f>
        <v>#REF!</v>
      </c>
      <c r="AF102" s="17">
        <v>0</v>
      </c>
      <c r="AG102" s="228" t="e">
        <f t="shared" si="88"/>
        <v>#REF!</v>
      </c>
      <c r="AH102" s="230">
        <f t="shared" si="70"/>
        <v>0</v>
      </c>
      <c r="AI102" s="232"/>
      <c r="AJ102" s="17"/>
      <c r="AK102" s="256">
        <v>0</v>
      </c>
      <c r="AL102" s="188"/>
      <c r="AM102" s="235" t="e">
        <f t="shared" si="93"/>
        <v>#DIV/0!</v>
      </c>
      <c r="AN102" s="238">
        <v>0</v>
      </c>
      <c r="AO102" s="212"/>
      <c r="AP102" s="224"/>
      <c r="AQ102" s="241" t="e">
        <f t="shared" si="90"/>
        <v>#REF!</v>
      </c>
      <c r="AR102" s="244">
        <f t="shared" si="71"/>
        <v>0</v>
      </c>
      <c r="AS102" s="17">
        <f t="shared" si="94"/>
        <v>0</v>
      </c>
      <c r="AT102" s="17">
        <f t="shared" si="95"/>
        <v>0</v>
      </c>
      <c r="AU102" s="17">
        <f t="shared" si="74"/>
        <v>0</v>
      </c>
      <c r="AV102" s="188"/>
      <c r="AW102" s="246" t="e">
        <f t="shared" si="96"/>
        <v>#DIV/0!</v>
      </c>
    </row>
    <row r="103" spans="1:49" ht="15.75">
      <c r="A103" s="185">
        <v>13010212</v>
      </c>
      <c r="B103" s="185" t="s">
        <v>160</v>
      </c>
      <c r="C103" s="186">
        <v>4</v>
      </c>
      <c r="D103" s="17" t="e">
        <f>'بودجه 1402-ماهانه'!M97</f>
        <v>#REF!</v>
      </c>
      <c r="E103" s="17" t="e">
        <f>'بودجه 1402-ماهانه'!N97</f>
        <v>#REF!</v>
      </c>
      <c r="F103" s="17">
        <v>38500</v>
      </c>
      <c r="G103" s="228" t="e">
        <f t="shared" si="75"/>
        <v>#REF!</v>
      </c>
      <c r="H103" s="230">
        <f t="shared" si="66"/>
        <v>9625</v>
      </c>
      <c r="I103" s="232"/>
      <c r="J103" s="17"/>
      <c r="K103" s="256">
        <v>0</v>
      </c>
      <c r="L103" s="188" t="e">
        <f t="shared" ref="L103:L123" si="97">I103/G103</f>
        <v>#REF!</v>
      </c>
      <c r="M103" s="235">
        <f t="shared" si="91"/>
        <v>0</v>
      </c>
      <c r="N103" s="238">
        <v>0</v>
      </c>
      <c r="O103" s="212" t="e">
        <f t="shared" ref="O103:O123" si="98">N103/G103</f>
        <v>#REF!</v>
      </c>
      <c r="P103" s="224">
        <f t="shared" si="67"/>
        <v>0</v>
      </c>
      <c r="Q103" s="17" t="e">
        <f>'بودجه 1402-ماهانه'!O97</f>
        <v>#REF!</v>
      </c>
      <c r="R103" s="17" t="e">
        <f>'بودجه 1402-ماهانه'!P97</f>
        <v>#REF!</v>
      </c>
      <c r="S103" s="17">
        <v>46200</v>
      </c>
      <c r="T103" s="228" t="e">
        <f t="shared" si="76"/>
        <v>#REF!</v>
      </c>
      <c r="U103" s="230">
        <f t="shared" si="68"/>
        <v>11550</v>
      </c>
      <c r="V103" s="232"/>
      <c r="W103" s="17"/>
      <c r="X103" s="256">
        <v>0</v>
      </c>
      <c r="Y103" s="188" t="e">
        <f t="shared" ref="Y103:Y123" si="99">V103/T103</f>
        <v>#REF!</v>
      </c>
      <c r="Z103" s="235">
        <f t="shared" si="92"/>
        <v>0</v>
      </c>
      <c r="AA103" s="238">
        <v>0</v>
      </c>
      <c r="AB103" s="212" t="e">
        <f t="shared" ref="AB103:AB123" si="100">AA103/T103</f>
        <v>#REF!</v>
      </c>
      <c r="AC103" s="224">
        <f t="shared" si="69"/>
        <v>0</v>
      </c>
      <c r="AD103" s="17" t="e">
        <f>'بودجه 1402-ماهانه'!Q97</f>
        <v>#REF!</v>
      </c>
      <c r="AE103" s="17" t="e">
        <f>'بودجه 1402-ماهانه'!R97</f>
        <v>#REF!</v>
      </c>
      <c r="AF103" s="17">
        <v>77000</v>
      </c>
      <c r="AG103" s="228" t="e">
        <f t="shared" si="88"/>
        <v>#REF!</v>
      </c>
      <c r="AH103" s="230">
        <f t="shared" si="70"/>
        <v>19250</v>
      </c>
      <c r="AI103" s="232"/>
      <c r="AJ103" s="17"/>
      <c r="AK103" s="256">
        <v>0</v>
      </c>
      <c r="AL103" s="188" t="e">
        <f t="shared" ref="AL103:AL123" si="101">AI103/AG103</f>
        <v>#REF!</v>
      </c>
      <c r="AM103" s="235">
        <f t="shared" si="93"/>
        <v>0</v>
      </c>
      <c r="AN103" s="238">
        <v>73650</v>
      </c>
      <c r="AO103" s="212" t="e">
        <f t="shared" ref="AO103:AO123" si="102">AN103/AG103</f>
        <v>#REF!</v>
      </c>
      <c r="AP103" s="224">
        <f t="shared" si="89"/>
        <v>3.825974025974026</v>
      </c>
      <c r="AQ103" s="241" t="e">
        <f t="shared" si="90"/>
        <v>#REF!</v>
      </c>
      <c r="AR103" s="244">
        <f t="shared" si="71"/>
        <v>40425</v>
      </c>
      <c r="AS103" s="17">
        <f t="shared" si="94"/>
        <v>0</v>
      </c>
      <c r="AT103" s="17">
        <f t="shared" si="95"/>
        <v>0</v>
      </c>
      <c r="AU103" s="17">
        <f t="shared" si="74"/>
        <v>0</v>
      </c>
      <c r="AV103" s="188" t="e">
        <f t="shared" ref="AV103:AV123" si="103">AS103/AQ103</f>
        <v>#REF!</v>
      </c>
      <c r="AW103" s="246">
        <f t="shared" si="96"/>
        <v>0</v>
      </c>
    </row>
    <row r="104" spans="1:49" ht="15.75">
      <c r="A104" s="185">
        <v>13010228</v>
      </c>
      <c r="B104" s="185" t="s">
        <v>161</v>
      </c>
      <c r="C104" s="186">
        <v>30</v>
      </c>
      <c r="D104" s="17" t="e">
        <f>'بودجه 1402-ماهانه'!M98</f>
        <v>#REF!</v>
      </c>
      <c r="E104" s="17" t="e">
        <f>'بودجه 1402-ماهانه'!N98</f>
        <v>#REF!</v>
      </c>
      <c r="F104" s="17">
        <v>324000</v>
      </c>
      <c r="G104" s="228" t="e">
        <f t="shared" si="75"/>
        <v>#REF!</v>
      </c>
      <c r="H104" s="230">
        <f t="shared" si="66"/>
        <v>10800</v>
      </c>
      <c r="I104" s="232">
        <v>5771</v>
      </c>
      <c r="J104" s="17">
        <v>796632000</v>
      </c>
      <c r="K104" s="256">
        <v>6293</v>
      </c>
      <c r="L104" s="188" t="e">
        <f t="shared" si="97"/>
        <v>#REF!</v>
      </c>
      <c r="M104" s="235">
        <f t="shared" si="91"/>
        <v>0.58268518518518519</v>
      </c>
      <c r="N104" s="238">
        <v>0</v>
      </c>
      <c r="O104" s="212" t="e">
        <f t="shared" si="98"/>
        <v>#REF!</v>
      </c>
      <c r="P104" s="224">
        <f t="shared" si="67"/>
        <v>0</v>
      </c>
      <c r="Q104" s="17" t="e">
        <f>'بودجه 1402-ماهانه'!O98</f>
        <v>#REF!</v>
      </c>
      <c r="R104" s="17" t="e">
        <f>'بودجه 1402-ماهانه'!P98</f>
        <v>#REF!</v>
      </c>
      <c r="S104" s="17">
        <v>388800</v>
      </c>
      <c r="T104" s="228" t="e">
        <f t="shared" si="76"/>
        <v>#REF!</v>
      </c>
      <c r="U104" s="230">
        <f t="shared" si="68"/>
        <v>12960</v>
      </c>
      <c r="V104" s="232">
        <v>11830</v>
      </c>
      <c r="W104" s="17">
        <v>1632540000</v>
      </c>
      <c r="X104" s="256">
        <v>14106</v>
      </c>
      <c r="Y104" s="188" t="e">
        <f t="shared" si="99"/>
        <v>#REF!</v>
      </c>
      <c r="Z104" s="235">
        <f t="shared" si="92"/>
        <v>1.0884259259259259</v>
      </c>
      <c r="AA104" s="238">
        <v>0</v>
      </c>
      <c r="AB104" s="212" t="e">
        <f t="shared" si="100"/>
        <v>#REF!</v>
      </c>
      <c r="AC104" s="224">
        <f t="shared" si="69"/>
        <v>0</v>
      </c>
      <c r="AD104" s="17" t="e">
        <f>'بودجه 1402-ماهانه'!Q98</f>
        <v>#REF!</v>
      </c>
      <c r="AE104" s="17" t="e">
        <f>'بودجه 1402-ماهانه'!R98</f>
        <v>#REF!</v>
      </c>
      <c r="AF104" s="17">
        <v>648000</v>
      </c>
      <c r="AG104" s="228" t="e">
        <f t="shared" si="88"/>
        <v>#REF!</v>
      </c>
      <c r="AH104" s="230">
        <f t="shared" si="70"/>
        <v>21600</v>
      </c>
      <c r="AI104" s="232">
        <v>8674</v>
      </c>
      <c r="AJ104" s="17">
        <v>1197012000</v>
      </c>
      <c r="AK104" s="256">
        <v>10175</v>
      </c>
      <c r="AL104" s="188" t="e">
        <f t="shared" si="101"/>
        <v>#REF!</v>
      </c>
      <c r="AM104" s="235">
        <f t="shared" si="93"/>
        <v>0.47106481481481483</v>
      </c>
      <c r="AN104" s="238">
        <v>0</v>
      </c>
      <c r="AO104" s="212" t="e">
        <f t="shared" si="102"/>
        <v>#REF!</v>
      </c>
      <c r="AP104" s="224">
        <f t="shared" si="89"/>
        <v>0</v>
      </c>
      <c r="AQ104" s="241" t="e">
        <f t="shared" si="90"/>
        <v>#REF!</v>
      </c>
      <c r="AR104" s="244">
        <f t="shared" si="71"/>
        <v>45360</v>
      </c>
      <c r="AS104" s="17">
        <f t="shared" si="94"/>
        <v>26275</v>
      </c>
      <c r="AT104" s="17">
        <f t="shared" si="95"/>
        <v>3626184000</v>
      </c>
      <c r="AU104" s="17">
        <f t="shared" si="74"/>
        <v>30574</v>
      </c>
      <c r="AV104" s="188" t="e">
        <f t="shared" si="103"/>
        <v>#REF!</v>
      </c>
      <c r="AW104" s="246">
        <f t="shared" si="96"/>
        <v>0.67402998236331568</v>
      </c>
    </row>
    <row r="105" spans="1:49" ht="15.75">
      <c r="A105" s="185">
        <v>13010322</v>
      </c>
      <c r="B105" s="185" t="s">
        <v>162</v>
      </c>
      <c r="C105" s="186">
        <v>30</v>
      </c>
      <c r="D105" s="17" t="e">
        <f>'بودجه 1402-ماهانه'!M99</f>
        <v>#REF!</v>
      </c>
      <c r="E105" s="17" t="e">
        <f>'بودجه 1402-ماهانه'!N99</f>
        <v>#REF!</v>
      </c>
      <c r="F105" s="17">
        <v>99000</v>
      </c>
      <c r="G105" s="228" t="e">
        <f t="shared" si="75"/>
        <v>#REF!</v>
      </c>
      <c r="H105" s="230">
        <f t="shared" si="66"/>
        <v>3300</v>
      </c>
      <c r="I105" s="232">
        <v>13106</v>
      </c>
      <c r="J105" s="17">
        <v>1270850280</v>
      </c>
      <c r="K105" s="256">
        <v>14470.5</v>
      </c>
      <c r="L105" s="188" t="e">
        <f t="shared" si="97"/>
        <v>#REF!</v>
      </c>
      <c r="M105" s="235">
        <f t="shared" si="91"/>
        <v>4.3849999999999998</v>
      </c>
      <c r="N105" s="238">
        <v>0</v>
      </c>
      <c r="O105" s="212" t="e">
        <f t="shared" si="98"/>
        <v>#REF!</v>
      </c>
      <c r="P105" s="224">
        <f t="shared" si="67"/>
        <v>0</v>
      </c>
      <c r="Q105" s="17" t="e">
        <f>'بودجه 1402-ماهانه'!O99</f>
        <v>#REF!</v>
      </c>
      <c r="R105" s="17" t="e">
        <f>'بودجه 1402-ماهانه'!P99</f>
        <v>#REF!</v>
      </c>
      <c r="S105" s="17">
        <v>118800</v>
      </c>
      <c r="T105" s="228" t="e">
        <f t="shared" si="76"/>
        <v>#REF!</v>
      </c>
      <c r="U105" s="230">
        <f t="shared" si="68"/>
        <v>3960</v>
      </c>
      <c r="V105" s="232">
        <v>10102</v>
      </c>
      <c r="W105" s="17">
        <v>974983800</v>
      </c>
      <c r="X105" s="256">
        <v>11470.037575757575</v>
      </c>
      <c r="Y105" s="188" t="e">
        <f t="shared" si="99"/>
        <v>#REF!</v>
      </c>
      <c r="Z105" s="235">
        <f t="shared" si="92"/>
        <v>2.8964741352923169</v>
      </c>
      <c r="AA105" s="238">
        <v>32601</v>
      </c>
      <c r="AB105" s="212" t="e">
        <f t="shared" si="100"/>
        <v>#REF!</v>
      </c>
      <c r="AC105" s="224">
        <f t="shared" si="69"/>
        <v>8.2325757575757574</v>
      </c>
      <c r="AD105" s="17" t="e">
        <f>'بودجه 1402-ماهانه'!Q99</f>
        <v>#REF!</v>
      </c>
      <c r="AE105" s="17" t="e">
        <f>'بودجه 1402-ماهانه'!R99</f>
        <v>#REF!</v>
      </c>
      <c r="AF105" s="17">
        <v>198000</v>
      </c>
      <c r="AG105" s="228" t="e">
        <f t="shared" si="88"/>
        <v>#REF!</v>
      </c>
      <c r="AH105" s="230">
        <f t="shared" si="70"/>
        <v>6600</v>
      </c>
      <c r="AI105" s="232">
        <v>8527</v>
      </c>
      <c r="AJ105" s="17">
        <v>966317718</v>
      </c>
      <c r="AK105" s="256">
        <v>9618</v>
      </c>
      <c r="AL105" s="188" t="e">
        <f t="shared" si="101"/>
        <v>#REF!</v>
      </c>
      <c r="AM105" s="235">
        <f t="shared" si="93"/>
        <v>1.4572727272727273</v>
      </c>
      <c r="AN105" s="238">
        <v>65155</v>
      </c>
      <c r="AO105" s="212" t="e">
        <f t="shared" si="102"/>
        <v>#REF!</v>
      </c>
      <c r="AP105" s="224">
        <f t="shared" si="89"/>
        <v>9.8719696969696962</v>
      </c>
      <c r="AQ105" s="241" t="e">
        <f t="shared" si="90"/>
        <v>#REF!</v>
      </c>
      <c r="AR105" s="244">
        <f t="shared" si="71"/>
        <v>13860</v>
      </c>
      <c r="AS105" s="17">
        <f t="shared" si="94"/>
        <v>31735</v>
      </c>
      <c r="AT105" s="17">
        <f t="shared" si="95"/>
        <v>3212151798</v>
      </c>
      <c r="AU105" s="17">
        <f t="shared" si="74"/>
        <v>35558.537575757575</v>
      </c>
      <c r="AV105" s="188" t="e">
        <f t="shared" si="103"/>
        <v>#REF!</v>
      </c>
      <c r="AW105" s="246">
        <f t="shared" si="96"/>
        <v>2.5655510516419606</v>
      </c>
    </row>
    <row r="106" spans="1:49" ht="15.75">
      <c r="A106" s="185">
        <v>13010323</v>
      </c>
      <c r="B106" s="185" t="s">
        <v>163</v>
      </c>
      <c r="C106" s="186">
        <v>30</v>
      </c>
      <c r="D106" s="17" t="e">
        <f>'بودجه 1402-ماهانه'!M100</f>
        <v>#REF!</v>
      </c>
      <c r="E106" s="17" t="e">
        <f>'بودجه 1402-ماهانه'!N100</f>
        <v>#REF!</v>
      </c>
      <c r="F106" s="17">
        <v>990000</v>
      </c>
      <c r="G106" s="228" t="e">
        <f t="shared" si="75"/>
        <v>#REF!</v>
      </c>
      <c r="H106" s="230">
        <f t="shared" si="66"/>
        <v>33000</v>
      </c>
      <c r="I106" s="232">
        <v>6018</v>
      </c>
      <c r="J106" s="17">
        <v>612829800</v>
      </c>
      <c r="K106" s="256">
        <v>7245.8</v>
      </c>
      <c r="L106" s="188" t="e">
        <f t="shared" si="97"/>
        <v>#REF!</v>
      </c>
      <c r="M106" s="235">
        <f t="shared" si="91"/>
        <v>0.21956969696969697</v>
      </c>
      <c r="N106" s="238">
        <v>97822</v>
      </c>
      <c r="O106" s="212" t="e">
        <f t="shared" si="98"/>
        <v>#REF!</v>
      </c>
      <c r="P106" s="224">
        <f t="shared" si="67"/>
        <v>2.9643030303030304</v>
      </c>
      <c r="Q106" s="17" t="e">
        <f>'بودجه 1402-ماهانه'!O100</f>
        <v>#REF!</v>
      </c>
      <c r="R106" s="17" t="e">
        <f>'بودجه 1402-ماهانه'!P100</f>
        <v>#REF!</v>
      </c>
      <c r="S106" s="17">
        <v>1188000</v>
      </c>
      <c r="T106" s="228" t="e">
        <f t="shared" si="76"/>
        <v>#REF!</v>
      </c>
      <c r="U106" s="230">
        <f t="shared" si="68"/>
        <v>39600</v>
      </c>
      <c r="V106" s="232">
        <v>38315</v>
      </c>
      <c r="W106" s="17">
        <v>4758723000</v>
      </c>
      <c r="X106" s="256">
        <v>43983</v>
      </c>
      <c r="Y106" s="188" t="e">
        <f t="shared" si="99"/>
        <v>#REF!</v>
      </c>
      <c r="Z106" s="235">
        <f t="shared" si="92"/>
        <v>1.1106818181818181</v>
      </c>
      <c r="AA106" s="238">
        <v>97662</v>
      </c>
      <c r="AB106" s="212" t="e">
        <f t="shared" si="100"/>
        <v>#REF!</v>
      </c>
      <c r="AC106" s="224">
        <f t="shared" si="69"/>
        <v>2.4662121212121213</v>
      </c>
      <c r="AD106" s="17" t="e">
        <f>'بودجه 1402-ماهانه'!Q100</f>
        <v>#REF!</v>
      </c>
      <c r="AE106" s="17" t="e">
        <f>'بودجه 1402-ماهانه'!R100</f>
        <v>#REF!</v>
      </c>
      <c r="AF106" s="17">
        <v>1980000</v>
      </c>
      <c r="AG106" s="228" t="e">
        <f t="shared" si="88"/>
        <v>#REF!</v>
      </c>
      <c r="AH106" s="230">
        <f t="shared" si="70"/>
        <v>66000</v>
      </c>
      <c r="AI106" s="232">
        <v>22177</v>
      </c>
      <c r="AJ106" s="17">
        <v>3209395500</v>
      </c>
      <c r="AK106" s="256">
        <v>24052</v>
      </c>
      <c r="AL106" s="188" t="e">
        <f t="shared" si="101"/>
        <v>#REF!</v>
      </c>
      <c r="AM106" s="235">
        <f t="shared" si="93"/>
        <v>0.36442424242424243</v>
      </c>
      <c r="AN106" s="238">
        <v>0</v>
      </c>
      <c r="AO106" s="212" t="e">
        <f t="shared" si="102"/>
        <v>#REF!</v>
      </c>
      <c r="AP106" s="224">
        <f t="shared" si="89"/>
        <v>0</v>
      </c>
      <c r="AQ106" s="241" t="e">
        <f t="shared" si="90"/>
        <v>#REF!</v>
      </c>
      <c r="AR106" s="244">
        <f t="shared" si="71"/>
        <v>138600</v>
      </c>
      <c r="AS106" s="17">
        <f t="shared" si="94"/>
        <v>66510</v>
      </c>
      <c r="AT106" s="17">
        <f t="shared" si="95"/>
        <v>8580948300</v>
      </c>
      <c r="AU106" s="17">
        <f t="shared" si="74"/>
        <v>75280.800000000003</v>
      </c>
      <c r="AV106" s="188" t="e">
        <f t="shared" si="103"/>
        <v>#REF!</v>
      </c>
      <c r="AW106" s="246">
        <f t="shared" si="96"/>
        <v>0.54315151515151516</v>
      </c>
    </row>
    <row r="107" spans="1:49" ht="15.75">
      <c r="A107" s="185">
        <v>13010252</v>
      </c>
      <c r="B107" s="185" t="s">
        <v>349</v>
      </c>
      <c r="C107" s="186">
        <v>20</v>
      </c>
      <c r="D107" s="17" t="e">
        <f>'بودجه 1402-ماهانه'!M101</f>
        <v>#REF!</v>
      </c>
      <c r="E107" s="17" t="e">
        <f>'بودجه 1402-ماهانه'!N101</f>
        <v>#REF!</v>
      </c>
      <c r="F107" s="17">
        <v>156000</v>
      </c>
      <c r="G107" s="228" t="e">
        <f t="shared" si="75"/>
        <v>#REF!</v>
      </c>
      <c r="H107" s="230">
        <f t="shared" si="66"/>
        <v>7800</v>
      </c>
      <c r="I107" s="232">
        <v>22770</v>
      </c>
      <c r="J107" s="17">
        <v>4080590807</v>
      </c>
      <c r="K107" s="256">
        <v>22770</v>
      </c>
      <c r="L107" s="188" t="e">
        <f t="shared" si="97"/>
        <v>#REF!</v>
      </c>
      <c r="M107" s="235">
        <f t="shared" si="91"/>
        <v>2.9192307692307691</v>
      </c>
      <c r="N107" s="238">
        <v>6160</v>
      </c>
      <c r="O107" s="212" t="e">
        <f t="shared" si="98"/>
        <v>#REF!</v>
      </c>
      <c r="P107" s="224">
        <f t="shared" si="67"/>
        <v>0.78974358974358971</v>
      </c>
      <c r="Q107" s="17" t="e">
        <f>'بودجه 1402-ماهانه'!O101</f>
        <v>#REF!</v>
      </c>
      <c r="R107" s="17" t="e">
        <f>'بودجه 1402-ماهانه'!P101</f>
        <v>#REF!</v>
      </c>
      <c r="S107" s="17">
        <v>187200</v>
      </c>
      <c r="T107" s="228" t="e">
        <f t="shared" si="76"/>
        <v>#REF!</v>
      </c>
      <c r="U107" s="230">
        <f t="shared" si="68"/>
        <v>9360</v>
      </c>
      <c r="V107" s="232">
        <v>27559</v>
      </c>
      <c r="W107" s="17">
        <v>4944084600</v>
      </c>
      <c r="X107" s="256">
        <v>27559</v>
      </c>
      <c r="Y107" s="188" t="e">
        <f t="shared" si="99"/>
        <v>#REF!</v>
      </c>
      <c r="Z107" s="235">
        <f t="shared" si="92"/>
        <v>2.9443376068376068</v>
      </c>
      <c r="AA107" s="238">
        <v>23800</v>
      </c>
      <c r="AB107" s="212" t="e">
        <f t="shared" si="100"/>
        <v>#REF!</v>
      </c>
      <c r="AC107" s="224">
        <f t="shared" si="69"/>
        <v>2.5427350427350426</v>
      </c>
      <c r="AD107" s="17" t="e">
        <f>'بودجه 1402-ماهانه'!Q101</f>
        <v>#REF!</v>
      </c>
      <c r="AE107" s="17" t="e">
        <f>'بودجه 1402-ماهانه'!R101</f>
        <v>#REF!</v>
      </c>
      <c r="AF107" s="17">
        <v>312000</v>
      </c>
      <c r="AG107" s="228" t="e">
        <f t="shared" si="88"/>
        <v>#REF!</v>
      </c>
      <c r="AH107" s="230">
        <f t="shared" si="70"/>
        <v>15600</v>
      </c>
      <c r="AI107" s="232">
        <v>18431</v>
      </c>
      <c r="AJ107" s="17">
        <v>3306235609</v>
      </c>
      <c r="AK107" s="256">
        <v>18431</v>
      </c>
      <c r="AL107" s="188" t="e">
        <f t="shared" si="101"/>
        <v>#REF!</v>
      </c>
      <c r="AM107" s="235">
        <f t="shared" si="93"/>
        <v>1.181474358974359</v>
      </c>
      <c r="AN107" s="238">
        <v>30400</v>
      </c>
      <c r="AO107" s="212" t="e">
        <f t="shared" si="102"/>
        <v>#REF!</v>
      </c>
      <c r="AP107" s="224">
        <f t="shared" si="89"/>
        <v>1.9487179487179487</v>
      </c>
      <c r="AQ107" s="241" t="e">
        <f t="shared" si="90"/>
        <v>#REF!</v>
      </c>
      <c r="AR107" s="244">
        <f t="shared" si="71"/>
        <v>32760</v>
      </c>
      <c r="AS107" s="17">
        <f t="shared" si="94"/>
        <v>68760</v>
      </c>
      <c r="AT107" s="17">
        <f t="shared" si="95"/>
        <v>12330911016</v>
      </c>
      <c r="AU107" s="17">
        <f t="shared" si="74"/>
        <v>68760</v>
      </c>
      <c r="AV107" s="188" t="e">
        <f t="shared" si="103"/>
        <v>#REF!</v>
      </c>
      <c r="AW107" s="246">
        <f t="shared" si="96"/>
        <v>2.098901098901099</v>
      </c>
    </row>
    <row r="108" spans="1:49" ht="15.75">
      <c r="A108" s="185">
        <v>3010245</v>
      </c>
      <c r="B108" s="185" t="s">
        <v>165</v>
      </c>
      <c r="C108" s="186">
        <v>100</v>
      </c>
      <c r="D108" s="17" t="e">
        <f>'بودجه 1402-ماهانه'!M102</f>
        <v>#REF!</v>
      </c>
      <c r="E108" s="17" t="e">
        <f>'بودجه 1402-ماهانه'!N102</f>
        <v>#REF!</v>
      </c>
      <c r="F108" s="17">
        <v>210000</v>
      </c>
      <c r="G108" s="228" t="e">
        <f t="shared" si="75"/>
        <v>#REF!</v>
      </c>
      <c r="H108" s="230">
        <f t="shared" si="66"/>
        <v>2100</v>
      </c>
      <c r="I108" s="232"/>
      <c r="J108" s="17"/>
      <c r="K108" s="256">
        <v>0</v>
      </c>
      <c r="L108" s="188" t="e">
        <f t="shared" si="97"/>
        <v>#REF!</v>
      </c>
      <c r="M108" s="235">
        <f t="shared" si="91"/>
        <v>0</v>
      </c>
      <c r="N108" s="238">
        <v>0</v>
      </c>
      <c r="O108" s="212" t="e">
        <f t="shared" si="98"/>
        <v>#REF!</v>
      </c>
      <c r="P108" s="224">
        <f t="shared" si="67"/>
        <v>0</v>
      </c>
      <c r="Q108" s="17" t="e">
        <f>'بودجه 1402-ماهانه'!O102</f>
        <v>#REF!</v>
      </c>
      <c r="R108" s="17" t="e">
        <f>'بودجه 1402-ماهانه'!P102</f>
        <v>#REF!</v>
      </c>
      <c r="S108" s="17">
        <v>252000</v>
      </c>
      <c r="T108" s="228" t="e">
        <f t="shared" ref="T108:T139" si="104">Q108/C108</f>
        <v>#REF!</v>
      </c>
      <c r="U108" s="230">
        <f t="shared" si="68"/>
        <v>2520</v>
      </c>
      <c r="V108" s="232"/>
      <c r="W108" s="17"/>
      <c r="X108" s="256">
        <v>0</v>
      </c>
      <c r="Y108" s="188" t="e">
        <f t="shared" si="99"/>
        <v>#REF!</v>
      </c>
      <c r="Z108" s="235">
        <f t="shared" si="92"/>
        <v>0</v>
      </c>
      <c r="AA108" s="238">
        <v>0</v>
      </c>
      <c r="AB108" s="212" t="e">
        <f t="shared" si="100"/>
        <v>#REF!</v>
      </c>
      <c r="AC108" s="224">
        <f t="shared" si="69"/>
        <v>0</v>
      </c>
      <c r="AD108" s="17" t="e">
        <f>'بودجه 1402-ماهانه'!Q102</f>
        <v>#REF!</v>
      </c>
      <c r="AE108" s="17" t="e">
        <f>'بودجه 1402-ماهانه'!R102</f>
        <v>#REF!</v>
      </c>
      <c r="AF108" s="17">
        <v>420000</v>
      </c>
      <c r="AG108" s="228" t="e">
        <f t="shared" si="88"/>
        <v>#REF!</v>
      </c>
      <c r="AH108" s="230">
        <f t="shared" si="70"/>
        <v>4200</v>
      </c>
      <c r="AI108" s="232"/>
      <c r="AJ108" s="17"/>
      <c r="AK108" s="256">
        <v>0</v>
      </c>
      <c r="AL108" s="188" t="e">
        <f t="shared" si="101"/>
        <v>#REF!</v>
      </c>
      <c r="AM108" s="235">
        <f t="shared" si="93"/>
        <v>0</v>
      </c>
      <c r="AN108" s="238">
        <v>0</v>
      </c>
      <c r="AO108" s="212" t="e">
        <f t="shared" si="102"/>
        <v>#REF!</v>
      </c>
      <c r="AP108" s="224">
        <f t="shared" si="89"/>
        <v>0</v>
      </c>
      <c r="AQ108" s="241" t="e">
        <f t="shared" si="90"/>
        <v>#REF!</v>
      </c>
      <c r="AR108" s="244">
        <f t="shared" si="71"/>
        <v>8820</v>
      </c>
      <c r="AS108" s="17">
        <f t="shared" si="94"/>
        <v>0</v>
      </c>
      <c r="AT108" s="17">
        <f t="shared" si="95"/>
        <v>0</v>
      </c>
      <c r="AU108" s="17">
        <f t="shared" si="74"/>
        <v>0</v>
      </c>
      <c r="AV108" s="188" t="e">
        <f t="shared" si="103"/>
        <v>#REF!</v>
      </c>
      <c r="AW108" s="246">
        <f t="shared" si="96"/>
        <v>0</v>
      </c>
    </row>
    <row r="109" spans="1:49" ht="15.75">
      <c r="A109" s="185">
        <v>3010255</v>
      </c>
      <c r="B109" s="185" t="s">
        <v>166</v>
      </c>
      <c r="C109" s="186">
        <v>100</v>
      </c>
      <c r="D109" s="17" t="e">
        <f>'بودجه 1402-ماهانه'!M103</f>
        <v>#REF!</v>
      </c>
      <c r="E109" s="17" t="e">
        <f>'بودجه 1402-ماهانه'!N103</f>
        <v>#REF!</v>
      </c>
      <c r="F109" s="17">
        <v>120000</v>
      </c>
      <c r="G109" s="228" t="e">
        <f t="shared" si="75"/>
        <v>#REF!</v>
      </c>
      <c r="H109" s="230">
        <f t="shared" si="66"/>
        <v>1200</v>
      </c>
      <c r="I109" s="232"/>
      <c r="J109" s="17"/>
      <c r="K109" s="256">
        <v>0</v>
      </c>
      <c r="L109" s="188" t="e">
        <f t="shared" si="97"/>
        <v>#REF!</v>
      </c>
      <c r="M109" s="235">
        <f t="shared" si="91"/>
        <v>0</v>
      </c>
      <c r="N109" s="238">
        <v>0</v>
      </c>
      <c r="O109" s="212" t="e">
        <f t="shared" si="98"/>
        <v>#REF!</v>
      </c>
      <c r="P109" s="224">
        <f t="shared" si="67"/>
        <v>0</v>
      </c>
      <c r="Q109" s="17" t="e">
        <f>'بودجه 1402-ماهانه'!O103</f>
        <v>#REF!</v>
      </c>
      <c r="R109" s="17" t="e">
        <f>'بودجه 1402-ماهانه'!P103</f>
        <v>#REF!</v>
      </c>
      <c r="S109" s="17">
        <v>144000</v>
      </c>
      <c r="T109" s="228" t="e">
        <f t="shared" si="104"/>
        <v>#REF!</v>
      </c>
      <c r="U109" s="230">
        <f t="shared" si="68"/>
        <v>1440</v>
      </c>
      <c r="V109" s="232"/>
      <c r="W109" s="17"/>
      <c r="X109" s="256">
        <v>0</v>
      </c>
      <c r="Y109" s="188" t="e">
        <f t="shared" si="99"/>
        <v>#REF!</v>
      </c>
      <c r="Z109" s="235">
        <f t="shared" si="92"/>
        <v>0</v>
      </c>
      <c r="AA109" s="238">
        <v>0</v>
      </c>
      <c r="AB109" s="212" t="e">
        <f t="shared" si="100"/>
        <v>#REF!</v>
      </c>
      <c r="AC109" s="224">
        <f t="shared" si="69"/>
        <v>0</v>
      </c>
      <c r="AD109" s="17" t="e">
        <f>'بودجه 1402-ماهانه'!Q103</f>
        <v>#REF!</v>
      </c>
      <c r="AE109" s="17" t="e">
        <f>'بودجه 1402-ماهانه'!R103</f>
        <v>#REF!</v>
      </c>
      <c r="AF109" s="17">
        <v>240000</v>
      </c>
      <c r="AG109" s="228" t="e">
        <f t="shared" si="88"/>
        <v>#REF!</v>
      </c>
      <c r="AH109" s="230">
        <f t="shared" si="70"/>
        <v>2400</v>
      </c>
      <c r="AI109" s="232"/>
      <c r="AJ109" s="17"/>
      <c r="AK109" s="256">
        <v>0</v>
      </c>
      <c r="AL109" s="188" t="e">
        <f t="shared" si="101"/>
        <v>#REF!</v>
      </c>
      <c r="AM109" s="235">
        <f t="shared" si="93"/>
        <v>0</v>
      </c>
      <c r="AN109" s="238">
        <v>0</v>
      </c>
      <c r="AO109" s="212" t="e">
        <f t="shared" si="102"/>
        <v>#REF!</v>
      </c>
      <c r="AP109" s="224">
        <f t="shared" si="89"/>
        <v>0</v>
      </c>
      <c r="AQ109" s="241" t="e">
        <f t="shared" si="90"/>
        <v>#REF!</v>
      </c>
      <c r="AR109" s="244">
        <f t="shared" si="71"/>
        <v>5040</v>
      </c>
      <c r="AS109" s="17">
        <f t="shared" si="94"/>
        <v>0</v>
      </c>
      <c r="AT109" s="17">
        <f t="shared" si="95"/>
        <v>0</v>
      </c>
      <c r="AU109" s="17">
        <f t="shared" si="74"/>
        <v>0</v>
      </c>
      <c r="AV109" s="188" t="e">
        <f t="shared" si="103"/>
        <v>#REF!</v>
      </c>
      <c r="AW109" s="246">
        <f t="shared" si="96"/>
        <v>0</v>
      </c>
    </row>
    <row r="110" spans="1:49" ht="15.75">
      <c r="A110" s="185">
        <v>13010102</v>
      </c>
      <c r="B110" s="185" t="s">
        <v>171</v>
      </c>
      <c r="C110" s="186">
        <v>100</v>
      </c>
      <c r="D110" s="17" t="e">
        <f>'بودجه 1402-ماهانه'!M104</f>
        <v>#REF!</v>
      </c>
      <c r="E110" s="17" t="e">
        <f>'بودجه 1402-ماهانه'!N104</f>
        <v>#REF!</v>
      </c>
      <c r="F110" s="17">
        <v>882000</v>
      </c>
      <c r="G110" s="228" t="e">
        <f t="shared" si="75"/>
        <v>#REF!</v>
      </c>
      <c r="H110" s="230">
        <f t="shared" si="66"/>
        <v>8820</v>
      </c>
      <c r="I110" s="232">
        <v>97</v>
      </c>
      <c r="J110" s="17">
        <v>20913200</v>
      </c>
      <c r="K110" s="256">
        <v>97</v>
      </c>
      <c r="L110" s="191" t="e">
        <f t="shared" si="97"/>
        <v>#REF!</v>
      </c>
      <c r="M110" s="235">
        <f t="shared" si="91"/>
        <v>1.0997732426303855E-2</v>
      </c>
      <c r="N110" s="238">
        <v>0</v>
      </c>
      <c r="O110" s="212" t="e">
        <f t="shared" si="98"/>
        <v>#REF!</v>
      </c>
      <c r="P110" s="224">
        <f t="shared" si="67"/>
        <v>0</v>
      </c>
      <c r="Q110" s="17" t="e">
        <f>'بودجه 1402-ماهانه'!O104</f>
        <v>#REF!</v>
      </c>
      <c r="R110" s="17" t="e">
        <f>'بودجه 1402-ماهانه'!P104</f>
        <v>#REF!</v>
      </c>
      <c r="S110" s="17">
        <v>1058400</v>
      </c>
      <c r="T110" s="228" t="e">
        <f t="shared" si="104"/>
        <v>#REF!</v>
      </c>
      <c r="U110" s="230">
        <f t="shared" si="68"/>
        <v>10584</v>
      </c>
      <c r="V110" s="232">
        <v>207</v>
      </c>
      <c r="W110" s="17">
        <v>47001900</v>
      </c>
      <c r="X110" s="256">
        <v>207</v>
      </c>
      <c r="Y110" s="191" t="e">
        <f t="shared" si="99"/>
        <v>#REF!</v>
      </c>
      <c r="Z110" s="235">
        <f t="shared" si="92"/>
        <v>1.9557823129251702E-2</v>
      </c>
      <c r="AA110" s="238">
        <v>0</v>
      </c>
      <c r="AB110" s="212" t="e">
        <f t="shared" si="100"/>
        <v>#REF!</v>
      </c>
      <c r="AC110" s="224">
        <f t="shared" si="69"/>
        <v>0</v>
      </c>
      <c r="AD110" s="17" t="e">
        <f>'بودجه 1402-ماهانه'!Q104</f>
        <v>#REF!</v>
      </c>
      <c r="AE110" s="17" t="e">
        <f>'بودجه 1402-ماهانه'!R104</f>
        <v>#REF!</v>
      </c>
      <c r="AF110" s="17">
        <v>1764000</v>
      </c>
      <c r="AG110" s="228" t="e">
        <f t="shared" si="88"/>
        <v>#REF!</v>
      </c>
      <c r="AH110" s="230">
        <f t="shared" si="70"/>
        <v>17640</v>
      </c>
      <c r="AI110" s="232">
        <v>63</v>
      </c>
      <c r="AJ110" s="17">
        <v>18112500</v>
      </c>
      <c r="AK110" s="256">
        <v>63</v>
      </c>
      <c r="AL110" s="191" t="e">
        <f t="shared" si="101"/>
        <v>#REF!</v>
      </c>
      <c r="AM110" s="235">
        <f t="shared" si="93"/>
        <v>3.5714285714285713E-3</v>
      </c>
      <c r="AN110" s="238">
        <v>0</v>
      </c>
      <c r="AO110" s="212" t="e">
        <f t="shared" si="102"/>
        <v>#REF!</v>
      </c>
      <c r="AP110" s="224">
        <f t="shared" si="89"/>
        <v>0</v>
      </c>
      <c r="AQ110" s="241" t="e">
        <f t="shared" si="90"/>
        <v>#REF!</v>
      </c>
      <c r="AR110" s="244">
        <f t="shared" si="71"/>
        <v>37044</v>
      </c>
      <c r="AS110" s="17">
        <f t="shared" si="94"/>
        <v>367</v>
      </c>
      <c r="AT110" s="17">
        <f t="shared" si="95"/>
        <v>86027600</v>
      </c>
      <c r="AU110" s="17">
        <f t="shared" si="74"/>
        <v>367</v>
      </c>
      <c r="AV110" s="191" t="e">
        <f t="shared" si="103"/>
        <v>#REF!</v>
      </c>
      <c r="AW110" s="246">
        <f t="shared" si="96"/>
        <v>9.9071374581578657E-3</v>
      </c>
    </row>
    <row r="111" spans="1:49" ht="16.5" customHeight="1">
      <c r="A111" s="185">
        <v>13010103</v>
      </c>
      <c r="B111" s="185" t="s">
        <v>172</v>
      </c>
      <c r="C111" s="186">
        <v>100</v>
      </c>
      <c r="D111" s="17" t="e">
        <f>'بودجه 1402-ماهانه'!M105</f>
        <v>#REF!</v>
      </c>
      <c r="E111" s="17" t="e">
        <f>'بودجه 1402-ماهانه'!N105</f>
        <v>#REF!</v>
      </c>
      <c r="F111" s="17">
        <v>756000</v>
      </c>
      <c r="G111" s="228" t="e">
        <f t="shared" si="75"/>
        <v>#REF!</v>
      </c>
      <c r="H111" s="230">
        <f t="shared" si="66"/>
        <v>7560</v>
      </c>
      <c r="I111" s="232"/>
      <c r="J111" s="17"/>
      <c r="K111" s="256">
        <v>0</v>
      </c>
      <c r="L111" s="188" t="e">
        <f t="shared" si="97"/>
        <v>#REF!</v>
      </c>
      <c r="M111" s="235">
        <f t="shared" si="91"/>
        <v>0</v>
      </c>
      <c r="N111" s="238">
        <v>0</v>
      </c>
      <c r="O111" s="212" t="e">
        <f t="shared" si="98"/>
        <v>#REF!</v>
      </c>
      <c r="P111" s="224">
        <f t="shared" si="67"/>
        <v>0</v>
      </c>
      <c r="Q111" s="17" t="e">
        <f>'بودجه 1402-ماهانه'!O105</f>
        <v>#REF!</v>
      </c>
      <c r="R111" s="17" t="e">
        <f>'بودجه 1402-ماهانه'!P105</f>
        <v>#REF!</v>
      </c>
      <c r="S111" s="17">
        <v>907200</v>
      </c>
      <c r="T111" s="228" t="e">
        <f t="shared" si="104"/>
        <v>#REF!</v>
      </c>
      <c r="U111" s="230">
        <f t="shared" si="68"/>
        <v>9072</v>
      </c>
      <c r="V111" s="232"/>
      <c r="W111" s="17"/>
      <c r="X111" s="256">
        <v>0</v>
      </c>
      <c r="Y111" s="188" t="e">
        <f t="shared" si="99"/>
        <v>#REF!</v>
      </c>
      <c r="Z111" s="235">
        <f t="shared" si="92"/>
        <v>0</v>
      </c>
      <c r="AA111" s="238">
        <v>0</v>
      </c>
      <c r="AB111" s="212" t="e">
        <f t="shared" si="100"/>
        <v>#REF!</v>
      </c>
      <c r="AC111" s="224">
        <f t="shared" si="69"/>
        <v>0</v>
      </c>
      <c r="AD111" s="17" t="e">
        <f>'بودجه 1402-ماهانه'!Q105</f>
        <v>#REF!</v>
      </c>
      <c r="AE111" s="17" t="e">
        <f>'بودجه 1402-ماهانه'!R105</f>
        <v>#REF!</v>
      </c>
      <c r="AF111" s="17">
        <v>1512000</v>
      </c>
      <c r="AG111" s="228" t="e">
        <f t="shared" si="88"/>
        <v>#REF!</v>
      </c>
      <c r="AH111" s="230">
        <f t="shared" si="70"/>
        <v>15120</v>
      </c>
      <c r="AI111" s="232"/>
      <c r="AJ111" s="17"/>
      <c r="AK111" s="256">
        <v>0</v>
      </c>
      <c r="AL111" s="188" t="e">
        <f t="shared" si="101"/>
        <v>#REF!</v>
      </c>
      <c r="AM111" s="235">
        <f t="shared" si="93"/>
        <v>0</v>
      </c>
      <c r="AN111" s="238">
        <v>0</v>
      </c>
      <c r="AO111" s="212" t="e">
        <f t="shared" si="102"/>
        <v>#REF!</v>
      </c>
      <c r="AP111" s="224">
        <f t="shared" si="89"/>
        <v>0</v>
      </c>
      <c r="AQ111" s="241" t="e">
        <f t="shared" si="90"/>
        <v>#REF!</v>
      </c>
      <c r="AR111" s="244">
        <f t="shared" si="71"/>
        <v>31752</v>
      </c>
      <c r="AS111" s="17">
        <f t="shared" si="94"/>
        <v>0</v>
      </c>
      <c r="AT111" s="17">
        <f t="shared" si="95"/>
        <v>0</v>
      </c>
      <c r="AU111" s="17">
        <f t="shared" si="74"/>
        <v>0</v>
      </c>
      <c r="AV111" s="188" t="e">
        <f t="shared" si="103"/>
        <v>#REF!</v>
      </c>
      <c r="AW111" s="246">
        <f t="shared" si="96"/>
        <v>0</v>
      </c>
    </row>
    <row r="112" spans="1:49" ht="15.75">
      <c r="A112" s="185">
        <v>13010321</v>
      </c>
      <c r="B112" s="185" t="s">
        <v>174</v>
      </c>
      <c r="C112" s="186">
        <v>100</v>
      </c>
      <c r="D112" s="17" t="e">
        <f>'بودجه 1402-ماهانه'!M106</f>
        <v>#REF!</v>
      </c>
      <c r="E112" s="17" t="e">
        <f>'بودجه 1402-ماهانه'!N106</f>
        <v>#REF!</v>
      </c>
      <c r="F112" s="17">
        <v>600000</v>
      </c>
      <c r="G112" s="228" t="e">
        <f t="shared" si="75"/>
        <v>#REF!</v>
      </c>
      <c r="H112" s="230">
        <f t="shared" si="66"/>
        <v>6000</v>
      </c>
      <c r="I112" s="232">
        <v>7347</v>
      </c>
      <c r="J112" s="17">
        <v>3472639028</v>
      </c>
      <c r="K112" s="256">
        <v>7347</v>
      </c>
      <c r="L112" s="188" t="e">
        <f t="shared" si="97"/>
        <v>#REF!</v>
      </c>
      <c r="M112" s="235">
        <f t="shared" si="91"/>
        <v>1.2244999999999999</v>
      </c>
      <c r="N112" s="238">
        <v>4878</v>
      </c>
      <c r="O112" s="212" t="e">
        <f t="shared" si="98"/>
        <v>#REF!</v>
      </c>
      <c r="P112" s="224">
        <f t="shared" si="67"/>
        <v>0.81299999999999994</v>
      </c>
      <c r="Q112" s="17" t="e">
        <f>'بودجه 1402-ماهانه'!O106</f>
        <v>#REF!</v>
      </c>
      <c r="R112" s="17" t="e">
        <f>'بودجه 1402-ماهانه'!P106</f>
        <v>#REF!</v>
      </c>
      <c r="S112" s="17">
        <v>720000</v>
      </c>
      <c r="T112" s="228" t="e">
        <f t="shared" si="104"/>
        <v>#REF!</v>
      </c>
      <c r="U112" s="230">
        <f t="shared" si="68"/>
        <v>7200</v>
      </c>
      <c r="V112" s="232">
        <v>14914</v>
      </c>
      <c r="W112" s="17">
        <v>7049847800</v>
      </c>
      <c r="X112" s="256">
        <v>14914</v>
      </c>
      <c r="Y112" s="188" t="e">
        <f t="shared" si="99"/>
        <v>#REF!</v>
      </c>
      <c r="Z112" s="235">
        <f t="shared" si="92"/>
        <v>2.0713888888888889</v>
      </c>
      <c r="AA112" s="238">
        <v>14943</v>
      </c>
      <c r="AB112" s="212" t="e">
        <f t="shared" si="100"/>
        <v>#REF!</v>
      </c>
      <c r="AC112" s="224">
        <f t="shared" si="69"/>
        <v>2.0754166666666665</v>
      </c>
      <c r="AD112" s="17" t="e">
        <f>'بودجه 1402-ماهانه'!Q106</f>
        <v>#REF!</v>
      </c>
      <c r="AE112" s="17" t="e">
        <f>'بودجه 1402-ماهانه'!R106</f>
        <v>#REF!</v>
      </c>
      <c r="AF112" s="17">
        <v>1200000</v>
      </c>
      <c r="AG112" s="228" t="e">
        <f t="shared" si="88"/>
        <v>#REF!</v>
      </c>
      <c r="AH112" s="230">
        <f t="shared" si="70"/>
        <v>12000</v>
      </c>
      <c r="AI112" s="232">
        <v>5156</v>
      </c>
      <c r="AJ112" s="17">
        <v>2437241200</v>
      </c>
      <c r="AK112" s="256">
        <v>5156</v>
      </c>
      <c r="AL112" s="188" t="e">
        <f t="shared" si="101"/>
        <v>#REF!</v>
      </c>
      <c r="AM112" s="235">
        <f t="shared" si="93"/>
        <v>0.42966666666666664</v>
      </c>
      <c r="AN112" s="238">
        <v>0</v>
      </c>
      <c r="AO112" s="212" t="e">
        <f t="shared" si="102"/>
        <v>#REF!</v>
      </c>
      <c r="AP112" s="224">
        <f t="shared" si="89"/>
        <v>0</v>
      </c>
      <c r="AQ112" s="241" t="e">
        <f t="shared" si="90"/>
        <v>#REF!</v>
      </c>
      <c r="AR112" s="244">
        <f t="shared" si="71"/>
        <v>25200</v>
      </c>
      <c r="AS112" s="17">
        <f t="shared" si="94"/>
        <v>27417</v>
      </c>
      <c r="AT112" s="17">
        <f t="shared" si="95"/>
        <v>12959728028</v>
      </c>
      <c r="AU112" s="17">
        <f t="shared" si="74"/>
        <v>27417</v>
      </c>
      <c r="AV112" s="188" t="e">
        <f t="shared" si="103"/>
        <v>#REF!</v>
      </c>
      <c r="AW112" s="246">
        <f t="shared" si="96"/>
        <v>1.0879761904761904</v>
      </c>
    </row>
    <row r="113" spans="1:49" ht="15.75">
      <c r="A113" s="185">
        <v>13010213</v>
      </c>
      <c r="B113" s="185" t="s">
        <v>176</v>
      </c>
      <c r="C113" s="186">
        <v>20</v>
      </c>
      <c r="D113" s="17" t="e">
        <f>'بودجه 1402-ماهانه'!M107</f>
        <v>#REF!</v>
      </c>
      <c r="E113" s="17" t="e">
        <f>'بودجه 1402-ماهانه'!N107</f>
        <v>#REF!</v>
      </c>
      <c r="F113" s="17">
        <v>108000</v>
      </c>
      <c r="G113" s="228" t="e">
        <f t="shared" si="75"/>
        <v>#REF!</v>
      </c>
      <c r="H113" s="230">
        <f t="shared" si="66"/>
        <v>5400</v>
      </c>
      <c r="I113" s="232">
        <v>343</v>
      </c>
      <c r="J113" s="17">
        <v>419372380</v>
      </c>
      <c r="K113" s="256">
        <v>343</v>
      </c>
      <c r="L113" s="188" t="e">
        <f t="shared" si="97"/>
        <v>#REF!</v>
      </c>
      <c r="M113" s="235">
        <f t="shared" si="91"/>
        <v>6.3518518518518516E-2</v>
      </c>
      <c r="N113" s="238">
        <v>0</v>
      </c>
      <c r="O113" s="212" t="e">
        <f t="shared" si="98"/>
        <v>#REF!</v>
      </c>
      <c r="P113" s="224">
        <f t="shared" si="67"/>
        <v>0</v>
      </c>
      <c r="Q113" s="17" t="e">
        <f>'بودجه 1402-ماهانه'!O107</f>
        <v>#REF!</v>
      </c>
      <c r="R113" s="17" t="e">
        <f>'بودجه 1402-ماهانه'!P107</f>
        <v>#REF!</v>
      </c>
      <c r="S113" s="17">
        <v>129600</v>
      </c>
      <c r="T113" s="228" t="e">
        <f t="shared" si="104"/>
        <v>#REF!</v>
      </c>
      <c r="U113" s="230">
        <f t="shared" si="68"/>
        <v>6480</v>
      </c>
      <c r="V113" s="232">
        <v>224</v>
      </c>
      <c r="W113" s="17">
        <v>273875840</v>
      </c>
      <c r="X113" s="256">
        <v>224</v>
      </c>
      <c r="Y113" s="188" t="e">
        <f t="shared" si="99"/>
        <v>#REF!</v>
      </c>
      <c r="Z113" s="235">
        <f t="shared" si="92"/>
        <v>3.4567901234567898E-2</v>
      </c>
      <c r="AA113" s="238">
        <v>0</v>
      </c>
      <c r="AB113" s="212" t="e">
        <f t="shared" si="100"/>
        <v>#REF!</v>
      </c>
      <c r="AC113" s="224">
        <f t="shared" si="69"/>
        <v>0</v>
      </c>
      <c r="AD113" s="17" t="e">
        <f>'بودجه 1402-ماهانه'!Q107</f>
        <v>#REF!</v>
      </c>
      <c r="AE113" s="17" t="e">
        <f>'بودجه 1402-ماهانه'!R107</f>
        <v>#REF!</v>
      </c>
      <c r="AF113" s="17">
        <v>216000</v>
      </c>
      <c r="AG113" s="228" t="e">
        <f t="shared" si="88"/>
        <v>#REF!</v>
      </c>
      <c r="AH113" s="230">
        <f t="shared" si="70"/>
        <v>10800</v>
      </c>
      <c r="AI113" s="232">
        <v>138</v>
      </c>
      <c r="AJ113" s="17">
        <v>168727080</v>
      </c>
      <c r="AK113" s="256">
        <v>138</v>
      </c>
      <c r="AL113" s="188" t="e">
        <f t="shared" si="101"/>
        <v>#REF!</v>
      </c>
      <c r="AM113" s="235">
        <f t="shared" si="93"/>
        <v>1.2777777777777779E-2</v>
      </c>
      <c r="AN113" s="238">
        <v>0</v>
      </c>
      <c r="AO113" s="212" t="e">
        <f t="shared" si="102"/>
        <v>#REF!</v>
      </c>
      <c r="AP113" s="224">
        <f t="shared" si="89"/>
        <v>0</v>
      </c>
      <c r="AQ113" s="241" t="e">
        <f t="shared" si="90"/>
        <v>#REF!</v>
      </c>
      <c r="AR113" s="244">
        <f t="shared" si="71"/>
        <v>22680</v>
      </c>
      <c r="AS113" s="17">
        <f t="shared" si="94"/>
        <v>705</v>
      </c>
      <c r="AT113" s="17">
        <f t="shared" si="95"/>
        <v>861975300</v>
      </c>
      <c r="AU113" s="17">
        <f t="shared" si="74"/>
        <v>705</v>
      </c>
      <c r="AV113" s="188" t="e">
        <f t="shared" si="103"/>
        <v>#REF!</v>
      </c>
      <c r="AW113" s="246">
        <f t="shared" si="96"/>
        <v>3.1084656084656083E-2</v>
      </c>
    </row>
    <row r="114" spans="1:49" ht="15.75">
      <c r="A114" s="185">
        <v>13010235</v>
      </c>
      <c r="B114" s="185" t="s">
        <v>179</v>
      </c>
      <c r="C114" s="186">
        <v>5</v>
      </c>
      <c r="D114" s="17" t="e">
        <f>'بودجه 1402-ماهانه'!M108</f>
        <v>#REF!</v>
      </c>
      <c r="E114" s="17" t="e">
        <f>'بودجه 1402-ماهانه'!N108</f>
        <v>#REF!</v>
      </c>
      <c r="F114" s="17">
        <v>117000</v>
      </c>
      <c r="G114" s="228" t="e">
        <f t="shared" si="75"/>
        <v>#REF!</v>
      </c>
      <c r="H114" s="230">
        <f t="shared" si="66"/>
        <v>23400</v>
      </c>
      <c r="I114" s="232">
        <v>3009</v>
      </c>
      <c r="J114" s="17">
        <v>462046176</v>
      </c>
      <c r="K114" s="256">
        <v>3265</v>
      </c>
      <c r="L114" s="188" t="e">
        <f t="shared" si="97"/>
        <v>#REF!</v>
      </c>
      <c r="M114" s="235">
        <f t="shared" si="91"/>
        <v>0.13952991452991453</v>
      </c>
      <c r="N114" s="238">
        <v>0</v>
      </c>
      <c r="O114" s="212" t="e">
        <f t="shared" si="98"/>
        <v>#REF!</v>
      </c>
      <c r="P114" s="224">
        <f t="shared" si="67"/>
        <v>0</v>
      </c>
      <c r="Q114" s="17" t="e">
        <f>'بودجه 1402-ماهانه'!O108</f>
        <v>#REF!</v>
      </c>
      <c r="R114" s="17" t="e">
        <f>'بودجه 1402-ماهانه'!P108</f>
        <v>#REF!</v>
      </c>
      <c r="S114" s="17">
        <v>140400</v>
      </c>
      <c r="T114" s="228" t="e">
        <f t="shared" si="104"/>
        <v>#REF!</v>
      </c>
      <c r="U114" s="230">
        <f t="shared" si="68"/>
        <v>28080</v>
      </c>
      <c r="V114" s="232">
        <v>1146</v>
      </c>
      <c r="W114" s="17">
        <v>177602360</v>
      </c>
      <c r="X114" s="256">
        <v>1220</v>
      </c>
      <c r="Y114" s="188" t="e">
        <f t="shared" si="99"/>
        <v>#REF!</v>
      </c>
      <c r="Z114" s="235">
        <f t="shared" si="92"/>
        <v>4.344729344729345E-2</v>
      </c>
      <c r="AA114" s="238">
        <v>0</v>
      </c>
      <c r="AB114" s="212" t="e">
        <f t="shared" si="100"/>
        <v>#REF!</v>
      </c>
      <c r="AC114" s="224">
        <f t="shared" si="69"/>
        <v>0</v>
      </c>
      <c r="AD114" s="17" t="e">
        <f>'بودجه 1402-ماهانه'!Q108</f>
        <v>#REF!</v>
      </c>
      <c r="AE114" s="17" t="e">
        <f>'بودجه 1402-ماهانه'!R108</f>
        <v>#REF!</v>
      </c>
      <c r="AF114" s="17">
        <v>234000</v>
      </c>
      <c r="AG114" s="228" t="e">
        <f t="shared" si="88"/>
        <v>#REF!</v>
      </c>
      <c r="AH114" s="230">
        <f t="shared" si="70"/>
        <v>46800</v>
      </c>
      <c r="AI114" s="232">
        <v>757</v>
      </c>
      <c r="AJ114" s="17">
        <v>115591623</v>
      </c>
      <c r="AK114" s="256">
        <v>848</v>
      </c>
      <c r="AL114" s="188" t="e">
        <f t="shared" si="101"/>
        <v>#REF!</v>
      </c>
      <c r="AM114" s="235">
        <f t="shared" si="93"/>
        <v>1.8119658119658121E-2</v>
      </c>
      <c r="AN114" s="238">
        <v>0</v>
      </c>
      <c r="AO114" s="212" t="e">
        <f t="shared" si="102"/>
        <v>#REF!</v>
      </c>
      <c r="AP114" s="224">
        <f t="shared" si="89"/>
        <v>0</v>
      </c>
      <c r="AQ114" s="241" t="e">
        <f t="shared" si="90"/>
        <v>#REF!</v>
      </c>
      <c r="AR114" s="244">
        <f t="shared" si="71"/>
        <v>98280</v>
      </c>
      <c r="AS114" s="17">
        <f t="shared" si="94"/>
        <v>4912</v>
      </c>
      <c r="AT114" s="17">
        <f t="shared" si="95"/>
        <v>755240159</v>
      </c>
      <c r="AU114" s="17">
        <f t="shared" si="74"/>
        <v>5333</v>
      </c>
      <c r="AV114" s="188" t="e">
        <f t="shared" si="103"/>
        <v>#REF!</v>
      </c>
      <c r="AW114" s="246">
        <f t="shared" si="96"/>
        <v>5.426332926332926E-2</v>
      </c>
    </row>
    <row r="115" spans="1:49" ht="15.75">
      <c r="A115" s="185">
        <v>13010237</v>
      </c>
      <c r="B115" s="185" t="s">
        <v>180</v>
      </c>
      <c r="C115" s="186">
        <v>100</v>
      </c>
      <c r="D115" s="17" t="e">
        <f>'بودجه 1402-ماهانه'!M109</f>
        <v>#REF!</v>
      </c>
      <c r="E115" s="17" t="e">
        <f>'بودجه 1402-ماهانه'!N109</f>
        <v>#REF!</v>
      </c>
      <c r="F115" s="17">
        <v>900000</v>
      </c>
      <c r="G115" s="228" t="e">
        <f t="shared" si="75"/>
        <v>#REF!</v>
      </c>
      <c r="H115" s="230">
        <f t="shared" si="66"/>
        <v>9000</v>
      </c>
      <c r="I115" s="232">
        <v>8351</v>
      </c>
      <c r="J115" s="17">
        <v>6050299500</v>
      </c>
      <c r="K115" s="256">
        <v>8351</v>
      </c>
      <c r="L115" s="188" t="e">
        <f t="shared" si="97"/>
        <v>#REF!</v>
      </c>
      <c r="M115" s="235">
        <f t="shared" si="91"/>
        <v>0.92788888888888887</v>
      </c>
      <c r="N115" s="238">
        <v>0</v>
      </c>
      <c r="O115" s="212" t="e">
        <f t="shared" si="98"/>
        <v>#REF!</v>
      </c>
      <c r="P115" s="224">
        <f t="shared" si="67"/>
        <v>0</v>
      </c>
      <c r="Q115" s="17" t="e">
        <f>'بودجه 1402-ماهانه'!O109</f>
        <v>#REF!</v>
      </c>
      <c r="R115" s="17" t="e">
        <f>'بودجه 1402-ماهانه'!P109</f>
        <v>#REF!</v>
      </c>
      <c r="S115" s="17">
        <v>1080000</v>
      </c>
      <c r="T115" s="228" t="e">
        <f t="shared" si="104"/>
        <v>#REF!</v>
      </c>
      <c r="U115" s="230">
        <f t="shared" si="68"/>
        <v>10800</v>
      </c>
      <c r="V115" s="232">
        <v>6653</v>
      </c>
      <c r="W115" s="17">
        <v>4820098500</v>
      </c>
      <c r="X115" s="256">
        <v>6653</v>
      </c>
      <c r="Y115" s="188" t="e">
        <f t="shared" si="99"/>
        <v>#REF!</v>
      </c>
      <c r="Z115" s="235">
        <f t="shared" si="92"/>
        <v>0.61601851851851852</v>
      </c>
      <c r="AA115" s="238">
        <v>0</v>
      </c>
      <c r="AB115" s="212" t="e">
        <f t="shared" si="100"/>
        <v>#REF!</v>
      </c>
      <c r="AC115" s="224">
        <f t="shared" si="69"/>
        <v>0</v>
      </c>
      <c r="AD115" s="17" t="e">
        <f>'بودجه 1402-ماهانه'!Q109</f>
        <v>#REF!</v>
      </c>
      <c r="AE115" s="17" t="e">
        <f>'بودجه 1402-ماهانه'!R109</f>
        <v>#REF!</v>
      </c>
      <c r="AF115" s="17">
        <v>1800000</v>
      </c>
      <c r="AG115" s="228" t="e">
        <f t="shared" si="88"/>
        <v>#REF!</v>
      </c>
      <c r="AH115" s="230">
        <f t="shared" si="70"/>
        <v>18000</v>
      </c>
      <c r="AI115" s="232">
        <v>36041</v>
      </c>
      <c r="AJ115" s="17">
        <v>26111497076</v>
      </c>
      <c r="AK115" s="256">
        <v>36041</v>
      </c>
      <c r="AL115" s="188" t="e">
        <f t="shared" si="101"/>
        <v>#REF!</v>
      </c>
      <c r="AM115" s="235">
        <f t="shared" si="93"/>
        <v>2.0022777777777776</v>
      </c>
      <c r="AN115" s="238">
        <v>0</v>
      </c>
      <c r="AO115" s="212" t="e">
        <f t="shared" si="102"/>
        <v>#REF!</v>
      </c>
      <c r="AP115" s="224">
        <f t="shared" si="89"/>
        <v>0</v>
      </c>
      <c r="AQ115" s="241" t="e">
        <f t="shared" si="90"/>
        <v>#REF!</v>
      </c>
      <c r="AR115" s="244">
        <f t="shared" si="71"/>
        <v>37800</v>
      </c>
      <c r="AS115" s="17">
        <f t="shared" si="94"/>
        <v>51045</v>
      </c>
      <c r="AT115" s="17">
        <f t="shared" si="95"/>
        <v>36981895076</v>
      </c>
      <c r="AU115" s="17">
        <f t="shared" si="74"/>
        <v>51045</v>
      </c>
      <c r="AV115" s="188" t="e">
        <f t="shared" si="103"/>
        <v>#REF!</v>
      </c>
      <c r="AW115" s="246">
        <f t="shared" si="96"/>
        <v>1.3503968253968255</v>
      </c>
    </row>
    <row r="116" spans="1:49" ht="15.75">
      <c r="A116" s="185">
        <v>13010306</v>
      </c>
      <c r="B116" s="185" t="s">
        <v>181</v>
      </c>
      <c r="C116" s="186">
        <v>100</v>
      </c>
      <c r="D116" s="17" t="e">
        <f>'بودجه 1402-ماهانه'!M110</f>
        <v>#REF!</v>
      </c>
      <c r="E116" s="17" t="e">
        <f>'بودجه 1402-ماهانه'!N110</f>
        <v>#REF!</v>
      </c>
      <c r="F116" s="17">
        <v>240000</v>
      </c>
      <c r="G116" s="228" t="e">
        <f t="shared" si="75"/>
        <v>#REF!</v>
      </c>
      <c r="H116" s="230">
        <f t="shared" si="66"/>
        <v>2400</v>
      </c>
      <c r="I116" s="232"/>
      <c r="J116" s="17"/>
      <c r="K116" s="256">
        <v>0</v>
      </c>
      <c r="L116" s="188" t="e">
        <f t="shared" si="97"/>
        <v>#REF!</v>
      </c>
      <c r="M116" s="235">
        <f t="shared" si="91"/>
        <v>0</v>
      </c>
      <c r="N116" s="238">
        <v>0</v>
      </c>
      <c r="O116" s="212" t="e">
        <f t="shared" si="98"/>
        <v>#REF!</v>
      </c>
      <c r="P116" s="224">
        <f t="shared" si="67"/>
        <v>0</v>
      </c>
      <c r="Q116" s="17" t="e">
        <f>'بودجه 1402-ماهانه'!O110</f>
        <v>#REF!</v>
      </c>
      <c r="R116" s="17" t="e">
        <f>'بودجه 1402-ماهانه'!P110</f>
        <v>#REF!</v>
      </c>
      <c r="S116" s="17">
        <v>288000</v>
      </c>
      <c r="T116" s="228" t="e">
        <f t="shared" si="104"/>
        <v>#REF!</v>
      </c>
      <c r="U116" s="230">
        <f t="shared" si="68"/>
        <v>2880</v>
      </c>
      <c r="V116" s="232"/>
      <c r="W116" s="17"/>
      <c r="X116" s="256">
        <v>0</v>
      </c>
      <c r="Y116" s="188" t="e">
        <f t="shared" si="99"/>
        <v>#REF!</v>
      </c>
      <c r="Z116" s="235">
        <f t="shared" si="92"/>
        <v>0</v>
      </c>
      <c r="AA116" s="238">
        <v>0</v>
      </c>
      <c r="AB116" s="212" t="e">
        <f t="shared" si="100"/>
        <v>#REF!</v>
      </c>
      <c r="AC116" s="224">
        <f t="shared" si="69"/>
        <v>0</v>
      </c>
      <c r="AD116" s="17" t="e">
        <f>'بودجه 1402-ماهانه'!Q110</f>
        <v>#REF!</v>
      </c>
      <c r="AE116" s="17" t="e">
        <f>'بودجه 1402-ماهانه'!R110</f>
        <v>#REF!</v>
      </c>
      <c r="AF116" s="17">
        <v>480000</v>
      </c>
      <c r="AG116" s="228" t="e">
        <f t="shared" si="88"/>
        <v>#REF!</v>
      </c>
      <c r="AH116" s="230">
        <f t="shared" si="70"/>
        <v>4800</v>
      </c>
      <c r="AI116" s="232"/>
      <c r="AJ116" s="17"/>
      <c r="AK116" s="256">
        <v>0</v>
      </c>
      <c r="AL116" s="188" t="e">
        <f t="shared" si="101"/>
        <v>#REF!</v>
      </c>
      <c r="AM116" s="235">
        <f t="shared" si="93"/>
        <v>0</v>
      </c>
      <c r="AN116" s="238">
        <v>0</v>
      </c>
      <c r="AO116" s="212" t="e">
        <f t="shared" si="102"/>
        <v>#REF!</v>
      </c>
      <c r="AP116" s="224">
        <f t="shared" si="89"/>
        <v>0</v>
      </c>
      <c r="AQ116" s="241" t="e">
        <f t="shared" si="90"/>
        <v>#REF!</v>
      </c>
      <c r="AR116" s="244">
        <f t="shared" si="71"/>
        <v>10080</v>
      </c>
      <c r="AS116" s="17">
        <f t="shared" si="94"/>
        <v>0</v>
      </c>
      <c r="AT116" s="17">
        <f t="shared" si="95"/>
        <v>0</v>
      </c>
      <c r="AU116" s="17">
        <f t="shared" si="74"/>
        <v>0</v>
      </c>
      <c r="AV116" s="188" t="e">
        <f t="shared" si="103"/>
        <v>#REF!</v>
      </c>
      <c r="AW116" s="246">
        <f t="shared" si="96"/>
        <v>0</v>
      </c>
    </row>
    <row r="117" spans="1:49" ht="15.75">
      <c r="A117" s="185">
        <v>13010304</v>
      </c>
      <c r="B117" s="185" t="s">
        <v>182</v>
      </c>
      <c r="C117" s="186">
        <v>100</v>
      </c>
      <c r="D117" s="17" t="e">
        <f>'بودجه 1402-ماهانه'!M111</f>
        <v>#REF!</v>
      </c>
      <c r="E117" s="17" t="e">
        <f>'بودجه 1402-ماهانه'!N111</f>
        <v>#REF!</v>
      </c>
      <c r="F117" s="17">
        <v>600000</v>
      </c>
      <c r="G117" s="228" t="e">
        <f t="shared" si="75"/>
        <v>#REF!</v>
      </c>
      <c r="H117" s="230">
        <f t="shared" si="66"/>
        <v>6000</v>
      </c>
      <c r="I117" s="232"/>
      <c r="J117" s="17"/>
      <c r="K117" s="256">
        <v>0</v>
      </c>
      <c r="L117" s="188" t="e">
        <f t="shared" si="97"/>
        <v>#REF!</v>
      </c>
      <c r="M117" s="235">
        <f t="shared" si="91"/>
        <v>0</v>
      </c>
      <c r="N117" s="238">
        <v>0</v>
      </c>
      <c r="O117" s="212" t="e">
        <f t="shared" si="98"/>
        <v>#REF!</v>
      </c>
      <c r="P117" s="224">
        <f t="shared" si="67"/>
        <v>0</v>
      </c>
      <c r="Q117" s="17" t="e">
        <f>'بودجه 1402-ماهانه'!O111</f>
        <v>#REF!</v>
      </c>
      <c r="R117" s="17" t="e">
        <f>'بودجه 1402-ماهانه'!P111</f>
        <v>#REF!</v>
      </c>
      <c r="S117" s="17">
        <v>720000</v>
      </c>
      <c r="T117" s="228" t="e">
        <f t="shared" si="104"/>
        <v>#REF!</v>
      </c>
      <c r="U117" s="230">
        <f t="shared" si="68"/>
        <v>7200</v>
      </c>
      <c r="V117" s="232"/>
      <c r="W117" s="17"/>
      <c r="X117" s="256">
        <v>0</v>
      </c>
      <c r="Y117" s="188" t="e">
        <f t="shared" si="99"/>
        <v>#REF!</v>
      </c>
      <c r="Z117" s="235">
        <f t="shared" si="92"/>
        <v>0</v>
      </c>
      <c r="AA117" s="238">
        <v>0</v>
      </c>
      <c r="AB117" s="212" t="e">
        <f t="shared" si="100"/>
        <v>#REF!</v>
      </c>
      <c r="AC117" s="224">
        <f t="shared" si="69"/>
        <v>0</v>
      </c>
      <c r="AD117" s="17" t="e">
        <f>'بودجه 1402-ماهانه'!Q111</f>
        <v>#REF!</v>
      </c>
      <c r="AE117" s="17" t="e">
        <f>'بودجه 1402-ماهانه'!R111</f>
        <v>#REF!</v>
      </c>
      <c r="AF117" s="17">
        <v>1200000</v>
      </c>
      <c r="AG117" s="228" t="e">
        <f t="shared" si="88"/>
        <v>#REF!</v>
      </c>
      <c r="AH117" s="230">
        <f t="shared" si="70"/>
        <v>12000</v>
      </c>
      <c r="AI117" s="232"/>
      <c r="AJ117" s="17"/>
      <c r="AK117" s="256">
        <v>0</v>
      </c>
      <c r="AL117" s="188" t="e">
        <f t="shared" si="101"/>
        <v>#REF!</v>
      </c>
      <c r="AM117" s="235">
        <f t="shared" si="93"/>
        <v>0</v>
      </c>
      <c r="AN117" s="238">
        <v>0</v>
      </c>
      <c r="AO117" s="212" t="e">
        <f t="shared" si="102"/>
        <v>#REF!</v>
      </c>
      <c r="AP117" s="224">
        <f t="shared" si="89"/>
        <v>0</v>
      </c>
      <c r="AQ117" s="241" t="e">
        <f t="shared" si="90"/>
        <v>#REF!</v>
      </c>
      <c r="AR117" s="244">
        <f t="shared" si="71"/>
        <v>25200</v>
      </c>
      <c r="AS117" s="17">
        <f t="shared" si="94"/>
        <v>0</v>
      </c>
      <c r="AT117" s="17">
        <f t="shared" si="95"/>
        <v>0</v>
      </c>
      <c r="AU117" s="17">
        <f t="shared" si="74"/>
        <v>0</v>
      </c>
      <c r="AV117" s="188" t="e">
        <f t="shared" si="103"/>
        <v>#REF!</v>
      </c>
      <c r="AW117" s="246">
        <f t="shared" si="96"/>
        <v>0</v>
      </c>
    </row>
    <row r="118" spans="1:49" ht="15.75">
      <c r="A118" s="185">
        <v>13020251</v>
      </c>
      <c r="B118" s="185" t="s">
        <v>351</v>
      </c>
      <c r="C118" s="186">
        <v>100</v>
      </c>
      <c r="D118" s="17" t="e">
        <f>'بودجه 1402-ماهانه'!M112</f>
        <v>#REF!</v>
      </c>
      <c r="E118" s="17" t="e">
        <f>'بودجه 1402-ماهانه'!N112</f>
        <v>#REF!</v>
      </c>
      <c r="F118" s="17">
        <v>528000</v>
      </c>
      <c r="G118" s="228" t="e">
        <f t="shared" si="75"/>
        <v>#REF!</v>
      </c>
      <c r="H118" s="230">
        <f t="shared" si="66"/>
        <v>5280</v>
      </c>
      <c r="I118" s="232">
        <v>191</v>
      </c>
      <c r="J118" s="17">
        <v>261975600</v>
      </c>
      <c r="K118" s="256">
        <v>191</v>
      </c>
      <c r="L118" s="188" t="e">
        <f t="shared" si="97"/>
        <v>#REF!</v>
      </c>
      <c r="M118" s="235">
        <f t="shared" si="91"/>
        <v>3.6174242424242421E-2</v>
      </c>
      <c r="N118" s="238">
        <v>4032</v>
      </c>
      <c r="O118" s="212" t="e">
        <f t="shared" si="98"/>
        <v>#REF!</v>
      </c>
      <c r="P118" s="224">
        <f t="shared" si="67"/>
        <v>0.76363636363636367</v>
      </c>
      <c r="Q118" s="17" t="e">
        <f>'بودجه 1402-ماهانه'!O112</f>
        <v>#REF!</v>
      </c>
      <c r="R118" s="17" t="e">
        <f>'بودجه 1402-ماهانه'!P112</f>
        <v>#REF!</v>
      </c>
      <c r="S118" s="17">
        <v>633600</v>
      </c>
      <c r="T118" s="228" t="e">
        <f t="shared" si="104"/>
        <v>#REF!</v>
      </c>
      <c r="U118" s="230">
        <f t="shared" si="68"/>
        <v>6336</v>
      </c>
      <c r="V118" s="232">
        <v>4219</v>
      </c>
      <c r="W118" s="17">
        <v>5786780400</v>
      </c>
      <c r="X118" s="256">
        <v>4219</v>
      </c>
      <c r="Y118" s="188" t="e">
        <f t="shared" si="99"/>
        <v>#REF!</v>
      </c>
      <c r="Z118" s="235">
        <f t="shared" si="92"/>
        <v>0.6658775252525253</v>
      </c>
      <c r="AA118" s="238">
        <v>15330</v>
      </c>
      <c r="AB118" s="212" t="e">
        <f t="shared" si="100"/>
        <v>#REF!</v>
      </c>
      <c r="AC118" s="224">
        <f t="shared" si="69"/>
        <v>2.4195075757575757</v>
      </c>
      <c r="AD118" s="17" t="e">
        <f>'بودجه 1402-ماهانه'!Q112</f>
        <v>#REF!</v>
      </c>
      <c r="AE118" s="17" t="e">
        <f>'بودجه 1402-ماهانه'!R112</f>
        <v>#REF!</v>
      </c>
      <c r="AF118" s="17">
        <v>1056000</v>
      </c>
      <c r="AG118" s="228" t="e">
        <f t="shared" si="88"/>
        <v>#REF!</v>
      </c>
      <c r="AH118" s="230">
        <f t="shared" si="70"/>
        <v>10560</v>
      </c>
      <c r="AI118" s="232">
        <v>5073</v>
      </c>
      <c r="AJ118" s="17">
        <v>6958126800</v>
      </c>
      <c r="AK118" s="256">
        <v>5073</v>
      </c>
      <c r="AL118" s="188" t="e">
        <f t="shared" si="101"/>
        <v>#REF!</v>
      </c>
      <c r="AM118" s="235">
        <f t="shared" si="93"/>
        <v>0.48039772727272728</v>
      </c>
      <c r="AN118" s="238">
        <v>3612</v>
      </c>
      <c r="AO118" s="212" t="e">
        <f t="shared" si="102"/>
        <v>#REF!</v>
      </c>
      <c r="AP118" s="224">
        <f t="shared" si="89"/>
        <v>0.34204545454545454</v>
      </c>
      <c r="AQ118" s="241" t="e">
        <f t="shared" si="90"/>
        <v>#REF!</v>
      </c>
      <c r="AR118" s="244">
        <f t="shared" si="71"/>
        <v>22176</v>
      </c>
      <c r="AS118" s="17">
        <f t="shared" si="94"/>
        <v>9483</v>
      </c>
      <c r="AT118" s="17">
        <f t="shared" si="95"/>
        <v>13006882800</v>
      </c>
      <c r="AU118" s="17">
        <f t="shared" si="74"/>
        <v>9483</v>
      </c>
      <c r="AV118" s="188" t="e">
        <f t="shared" si="103"/>
        <v>#REF!</v>
      </c>
      <c r="AW118" s="246">
        <f t="shared" si="96"/>
        <v>0.42762445887445888</v>
      </c>
    </row>
    <row r="119" spans="1:49" ht="15.75">
      <c r="A119" s="185">
        <v>13020258</v>
      </c>
      <c r="B119" s="185" t="s">
        <v>352</v>
      </c>
      <c r="C119" s="186">
        <v>100</v>
      </c>
      <c r="D119" s="17" t="e">
        <f>'بودجه 1402-ماهانه'!M113</f>
        <v>#REF!</v>
      </c>
      <c r="E119" s="17" t="e">
        <f>'بودجه 1402-ماهانه'!N113</f>
        <v>#REF!</v>
      </c>
      <c r="F119" s="17">
        <v>276000</v>
      </c>
      <c r="G119" s="228" t="e">
        <f t="shared" si="75"/>
        <v>#REF!</v>
      </c>
      <c r="H119" s="230">
        <f t="shared" si="66"/>
        <v>2760</v>
      </c>
      <c r="I119" s="232">
        <v>23</v>
      </c>
      <c r="J119" s="17">
        <v>42162200</v>
      </c>
      <c r="K119" s="256">
        <v>28</v>
      </c>
      <c r="L119" s="188" t="e">
        <f t="shared" si="97"/>
        <v>#REF!</v>
      </c>
      <c r="M119" s="235">
        <f t="shared" si="91"/>
        <v>1.0144927536231883E-2</v>
      </c>
      <c r="N119" s="238">
        <v>0</v>
      </c>
      <c r="O119" s="212" t="e">
        <f t="shared" si="98"/>
        <v>#REF!</v>
      </c>
      <c r="P119" s="224">
        <f t="shared" si="67"/>
        <v>0</v>
      </c>
      <c r="Q119" s="17" t="e">
        <f>'بودجه 1402-ماهانه'!O113</f>
        <v>#REF!</v>
      </c>
      <c r="R119" s="17" t="e">
        <f>'بودجه 1402-ماهانه'!P113</f>
        <v>#REF!</v>
      </c>
      <c r="S119" s="17">
        <v>331200</v>
      </c>
      <c r="T119" s="228" t="e">
        <f t="shared" si="104"/>
        <v>#REF!</v>
      </c>
      <c r="U119" s="230">
        <f t="shared" si="68"/>
        <v>3312</v>
      </c>
      <c r="V119" s="232">
        <v>17</v>
      </c>
      <c r="W119" s="17">
        <v>35467000</v>
      </c>
      <c r="X119" s="256">
        <v>22</v>
      </c>
      <c r="Y119" s="188" t="e">
        <f t="shared" si="99"/>
        <v>#REF!</v>
      </c>
      <c r="Z119" s="235">
        <f t="shared" si="92"/>
        <v>6.642512077294686E-3</v>
      </c>
      <c r="AA119" s="238">
        <v>0</v>
      </c>
      <c r="AB119" s="212" t="e">
        <f t="shared" si="100"/>
        <v>#REF!</v>
      </c>
      <c r="AC119" s="224">
        <f t="shared" si="69"/>
        <v>0</v>
      </c>
      <c r="AD119" s="17" t="e">
        <f>'بودجه 1402-ماهانه'!Q113</f>
        <v>#REF!</v>
      </c>
      <c r="AE119" s="17" t="e">
        <f>'بودجه 1402-ماهانه'!R113</f>
        <v>#REF!</v>
      </c>
      <c r="AF119" s="17">
        <v>552000</v>
      </c>
      <c r="AG119" s="228" t="e">
        <f t="shared" si="88"/>
        <v>#REF!</v>
      </c>
      <c r="AH119" s="230">
        <f t="shared" si="70"/>
        <v>5520</v>
      </c>
      <c r="AI119" s="232">
        <v>22</v>
      </c>
      <c r="AJ119" s="17">
        <v>50160000</v>
      </c>
      <c r="AK119" s="256">
        <v>42</v>
      </c>
      <c r="AL119" s="188" t="e">
        <f t="shared" si="101"/>
        <v>#REF!</v>
      </c>
      <c r="AM119" s="235">
        <f t="shared" si="93"/>
        <v>7.6086956521739134E-3</v>
      </c>
      <c r="AN119" s="238">
        <v>0</v>
      </c>
      <c r="AO119" s="212" t="e">
        <f t="shared" si="102"/>
        <v>#REF!</v>
      </c>
      <c r="AP119" s="224">
        <f t="shared" si="89"/>
        <v>0</v>
      </c>
      <c r="AQ119" s="241" t="e">
        <f t="shared" si="90"/>
        <v>#REF!</v>
      </c>
      <c r="AR119" s="244">
        <f t="shared" si="71"/>
        <v>11592</v>
      </c>
      <c r="AS119" s="17">
        <f t="shared" si="94"/>
        <v>62</v>
      </c>
      <c r="AT119" s="17">
        <f t="shared" si="95"/>
        <v>127789200</v>
      </c>
      <c r="AU119" s="17">
        <f t="shared" si="74"/>
        <v>92</v>
      </c>
      <c r="AV119" s="191" t="e">
        <f t="shared" si="103"/>
        <v>#REF!</v>
      </c>
      <c r="AW119" s="246">
        <f t="shared" si="96"/>
        <v>7.9365079365079361E-3</v>
      </c>
    </row>
    <row r="120" spans="1:49" ht="15.75">
      <c r="A120" s="185">
        <v>13020263</v>
      </c>
      <c r="B120" s="185" t="s">
        <v>187</v>
      </c>
      <c r="C120" s="186">
        <v>100</v>
      </c>
      <c r="D120" s="17" t="e">
        <f>'بودجه 1402-ماهانه'!M114</f>
        <v>#REF!</v>
      </c>
      <c r="E120" s="17" t="e">
        <f>'بودجه 1402-ماهانه'!N114</f>
        <v>#REF!</v>
      </c>
      <c r="F120" s="17">
        <v>3240000</v>
      </c>
      <c r="G120" s="228" t="e">
        <f t="shared" si="75"/>
        <v>#REF!</v>
      </c>
      <c r="H120" s="230">
        <f t="shared" si="66"/>
        <v>32400</v>
      </c>
      <c r="I120" s="232">
        <v>12092</v>
      </c>
      <c r="J120" s="17">
        <v>12498986801</v>
      </c>
      <c r="K120" s="256">
        <v>13225</v>
      </c>
      <c r="L120" s="188" t="e">
        <f t="shared" si="97"/>
        <v>#REF!</v>
      </c>
      <c r="M120" s="235">
        <f t="shared" si="91"/>
        <v>0.40817901234567899</v>
      </c>
      <c r="N120" s="238">
        <v>58704</v>
      </c>
      <c r="O120" s="212" t="e">
        <f t="shared" si="98"/>
        <v>#REF!</v>
      </c>
      <c r="P120" s="224">
        <f t="shared" si="67"/>
        <v>1.8118518518518518</v>
      </c>
      <c r="Q120" s="17" t="e">
        <f>'بودجه 1402-ماهانه'!O114</f>
        <v>#REF!</v>
      </c>
      <c r="R120" s="17" t="e">
        <f>'بودجه 1402-ماهانه'!P114</f>
        <v>#REF!</v>
      </c>
      <c r="S120" s="17">
        <v>3888000</v>
      </c>
      <c r="T120" s="228" t="e">
        <f t="shared" si="104"/>
        <v>#REF!</v>
      </c>
      <c r="U120" s="230">
        <f t="shared" si="68"/>
        <v>38880</v>
      </c>
      <c r="V120" s="232">
        <v>18554</v>
      </c>
      <c r="W120" s="17">
        <v>19146690040</v>
      </c>
      <c r="X120" s="256">
        <v>20448</v>
      </c>
      <c r="Y120" s="188" t="e">
        <f t="shared" si="99"/>
        <v>#REF!</v>
      </c>
      <c r="Z120" s="235">
        <f t="shared" si="92"/>
        <v>0.52592592592592591</v>
      </c>
      <c r="AA120" s="238">
        <v>59103</v>
      </c>
      <c r="AB120" s="212" t="e">
        <f t="shared" si="100"/>
        <v>#REF!</v>
      </c>
      <c r="AC120" s="224">
        <f t="shared" si="69"/>
        <v>1.5201388888888889</v>
      </c>
      <c r="AD120" s="17" t="e">
        <f>'بودجه 1402-ماهانه'!Q114</f>
        <v>#REF!</v>
      </c>
      <c r="AE120" s="17" t="e">
        <f>'بودجه 1402-ماهانه'!R114</f>
        <v>#REF!</v>
      </c>
      <c r="AF120" s="17">
        <v>6480000</v>
      </c>
      <c r="AG120" s="228" t="e">
        <f t="shared" si="88"/>
        <v>#REF!</v>
      </c>
      <c r="AH120" s="230">
        <f t="shared" si="70"/>
        <v>64800</v>
      </c>
      <c r="AI120" s="232">
        <v>26909</v>
      </c>
      <c r="AJ120" s="17">
        <v>27757340648</v>
      </c>
      <c r="AK120" s="256">
        <v>31210</v>
      </c>
      <c r="AL120" s="188" t="e">
        <f t="shared" si="101"/>
        <v>#REF!</v>
      </c>
      <c r="AM120" s="235">
        <f t="shared" si="93"/>
        <v>0.48163580246913579</v>
      </c>
      <c r="AN120" s="238">
        <v>0</v>
      </c>
      <c r="AO120" s="212" t="e">
        <f t="shared" si="102"/>
        <v>#REF!</v>
      </c>
      <c r="AP120" s="224">
        <f t="shared" si="89"/>
        <v>0</v>
      </c>
      <c r="AQ120" s="241" t="e">
        <f t="shared" si="90"/>
        <v>#REF!</v>
      </c>
      <c r="AR120" s="244">
        <f t="shared" si="71"/>
        <v>136080</v>
      </c>
      <c r="AS120" s="17">
        <f t="shared" si="94"/>
        <v>57555</v>
      </c>
      <c r="AT120" s="17">
        <f t="shared" si="95"/>
        <v>59403017489</v>
      </c>
      <c r="AU120" s="17">
        <f t="shared" si="74"/>
        <v>64883</v>
      </c>
      <c r="AV120" s="188" t="e">
        <f t="shared" si="103"/>
        <v>#REF!</v>
      </c>
      <c r="AW120" s="246">
        <f t="shared" si="96"/>
        <v>0.47680041152263375</v>
      </c>
    </row>
    <row r="121" spans="1:49" ht="15.75">
      <c r="A121" s="185">
        <v>13010324</v>
      </c>
      <c r="B121" s="185" t="s">
        <v>194</v>
      </c>
      <c r="C121" s="186">
        <v>30</v>
      </c>
      <c r="D121" s="17" t="e">
        <f>'بودجه 1402-ماهانه'!M115</f>
        <v>#REF!</v>
      </c>
      <c r="E121" s="17" t="e">
        <f>'بودجه 1402-ماهانه'!N115</f>
        <v>#REF!</v>
      </c>
      <c r="F121" s="17">
        <v>100800</v>
      </c>
      <c r="G121" s="228" t="e">
        <f t="shared" si="75"/>
        <v>#REF!</v>
      </c>
      <c r="H121" s="230">
        <f t="shared" si="66"/>
        <v>3360</v>
      </c>
      <c r="I121" s="232">
        <v>340</v>
      </c>
      <c r="J121" s="17">
        <v>295942800</v>
      </c>
      <c r="K121" s="256">
        <v>564</v>
      </c>
      <c r="L121" s="188" t="e">
        <f t="shared" si="97"/>
        <v>#REF!</v>
      </c>
      <c r="M121" s="235">
        <f t="shared" si="91"/>
        <v>0.16785714285714284</v>
      </c>
      <c r="N121" s="238">
        <v>0</v>
      </c>
      <c r="O121" s="212" t="e">
        <f t="shared" si="98"/>
        <v>#REF!</v>
      </c>
      <c r="P121" s="224">
        <f t="shared" si="67"/>
        <v>0</v>
      </c>
      <c r="Q121" s="17" t="e">
        <f>'بودجه 1402-ماهانه'!O115</f>
        <v>#REF!</v>
      </c>
      <c r="R121" s="17" t="e">
        <f>'بودجه 1402-ماهانه'!P115</f>
        <v>#REF!</v>
      </c>
      <c r="S121" s="17">
        <v>120960</v>
      </c>
      <c r="T121" s="228" t="e">
        <f t="shared" si="104"/>
        <v>#REF!</v>
      </c>
      <c r="U121" s="230">
        <f t="shared" si="68"/>
        <v>4032</v>
      </c>
      <c r="V121" s="232">
        <v>332</v>
      </c>
      <c r="W121" s="17">
        <v>288979440</v>
      </c>
      <c r="X121" s="256">
        <v>539</v>
      </c>
      <c r="Y121" s="188" t="e">
        <f t="shared" si="99"/>
        <v>#REF!</v>
      </c>
      <c r="Z121" s="235">
        <f t="shared" si="92"/>
        <v>0.13368055555555555</v>
      </c>
      <c r="AA121" s="238">
        <v>0</v>
      </c>
      <c r="AB121" s="212" t="e">
        <f t="shared" si="100"/>
        <v>#REF!</v>
      </c>
      <c r="AC121" s="224">
        <f t="shared" si="69"/>
        <v>0</v>
      </c>
      <c r="AD121" s="17" t="e">
        <f>'بودجه 1402-ماهانه'!Q115</f>
        <v>#REF!</v>
      </c>
      <c r="AE121" s="17" t="e">
        <f>'بودجه 1402-ماهانه'!R115</f>
        <v>#REF!</v>
      </c>
      <c r="AF121" s="17">
        <v>201600</v>
      </c>
      <c r="AG121" s="228" t="e">
        <f t="shared" si="88"/>
        <v>#REF!</v>
      </c>
      <c r="AH121" s="230">
        <f t="shared" si="70"/>
        <v>6720</v>
      </c>
      <c r="AI121" s="232">
        <v>17</v>
      </c>
      <c r="AJ121" s="17">
        <v>14797140</v>
      </c>
      <c r="AK121" s="256">
        <v>25</v>
      </c>
      <c r="AL121" s="188" t="e">
        <f t="shared" si="101"/>
        <v>#REF!</v>
      </c>
      <c r="AM121" s="235">
        <f t="shared" si="93"/>
        <v>3.720238095238095E-3</v>
      </c>
      <c r="AN121" s="238">
        <v>0</v>
      </c>
      <c r="AO121" s="212" t="e">
        <f t="shared" si="102"/>
        <v>#REF!</v>
      </c>
      <c r="AP121" s="224">
        <f t="shared" si="89"/>
        <v>0</v>
      </c>
      <c r="AQ121" s="241" t="e">
        <f t="shared" si="90"/>
        <v>#REF!</v>
      </c>
      <c r="AR121" s="244">
        <f t="shared" si="71"/>
        <v>14112</v>
      </c>
      <c r="AS121" s="17">
        <f t="shared" si="94"/>
        <v>689</v>
      </c>
      <c r="AT121" s="17">
        <f t="shared" si="95"/>
        <v>599719380</v>
      </c>
      <c r="AU121" s="17">
        <f t="shared" si="74"/>
        <v>1128</v>
      </c>
      <c r="AV121" s="188" t="e">
        <f t="shared" si="103"/>
        <v>#REF!</v>
      </c>
      <c r="AW121" s="246">
        <f t="shared" si="96"/>
        <v>7.9931972789115652E-2</v>
      </c>
    </row>
    <row r="122" spans="1:49" ht="15.75">
      <c r="A122" s="185">
        <v>13010325</v>
      </c>
      <c r="B122" s="185" t="s">
        <v>196</v>
      </c>
      <c r="C122" s="186">
        <v>30</v>
      </c>
      <c r="D122" s="17" t="e">
        <f>'بودجه 1402-ماهانه'!M116</f>
        <v>#REF!</v>
      </c>
      <c r="E122" s="17" t="e">
        <f>'بودجه 1402-ماهانه'!N116</f>
        <v>#REF!</v>
      </c>
      <c r="F122" s="17">
        <v>100800</v>
      </c>
      <c r="G122" s="228" t="e">
        <f t="shared" si="75"/>
        <v>#REF!</v>
      </c>
      <c r="H122" s="230">
        <f t="shared" si="66"/>
        <v>3360</v>
      </c>
      <c r="I122" s="232">
        <v>61</v>
      </c>
      <c r="J122" s="17">
        <v>87084210</v>
      </c>
      <c r="K122" s="256">
        <v>71</v>
      </c>
      <c r="L122" s="188" t="e">
        <f t="shared" si="97"/>
        <v>#REF!</v>
      </c>
      <c r="M122" s="235">
        <f t="shared" si="91"/>
        <v>2.1130952380952382E-2</v>
      </c>
      <c r="N122" s="238">
        <v>0</v>
      </c>
      <c r="O122" s="212" t="e">
        <f t="shared" si="98"/>
        <v>#REF!</v>
      </c>
      <c r="P122" s="224">
        <f t="shared" si="67"/>
        <v>0</v>
      </c>
      <c r="Q122" s="17" t="e">
        <f>'بودجه 1402-ماهانه'!O116</f>
        <v>#REF!</v>
      </c>
      <c r="R122" s="17" t="e">
        <f>'بودجه 1402-ماهانه'!P116</f>
        <v>#REF!</v>
      </c>
      <c r="S122" s="17">
        <v>120960</v>
      </c>
      <c r="T122" s="228" t="e">
        <f t="shared" si="104"/>
        <v>#REF!</v>
      </c>
      <c r="U122" s="230">
        <f t="shared" si="68"/>
        <v>4032</v>
      </c>
      <c r="V122" s="232">
        <v>100</v>
      </c>
      <c r="W122" s="17">
        <v>142761000</v>
      </c>
      <c r="X122" s="256">
        <v>150</v>
      </c>
      <c r="Y122" s="188" t="e">
        <f t="shared" si="99"/>
        <v>#REF!</v>
      </c>
      <c r="Z122" s="235">
        <f t="shared" si="92"/>
        <v>3.7202380952380952E-2</v>
      </c>
      <c r="AA122" s="238">
        <v>0</v>
      </c>
      <c r="AB122" s="212" t="e">
        <f t="shared" si="100"/>
        <v>#REF!</v>
      </c>
      <c r="AC122" s="224">
        <f t="shared" si="69"/>
        <v>0</v>
      </c>
      <c r="AD122" s="17" t="e">
        <f>'بودجه 1402-ماهانه'!Q116</f>
        <v>#REF!</v>
      </c>
      <c r="AE122" s="17" t="e">
        <f>'بودجه 1402-ماهانه'!R116</f>
        <v>#REF!</v>
      </c>
      <c r="AF122" s="17">
        <v>201600</v>
      </c>
      <c r="AG122" s="228" t="e">
        <f t="shared" si="88"/>
        <v>#REF!</v>
      </c>
      <c r="AH122" s="230">
        <f t="shared" si="70"/>
        <v>6720</v>
      </c>
      <c r="AI122" s="232">
        <v>61</v>
      </c>
      <c r="AJ122" s="17">
        <v>87084210</v>
      </c>
      <c r="AK122" s="256">
        <v>91</v>
      </c>
      <c r="AL122" s="188" t="e">
        <f t="shared" si="101"/>
        <v>#REF!</v>
      </c>
      <c r="AM122" s="235">
        <f t="shared" si="93"/>
        <v>1.3541666666666667E-2</v>
      </c>
      <c r="AN122" s="238">
        <v>0</v>
      </c>
      <c r="AO122" s="212" t="e">
        <f t="shared" si="102"/>
        <v>#REF!</v>
      </c>
      <c r="AP122" s="224">
        <f t="shared" si="89"/>
        <v>0</v>
      </c>
      <c r="AQ122" s="241" t="e">
        <f t="shared" si="90"/>
        <v>#REF!</v>
      </c>
      <c r="AR122" s="244">
        <f t="shared" si="71"/>
        <v>14112</v>
      </c>
      <c r="AS122" s="17">
        <f t="shared" si="94"/>
        <v>222</v>
      </c>
      <c r="AT122" s="17">
        <f t="shared" si="95"/>
        <v>316929420</v>
      </c>
      <c r="AU122" s="17">
        <f t="shared" si="74"/>
        <v>312</v>
      </c>
      <c r="AV122" s="188" t="e">
        <f t="shared" si="103"/>
        <v>#REF!</v>
      </c>
      <c r="AW122" s="246">
        <f t="shared" si="96"/>
        <v>2.2108843537414966E-2</v>
      </c>
    </row>
    <row r="123" spans="1:49" ht="15.75">
      <c r="A123" s="185">
        <v>13010244</v>
      </c>
      <c r="B123" s="185" t="s">
        <v>255</v>
      </c>
      <c r="C123" s="186">
        <v>30</v>
      </c>
      <c r="D123" s="17" t="e">
        <f>'بودجه 1402-ماهانه'!M117</f>
        <v>#REF!</v>
      </c>
      <c r="E123" s="17" t="e">
        <f>'بودجه 1402-ماهانه'!N117</f>
        <v>#REF!</v>
      </c>
      <c r="F123" s="17">
        <v>117000</v>
      </c>
      <c r="G123" s="228" t="e">
        <f t="shared" si="75"/>
        <v>#REF!</v>
      </c>
      <c r="H123" s="230">
        <f t="shared" si="66"/>
        <v>3900</v>
      </c>
      <c r="I123" s="232">
        <v>74</v>
      </c>
      <c r="J123" s="17">
        <v>39809040</v>
      </c>
      <c r="K123" s="256">
        <v>84</v>
      </c>
      <c r="L123" s="188" t="e">
        <f t="shared" si="97"/>
        <v>#REF!</v>
      </c>
      <c r="M123" s="235">
        <f t="shared" si="91"/>
        <v>2.1538461538461538E-2</v>
      </c>
      <c r="N123" s="238">
        <v>0</v>
      </c>
      <c r="O123" s="212" t="e">
        <f t="shared" si="98"/>
        <v>#REF!</v>
      </c>
      <c r="P123" s="224">
        <f t="shared" si="67"/>
        <v>0</v>
      </c>
      <c r="Q123" s="17" t="e">
        <f>'بودجه 1402-ماهانه'!O117</f>
        <v>#REF!</v>
      </c>
      <c r="R123" s="17" t="e">
        <f>'بودجه 1402-ماهانه'!P117</f>
        <v>#REF!</v>
      </c>
      <c r="S123" s="17">
        <v>140400</v>
      </c>
      <c r="T123" s="228" t="e">
        <f t="shared" si="104"/>
        <v>#REF!</v>
      </c>
      <c r="U123" s="230">
        <f t="shared" si="68"/>
        <v>4680</v>
      </c>
      <c r="V123" s="232">
        <v>235</v>
      </c>
      <c r="W123" s="17">
        <v>126420600</v>
      </c>
      <c r="X123" s="256">
        <v>1128</v>
      </c>
      <c r="Y123" s="188" t="e">
        <f t="shared" si="99"/>
        <v>#REF!</v>
      </c>
      <c r="Z123" s="235">
        <f t="shared" si="92"/>
        <v>0.24102564102564103</v>
      </c>
      <c r="AA123" s="238">
        <v>0</v>
      </c>
      <c r="AB123" s="212" t="e">
        <f t="shared" si="100"/>
        <v>#REF!</v>
      </c>
      <c r="AC123" s="224">
        <f t="shared" si="69"/>
        <v>0</v>
      </c>
      <c r="AD123" s="17" t="e">
        <f>'بودجه 1402-ماهانه'!Q117</f>
        <v>#REF!</v>
      </c>
      <c r="AE123" s="17" t="e">
        <f>'بودجه 1402-ماهانه'!R117</f>
        <v>#REF!</v>
      </c>
      <c r="AF123" s="17">
        <v>234000</v>
      </c>
      <c r="AG123" s="228" t="e">
        <f t="shared" si="88"/>
        <v>#REF!</v>
      </c>
      <c r="AH123" s="230">
        <f t="shared" si="70"/>
        <v>7800</v>
      </c>
      <c r="AI123" s="232">
        <v>34</v>
      </c>
      <c r="AJ123" s="17">
        <v>18290640</v>
      </c>
      <c r="AK123" s="256">
        <v>34</v>
      </c>
      <c r="AL123" s="188" t="e">
        <f t="shared" si="101"/>
        <v>#REF!</v>
      </c>
      <c r="AM123" s="235">
        <f t="shared" si="93"/>
        <v>4.3589743589743588E-3</v>
      </c>
      <c r="AN123" s="238">
        <v>10830</v>
      </c>
      <c r="AO123" s="212" t="e">
        <f t="shared" si="102"/>
        <v>#REF!</v>
      </c>
      <c r="AP123" s="224">
        <f t="shared" si="89"/>
        <v>1.3884615384615384</v>
      </c>
      <c r="AQ123" s="241" t="e">
        <f t="shared" si="90"/>
        <v>#REF!</v>
      </c>
      <c r="AR123" s="244">
        <f t="shared" si="71"/>
        <v>16380</v>
      </c>
      <c r="AS123" s="17">
        <f t="shared" si="94"/>
        <v>343</v>
      </c>
      <c r="AT123" s="17">
        <f t="shared" si="95"/>
        <v>184520280</v>
      </c>
      <c r="AU123" s="17">
        <f t="shared" si="74"/>
        <v>1246</v>
      </c>
      <c r="AV123" s="188" t="e">
        <f t="shared" si="103"/>
        <v>#REF!</v>
      </c>
      <c r="AW123" s="246">
        <f t="shared" si="96"/>
        <v>7.6068376068376062E-2</v>
      </c>
    </row>
    <row r="124" spans="1:49" ht="15.75">
      <c r="A124" s="185">
        <v>13010230</v>
      </c>
      <c r="B124" s="185" t="s">
        <v>259</v>
      </c>
      <c r="C124" s="186">
        <v>100</v>
      </c>
      <c r="D124" s="17" t="e">
        <f>'بودجه 1402-ماهانه'!M118</f>
        <v>#REF!</v>
      </c>
      <c r="E124" s="17" t="e">
        <f>'بودجه 1402-ماهانه'!N118</f>
        <v>#REF!</v>
      </c>
      <c r="F124" s="17">
        <v>0</v>
      </c>
      <c r="G124" s="228" t="e">
        <f t="shared" si="75"/>
        <v>#REF!</v>
      </c>
      <c r="H124" s="230">
        <f t="shared" si="66"/>
        <v>0</v>
      </c>
      <c r="I124" s="232"/>
      <c r="J124" s="17"/>
      <c r="K124" s="256">
        <v>0</v>
      </c>
      <c r="L124" s="188"/>
      <c r="M124" s="235" t="e">
        <f t="shared" si="91"/>
        <v>#DIV/0!</v>
      </c>
      <c r="N124" s="238">
        <v>0</v>
      </c>
      <c r="O124" s="212"/>
      <c r="P124" s="224"/>
      <c r="Q124" s="17" t="e">
        <f>'بودجه 1402-ماهانه'!O118</f>
        <v>#REF!</v>
      </c>
      <c r="R124" s="17" t="e">
        <f>'بودجه 1402-ماهانه'!P118</f>
        <v>#REF!</v>
      </c>
      <c r="S124" s="17">
        <v>0</v>
      </c>
      <c r="T124" s="228" t="e">
        <f t="shared" si="104"/>
        <v>#REF!</v>
      </c>
      <c r="U124" s="230">
        <f t="shared" si="68"/>
        <v>0</v>
      </c>
      <c r="V124" s="232"/>
      <c r="W124" s="17"/>
      <c r="X124" s="256">
        <v>0</v>
      </c>
      <c r="Y124" s="188"/>
      <c r="Z124" s="235" t="e">
        <f t="shared" si="92"/>
        <v>#DIV/0!</v>
      </c>
      <c r="AA124" s="238">
        <v>0</v>
      </c>
      <c r="AB124" s="212"/>
      <c r="AC124" s="224"/>
      <c r="AD124" s="17" t="e">
        <f>'بودجه 1402-ماهانه'!Q118</f>
        <v>#REF!</v>
      </c>
      <c r="AE124" s="17" t="e">
        <f>'بودجه 1402-ماهانه'!R118</f>
        <v>#REF!</v>
      </c>
      <c r="AF124" s="17">
        <v>0</v>
      </c>
      <c r="AG124" s="228" t="e">
        <f t="shared" si="88"/>
        <v>#REF!</v>
      </c>
      <c r="AH124" s="230">
        <f t="shared" si="70"/>
        <v>0</v>
      </c>
      <c r="AI124" s="232"/>
      <c r="AJ124" s="17"/>
      <c r="AK124" s="256">
        <v>0</v>
      </c>
      <c r="AL124" s="188"/>
      <c r="AM124" s="235" t="e">
        <f t="shared" si="93"/>
        <v>#DIV/0!</v>
      </c>
      <c r="AN124" s="238">
        <v>0</v>
      </c>
      <c r="AO124" s="212"/>
      <c r="AP124" s="224"/>
      <c r="AQ124" s="241" t="e">
        <f t="shared" si="90"/>
        <v>#REF!</v>
      </c>
      <c r="AR124" s="244">
        <f t="shared" si="71"/>
        <v>0</v>
      </c>
      <c r="AS124" s="17">
        <f t="shared" si="94"/>
        <v>0</v>
      </c>
      <c r="AT124" s="17">
        <f t="shared" si="95"/>
        <v>0</v>
      </c>
      <c r="AU124" s="17">
        <f t="shared" si="74"/>
        <v>0</v>
      </c>
      <c r="AV124" s="188"/>
      <c r="AW124" s="246" t="e">
        <f t="shared" si="96"/>
        <v>#DIV/0!</v>
      </c>
    </row>
    <row r="125" spans="1:49" ht="15.75">
      <c r="A125" s="185">
        <v>13010326</v>
      </c>
      <c r="B125" s="185" t="s">
        <v>265</v>
      </c>
      <c r="C125" s="186">
        <v>30</v>
      </c>
      <c r="D125" s="17" t="e">
        <f>'بودجه 1402-ماهانه'!M119</f>
        <v>#REF!</v>
      </c>
      <c r="E125" s="17" t="e">
        <f>'بودجه 1402-ماهانه'!N119</f>
        <v>#REF!</v>
      </c>
      <c r="F125" s="17">
        <v>1170000</v>
      </c>
      <c r="G125" s="228" t="e">
        <f t="shared" si="75"/>
        <v>#REF!</v>
      </c>
      <c r="H125" s="230">
        <f t="shared" si="66"/>
        <v>39000</v>
      </c>
      <c r="I125" s="232">
        <v>654</v>
      </c>
      <c r="J125" s="17">
        <v>47316871</v>
      </c>
      <c r="K125" s="256">
        <v>703</v>
      </c>
      <c r="L125" s="188" t="e">
        <f t="shared" ref="L125:L135" si="105">I125/G125</f>
        <v>#REF!</v>
      </c>
      <c r="M125" s="235">
        <f t="shared" si="91"/>
        <v>1.8025641025641026E-2</v>
      </c>
      <c r="N125" s="238">
        <v>0</v>
      </c>
      <c r="O125" s="212" t="e">
        <f t="shared" ref="O125:O135" si="106">N125/G125</f>
        <v>#REF!</v>
      </c>
      <c r="P125" s="224">
        <f t="shared" si="67"/>
        <v>0</v>
      </c>
      <c r="Q125" s="17" t="e">
        <f>'بودجه 1402-ماهانه'!O119</f>
        <v>#REF!</v>
      </c>
      <c r="R125" s="17" t="e">
        <f>'بودجه 1402-ماهانه'!P119</f>
        <v>#REF!</v>
      </c>
      <c r="S125" s="17">
        <v>1404000</v>
      </c>
      <c r="T125" s="228" t="e">
        <f t="shared" si="104"/>
        <v>#REF!</v>
      </c>
      <c r="U125" s="230">
        <f t="shared" si="68"/>
        <v>46800</v>
      </c>
      <c r="V125" s="232">
        <v>121</v>
      </c>
      <c r="W125" s="17">
        <v>8715630</v>
      </c>
      <c r="X125" s="256">
        <v>131</v>
      </c>
      <c r="Y125" s="188" t="e">
        <f t="shared" ref="Y125:Y135" si="107">V125/T125</f>
        <v>#REF!</v>
      </c>
      <c r="Z125" s="235">
        <f t="shared" si="92"/>
        <v>2.7991452991452991E-3</v>
      </c>
      <c r="AA125" s="238">
        <v>0</v>
      </c>
      <c r="AB125" s="212" t="e">
        <f t="shared" ref="AB125:AB135" si="108">AA125/T125</f>
        <v>#REF!</v>
      </c>
      <c r="AC125" s="224">
        <f t="shared" si="69"/>
        <v>0</v>
      </c>
      <c r="AD125" s="17" t="e">
        <f>'بودجه 1402-ماهانه'!Q119</f>
        <v>#REF!</v>
      </c>
      <c r="AE125" s="17" t="e">
        <f>'بودجه 1402-ماهانه'!R119</f>
        <v>#REF!</v>
      </c>
      <c r="AF125" s="17">
        <v>2340000</v>
      </c>
      <c r="AG125" s="228" t="e">
        <f t="shared" si="88"/>
        <v>#REF!</v>
      </c>
      <c r="AH125" s="230">
        <f t="shared" si="70"/>
        <v>78000</v>
      </c>
      <c r="AI125" s="232">
        <v>110</v>
      </c>
      <c r="AJ125" s="17">
        <v>7923300</v>
      </c>
      <c r="AK125" s="256">
        <v>119</v>
      </c>
      <c r="AL125" s="188" t="e">
        <f t="shared" ref="AL125:AL135" si="109">AI125/AG125</f>
        <v>#REF!</v>
      </c>
      <c r="AM125" s="235">
        <f t="shared" si="93"/>
        <v>1.5256410256410257E-3</v>
      </c>
      <c r="AN125" s="238">
        <v>25615</v>
      </c>
      <c r="AO125" s="212" t="e">
        <f t="shared" ref="AO125:AO135" si="110">AN125/AG125</f>
        <v>#REF!</v>
      </c>
      <c r="AP125" s="224">
        <f t="shared" si="89"/>
        <v>0.32839743589743592</v>
      </c>
      <c r="AQ125" s="241" t="e">
        <f t="shared" si="90"/>
        <v>#REF!</v>
      </c>
      <c r="AR125" s="244">
        <f t="shared" si="71"/>
        <v>163800</v>
      </c>
      <c r="AS125" s="17">
        <f t="shared" si="94"/>
        <v>885</v>
      </c>
      <c r="AT125" s="17">
        <f t="shared" si="95"/>
        <v>63955801</v>
      </c>
      <c r="AU125" s="17">
        <f t="shared" si="74"/>
        <v>953</v>
      </c>
      <c r="AV125" s="188" t="e">
        <f t="shared" ref="AV125:AV135" si="111">AS125/AQ125</f>
        <v>#REF!</v>
      </c>
      <c r="AW125" s="246">
        <f t="shared" si="96"/>
        <v>5.8180708180708184E-3</v>
      </c>
    </row>
    <row r="126" spans="1:49" ht="15.75">
      <c r="A126" s="185">
        <v>13010327</v>
      </c>
      <c r="B126" s="185" t="s">
        <v>266</v>
      </c>
      <c r="C126" s="186">
        <v>30</v>
      </c>
      <c r="D126" s="17" t="e">
        <f>'بودجه 1402-ماهانه'!M120</f>
        <v>#REF!</v>
      </c>
      <c r="E126" s="17" t="e">
        <f>'بودجه 1402-ماهانه'!N120</f>
        <v>#REF!</v>
      </c>
      <c r="F126" s="17">
        <v>702000</v>
      </c>
      <c r="G126" s="228" t="e">
        <f t="shared" si="75"/>
        <v>#REF!</v>
      </c>
      <c r="H126" s="230">
        <f t="shared" si="66"/>
        <v>23400</v>
      </c>
      <c r="I126" s="232">
        <v>1554</v>
      </c>
      <c r="J126" s="17">
        <v>156169620</v>
      </c>
      <c r="K126" s="256">
        <v>1681</v>
      </c>
      <c r="L126" s="188" t="e">
        <f t="shared" si="105"/>
        <v>#REF!</v>
      </c>
      <c r="M126" s="235">
        <f t="shared" si="91"/>
        <v>7.1837606837606843E-2</v>
      </c>
      <c r="N126" s="238">
        <v>26137</v>
      </c>
      <c r="O126" s="212" t="e">
        <f t="shared" si="106"/>
        <v>#REF!</v>
      </c>
      <c r="P126" s="224">
        <f t="shared" si="67"/>
        <v>1.1169658119658119</v>
      </c>
      <c r="Q126" s="17" t="e">
        <f>'بودجه 1402-ماهانه'!O120</f>
        <v>#REF!</v>
      </c>
      <c r="R126" s="17" t="e">
        <f>'بودجه 1402-ماهانه'!P120</f>
        <v>#REF!</v>
      </c>
      <c r="S126" s="17">
        <v>842400</v>
      </c>
      <c r="T126" s="228" t="e">
        <f t="shared" si="104"/>
        <v>#REF!</v>
      </c>
      <c r="U126" s="230">
        <f t="shared" si="68"/>
        <v>28080</v>
      </c>
      <c r="V126" s="232">
        <v>3678</v>
      </c>
      <c r="W126" s="17">
        <v>362923260</v>
      </c>
      <c r="X126" s="256">
        <v>3980</v>
      </c>
      <c r="Y126" s="188" t="e">
        <f t="shared" si="107"/>
        <v>#REF!</v>
      </c>
      <c r="Z126" s="235">
        <f t="shared" si="92"/>
        <v>0.14173789173789172</v>
      </c>
      <c r="AA126" s="238">
        <v>0</v>
      </c>
      <c r="AB126" s="212" t="e">
        <f t="shared" si="108"/>
        <v>#REF!</v>
      </c>
      <c r="AC126" s="224">
        <f t="shared" si="69"/>
        <v>0</v>
      </c>
      <c r="AD126" s="17" t="e">
        <f>'بودجه 1402-ماهانه'!Q120</f>
        <v>#REF!</v>
      </c>
      <c r="AE126" s="17" t="e">
        <f>'بودجه 1402-ماهانه'!R120</f>
        <v>#REF!</v>
      </c>
      <c r="AF126" s="17">
        <v>1404000</v>
      </c>
      <c r="AG126" s="228" t="e">
        <f t="shared" si="88"/>
        <v>#REF!</v>
      </c>
      <c r="AH126" s="230">
        <f t="shared" si="70"/>
        <v>46800</v>
      </c>
      <c r="AI126" s="232">
        <v>7173</v>
      </c>
      <c r="AJ126" s="17">
        <v>831344220</v>
      </c>
      <c r="AK126" s="256">
        <v>7953</v>
      </c>
      <c r="AL126" s="188" t="e">
        <f t="shared" si="109"/>
        <v>#REF!</v>
      </c>
      <c r="AM126" s="235">
        <f t="shared" si="93"/>
        <v>0.16993589743589743</v>
      </c>
      <c r="AN126" s="238">
        <v>26264</v>
      </c>
      <c r="AO126" s="212" t="e">
        <f t="shared" si="110"/>
        <v>#REF!</v>
      </c>
      <c r="AP126" s="224">
        <f t="shared" si="89"/>
        <v>0.56119658119658122</v>
      </c>
      <c r="AQ126" s="241" t="e">
        <f t="shared" si="90"/>
        <v>#REF!</v>
      </c>
      <c r="AR126" s="244">
        <f t="shared" si="71"/>
        <v>98280</v>
      </c>
      <c r="AS126" s="17">
        <f t="shared" si="94"/>
        <v>12405</v>
      </c>
      <c r="AT126" s="17">
        <f t="shared" si="95"/>
        <v>1350437100</v>
      </c>
      <c r="AU126" s="17">
        <f t="shared" si="74"/>
        <v>13614</v>
      </c>
      <c r="AV126" s="188" t="e">
        <f t="shared" si="111"/>
        <v>#REF!</v>
      </c>
      <c r="AW126" s="246">
        <f t="shared" si="96"/>
        <v>0.13852258852258853</v>
      </c>
    </row>
    <row r="127" spans="1:49" ht="15.75">
      <c r="A127" s="185">
        <v>13010335</v>
      </c>
      <c r="B127" s="185" t="s">
        <v>369</v>
      </c>
      <c r="C127" s="186">
        <v>30</v>
      </c>
      <c r="D127" s="17" t="e">
        <f>'بودجه 1402-ماهانه'!M121</f>
        <v>#REF!</v>
      </c>
      <c r="E127" s="17" t="e">
        <f>'بودجه 1402-ماهانه'!N121</f>
        <v>#REF!</v>
      </c>
      <c r="F127" s="17">
        <v>195000</v>
      </c>
      <c r="G127" s="228" t="e">
        <f t="shared" si="75"/>
        <v>#REF!</v>
      </c>
      <c r="H127" s="230">
        <f t="shared" si="66"/>
        <v>6500</v>
      </c>
      <c r="I127" s="232">
        <v>167</v>
      </c>
      <c r="J127" s="17">
        <v>27635160</v>
      </c>
      <c r="K127" s="256">
        <v>167</v>
      </c>
      <c r="L127" s="188" t="e">
        <f t="shared" si="105"/>
        <v>#REF!</v>
      </c>
      <c r="M127" s="235">
        <f t="shared" si="91"/>
        <v>2.5692307692307691E-2</v>
      </c>
      <c r="N127" s="238">
        <v>3216</v>
      </c>
      <c r="O127" s="212" t="e">
        <f t="shared" si="106"/>
        <v>#REF!</v>
      </c>
      <c r="P127" s="224">
        <f t="shared" si="67"/>
        <v>0.49476923076923079</v>
      </c>
      <c r="Q127" s="17" t="e">
        <f>'بودجه 1402-ماهانه'!O121</f>
        <v>#REF!</v>
      </c>
      <c r="R127" s="17" t="e">
        <f>'بودجه 1402-ماهانه'!P121</f>
        <v>#REF!</v>
      </c>
      <c r="S127" s="17">
        <v>234000</v>
      </c>
      <c r="T127" s="228" t="e">
        <f t="shared" si="104"/>
        <v>#REF!</v>
      </c>
      <c r="U127" s="230">
        <f t="shared" si="68"/>
        <v>7800</v>
      </c>
      <c r="V127" s="232">
        <v>802</v>
      </c>
      <c r="W127" s="17">
        <v>132714960</v>
      </c>
      <c r="X127" s="256">
        <v>802</v>
      </c>
      <c r="Y127" s="188" t="e">
        <f t="shared" si="107"/>
        <v>#REF!</v>
      </c>
      <c r="Z127" s="235">
        <f t="shared" si="92"/>
        <v>0.10282051282051283</v>
      </c>
      <c r="AA127" s="238">
        <v>22935</v>
      </c>
      <c r="AB127" s="212" t="e">
        <f t="shared" si="108"/>
        <v>#REF!</v>
      </c>
      <c r="AC127" s="224">
        <f t="shared" si="69"/>
        <v>2.9403846153846156</v>
      </c>
      <c r="AD127" s="17" t="e">
        <f>'بودجه 1402-ماهانه'!Q121</f>
        <v>#REF!</v>
      </c>
      <c r="AE127" s="17" t="e">
        <f>'بودجه 1402-ماهانه'!R121</f>
        <v>#REF!</v>
      </c>
      <c r="AF127" s="17">
        <v>390000</v>
      </c>
      <c r="AG127" s="228" t="e">
        <f t="shared" si="88"/>
        <v>#REF!</v>
      </c>
      <c r="AH127" s="230">
        <f t="shared" si="70"/>
        <v>13000</v>
      </c>
      <c r="AI127" s="232">
        <v>4664</v>
      </c>
      <c r="AJ127" s="17">
        <v>822814410</v>
      </c>
      <c r="AK127" s="256">
        <v>4664</v>
      </c>
      <c r="AL127" s="188" t="e">
        <f t="shared" si="109"/>
        <v>#REF!</v>
      </c>
      <c r="AM127" s="235">
        <f t="shared" si="93"/>
        <v>0.35876923076923078</v>
      </c>
      <c r="AN127" s="238">
        <v>25595</v>
      </c>
      <c r="AO127" s="212" t="e">
        <f t="shared" si="110"/>
        <v>#REF!</v>
      </c>
      <c r="AP127" s="224">
        <f t="shared" si="89"/>
        <v>1.9688461538461539</v>
      </c>
      <c r="AQ127" s="241" t="e">
        <f t="shared" si="90"/>
        <v>#REF!</v>
      </c>
      <c r="AR127" s="244">
        <f t="shared" si="71"/>
        <v>27300</v>
      </c>
      <c r="AS127" s="17">
        <f t="shared" si="94"/>
        <v>5633</v>
      </c>
      <c r="AT127" s="17">
        <f t="shared" si="95"/>
        <v>983164530</v>
      </c>
      <c r="AU127" s="17">
        <f t="shared" si="74"/>
        <v>5633</v>
      </c>
      <c r="AV127" s="188" t="e">
        <f t="shared" si="111"/>
        <v>#REF!</v>
      </c>
      <c r="AW127" s="246">
        <f t="shared" si="96"/>
        <v>0.20633699633699634</v>
      </c>
    </row>
    <row r="128" spans="1:49" ht="15.75">
      <c r="A128" s="185">
        <v>13010331</v>
      </c>
      <c r="B128" s="185" t="s">
        <v>267</v>
      </c>
      <c r="C128" s="186">
        <v>30</v>
      </c>
      <c r="D128" s="17" t="e">
        <f>'بودجه 1402-ماهانه'!M122</f>
        <v>#REF!</v>
      </c>
      <c r="E128" s="17" t="e">
        <f>'بودجه 1402-ماهانه'!N122</f>
        <v>#REF!</v>
      </c>
      <c r="F128" s="17">
        <v>46800</v>
      </c>
      <c r="G128" s="228" t="e">
        <f t="shared" si="75"/>
        <v>#REF!</v>
      </c>
      <c r="H128" s="230">
        <f t="shared" si="66"/>
        <v>1560</v>
      </c>
      <c r="I128" s="232"/>
      <c r="J128" s="17"/>
      <c r="K128" s="256">
        <v>0</v>
      </c>
      <c r="L128" s="188" t="e">
        <f t="shared" si="105"/>
        <v>#REF!</v>
      </c>
      <c r="M128" s="235">
        <f t="shared" si="91"/>
        <v>0</v>
      </c>
      <c r="N128" s="238">
        <v>0</v>
      </c>
      <c r="O128" s="212" t="e">
        <f t="shared" si="106"/>
        <v>#REF!</v>
      </c>
      <c r="P128" s="224">
        <f t="shared" si="67"/>
        <v>0</v>
      </c>
      <c r="Q128" s="17" t="e">
        <f>'بودجه 1402-ماهانه'!O122</f>
        <v>#REF!</v>
      </c>
      <c r="R128" s="17" t="e">
        <f>'بودجه 1402-ماهانه'!P122</f>
        <v>#REF!</v>
      </c>
      <c r="S128" s="17">
        <v>56160</v>
      </c>
      <c r="T128" s="228" t="e">
        <f t="shared" si="104"/>
        <v>#REF!</v>
      </c>
      <c r="U128" s="230">
        <f t="shared" si="68"/>
        <v>1872</v>
      </c>
      <c r="V128" s="232"/>
      <c r="W128" s="17"/>
      <c r="X128" s="256">
        <v>0</v>
      </c>
      <c r="Y128" s="188" t="e">
        <f t="shared" si="107"/>
        <v>#REF!</v>
      </c>
      <c r="Z128" s="235">
        <f t="shared" si="92"/>
        <v>0</v>
      </c>
      <c r="AA128" s="238">
        <v>0</v>
      </c>
      <c r="AB128" s="212" t="e">
        <f t="shared" si="108"/>
        <v>#REF!</v>
      </c>
      <c r="AC128" s="224">
        <f t="shared" si="69"/>
        <v>0</v>
      </c>
      <c r="AD128" s="17" t="e">
        <f>'بودجه 1402-ماهانه'!Q122</f>
        <v>#REF!</v>
      </c>
      <c r="AE128" s="17" t="e">
        <f>'بودجه 1402-ماهانه'!R122</f>
        <v>#REF!</v>
      </c>
      <c r="AF128" s="17">
        <v>93600</v>
      </c>
      <c r="AG128" s="228" t="e">
        <f t="shared" si="88"/>
        <v>#REF!</v>
      </c>
      <c r="AH128" s="230">
        <f t="shared" si="70"/>
        <v>3120</v>
      </c>
      <c r="AI128" s="232"/>
      <c r="AJ128" s="17"/>
      <c r="AK128" s="256">
        <v>0</v>
      </c>
      <c r="AL128" s="188" t="e">
        <f t="shared" si="109"/>
        <v>#REF!</v>
      </c>
      <c r="AM128" s="235">
        <f t="shared" si="93"/>
        <v>0</v>
      </c>
      <c r="AN128" s="238">
        <v>0</v>
      </c>
      <c r="AO128" s="212" t="e">
        <f t="shared" si="110"/>
        <v>#REF!</v>
      </c>
      <c r="AP128" s="224">
        <f t="shared" si="89"/>
        <v>0</v>
      </c>
      <c r="AQ128" s="241" t="e">
        <f t="shared" si="90"/>
        <v>#REF!</v>
      </c>
      <c r="AR128" s="244">
        <f t="shared" si="71"/>
        <v>6552</v>
      </c>
      <c r="AS128" s="17">
        <f t="shared" si="94"/>
        <v>0</v>
      </c>
      <c r="AT128" s="17">
        <f t="shared" si="95"/>
        <v>0</v>
      </c>
      <c r="AU128" s="17">
        <f t="shared" si="74"/>
        <v>0</v>
      </c>
      <c r="AV128" s="188" t="e">
        <f t="shared" si="111"/>
        <v>#REF!</v>
      </c>
      <c r="AW128" s="246">
        <f t="shared" si="96"/>
        <v>0</v>
      </c>
    </row>
    <row r="129" spans="1:49" ht="15.75">
      <c r="A129" s="185">
        <v>13010329</v>
      </c>
      <c r="B129" s="185" t="s">
        <v>268</v>
      </c>
      <c r="C129" s="186">
        <v>30</v>
      </c>
      <c r="D129" s="17" t="e">
        <f>'بودجه 1402-ماهانه'!M123</f>
        <v>#REF!</v>
      </c>
      <c r="E129" s="17" t="e">
        <f>'بودجه 1402-ماهانه'!N123</f>
        <v>#REF!</v>
      </c>
      <c r="F129" s="17">
        <v>46800</v>
      </c>
      <c r="G129" s="228" t="e">
        <f t="shared" si="75"/>
        <v>#REF!</v>
      </c>
      <c r="H129" s="230">
        <f t="shared" si="66"/>
        <v>1560</v>
      </c>
      <c r="I129" s="232"/>
      <c r="J129" s="17"/>
      <c r="K129" s="256">
        <v>0</v>
      </c>
      <c r="L129" s="188" t="e">
        <f t="shared" si="105"/>
        <v>#REF!</v>
      </c>
      <c r="M129" s="235">
        <f t="shared" si="91"/>
        <v>0</v>
      </c>
      <c r="N129" s="238">
        <v>0</v>
      </c>
      <c r="O129" s="212" t="e">
        <f t="shared" si="106"/>
        <v>#REF!</v>
      </c>
      <c r="P129" s="224">
        <f t="shared" si="67"/>
        <v>0</v>
      </c>
      <c r="Q129" s="17" t="e">
        <f>'بودجه 1402-ماهانه'!O123</f>
        <v>#REF!</v>
      </c>
      <c r="R129" s="17" t="e">
        <f>'بودجه 1402-ماهانه'!P123</f>
        <v>#REF!</v>
      </c>
      <c r="S129" s="17">
        <v>56160</v>
      </c>
      <c r="T129" s="228" t="e">
        <f t="shared" si="104"/>
        <v>#REF!</v>
      </c>
      <c r="U129" s="230">
        <f t="shared" si="68"/>
        <v>1872</v>
      </c>
      <c r="V129" s="232"/>
      <c r="W129" s="17"/>
      <c r="X129" s="256">
        <v>0</v>
      </c>
      <c r="Y129" s="188" t="e">
        <f t="shared" si="107"/>
        <v>#REF!</v>
      </c>
      <c r="Z129" s="235">
        <f t="shared" si="92"/>
        <v>0</v>
      </c>
      <c r="AA129" s="238">
        <v>0</v>
      </c>
      <c r="AB129" s="212" t="e">
        <f t="shared" si="108"/>
        <v>#REF!</v>
      </c>
      <c r="AC129" s="224">
        <f t="shared" si="69"/>
        <v>0</v>
      </c>
      <c r="AD129" s="17" t="e">
        <f>'بودجه 1402-ماهانه'!Q123</f>
        <v>#REF!</v>
      </c>
      <c r="AE129" s="17" t="e">
        <f>'بودجه 1402-ماهانه'!R123</f>
        <v>#REF!</v>
      </c>
      <c r="AF129" s="17">
        <v>93600</v>
      </c>
      <c r="AG129" s="228" t="e">
        <f t="shared" ref="AG129:AG160" si="112">AD129/C129</f>
        <v>#REF!</v>
      </c>
      <c r="AH129" s="230">
        <f t="shared" si="70"/>
        <v>3120</v>
      </c>
      <c r="AI129" s="232"/>
      <c r="AJ129" s="17"/>
      <c r="AK129" s="256">
        <v>0</v>
      </c>
      <c r="AL129" s="188" t="e">
        <f t="shared" si="109"/>
        <v>#REF!</v>
      </c>
      <c r="AM129" s="235">
        <f t="shared" si="93"/>
        <v>0</v>
      </c>
      <c r="AN129" s="238">
        <v>0</v>
      </c>
      <c r="AO129" s="212" t="e">
        <f t="shared" si="110"/>
        <v>#REF!</v>
      </c>
      <c r="AP129" s="224">
        <f t="shared" si="89"/>
        <v>0</v>
      </c>
      <c r="AQ129" s="241" t="e">
        <f t="shared" si="90"/>
        <v>#REF!</v>
      </c>
      <c r="AR129" s="244">
        <f t="shared" si="71"/>
        <v>6552</v>
      </c>
      <c r="AS129" s="17">
        <f t="shared" si="94"/>
        <v>0</v>
      </c>
      <c r="AT129" s="17">
        <f t="shared" si="95"/>
        <v>0</v>
      </c>
      <c r="AU129" s="17">
        <f t="shared" si="74"/>
        <v>0</v>
      </c>
      <c r="AV129" s="188" t="e">
        <f t="shared" si="111"/>
        <v>#REF!</v>
      </c>
      <c r="AW129" s="246">
        <f t="shared" si="96"/>
        <v>0</v>
      </c>
    </row>
    <row r="130" spans="1:49" ht="15.75">
      <c r="A130" s="185">
        <v>13010330</v>
      </c>
      <c r="B130" s="185" t="s">
        <v>641</v>
      </c>
      <c r="C130" s="186">
        <v>30</v>
      </c>
      <c r="D130" s="17" t="e">
        <f>'بودجه 1402-ماهانه'!M124</f>
        <v>#REF!</v>
      </c>
      <c r="E130" s="17" t="e">
        <f>'بودجه 1402-ماهانه'!N124</f>
        <v>#REF!</v>
      </c>
      <c r="F130" s="17">
        <v>46800</v>
      </c>
      <c r="G130" s="228" t="e">
        <f t="shared" si="75"/>
        <v>#REF!</v>
      </c>
      <c r="H130" s="230">
        <f t="shared" si="66"/>
        <v>1560</v>
      </c>
      <c r="I130" s="232"/>
      <c r="J130" s="17"/>
      <c r="K130" s="256">
        <v>0</v>
      </c>
      <c r="L130" s="188" t="e">
        <f t="shared" si="105"/>
        <v>#REF!</v>
      </c>
      <c r="M130" s="235">
        <f t="shared" si="91"/>
        <v>0</v>
      </c>
      <c r="N130" s="238">
        <v>0</v>
      </c>
      <c r="O130" s="212" t="e">
        <f t="shared" si="106"/>
        <v>#REF!</v>
      </c>
      <c r="P130" s="224">
        <f t="shared" si="67"/>
        <v>0</v>
      </c>
      <c r="Q130" s="17" t="e">
        <f>'بودجه 1402-ماهانه'!O124</f>
        <v>#REF!</v>
      </c>
      <c r="R130" s="17" t="e">
        <f>'بودجه 1402-ماهانه'!P124</f>
        <v>#REF!</v>
      </c>
      <c r="S130" s="17">
        <v>56160</v>
      </c>
      <c r="T130" s="228" t="e">
        <f t="shared" si="104"/>
        <v>#REF!</v>
      </c>
      <c r="U130" s="230">
        <f t="shared" si="68"/>
        <v>1872</v>
      </c>
      <c r="V130" s="232"/>
      <c r="W130" s="17"/>
      <c r="X130" s="256">
        <v>0</v>
      </c>
      <c r="Y130" s="188" t="e">
        <f t="shared" si="107"/>
        <v>#REF!</v>
      </c>
      <c r="Z130" s="235">
        <f t="shared" si="92"/>
        <v>0</v>
      </c>
      <c r="AA130" s="238">
        <v>0</v>
      </c>
      <c r="AB130" s="212" t="e">
        <f t="shared" si="108"/>
        <v>#REF!</v>
      </c>
      <c r="AC130" s="224">
        <f t="shared" si="69"/>
        <v>0</v>
      </c>
      <c r="AD130" s="17" t="e">
        <f>'بودجه 1402-ماهانه'!Q124</f>
        <v>#REF!</v>
      </c>
      <c r="AE130" s="17" t="e">
        <f>'بودجه 1402-ماهانه'!R124</f>
        <v>#REF!</v>
      </c>
      <c r="AF130" s="17">
        <v>93600</v>
      </c>
      <c r="AG130" s="228" t="e">
        <f t="shared" si="112"/>
        <v>#REF!</v>
      </c>
      <c r="AH130" s="230">
        <f t="shared" si="70"/>
        <v>3120</v>
      </c>
      <c r="AI130" s="232"/>
      <c r="AJ130" s="17"/>
      <c r="AK130" s="256">
        <v>0</v>
      </c>
      <c r="AL130" s="188" t="e">
        <f t="shared" si="109"/>
        <v>#REF!</v>
      </c>
      <c r="AM130" s="235">
        <f t="shared" si="93"/>
        <v>0</v>
      </c>
      <c r="AN130" s="238">
        <v>0</v>
      </c>
      <c r="AO130" s="212" t="e">
        <f t="shared" si="110"/>
        <v>#REF!</v>
      </c>
      <c r="AP130" s="224">
        <f t="shared" si="89"/>
        <v>0</v>
      </c>
      <c r="AQ130" s="241" t="e">
        <f t="shared" si="90"/>
        <v>#REF!</v>
      </c>
      <c r="AR130" s="244">
        <f t="shared" si="71"/>
        <v>6552</v>
      </c>
      <c r="AS130" s="17">
        <f t="shared" si="94"/>
        <v>0</v>
      </c>
      <c r="AT130" s="17">
        <f t="shared" si="95"/>
        <v>0</v>
      </c>
      <c r="AU130" s="17">
        <f t="shared" si="74"/>
        <v>0</v>
      </c>
      <c r="AV130" s="188" t="e">
        <f t="shared" si="111"/>
        <v>#REF!</v>
      </c>
      <c r="AW130" s="246">
        <f t="shared" si="96"/>
        <v>0</v>
      </c>
    </row>
    <row r="131" spans="1:49" ht="15.75">
      <c r="A131" s="185">
        <v>13010328</v>
      </c>
      <c r="B131" s="185" t="s">
        <v>269</v>
      </c>
      <c r="C131" s="186">
        <v>30</v>
      </c>
      <c r="D131" s="17" t="e">
        <f>'بودجه 1402-ماهانه'!M125</f>
        <v>#REF!</v>
      </c>
      <c r="E131" s="17" t="e">
        <f>'بودجه 1402-ماهانه'!N125</f>
        <v>#REF!</v>
      </c>
      <c r="F131" s="17">
        <v>46800</v>
      </c>
      <c r="G131" s="228" t="e">
        <f t="shared" si="75"/>
        <v>#REF!</v>
      </c>
      <c r="H131" s="230">
        <f t="shared" si="66"/>
        <v>1560</v>
      </c>
      <c r="I131" s="232"/>
      <c r="J131" s="17"/>
      <c r="K131" s="256">
        <v>0</v>
      </c>
      <c r="L131" s="188" t="e">
        <f t="shared" si="105"/>
        <v>#REF!</v>
      </c>
      <c r="M131" s="235">
        <f t="shared" si="91"/>
        <v>0</v>
      </c>
      <c r="N131" s="238">
        <v>0</v>
      </c>
      <c r="O131" s="212" t="e">
        <f t="shared" si="106"/>
        <v>#REF!</v>
      </c>
      <c r="P131" s="224">
        <f t="shared" si="67"/>
        <v>0</v>
      </c>
      <c r="Q131" s="17" t="e">
        <f>'بودجه 1402-ماهانه'!O125</f>
        <v>#REF!</v>
      </c>
      <c r="R131" s="17" t="e">
        <f>'بودجه 1402-ماهانه'!P125</f>
        <v>#REF!</v>
      </c>
      <c r="S131" s="17">
        <v>56160</v>
      </c>
      <c r="T131" s="228" t="e">
        <f t="shared" si="104"/>
        <v>#REF!</v>
      </c>
      <c r="U131" s="230">
        <f t="shared" si="68"/>
        <v>1872</v>
      </c>
      <c r="V131" s="232"/>
      <c r="W131" s="17"/>
      <c r="X131" s="256">
        <v>0</v>
      </c>
      <c r="Y131" s="188" t="e">
        <f t="shared" si="107"/>
        <v>#REF!</v>
      </c>
      <c r="Z131" s="235">
        <f t="shared" si="92"/>
        <v>0</v>
      </c>
      <c r="AA131" s="238">
        <v>0</v>
      </c>
      <c r="AB131" s="212" t="e">
        <f t="shared" si="108"/>
        <v>#REF!</v>
      </c>
      <c r="AC131" s="224">
        <f t="shared" si="69"/>
        <v>0</v>
      </c>
      <c r="AD131" s="17" t="e">
        <f>'بودجه 1402-ماهانه'!Q125</f>
        <v>#REF!</v>
      </c>
      <c r="AE131" s="17" t="e">
        <f>'بودجه 1402-ماهانه'!R125</f>
        <v>#REF!</v>
      </c>
      <c r="AF131" s="17">
        <v>93600</v>
      </c>
      <c r="AG131" s="228" t="e">
        <f t="shared" si="112"/>
        <v>#REF!</v>
      </c>
      <c r="AH131" s="230">
        <f t="shared" si="70"/>
        <v>3120</v>
      </c>
      <c r="AI131" s="232">
        <v>669</v>
      </c>
      <c r="AJ131" s="17">
        <v>121110750</v>
      </c>
      <c r="AK131" s="256">
        <v>669</v>
      </c>
      <c r="AL131" s="188" t="e">
        <f t="shared" si="109"/>
        <v>#REF!</v>
      </c>
      <c r="AM131" s="235">
        <f t="shared" si="93"/>
        <v>0.21442307692307691</v>
      </c>
      <c r="AN131" s="238">
        <v>0</v>
      </c>
      <c r="AO131" s="212" t="e">
        <f t="shared" si="110"/>
        <v>#REF!</v>
      </c>
      <c r="AP131" s="224">
        <f t="shared" si="89"/>
        <v>0</v>
      </c>
      <c r="AQ131" s="241" t="e">
        <f t="shared" ref="AQ131:AQ162" si="113">G131+T131+AG131</f>
        <v>#REF!</v>
      </c>
      <c r="AR131" s="244">
        <f t="shared" si="71"/>
        <v>6552</v>
      </c>
      <c r="AS131" s="17">
        <f t="shared" si="94"/>
        <v>669</v>
      </c>
      <c r="AT131" s="17">
        <f t="shared" si="95"/>
        <v>121110750</v>
      </c>
      <c r="AU131" s="17">
        <f t="shared" si="74"/>
        <v>669</v>
      </c>
      <c r="AV131" s="188" t="e">
        <f t="shared" si="111"/>
        <v>#REF!</v>
      </c>
      <c r="AW131" s="246">
        <f t="shared" si="96"/>
        <v>0.1021062271062271</v>
      </c>
    </row>
    <row r="132" spans="1:49" ht="15.75">
      <c r="A132" s="185">
        <v>13010332</v>
      </c>
      <c r="B132" s="185" t="s">
        <v>270</v>
      </c>
      <c r="C132" s="186">
        <v>30</v>
      </c>
      <c r="D132" s="17" t="e">
        <f>'بودجه 1402-ماهانه'!M126</f>
        <v>#REF!</v>
      </c>
      <c r="E132" s="17" t="e">
        <f>'بودجه 1402-ماهانه'!N126</f>
        <v>#REF!</v>
      </c>
      <c r="F132" s="17">
        <v>46800</v>
      </c>
      <c r="G132" s="228" t="e">
        <f t="shared" si="75"/>
        <v>#REF!</v>
      </c>
      <c r="H132" s="230">
        <f t="shared" ref="H132:H187" si="114">F132/C132</f>
        <v>1560</v>
      </c>
      <c r="I132" s="232"/>
      <c r="J132" s="17"/>
      <c r="K132" s="256">
        <v>0</v>
      </c>
      <c r="L132" s="188" t="e">
        <f t="shared" si="105"/>
        <v>#REF!</v>
      </c>
      <c r="M132" s="235">
        <f t="shared" si="91"/>
        <v>0</v>
      </c>
      <c r="N132" s="238">
        <v>0</v>
      </c>
      <c r="O132" s="212" t="e">
        <f t="shared" si="106"/>
        <v>#REF!</v>
      </c>
      <c r="P132" s="224">
        <f t="shared" ref="P132:P188" si="115">N132/H132</f>
        <v>0</v>
      </c>
      <c r="Q132" s="17" t="e">
        <f>'بودجه 1402-ماهانه'!O126</f>
        <v>#REF!</v>
      </c>
      <c r="R132" s="17" t="e">
        <f>'بودجه 1402-ماهانه'!P126</f>
        <v>#REF!</v>
      </c>
      <c r="S132" s="17">
        <v>56160</v>
      </c>
      <c r="T132" s="228" t="e">
        <f t="shared" si="104"/>
        <v>#REF!</v>
      </c>
      <c r="U132" s="230">
        <f t="shared" ref="U132:U187" si="116">S132/C132</f>
        <v>1872</v>
      </c>
      <c r="V132" s="232"/>
      <c r="W132" s="17"/>
      <c r="X132" s="256">
        <v>0</v>
      </c>
      <c r="Y132" s="188" t="e">
        <f t="shared" si="107"/>
        <v>#REF!</v>
      </c>
      <c r="Z132" s="235">
        <f t="shared" si="92"/>
        <v>0</v>
      </c>
      <c r="AA132" s="238">
        <v>0</v>
      </c>
      <c r="AB132" s="212" t="e">
        <f t="shared" si="108"/>
        <v>#REF!</v>
      </c>
      <c r="AC132" s="224">
        <f t="shared" ref="AC132:AC188" si="117">AA132/U132</f>
        <v>0</v>
      </c>
      <c r="AD132" s="17" t="e">
        <f>'بودجه 1402-ماهانه'!Q126</f>
        <v>#REF!</v>
      </c>
      <c r="AE132" s="17" t="e">
        <f>'بودجه 1402-ماهانه'!R126</f>
        <v>#REF!</v>
      </c>
      <c r="AF132" s="17">
        <v>93600</v>
      </c>
      <c r="AG132" s="228" t="e">
        <f t="shared" si="112"/>
        <v>#REF!</v>
      </c>
      <c r="AH132" s="230">
        <f t="shared" ref="AH132:AH187" si="118">AF132/C132</f>
        <v>3120</v>
      </c>
      <c r="AI132" s="232"/>
      <c r="AJ132" s="17"/>
      <c r="AK132" s="256">
        <v>0</v>
      </c>
      <c r="AL132" s="188" t="e">
        <f t="shared" si="109"/>
        <v>#REF!</v>
      </c>
      <c r="AM132" s="235">
        <f t="shared" si="93"/>
        <v>0</v>
      </c>
      <c r="AN132" s="238">
        <v>0</v>
      </c>
      <c r="AO132" s="212" t="e">
        <f t="shared" si="110"/>
        <v>#REF!</v>
      </c>
      <c r="AP132" s="224">
        <f t="shared" si="89"/>
        <v>0</v>
      </c>
      <c r="AQ132" s="241" t="e">
        <f t="shared" si="113"/>
        <v>#REF!</v>
      </c>
      <c r="AR132" s="244">
        <f t="shared" ref="AR132:AR187" si="119">AH132+U132+H132</f>
        <v>6552</v>
      </c>
      <c r="AS132" s="17">
        <f t="shared" ref="AS132:AS163" si="120">AI132+V132+I132</f>
        <v>0</v>
      </c>
      <c r="AT132" s="17">
        <f t="shared" ref="AT132:AT163" si="121">AJ132+W132+J132</f>
        <v>0</v>
      </c>
      <c r="AU132" s="17">
        <f t="shared" ref="AU132:AU187" si="122">AK132+X132+K132</f>
        <v>0</v>
      </c>
      <c r="AV132" s="188" t="e">
        <f t="shared" si="111"/>
        <v>#REF!</v>
      </c>
      <c r="AW132" s="246">
        <f t="shared" si="96"/>
        <v>0</v>
      </c>
    </row>
    <row r="133" spans="1:49" ht="15.75">
      <c r="A133" s="185">
        <v>13010333</v>
      </c>
      <c r="B133" s="185" t="s">
        <v>271</v>
      </c>
      <c r="C133" s="186">
        <v>30</v>
      </c>
      <c r="D133" s="17" t="e">
        <f>'بودجه 1402-ماهانه'!M127</f>
        <v>#REF!</v>
      </c>
      <c r="E133" s="17" t="e">
        <f>'بودجه 1402-ماهانه'!N127</f>
        <v>#REF!</v>
      </c>
      <c r="F133" s="17">
        <v>46800</v>
      </c>
      <c r="G133" s="228" t="e">
        <f t="shared" si="75"/>
        <v>#REF!</v>
      </c>
      <c r="H133" s="230">
        <f t="shared" si="114"/>
        <v>1560</v>
      </c>
      <c r="I133" s="232"/>
      <c r="J133" s="17"/>
      <c r="K133" s="256">
        <v>0</v>
      </c>
      <c r="L133" s="188" t="e">
        <f t="shared" si="105"/>
        <v>#REF!</v>
      </c>
      <c r="M133" s="235">
        <f t="shared" si="91"/>
        <v>0</v>
      </c>
      <c r="N133" s="238">
        <v>0</v>
      </c>
      <c r="O133" s="212" t="e">
        <f t="shared" si="106"/>
        <v>#REF!</v>
      </c>
      <c r="P133" s="224">
        <f t="shared" si="115"/>
        <v>0</v>
      </c>
      <c r="Q133" s="17" t="e">
        <f>'بودجه 1402-ماهانه'!O127</f>
        <v>#REF!</v>
      </c>
      <c r="R133" s="17" t="e">
        <f>'بودجه 1402-ماهانه'!P127</f>
        <v>#REF!</v>
      </c>
      <c r="S133" s="17">
        <v>56160</v>
      </c>
      <c r="T133" s="228" t="e">
        <f t="shared" si="104"/>
        <v>#REF!</v>
      </c>
      <c r="U133" s="230">
        <f t="shared" si="116"/>
        <v>1872</v>
      </c>
      <c r="V133" s="232"/>
      <c r="W133" s="17"/>
      <c r="X133" s="256">
        <v>0</v>
      </c>
      <c r="Y133" s="188" t="e">
        <f t="shared" si="107"/>
        <v>#REF!</v>
      </c>
      <c r="Z133" s="235">
        <f t="shared" si="92"/>
        <v>0</v>
      </c>
      <c r="AA133" s="238">
        <v>0</v>
      </c>
      <c r="AB133" s="212" t="e">
        <f t="shared" si="108"/>
        <v>#REF!</v>
      </c>
      <c r="AC133" s="224">
        <f t="shared" si="117"/>
        <v>0</v>
      </c>
      <c r="AD133" s="17" t="e">
        <f>'بودجه 1402-ماهانه'!Q127</f>
        <v>#REF!</v>
      </c>
      <c r="AE133" s="17" t="e">
        <f>'بودجه 1402-ماهانه'!R127</f>
        <v>#REF!</v>
      </c>
      <c r="AF133" s="17">
        <v>93600</v>
      </c>
      <c r="AG133" s="228" t="e">
        <f t="shared" si="112"/>
        <v>#REF!</v>
      </c>
      <c r="AH133" s="230">
        <f t="shared" si="118"/>
        <v>3120</v>
      </c>
      <c r="AI133" s="232"/>
      <c r="AJ133" s="17"/>
      <c r="AK133" s="256">
        <v>0</v>
      </c>
      <c r="AL133" s="188" t="e">
        <f t="shared" si="109"/>
        <v>#REF!</v>
      </c>
      <c r="AM133" s="235">
        <f t="shared" si="93"/>
        <v>0</v>
      </c>
      <c r="AN133" s="238">
        <v>0</v>
      </c>
      <c r="AO133" s="212" t="e">
        <f t="shared" si="110"/>
        <v>#REF!</v>
      </c>
      <c r="AP133" s="224">
        <f t="shared" si="89"/>
        <v>0</v>
      </c>
      <c r="AQ133" s="241" t="e">
        <f t="shared" si="113"/>
        <v>#REF!</v>
      </c>
      <c r="AR133" s="244">
        <f t="shared" si="119"/>
        <v>6552</v>
      </c>
      <c r="AS133" s="17">
        <f t="shared" si="120"/>
        <v>0</v>
      </c>
      <c r="AT133" s="17">
        <f t="shared" si="121"/>
        <v>0</v>
      </c>
      <c r="AU133" s="17">
        <f t="shared" si="122"/>
        <v>0</v>
      </c>
      <c r="AV133" s="188" t="e">
        <f t="shared" si="111"/>
        <v>#REF!</v>
      </c>
      <c r="AW133" s="246">
        <f t="shared" si="96"/>
        <v>0</v>
      </c>
    </row>
    <row r="134" spans="1:49" ht="15.75">
      <c r="A134" s="185">
        <v>13010338</v>
      </c>
      <c r="B134" s="185" t="s">
        <v>275</v>
      </c>
      <c r="C134" s="186">
        <v>100</v>
      </c>
      <c r="D134" s="17" t="e">
        <f>'بودجه 1402-ماهانه'!M128</f>
        <v>#REF!</v>
      </c>
      <c r="E134" s="17" t="e">
        <f>'بودجه 1402-ماهانه'!N128</f>
        <v>#REF!</v>
      </c>
      <c r="F134" s="17">
        <v>396000</v>
      </c>
      <c r="G134" s="228" t="e">
        <f t="shared" si="75"/>
        <v>#REF!</v>
      </c>
      <c r="H134" s="230">
        <f t="shared" si="114"/>
        <v>3960</v>
      </c>
      <c r="I134" s="232">
        <v>1796</v>
      </c>
      <c r="J134" s="17">
        <v>899436800</v>
      </c>
      <c r="K134" s="256">
        <v>1946</v>
      </c>
      <c r="L134" s="188" t="e">
        <f t="shared" si="105"/>
        <v>#REF!</v>
      </c>
      <c r="M134" s="235">
        <f t="shared" si="91"/>
        <v>0.49141414141414141</v>
      </c>
      <c r="N134" s="238">
        <v>0</v>
      </c>
      <c r="O134" s="212" t="e">
        <f t="shared" si="106"/>
        <v>#REF!</v>
      </c>
      <c r="P134" s="224">
        <f t="shared" si="115"/>
        <v>0</v>
      </c>
      <c r="Q134" s="17" t="e">
        <f>'بودجه 1402-ماهانه'!O128</f>
        <v>#REF!</v>
      </c>
      <c r="R134" s="17" t="e">
        <f>'بودجه 1402-ماهانه'!P128</f>
        <v>#REF!</v>
      </c>
      <c r="S134" s="17">
        <v>475200</v>
      </c>
      <c r="T134" s="228" t="e">
        <f t="shared" si="104"/>
        <v>#REF!</v>
      </c>
      <c r="U134" s="230">
        <f t="shared" si="116"/>
        <v>4752</v>
      </c>
      <c r="V134" s="232">
        <v>7454</v>
      </c>
      <c r="W134" s="17">
        <v>3871667600</v>
      </c>
      <c r="X134" s="256">
        <v>8121</v>
      </c>
      <c r="Y134" s="188" t="e">
        <f t="shared" si="107"/>
        <v>#REF!</v>
      </c>
      <c r="Z134" s="235">
        <f t="shared" si="92"/>
        <v>1.7089646464646464</v>
      </c>
      <c r="AA134" s="238">
        <v>0</v>
      </c>
      <c r="AB134" s="212" t="e">
        <f t="shared" si="108"/>
        <v>#REF!</v>
      </c>
      <c r="AC134" s="224">
        <f t="shared" si="117"/>
        <v>0</v>
      </c>
      <c r="AD134" s="17" t="e">
        <f>'بودجه 1402-ماهانه'!Q128</f>
        <v>#REF!</v>
      </c>
      <c r="AE134" s="17" t="e">
        <f>'بودجه 1402-ماهانه'!R128</f>
        <v>#REF!</v>
      </c>
      <c r="AF134" s="17">
        <v>792000</v>
      </c>
      <c r="AG134" s="228" t="e">
        <f t="shared" si="112"/>
        <v>#REF!</v>
      </c>
      <c r="AH134" s="230">
        <f t="shared" si="118"/>
        <v>7920</v>
      </c>
      <c r="AI134" s="232">
        <v>1389</v>
      </c>
      <c r="AJ134" s="17">
        <v>830622000</v>
      </c>
      <c r="AK134" s="256">
        <v>1516</v>
      </c>
      <c r="AL134" s="188" t="e">
        <f t="shared" si="109"/>
        <v>#REF!</v>
      </c>
      <c r="AM134" s="235">
        <f t="shared" si="93"/>
        <v>0.19141414141414143</v>
      </c>
      <c r="AN134" s="238">
        <v>18581</v>
      </c>
      <c r="AO134" s="212" t="e">
        <f t="shared" si="110"/>
        <v>#REF!</v>
      </c>
      <c r="AP134" s="224">
        <f t="shared" si="89"/>
        <v>2.3460858585858584</v>
      </c>
      <c r="AQ134" s="241" t="e">
        <f t="shared" si="113"/>
        <v>#REF!</v>
      </c>
      <c r="AR134" s="244">
        <f t="shared" si="119"/>
        <v>16632</v>
      </c>
      <c r="AS134" s="17">
        <f t="shared" si="120"/>
        <v>10639</v>
      </c>
      <c r="AT134" s="17">
        <f t="shared" si="121"/>
        <v>5601726400</v>
      </c>
      <c r="AU134" s="17">
        <f t="shared" si="122"/>
        <v>11583</v>
      </c>
      <c r="AV134" s="188" t="e">
        <f t="shared" si="111"/>
        <v>#REF!</v>
      </c>
      <c r="AW134" s="246">
        <f t="shared" si="96"/>
        <v>0.6964285714285714</v>
      </c>
    </row>
    <row r="135" spans="1:49" ht="15.75">
      <c r="A135" s="185">
        <v>13010340</v>
      </c>
      <c r="B135" s="185" t="s">
        <v>276</v>
      </c>
      <c r="C135" s="186">
        <v>20</v>
      </c>
      <c r="D135" s="17" t="e">
        <f>'بودجه 1402-ماهانه'!M129</f>
        <v>#REF!</v>
      </c>
      <c r="E135" s="17" t="e">
        <f>'بودجه 1402-ماهانه'!N129</f>
        <v>#REF!</v>
      </c>
      <c r="F135" s="17">
        <v>36000</v>
      </c>
      <c r="G135" s="228" t="e">
        <f t="shared" si="75"/>
        <v>#REF!</v>
      </c>
      <c r="H135" s="230">
        <f t="shared" si="114"/>
        <v>1800</v>
      </c>
      <c r="I135" s="232">
        <v>1181</v>
      </c>
      <c r="J135" s="17">
        <v>430497400</v>
      </c>
      <c r="K135" s="256">
        <v>1181</v>
      </c>
      <c r="L135" s="188" t="e">
        <f t="shared" si="105"/>
        <v>#REF!</v>
      </c>
      <c r="M135" s="235">
        <f t="shared" si="91"/>
        <v>0.65611111111111109</v>
      </c>
      <c r="N135" s="238">
        <v>0</v>
      </c>
      <c r="O135" s="212" t="e">
        <f t="shared" si="106"/>
        <v>#REF!</v>
      </c>
      <c r="P135" s="224">
        <f t="shared" si="115"/>
        <v>0</v>
      </c>
      <c r="Q135" s="17" t="e">
        <f>'بودجه 1402-ماهانه'!O129</f>
        <v>#REF!</v>
      </c>
      <c r="R135" s="17" t="e">
        <f>'بودجه 1402-ماهانه'!P129</f>
        <v>#REF!</v>
      </c>
      <c r="S135" s="17">
        <v>43200</v>
      </c>
      <c r="T135" s="228" t="e">
        <f t="shared" si="104"/>
        <v>#REF!</v>
      </c>
      <c r="U135" s="230">
        <f t="shared" si="116"/>
        <v>2160</v>
      </c>
      <c r="V135" s="232">
        <v>339</v>
      </c>
      <c r="W135" s="17">
        <v>123866040</v>
      </c>
      <c r="X135" s="256">
        <v>479</v>
      </c>
      <c r="Y135" s="188" t="e">
        <f t="shared" si="107"/>
        <v>#REF!</v>
      </c>
      <c r="Z135" s="235">
        <f t="shared" si="92"/>
        <v>0.22175925925925927</v>
      </c>
      <c r="AA135" s="238">
        <v>0</v>
      </c>
      <c r="AB135" s="212" t="e">
        <f t="shared" si="108"/>
        <v>#REF!</v>
      </c>
      <c r="AC135" s="224">
        <f t="shared" si="117"/>
        <v>0</v>
      </c>
      <c r="AD135" s="17" t="e">
        <f>'بودجه 1402-ماهانه'!Q129</f>
        <v>#REF!</v>
      </c>
      <c r="AE135" s="17" t="e">
        <f>'بودجه 1402-ماهانه'!R129</f>
        <v>#REF!</v>
      </c>
      <c r="AF135" s="17">
        <v>72000</v>
      </c>
      <c r="AG135" s="228" t="e">
        <f t="shared" si="112"/>
        <v>#REF!</v>
      </c>
      <c r="AH135" s="230">
        <f t="shared" si="118"/>
        <v>3600</v>
      </c>
      <c r="AI135" s="232">
        <v>339</v>
      </c>
      <c r="AJ135" s="17">
        <v>123866040</v>
      </c>
      <c r="AK135" s="256">
        <v>148</v>
      </c>
      <c r="AL135" s="188" t="e">
        <f t="shared" si="109"/>
        <v>#REF!</v>
      </c>
      <c r="AM135" s="235">
        <f t="shared" si="93"/>
        <v>4.1111111111111112E-2</v>
      </c>
      <c r="AN135" s="238">
        <v>0</v>
      </c>
      <c r="AO135" s="212" t="e">
        <f t="shared" si="110"/>
        <v>#REF!</v>
      </c>
      <c r="AP135" s="224">
        <f t="shared" si="89"/>
        <v>0</v>
      </c>
      <c r="AQ135" s="241" t="e">
        <f t="shared" si="113"/>
        <v>#REF!</v>
      </c>
      <c r="AR135" s="244">
        <f t="shared" si="119"/>
        <v>7560</v>
      </c>
      <c r="AS135" s="17">
        <f t="shared" si="120"/>
        <v>1859</v>
      </c>
      <c r="AT135" s="17">
        <f t="shared" si="121"/>
        <v>678229480</v>
      </c>
      <c r="AU135" s="17">
        <f t="shared" si="122"/>
        <v>1808</v>
      </c>
      <c r="AV135" s="188" t="e">
        <f t="shared" si="111"/>
        <v>#REF!</v>
      </c>
      <c r="AW135" s="246">
        <f t="shared" si="96"/>
        <v>0.23915343915343915</v>
      </c>
    </row>
    <row r="136" spans="1:49" ht="15.75">
      <c r="A136" s="185">
        <v>13010225</v>
      </c>
      <c r="B136" s="185" t="s">
        <v>373</v>
      </c>
      <c r="C136" s="186">
        <v>100</v>
      </c>
      <c r="D136" s="17" t="e">
        <f>'بودجه 1402-ماهانه'!M130</f>
        <v>#REF!</v>
      </c>
      <c r="E136" s="17" t="e">
        <f>'بودجه 1402-ماهانه'!N130</f>
        <v>#REF!</v>
      </c>
      <c r="F136" s="17">
        <v>0</v>
      </c>
      <c r="G136" s="228" t="e">
        <f t="shared" si="75"/>
        <v>#REF!</v>
      </c>
      <c r="H136" s="230">
        <f t="shared" si="114"/>
        <v>0</v>
      </c>
      <c r="I136" s="232"/>
      <c r="J136" s="17"/>
      <c r="K136" s="256">
        <v>0</v>
      </c>
      <c r="L136" s="188"/>
      <c r="M136" s="235" t="e">
        <f t="shared" si="91"/>
        <v>#DIV/0!</v>
      </c>
      <c r="N136" s="238">
        <v>0</v>
      </c>
      <c r="O136" s="212"/>
      <c r="P136" s="224"/>
      <c r="Q136" s="17" t="e">
        <f>'بودجه 1402-ماهانه'!O130</f>
        <v>#REF!</v>
      </c>
      <c r="R136" s="17" t="e">
        <f>'بودجه 1402-ماهانه'!P130</f>
        <v>#REF!</v>
      </c>
      <c r="S136" s="17">
        <v>0</v>
      </c>
      <c r="T136" s="228" t="e">
        <f t="shared" si="104"/>
        <v>#REF!</v>
      </c>
      <c r="U136" s="230">
        <f t="shared" si="116"/>
        <v>0</v>
      </c>
      <c r="V136" s="232"/>
      <c r="W136" s="17"/>
      <c r="X136" s="256">
        <v>0</v>
      </c>
      <c r="Y136" s="188"/>
      <c r="Z136" s="235" t="e">
        <f t="shared" si="92"/>
        <v>#DIV/0!</v>
      </c>
      <c r="AA136" s="238">
        <v>0</v>
      </c>
      <c r="AB136" s="212"/>
      <c r="AC136" s="224"/>
      <c r="AD136" s="17" t="e">
        <f>'بودجه 1402-ماهانه'!Q130</f>
        <v>#REF!</v>
      </c>
      <c r="AE136" s="17" t="e">
        <f>'بودجه 1402-ماهانه'!R130</f>
        <v>#REF!</v>
      </c>
      <c r="AF136" s="17">
        <v>0</v>
      </c>
      <c r="AG136" s="228" t="e">
        <f t="shared" si="112"/>
        <v>#REF!</v>
      </c>
      <c r="AH136" s="230">
        <f t="shared" si="118"/>
        <v>0</v>
      </c>
      <c r="AI136" s="232"/>
      <c r="AJ136" s="17"/>
      <c r="AK136" s="256">
        <v>0</v>
      </c>
      <c r="AL136" s="188"/>
      <c r="AM136" s="235" t="e">
        <f t="shared" si="93"/>
        <v>#DIV/0!</v>
      </c>
      <c r="AN136" s="238">
        <v>0</v>
      </c>
      <c r="AO136" s="212"/>
      <c r="AP136" s="224"/>
      <c r="AQ136" s="241" t="e">
        <f t="shared" si="113"/>
        <v>#REF!</v>
      </c>
      <c r="AR136" s="244">
        <f t="shared" si="119"/>
        <v>0</v>
      </c>
      <c r="AS136" s="17">
        <f t="shared" si="120"/>
        <v>0</v>
      </c>
      <c r="AT136" s="17">
        <f t="shared" si="121"/>
        <v>0</v>
      </c>
      <c r="AU136" s="17">
        <f t="shared" si="122"/>
        <v>0</v>
      </c>
      <c r="AV136" s="188"/>
      <c r="AW136" s="246" t="e">
        <f t="shared" si="96"/>
        <v>#DIV/0!</v>
      </c>
    </row>
    <row r="137" spans="1:49" ht="15.75">
      <c r="A137" s="185">
        <v>13010227</v>
      </c>
      <c r="B137" s="185" t="s">
        <v>374</v>
      </c>
      <c r="C137" s="186">
        <v>100</v>
      </c>
      <c r="D137" s="17" t="e">
        <f>'بودجه 1402-ماهانه'!M131</f>
        <v>#REF!</v>
      </c>
      <c r="E137" s="17" t="e">
        <f>'بودجه 1402-ماهانه'!N131</f>
        <v>#REF!</v>
      </c>
      <c r="F137" s="17">
        <v>0</v>
      </c>
      <c r="G137" s="228" t="e">
        <f t="shared" si="75"/>
        <v>#REF!</v>
      </c>
      <c r="H137" s="230">
        <f t="shared" si="114"/>
        <v>0</v>
      </c>
      <c r="I137" s="232"/>
      <c r="J137" s="17"/>
      <c r="K137" s="256">
        <v>0</v>
      </c>
      <c r="L137" s="188"/>
      <c r="M137" s="235" t="e">
        <f t="shared" si="91"/>
        <v>#DIV/0!</v>
      </c>
      <c r="N137" s="238">
        <v>0</v>
      </c>
      <c r="O137" s="212"/>
      <c r="P137" s="224"/>
      <c r="Q137" s="17" t="e">
        <f>'بودجه 1402-ماهانه'!O131</f>
        <v>#REF!</v>
      </c>
      <c r="R137" s="17" t="e">
        <f>'بودجه 1402-ماهانه'!P131</f>
        <v>#REF!</v>
      </c>
      <c r="S137" s="17">
        <v>0</v>
      </c>
      <c r="T137" s="228" t="e">
        <f t="shared" si="104"/>
        <v>#REF!</v>
      </c>
      <c r="U137" s="230">
        <f t="shared" si="116"/>
        <v>0</v>
      </c>
      <c r="V137" s="232"/>
      <c r="W137" s="17"/>
      <c r="X137" s="256">
        <v>0</v>
      </c>
      <c r="Y137" s="188"/>
      <c r="Z137" s="235" t="e">
        <f t="shared" si="92"/>
        <v>#DIV/0!</v>
      </c>
      <c r="AA137" s="238">
        <v>0</v>
      </c>
      <c r="AB137" s="212"/>
      <c r="AC137" s="224"/>
      <c r="AD137" s="17" t="e">
        <f>'بودجه 1402-ماهانه'!Q131</f>
        <v>#REF!</v>
      </c>
      <c r="AE137" s="17" t="e">
        <f>'بودجه 1402-ماهانه'!R131</f>
        <v>#REF!</v>
      </c>
      <c r="AF137" s="17">
        <v>0</v>
      </c>
      <c r="AG137" s="228" t="e">
        <f t="shared" si="112"/>
        <v>#REF!</v>
      </c>
      <c r="AH137" s="230">
        <f t="shared" si="118"/>
        <v>0</v>
      </c>
      <c r="AI137" s="232"/>
      <c r="AJ137" s="17"/>
      <c r="AK137" s="256">
        <v>0</v>
      </c>
      <c r="AL137" s="188"/>
      <c r="AM137" s="235" t="e">
        <f t="shared" si="93"/>
        <v>#DIV/0!</v>
      </c>
      <c r="AN137" s="238">
        <v>0</v>
      </c>
      <c r="AO137" s="212"/>
      <c r="AP137" s="224"/>
      <c r="AQ137" s="241" t="e">
        <f t="shared" si="113"/>
        <v>#REF!</v>
      </c>
      <c r="AR137" s="244">
        <f t="shared" si="119"/>
        <v>0</v>
      </c>
      <c r="AS137" s="17">
        <f t="shared" si="120"/>
        <v>0</v>
      </c>
      <c r="AT137" s="17">
        <f t="shared" si="121"/>
        <v>0</v>
      </c>
      <c r="AU137" s="17">
        <f t="shared" si="122"/>
        <v>0</v>
      </c>
      <c r="AV137" s="188"/>
      <c r="AW137" s="246" t="e">
        <f t="shared" si="96"/>
        <v>#DIV/0!</v>
      </c>
    </row>
    <row r="138" spans="1:49" ht="15.75">
      <c r="A138" s="185">
        <v>13010250</v>
      </c>
      <c r="B138" s="185" t="s">
        <v>371</v>
      </c>
      <c r="C138" s="186">
        <v>30</v>
      </c>
      <c r="D138" s="17" t="e">
        <f>'بودجه 1402-ماهانه'!M132</f>
        <v>#REF!</v>
      </c>
      <c r="E138" s="17" t="e">
        <f>'بودجه 1402-ماهانه'!N132</f>
        <v>#REF!</v>
      </c>
      <c r="F138" s="17">
        <v>46800</v>
      </c>
      <c r="G138" s="228" t="e">
        <f t="shared" ref="G138:G187" si="123">D138/C138</f>
        <v>#REF!</v>
      </c>
      <c r="H138" s="230">
        <f t="shared" si="114"/>
        <v>1560</v>
      </c>
      <c r="I138" s="232"/>
      <c r="J138" s="17"/>
      <c r="K138" s="256">
        <v>0</v>
      </c>
      <c r="L138" s="188" t="e">
        <f>I138/G138</f>
        <v>#REF!</v>
      </c>
      <c r="M138" s="235">
        <f t="shared" si="91"/>
        <v>0</v>
      </c>
      <c r="N138" s="238">
        <v>0</v>
      </c>
      <c r="O138" s="212" t="e">
        <f>N138/G138</f>
        <v>#REF!</v>
      </c>
      <c r="P138" s="224">
        <f t="shared" si="115"/>
        <v>0</v>
      </c>
      <c r="Q138" s="17" t="e">
        <f>'بودجه 1402-ماهانه'!O132</f>
        <v>#REF!</v>
      </c>
      <c r="R138" s="17" t="e">
        <f>'بودجه 1402-ماهانه'!P132</f>
        <v>#REF!</v>
      </c>
      <c r="S138" s="17">
        <v>56160</v>
      </c>
      <c r="T138" s="228" t="e">
        <f t="shared" si="104"/>
        <v>#REF!</v>
      </c>
      <c r="U138" s="230">
        <f t="shared" si="116"/>
        <v>1872</v>
      </c>
      <c r="V138" s="232"/>
      <c r="W138" s="17"/>
      <c r="X138" s="256">
        <v>0</v>
      </c>
      <c r="Y138" s="188" t="e">
        <f>V138/T138</f>
        <v>#REF!</v>
      </c>
      <c r="Z138" s="235">
        <f t="shared" si="92"/>
        <v>0</v>
      </c>
      <c r="AA138" s="238">
        <v>0</v>
      </c>
      <c r="AB138" s="212" t="e">
        <f>AA138/T138</f>
        <v>#REF!</v>
      </c>
      <c r="AC138" s="224">
        <f t="shared" si="117"/>
        <v>0</v>
      </c>
      <c r="AD138" s="17" t="e">
        <f>'بودجه 1402-ماهانه'!Q132</f>
        <v>#REF!</v>
      </c>
      <c r="AE138" s="17" t="e">
        <f>'بودجه 1402-ماهانه'!R132</f>
        <v>#REF!</v>
      </c>
      <c r="AF138" s="17">
        <v>93600</v>
      </c>
      <c r="AG138" s="228" t="e">
        <f t="shared" si="112"/>
        <v>#REF!</v>
      </c>
      <c r="AH138" s="230">
        <f t="shared" si="118"/>
        <v>3120</v>
      </c>
      <c r="AI138" s="232"/>
      <c r="AJ138" s="17"/>
      <c r="AK138" s="256">
        <v>0</v>
      </c>
      <c r="AL138" s="188" t="e">
        <f>AI138/AG138</f>
        <v>#REF!</v>
      </c>
      <c r="AM138" s="235">
        <f t="shared" si="93"/>
        <v>0</v>
      </c>
      <c r="AN138" s="238">
        <v>0</v>
      </c>
      <c r="AO138" s="212" t="e">
        <f>AN138/AG138</f>
        <v>#REF!</v>
      </c>
      <c r="AP138" s="224">
        <f t="shared" si="89"/>
        <v>0</v>
      </c>
      <c r="AQ138" s="241" t="e">
        <f t="shared" si="113"/>
        <v>#REF!</v>
      </c>
      <c r="AR138" s="244">
        <f t="shared" si="119"/>
        <v>6552</v>
      </c>
      <c r="AS138" s="17">
        <f t="shared" si="120"/>
        <v>0</v>
      </c>
      <c r="AT138" s="17">
        <f t="shared" si="121"/>
        <v>0</v>
      </c>
      <c r="AU138" s="17">
        <f t="shared" si="122"/>
        <v>0</v>
      </c>
      <c r="AV138" s="188" t="e">
        <f>AS138/AQ138</f>
        <v>#REF!</v>
      </c>
      <c r="AW138" s="246">
        <f t="shared" si="96"/>
        <v>0</v>
      </c>
    </row>
    <row r="139" spans="1:49" ht="15.75">
      <c r="A139" s="185">
        <v>13020247</v>
      </c>
      <c r="B139" s="185" t="s">
        <v>189</v>
      </c>
      <c r="C139" s="186">
        <v>30</v>
      </c>
      <c r="D139" s="17" t="e">
        <f>'بودجه 1402-ماهانه'!M133</f>
        <v>#REF!</v>
      </c>
      <c r="E139" s="17" t="e">
        <f>'بودجه 1402-ماهانه'!N133</f>
        <v>#REF!</v>
      </c>
      <c r="F139" s="17">
        <v>302400</v>
      </c>
      <c r="G139" s="228" t="e">
        <f t="shared" si="123"/>
        <v>#REF!</v>
      </c>
      <c r="H139" s="230">
        <f t="shared" si="114"/>
        <v>10080</v>
      </c>
      <c r="I139" s="232">
        <v>1681</v>
      </c>
      <c r="J139" s="17">
        <v>511080087</v>
      </c>
      <c r="K139" s="256">
        <v>2898</v>
      </c>
      <c r="L139" s="188" t="e">
        <f>I139/G139</f>
        <v>#REF!</v>
      </c>
      <c r="M139" s="235">
        <f t="shared" si="91"/>
        <v>0.28749999999999998</v>
      </c>
      <c r="N139" s="238">
        <v>0</v>
      </c>
      <c r="O139" s="212" t="e">
        <f>N139/G139</f>
        <v>#REF!</v>
      </c>
      <c r="P139" s="224">
        <f t="shared" si="115"/>
        <v>0</v>
      </c>
      <c r="Q139" s="17" t="e">
        <f>'بودجه 1402-ماهانه'!O133</f>
        <v>#REF!</v>
      </c>
      <c r="R139" s="17" t="e">
        <f>'بودجه 1402-ماهانه'!P133</f>
        <v>#REF!</v>
      </c>
      <c r="S139" s="17">
        <v>362880</v>
      </c>
      <c r="T139" s="228" t="e">
        <f t="shared" si="104"/>
        <v>#REF!</v>
      </c>
      <c r="U139" s="230">
        <f t="shared" si="116"/>
        <v>12096</v>
      </c>
      <c r="V139" s="232">
        <v>5838</v>
      </c>
      <c r="W139" s="17">
        <v>1808212500</v>
      </c>
      <c r="X139" s="256">
        <v>9650</v>
      </c>
      <c r="Y139" s="188" t="e">
        <f>V139/T139</f>
        <v>#REF!</v>
      </c>
      <c r="Z139" s="235">
        <f t="shared" si="92"/>
        <v>0.79778439153439151</v>
      </c>
      <c r="AA139" s="238">
        <v>48872</v>
      </c>
      <c r="AB139" s="212" t="e">
        <f>AA139/T139</f>
        <v>#REF!</v>
      </c>
      <c r="AC139" s="224">
        <f t="shared" si="117"/>
        <v>4.0403439153439153</v>
      </c>
      <c r="AD139" s="17" t="e">
        <f>'بودجه 1402-ماهانه'!Q133</f>
        <v>#REF!</v>
      </c>
      <c r="AE139" s="17" t="e">
        <f>'بودجه 1402-ماهانه'!R133</f>
        <v>#REF!</v>
      </c>
      <c r="AF139" s="17">
        <v>604800</v>
      </c>
      <c r="AG139" s="228" t="e">
        <f t="shared" si="112"/>
        <v>#REF!</v>
      </c>
      <c r="AH139" s="230">
        <f t="shared" si="118"/>
        <v>20160</v>
      </c>
      <c r="AI139" s="232">
        <v>3117</v>
      </c>
      <c r="AJ139" s="17">
        <v>969006250</v>
      </c>
      <c r="AK139" s="256">
        <v>5983</v>
      </c>
      <c r="AL139" s="188" t="e">
        <f>AI139/AG139</f>
        <v>#REF!</v>
      </c>
      <c r="AM139" s="235">
        <f t="shared" si="93"/>
        <v>0.29677579365079365</v>
      </c>
      <c r="AN139" s="238">
        <v>0</v>
      </c>
      <c r="AO139" s="212" t="e">
        <f>AN139/AG139</f>
        <v>#REF!</v>
      </c>
      <c r="AP139" s="224">
        <f t="shared" si="89"/>
        <v>0</v>
      </c>
      <c r="AQ139" s="241" t="e">
        <f t="shared" si="113"/>
        <v>#REF!</v>
      </c>
      <c r="AR139" s="244">
        <f t="shared" si="119"/>
        <v>42336</v>
      </c>
      <c r="AS139" s="17">
        <f t="shared" si="120"/>
        <v>10636</v>
      </c>
      <c r="AT139" s="17">
        <f t="shared" si="121"/>
        <v>3288298837</v>
      </c>
      <c r="AU139" s="17">
        <f t="shared" si="122"/>
        <v>18531</v>
      </c>
      <c r="AV139" s="188" t="e">
        <f>AS139/AQ139</f>
        <v>#REF!</v>
      </c>
      <c r="AW139" s="246">
        <f t="shared" si="96"/>
        <v>0.43771258503401361</v>
      </c>
    </row>
    <row r="140" spans="1:49" ht="15.75">
      <c r="A140" s="185">
        <v>13020266</v>
      </c>
      <c r="B140" s="185" t="s">
        <v>191</v>
      </c>
      <c r="C140" s="186">
        <v>30</v>
      </c>
      <c r="D140" s="17" t="e">
        <f>'بودجه 1402-ماهانه'!M134</f>
        <v>#REF!</v>
      </c>
      <c r="E140" s="17" t="e">
        <f>'بودجه 1402-ماهانه'!N134</f>
        <v>#REF!</v>
      </c>
      <c r="F140" s="17">
        <v>0</v>
      </c>
      <c r="G140" s="228" t="e">
        <f t="shared" si="123"/>
        <v>#REF!</v>
      </c>
      <c r="H140" s="230">
        <f t="shared" si="114"/>
        <v>0</v>
      </c>
      <c r="I140" s="232"/>
      <c r="J140" s="17"/>
      <c r="K140" s="256">
        <v>0</v>
      </c>
      <c r="L140" s="188"/>
      <c r="M140" s="235" t="e">
        <f t="shared" si="91"/>
        <v>#DIV/0!</v>
      </c>
      <c r="N140" s="238">
        <v>0</v>
      </c>
      <c r="O140" s="212"/>
      <c r="P140" s="224"/>
      <c r="Q140" s="17" t="e">
        <f>'بودجه 1402-ماهانه'!O134</f>
        <v>#REF!</v>
      </c>
      <c r="R140" s="17" t="e">
        <f>'بودجه 1402-ماهانه'!P134</f>
        <v>#REF!</v>
      </c>
      <c r="S140" s="17">
        <v>0</v>
      </c>
      <c r="T140" s="228" t="e">
        <f t="shared" ref="T140:T171" si="124">Q140/C140</f>
        <v>#REF!</v>
      </c>
      <c r="U140" s="230">
        <f t="shared" si="116"/>
        <v>0</v>
      </c>
      <c r="V140" s="232"/>
      <c r="W140" s="17"/>
      <c r="X140" s="256">
        <v>0</v>
      </c>
      <c r="Y140" s="188"/>
      <c r="Z140" s="235" t="e">
        <f t="shared" si="92"/>
        <v>#DIV/0!</v>
      </c>
      <c r="AA140" s="238">
        <v>0</v>
      </c>
      <c r="AB140" s="212"/>
      <c r="AC140" s="224"/>
      <c r="AD140" s="17" t="e">
        <f>'بودجه 1402-ماهانه'!Q134</f>
        <v>#REF!</v>
      </c>
      <c r="AE140" s="17" t="e">
        <f>'بودجه 1402-ماهانه'!R134</f>
        <v>#REF!</v>
      </c>
      <c r="AF140" s="17">
        <v>0</v>
      </c>
      <c r="AG140" s="228" t="e">
        <f t="shared" si="112"/>
        <v>#REF!</v>
      </c>
      <c r="AH140" s="230">
        <f t="shared" si="118"/>
        <v>0</v>
      </c>
      <c r="AI140" s="232"/>
      <c r="AJ140" s="17"/>
      <c r="AK140" s="256">
        <v>0</v>
      </c>
      <c r="AL140" s="188"/>
      <c r="AM140" s="235" t="e">
        <f t="shared" si="93"/>
        <v>#DIV/0!</v>
      </c>
      <c r="AN140" s="238">
        <v>0</v>
      </c>
      <c r="AO140" s="212"/>
      <c r="AP140" s="224"/>
      <c r="AQ140" s="241" t="e">
        <f t="shared" si="113"/>
        <v>#REF!</v>
      </c>
      <c r="AR140" s="244">
        <f t="shared" si="119"/>
        <v>0</v>
      </c>
      <c r="AS140" s="17">
        <f t="shared" si="120"/>
        <v>0</v>
      </c>
      <c r="AT140" s="17">
        <f t="shared" si="121"/>
        <v>0</v>
      </c>
      <c r="AU140" s="17">
        <f t="shared" si="122"/>
        <v>0</v>
      </c>
      <c r="AV140" s="188"/>
      <c r="AW140" s="246" t="e">
        <f t="shared" si="96"/>
        <v>#DIV/0!</v>
      </c>
    </row>
    <row r="141" spans="1:49" ht="15.75">
      <c r="A141" s="185">
        <v>13020267</v>
      </c>
      <c r="B141" s="185" t="s">
        <v>386</v>
      </c>
      <c r="C141" s="186">
        <v>30</v>
      </c>
      <c r="D141" s="17" t="e">
        <f>'بودجه 1402-ماهانه'!M135</f>
        <v>#REF!</v>
      </c>
      <c r="E141" s="17" t="e">
        <f>'بودجه 1402-ماهانه'!N135</f>
        <v>#REF!</v>
      </c>
      <c r="F141" s="17">
        <v>0</v>
      </c>
      <c r="G141" s="228" t="e">
        <f t="shared" si="123"/>
        <v>#REF!</v>
      </c>
      <c r="H141" s="230">
        <f t="shared" si="114"/>
        <v>0</v>
      </c>
      <c r="I141" s="232"/>
      <c r="J141" s="17"/>
      <c r="K141" s="256">
        <v>0</v>
      </c>
      <c r="L141" s="188"/>
      <c r="M141" s="235" t="e">
        <f t="shared" si="91"/>
        <v>#DIV/0!</v>
      </c>
      <c r="N141" s="238">
        <v>0</v>
      </c>
      <c r="O141" s="212"/>
      <c r="P141" s="224"/>
      <c r="Q141" s="17" t="e">
        <f>'بودجه 1402-ماهانه'!O135</f>
        <v>#REF!</v>
      </c>
      <c r="R141" s="17" t="e">
        <f>'بودجه 1402-ماهانه'!P135</f>
        <v>#REF!</v>
      </c>
      <c r="S141" s="17">
        <v>0</v>
      </c>
      <c r="T141" s="228" t="e">
        <f t="shared" si="124"/>
        <v>#REF!</v>
      </c>
      <c r="U141" s="230">
        <f t="shared" si="116"/>
        <v>0</v>
      </c>
      <c r="V141" s="232"/>
      <c r="W141" s="17"/>
      <c r="X141" s="256">
        <v>0</v>
      </c>
      <c r="Y141" s="188"/>
      <c r="Z141" s="235" t="e">
        <f t="shared" si="92"/>
        <v>#DIV/0!</v>
      </c>
      <c r="AA141" s="238">
        <v>0</v>
      </c>
      <c r="AB141" s="212"/>
      <c r="AC141" s="224"/>
      <c r="AD141" s="17" t="e">
        <f>'بودجه 1402-ماهانه'!Q135</f>
        <v>#REF!</v>
      </c>
      <c r="AE141" s="17" t="e">
        <f>'بودجه 1402-ماهانه'!R135</f>
        <v>#REF!</v>
      </c>
      <c r="AF141" s="17">
        <v>0</v>
      </c>
      <c r="AG141" s="228" t="e">
        <f t="shared" si="112"/>
        <v>#REF!</v>
      </c>
      <c r="AH141" s="230">
        <f t="shared" si="118"/>
        <v>0</v>
      </c>
      <c r="AI141" s="232"/>
      <c r="AJ141" s="17"/>
      <c r="AK141" s="256">
        <v>0</v>
      </c>
      <c r="AL141" s="188"/>
      <c r="AM141" s="235" t="e">
        <f t="shared" si="93"/>
        <v>#DIV/0!</v>
      </c>
      <c r="AN141" s="238">
        <v>0</v>
      </c>
      <c r="AO141" s="212"/>
      <c r="AP141" s="224"/>
      <c r="AQ141" s="241" t="e">
        <f t="shared" si="113"/>
        <v>#REF!</v>
      </c>
      <c r="AR141" s="244">
        <f t="shared" si="119"/>
        <v>0</v>
      </c>
      <c r="AS141" s="17">
        <f t="shared" si="120"/>
        <v>0</v>
      </c>
      <c r="AT141" s="17">
        <f t="shared" si="121"/>
        <v>0</v>
      </c>
      <c r="AU141" s="17">
        <f t="shared" si="122"/>
        <v>0</v>
      </c>
      <c r="AV141" s="188"/>
      <c r="AW141" s="246" t="e">
        <f t="shared" si="96"/>
        <v>#DIV/0!</v>
      </c>
    </row>
    <row r="142" spans="1:49" ht="15.75">
      <c r="A142" s="185">
        <v>13020248</v>
      </c>
      <c r="B142" s="185" t="s">
        <v>186</v>
      </c>
      <c r="C142" s="186">
        <v>60</v>
      </c>
      <c r="D142" s="17" t="e">
        <f>'بودجه 1402-ماهانه'!M136</f>
        <v>#REF!</v>
      </c>
      <c r="E142" s="17" t="e">
        <f>'بودجه 1402-ماهانه'!N136</f>
        <v>#REF!</v>
      </c>
      <c r="F142" s="17">
        <v>93600</v>
      </c>
      <c r="G142" s="228" t="e">
        <f t="shared" si="123"/>
        <v>#REF!</v>
      </c>
      <c r="H142" s="230">
        <f t="shared" si="114"/>
        <v>1560</v>
      </c>
      <c r="I142" s="232">
        <v>493</v>
      </c>
      <c r="J142" s="17">
        <v>287391402</v>
      </c>
      <c r="K142" s="256">
        <v>701.37999940266639</v>
      </c>
      <c r="L142" s="188" t="e">
        <f>I142/G142</f>
        <v>#REF!</v>
      </c>
      <c r="M142" s="235">
        <f t="shared" si="91"/>
        <v>0.44960256371965795</v>
      </c>
      <c r="N142" s="238">
        <v>4772</v>
      </c>
      <c r="O142" s="212" t="e">
        <f>N142/G142</f>
        <v>#REF!</v>
      </c>
      <c r="P142" s="224">
        <f t="shared" si="115"/>
        <v>3.0589743589743588</v>
      </c>
      <c r="Q142" s="17" t="e">
        <f>'بودجه 1402-ماهانه'!O136</f>
        <v>#REF!</v>
      </c>
      <c r="R142" s="17" t="e">
        <f>'بودجه 1402-ماهانه'!P136</f>
        <v>#REF!</v>
      </c>
      <c r="S142" s="17">
        <v>112320</v>
      </c>
      <c r="T142" s="228" t="e">
        <f t="shared" si="124"/>
        <v>#REF!</v>
      </c>
      <c r="U142" s="230">
        <f t="shared" si="116"/>
        <v>1872</v>
      </c>
      <c r="V142" s="232">
        <v>1413</v>
      </c>
      <c r="W142" s="17">
        <v>866761692</v>
      </c>
      <c r="X142" s="256">
        <v>1960.000800800427</v>
      </c>
      <c r="Y142" s="188" t="e">
        <f>V142/T142</f>
        <v>#REF!</v>
      </c>
      <c r="Z142" s="235">
        <f t="shared" si="92"/>
        <v>1.047008974786553</v>
      </c>
      <c r="AA142" s="238">
        <v>0</v>
      </c>
      <c r="AB142" s="212" t="e">
        <f>AA142/T142</f>
        <v>#REF!</v>
      </c>
      <c r="AC142" s="224">
        <f t="shared" si="117"/>
        <v>0</v>
      </c>
      <c r="AD142" s="17" t="e">
        <f>'بودجه 1402-ماهانه'!Q136</f>
        <v>#REF!</v>
      </c>
      <c r="AE142" s="17" t="e">
        <f>'بودجه 1402-ماهانه'!R136</f>
        <v>#REF!</v>
      </c>
      <c r="AF142" s="17">
        <v>187200</v>
      </c>
      <c r="AG142" s="228" t="e">
        <f t="shared" si="112"/>
        <v>#REF!</v>
      </c>
      <c r="AH142" s="230">
        <f t="shared" si="118"/>
        <v>3120</v>
      </c>
      <c r="AI142" s="232">
        <v>1594</v>
      </c>
      <c r="AJ142" s="17">
        <v>854400000</v>
      </c>
      <c r="AK142" s="256">
        <v>1898</v>
      </c>
      <c r="AL142" s="188" t="e">
        <f>AI142/AG142</f>
        <v>#REF!</v>
      </c>
      <c r="AM142" s="235">
        <f t="shared" si="93"/>
        <v>0.60833333333333328</v>
      </c>
      <c r="AN142" s="238">
        <v>0</v>
      </c>
      <c r="AO142" s="212" t="e">
        <f>AN142/AG142</f>
        <v>#REF!</v>
      </c>
      <c r="AP142" s="224">
        <f t="shared" si="89"/>
        <v>0</v>
      </c>
      <c r="AQ142" s="241" t="e">
        <f t="shared" si="113"/>
        <v>#REF!</v>
      </c>
      <c r="AR142" s="244">
        <f t="shared" si="119"/>
        <v>6552</v>
      </c>
      <c r="AS142" s="17">
        <f t="shared" si="120"/>
        <v>3500</v>
      </c>
      <c r="AT142" s="17">
        <f t="shared" si="121"/>
        <v>2008553094</v>
      </c>
      <c r="AU142" s="17">
        <f t="shared" si="122"/>
        <v>4559.3808002030937</v>
      </c>
      <c r="AV142" s="188" t="e">
        <f>AS142/AQ142</f>
        <v>#REF!</v>
      </c>
      <c r="AW142" s="246">
        <f t="shared" si="96"/>
        <v>0.69587619050718763</v>
      </c>
    </row>
    <row r="143" spans="1:49" ht="15.75">
      <c r="A143" s="185">
        <v>13010253</v>
      </c>
      <c r="B143" s="185" t="s">
        <v>177</v>
      </c>
      <c r="C143" s="186">
        <v>30</v>
      </c>
      <c r="D143" s="17" t="e">
        <f>'بودجه 1402-ماهانه'!M137</f>
        <v>#REF!</v>
      </c>
      <c r="E143" s="17" t="e">
        <f>'بودجه 1402-ماهانه'!N137</f>
        <v>#REF!</v>
      </c>
      <c r="F143" s="17">
        <v>630000</v>
      </c>
      <c r="G143" s="228" t="e">
        <f t="shared" si="123"/>
        <v>#REF!</v>
      </c>
      <c r="H143" s="230">
        <f t="shared" si="114"/>
        <v>21000</v>
      </c>
      <c r="I143" s="232">
        <v>5630</v>
      </c>
      <c r="J143" s="17">
        <v>2021262226</v>
      </c>
      <c r="K143" s="256">
        <v>5630</v>
      </c>
      <c r="L143" s="188" t="e">
        <f>I143/G143</f>
        <v>#REF!</v>
      </c>
      <c r="M143" s="235">
        <f t="shared" si="91"/>
        <v>0.26809523809523811</v>
      </c>
      <c r="N143" s="238">
        <v>0</v>
      </c>
      <c r="O143" s="212" t="e">
        <f>N143/G143</f>
        <v>#REF!</v>
      </c>
      <c r="P143" s="224">
        <f t="shared" si="115"/>
        <v>0</v>
      </c>
      <c r="Q143" s="17" t="e">
        <f>'بودجه 1402-ماهانه'!O137</f>
        <v>#REF!</v>
      </c>
      <c r="R143" s="17" t="e">
        <f>'بودجه 1402-ماهانه'!P137</f>
        <v>#REF!</v>
      </c>
      <c r="S143" s="17">
        <v>756000</v>
      </c>
      <c r="T143" s="228" t="e">
        <f t="shared" si="124"/>
        <v>#REF!</v>
      </c>
      <c r="U143" s="230">
        <f t="shared" si="116"/>
        <v>25200</v>
      </c>
      <c r="V143" s="232">
        <v>1170</v>
      </c>
      <c r="W143" s="17">
        <v>430101000</v>
      </c>
      <c r="X143" s="256">
        <v>1170</v>
      </c>
      <c r="Y143" s="188" t="e">
        <f>V143/T143</f>
        <v>#REF!</v>
      </c>
      <c r="Z143" s="235">
        <f t="shared" si="92"/>
        <v>4.642857142857143E-2</v>
      </c>
      <c r="AA143" s="238">
        <v>8220</v>
      </c>
      <c r="AB143" s="212" t="e">
        <f>AA143/T143</f>
        <v>#REF!</v>
      </c>
      <c r="AC143" s="224">
        <f t="shared" si="117"/>
        <v>0.3261904761904762</v>
      </c>
      <c r="AD143" s="17" t="e">
        <f>'بودجه 1402-ماهانه'!Q137</f>
        <v>#REF!</v>
      </c>
      <c r="AE143" s="17" t="e">
        <f>'بودجه 1402-ماهانه'!R137</f>
        <v>#REF!</v>
      </c>
      <c r="AF143" s="17">
        <v>1260000</v>
      </c>
      <c r="AG143" s="228" t="e">
        <f t="shared" si="112"/>
        <v>#REF!</v>
      </c>
      <c r="AH143" s="230">
        <f t="shared" si="118"/>
        <v>42000</v>
      </c>
      <c r="AI143" s="232">
        <v>29148</v>
      </c>
      <c r="AJ143" s="17">
        <v>10325159961</v>
      </c>
      <c r="AK143" s="256">
        <v>29148</v>
      </c>
      <c r="AL143" s="188" t="e">
        <f>AI143/AG143</f>
        <v>#REF!</v>
      </c>
      <c r="AM143" s="235">
        <f t="shared" si="93"/>
        <v>0.69399999999999995</v>
      </c>
      <c r="AN143" s="238">
        <v>61883</v>
      </c>
      <c r="AO143" s="212" t="e">
        <f>AN143/AG143</f>
        <v>#REF!</v>
      </c>
      <c r="AP143" s="224">
        <f t="shared" si="89"/>
        <v>1.4734047619047619</v>
      </c>
      <c r="AQ143" s="241" t="e">
        <f t="shared" si="113"/>
        <v>#REF!</v>
      </c>
      <c r="AR143" s="244">
        <f t="shared" si="119"/>
        <v>88200</v>
      </c>
      <c r="AS143" s="17">
        <f t="shared" si="120"/>
        <v>35948</v>
      </c>
      <c r="AT143" s="17">
        <f t="shared" si="121"/>
        <v>12776523187</v>
      </c>
      <c r="AU143" s="17">
        <f t="shared" si="122"/>
        <v>35948</v>
      </c>
      <c r="AV143" s="188" t="e">
        <f>AS143/AQ143</f>
        <v>#REF!</v>
      </c>
      <c r="AW143" s="246">
        <f t="shared" si="96"/>
        <v>0.40757369614512473</v>
      </c>
    </row>
    <row r="144" spans="1:49" ht="15.75">
      <c r="A144" s="185">
        <v>13020244</v>
      </c>
      <c r="B144" s="185" t="s">
        <v>168</v>
      </c>
      <c r="C144" s="186">
        <v>50</v>
      </c>
      <c r="D144" s="17" t="e">
        <f>'بودجه 1402-ماهانه'!M138</f>
        <v>#REF!</v>
      </c>
      <c r="E144" s="17" t="e">
        <f>'بودجه 1402-ماهانه'!N138</f>
        <v>#REF!</v>
      </c>
      <c r="F144" s="17">
        <v>0</v>
      </c>
      <c r="G144" s="228" t="e">
        <f t="shared" si="123"/>
        <v>#REF!</v>
      </c>
      <c r="H144" s="230">
        <f t="shared" si="114"/>
        <v>0</v>
      </c>
      <c r="I144" s="232"/>
      <c r="J144" s="17"/>
      <c r="K144" s="256">
        <v>0</v>
      </c>
      <c r="L144" s="188"/>
      <c r="M144" s="235" t="e">
        <f t="shared" si="91"/>
        <v>#DIV/0!</v>
      </c>
      <c r="N144" s="238">
        <v>0</v>
      </c>
      <c r="O144" s="212"/>
      <c r="P144" s="224"/>
      <c r="Q144" s="17" t="e">
        <f>'بودجه 1402-ماهانه'!O138</f>
        <v>#REF!</v>
      </c>
      <c r="R144" s="17" t="e">
        <f>'بودجه 1402-ماهانه'!P138</f>
        <v>#REF!</v>
      </c>
      <c r="S144" s="17">
        <v>0</v>
      </c>
      <c r="T144" s="228" t="e">
        <f t="shared" si="124"/>
        <v>#REF!</v>
      </c>
      <c r="U144" s="230">
        <f t="shared" si="116"/>
        <v>0</v>
      </c>
      <c r="V144" s="232"/>
      <c r="W144" s="17"/>
      <c r="X144" s="256">
        <v>0</v>
      </c>
      <c r="Y144" s="188"/>
      <c r="Z144" s="235" t="e">
        <f t="shared" si="92"/>
        <v>#DIV/0!</v>
      </c>
      <c r="AA144" s="238">
        <v>0</v>
      </c>
      <c r="AB144" s="212"/>
      <c r="AC144" s="224"/>
      <c r="AD144" s="17" t="e">
        <f>'بودجه 1402-ماهانه'!Q138</f>
        <v>#REF!</v>
      </c>
      <c r="AE144" s="17" t="e">
        <f>'بودجه 1402-ماهانه'!R138</f>
        <v>#REF!</v>
      </c>
      <c r="AF144" s="17">
        <v>0</v>
      </c>
      <c r="AG144" s="228" t="e">
        <f t="shared" si="112"/>
        <v>#REF!</v>
      </c>
      <c r="AH144" s="230">
        <f t="shared" si="118"/>
        <v>0</v>
      </c>
      <c r="AI144" s="232"/>
      <c r="AJ144" s="17"/>
      <c r="AK144" s="256">
        <v>0</v>
      </c>
      <c r="AL144" s="188"/>
      <c r="AM144" s="235" t="e">
        <f t="shared" si="93"/>
        <v>#DIV/0!</v>
      </c>
      <c r="AN144" s="238">
        <v>0</v>
      </c>
      <c r="AO144" s="212"/>
      <c r="AP144" s="224"/>
      <c r="AQ144" s="241" t="e">
        <f t="shared" si="113"/>
        <v>#REF!</v>
      </c>
      <c r="AR144" s="244">
        <f t="shared" si="119"/>
        <v>0</v>
      </c>
      <c r="AS144" s="17">
        <f t="shared" si="120"/>
        <v>0</v>
      </c>
      <c r="AT144" s="17">
        <f t="shared" si="121"/>
        <v>0</v>
      </c>
      <c r="AU144" s="17">
        <f t="shared" si="122"/>
        <v>0</v>
      </c>
      <c r="AV144" s="188"/>
      <c r="AW144" s="246" t="e">
        <f t="shared" si="96"/>
        <v>#DIV/0!</v>
      </c>
    </row>
    <row r="145" spans="1:49" ht="15.75">
      <c r="A145" s="185">
        <v>13020269</v>
      </c>
      <c r="B145" s="185" t="s">
        <v>350</v>
      </c>
      <c r="C145" s="186">
        <v>60</v>
      </c>
      <c r="D145" s="17" t="e">
        <f>'بودجه 1402-ماهانه'!M139</f>
        <v>#REF!</v>
      </c>
      <c r="E145" s="17" t="e">
        <f>'بودجه 1402-ماهانه'!N139</f>
        <v>#REF!</v>
      </c>
      <c r="F145" s="17">
        <v>734400</v>
      </c>
      <c r="G145" s="228" t="e">
        <f t="shared" si="123"/>
        <v>#REF!</v>
      </c>
      <c r="H145" s="230">
        <f t="shared" si="114"/>
        <v>12240</v>
      </c>
      <c r="I145" s="232">
        <v>3717</v>
      </c>
      <c r="J145" s="17">
        <v>1128885866</v>
      </c>
      <c r="K145" s="256">
        <v>4281</v>
      </c>
      <c r="L145" s="188" t="e">
        <f>I145/G145</f>
        <v>#REF!</v>
      </c>
      <c r="M145" s="235">
        <f t="shared" si="91"/>
        <v>0.34975490196078429</v>
      </c>
      <c r="N145" s="238">
        <v>46592</v>
      </c>
      <c r="O145" s="212" t="e">
        <f>N145/G145</f>
        <v>#REF!</v>
      </c>
      <c r="P145" s="224">
        <f t="shared" si="115"/>
        <v>3.8065359477124181</v>
      </c>
      <c r="Q145" s="17" t="e">
        <f>'بودجه 1402-ماهانه'!O139</f>
        <v>#REF!</v>
      </c>
      <c r="R145" s="17" t="e">
        <f>'بودجه 1402-ماهانه'!P139</f>
        <v>#REF!</v>
      </c>
      <c r="S145" s="17">
        <v>881280</v>
      </c>
      <c r="T145" s="228" t="e">
        <f t="shared" si="124"/>
        <v>#REF!</v>
      </c>
      <c r="U145" s="230">
        <f t="shared" si="116"/>
        <v>14688</v>
      </c>
      <c r="V145" s="232">
        <v>5683</v>
      </c>
      <c r="W145" s="17">
        <v>1704750014</v>
      </c>
      <c r="X145" s="256">
        <v>6122</v>
      </c>
      <c r="Y145" s="188" t="e">
        <f>V145/T145</f>
        <v>#REF!</v>
      </c>
      <c r="Z145" s="235">
        <f t="shared" si="92"/>
        <v>0.41680283224400871</v>
      </c>
      <c r="AA145" s="238">
        <v>91311</v>
      </c>
      <c r="AB145" s="212" t="e">
        <f>AA145/T145</f>
        <v>#REF!</v>
      </c>
      <c r="AC145" s="224">
        <f t="shared" si="117"/>
        <v>6.2167075163398691</v>
      </c>
      <c r="AD145" s="17" t="e">
        <f>'بودجه 1402-ماهانه'!Q139</f>
        <v>#REF!</v>
      </c>
      <c r="AE145" s="17" t="e">
        <f>'بودجه 1402-ماهانه'!R139</f>
        <v>#REF!</v>
      </c>
      <c r="AF145" s="17">
        <v>1468800</v>
      </c>
      <c r="AG145" s="228" t="e">
        <f t="shared" si="112"/>
        <v>#REF!</v>
      </c>
      <c r="AH145" s="230">
        <f t="shared" si="118"/>
        <v>24480</v>
      </c>
      <c r="AI145" s="232">
        <v>11483</v>
      </c>
      <c r="AJ145" s="17">
        <v>3353047526</v>
      </c>
      <c r="AK145" s="256">
        <v>12515</v>
      </c>
      <c r="AL145" s="188" t="e">
        <f>AI145/AG145</f>
        <v>#REF!</v>
      </c>
      <c r="AM145" s="235">
        <f t="shared" si="93"/>
        <v>0.51123366013071891</v>
      </c>
      <c r="AN145" s="238">
        <v>21433</v>
      </c>
      <c r="AO145" s="212" t="e">
        <f>AN145/AG145</f>
        <v>#REF!</v>
      </c>
      <c r="AP145" s="224">
        <f t="shared" si="89"/>
        <v>0.87553104575163399</v>
      </c>
      <c r="AQ145" s="241" t="e">
        <f t="shared" si="113"/>
        <v>#REF!</v>
      </c>
      <c r="AR145" s="244">
        <f t="shared" si="119"/>
        <v>51408</v>
      </c>
      <c r="AS145" s="17">
        <f t="shared" si="120"/>
        <v>20883</v>
      </c>
      <c r="AT145" s="17">
        <f t="shared" si="121"/>
        <v>6186683406</v>
      </c>
      <c r="AU145" s="17">
        <f t="shared" si="122"/>
        <v>22918</v>
      </c>
      <c r="AV145" s="188" t="e">
        <f>AS145/AQ145</f>
        <v>#REF!</v>
      </c>
      <c r="AW145" s="246">
        <f t="shared" si="96"/>
        <v>0.44580610021786493</v>
      </c>
    </row>
    <row r="146" spans="1:49" ht="15.75">
      <c r="A146" s="185">
        <v>13020252</v>
      </c>
      <c r="B146" s="185" t="s">
        <v>170</v>
      </c>
      <c r="C146" s="186">
        <v>24</v>
      </c>
      <c r="D146" s="17" t="e">
        <f>'بودجه 1402-ماهانه'!M140</f>
        <v>#REF!</v>
      </c>
      <c r="E146" s="17" t="e">
        <f>'بودجه 1402-ماهانه'!N140</f>
        <v>#REF!</v>
      </c>
      <c r="F146" s="17">
        <v>0</v>
      </c>
      <c r="G146" s="228" t="e">
        <f t="shared" si="123"/>
        <v>#REF!</v>
      </c>
      <c r="H146" s="230">
        <f t="shared" si="114"/>
        <v>0</v>
      </c>
      <c r="I146" s="232"/>
      <c r="J146" s="17"/>
      <c r="K146" s="256">
        <v>0</v>
      </c>
      <c r="L146" s="188"/>
      <c r="M146" s="235" t="e">
        <f t="shared" si="91"/>
        <v>#DIV/0!</v>
      </c>
      <c r="N146" s="238">
        <v>0</v>
      </c>
      <c r="O146" s="212"/>
      <c r="P146" s="224"/>
      <c r="Q146" s="17" t="e">
        <f>'بودجه 1402-ماهانه'!O140</f>
        <v>#REF!</v>
      </c>
      <c r="R146" s="17" t="e">
        <f>'بودجه 1402-ماهانه'!P140</f>
        <v>#REF!</v>
      </c>
      <c r="S146" s="17">
        <v>0</v>
      </c>
      <c r="T146" s="228" t="e">
        <f t="shared" si="124"/>
        <v>#REF!</v>
      </c>
      <c r="U146" s="230">
        <f t="shared" si="116"/>
        <v>0</v>
      </c>
      <c r="V146" s="232"/>
      <c r="W146" s="17"/>
      <c r="X146" s="256">
        <v>0</v>
      </c>
      <c r="Y146" s="188"/>
      <c r="Z146" s="235" t="e">
        <f t="shared" si="92"/>
        <v>#DIV/0!</v>
      </c>
      <c r="AA146" s="238">
        <v>0</v>
      </c>
      <c r="AB146" s="212"/>
      <c r="AC146" s="224"/>
      <c r="AD146" s="17" t="e">
        <f>'بودجه 1402-ماهانه'!Q140</f>
        <v>#REF!</v>
      </c>
      <c r="AE146" s="17" t="e">
        <f>'بودجه 1402-ماهانه'!R140</f>
        <v>#REF!</v>
      </c>
      <c r="AF146" s="17">
        <v>0</v>
      </c>
      <c r="AG146" s="228" t="e">
        <f t="shared" si="112"/>
        <v>#REF!</v>
      </c>
      <c r="AH146" s="230">
        <f t="shared" si="118"/>
        <v>0</v>
      </c>
      <c r="AI146" s="232"/>
      <c r="AJ146" s="17"/>
      <c r="AK146" s="256">
        <v>0</v>
      </c>
      <c r="AL146" s="188"/>
      <c r="AM146" s="235" t="e">
        <f t="shared" si="93"/>
        <v>#DIV/0!</v>
      </c>
      <c r="AN146" s="238">
        <v>0</v>
      </c>
      <c r="AO146" s="212"/>
      <c r="AP146" s="224"/>
      <c r="AQ146" s="241" t="e">
        <f t="shared" si="113"/>
        <v>#REF!</v>
      </c>
      <c r="AR146" s="244">
        <f t="shared" si="119"/>
        <v>0</v>
      </c>
      <c r="AS146" s="17">
        <f t="shared" si="120"/>
        <v>0</v>
      </c>
      <c r="AT146" s="17">
        <f t="shared" si="121"/>
        <v>0</v>
      </c>
      <c r="AU146" s="17">
        <f t="shared" si="122"/>
        <v>0</v>
      </c>
      <c r="AV146" s="188"/>
      <c r="AW146" s="246" t="e">
        <f t="shared" si="96"/>
        <v>#DIV/0!</v>
      </c>
    </row>
    <row r="147" spans="1:49" ht="15.75">
      <c r="A147" s="185">
        <v>13010301</v>
      </c>
      <c r="B147" s="185" t="s">
        <v>148</v>
      </c>
      <c r="C147" s="186">
        <v>30</v>
      </c>
      <c r="D147" s="17" t="e">
        <f>'بودجه 1402-ماهانه'!M141</f>
        <v>#REF!</v>
      </c>
      <c r="E147" s="17" t="e">
        <f>'بودجه 1402-ماهانه'!N141</f>
        <v>#REF!</v>
      </c>
      <c r="F147" s="17">
        <v>43200</v>
      </c>
      <c r="G147" s="228" t="e">
        <f t="shared" si="123"/>
        <v>#REF!</v>
      </c>
      <c r="H147" s="230">
        <f t="shared" si="114"/>
        <v>1440</v>
      </c>
      <c r="I147" s="232">
        <v>847</v>
      </c>
      <c r="J147" s="17">
        <v>530545536</v>
      </c>
      <c r="K147" s="256">
        <v>902.66000043007978</v>
      </c>
      <c r="L147" s="188" t="e">
        <f t="shared" ref="L147:L159" si="125">I147/G147</f>
        <v>#REF!</v>
      </c>
      <c r="M147" s="235">
        <f t="shared" si="91"/>
        <v>0.62684722252088876</v>
      </c>
      <c r="N147" s="238">
        <v>0</v>
      </c>
      <c r="O147" s="212" t="e">
        <f t="shared" ref="O147:O159" si="126">N147/G147</f>
        <v>#REF!</v>
      </c>
      <c r="P147" s="224">
        <f t="shared" si="115"/>
        <v>0</v>
      </c>
      <c r="Q147" s="17" t="e">
        <f>'بودجه 1402-ماهانه'!O141</f>
        <v>#REF!</v>
      </c>
      <c r="R147" s="17" t="e">
        <f>'بودجه 1402-ماهانه'!P141</f>
        <v>#REF!</v>
      </c>
      <c r="S147" s="17">
        <v>51840</v>
      </c>
      <c r="T147" s="228" t="e">
        <f t="shared" si="124"/>
        <v>#REF!</v>
      </c>
      <c r="U147" s="230">
        <f t="shared" si="116"/>
        <v>1728</v>
      </c>
      <c r="V147" s="232">
        <v>1640</v>
      </c>
      <c r="W147" s="17">
        <v>1028533036</v>
      </c>
      <c r="X147" s="256">
        <v>1769.6600004300799</v>
      </c>
      <c r="Y147" s="188" t="e">
        <f t="shared" ref="Y147:Y159" si="127">V147/T147</f>
        <v>#REF!</v>
      </c>
      <c r="Z147" s="235">
        <f t="shared" si="92"/>
        <v>1.0241087965451852</v>
      </c>
      <c r="AA147" s="238">
        <v>0</v>
      </c>
      <c r="AB147" s="212" t="e">
        <f t="shared" ref="AB147:AB159" si="128">AA147/T147</f>
        <v>#REF!</v>
      </c>
      <c r="AC147" s="224">
        <f t="shared" si="117"/>
        <v>0</v>
      </c>
      <c r="AD147" s="17" t="e">
        <f>'بودجه 1402-ماهانه'!Q141</f>
        <v>#REF!</v>
      </c>
      <c r="AE147" s="17" t="e">
        <f>'بودجه 1402-ماهانه'!R141</f>
        <v>#REF!</v>
      </c>
      <c r="AF147" s="17">
        <v>86400</v>
      </c>
      <c r="AG147" s="228" t="e">
        <f t="shared" si="112"/>
        <v>#REF!</v>
      </c>
      <c r="AH147" s="230">
        <f t="shared" si="118"/>
        <v>2880</v>
      </c>
      <c r="AI147" s="232">
        <v>1992</v>
      </c>
      <c r="AJ147" s="17">
        <v>1246687500</v>
      </c>
      <c r="AK147" s="256">
        <v>2625</v>
      </c>
      <c r="AL147" s="188" t="e">
        <f t="shared" ref="AL147:AL159" si="129">AI147/AG147</f>
        <v>#REF!</v>
      </c>
      <c r="AM147" s="235">
        <f t="shared" si="93"/>
        <v>0.91145833333333337</v>
      </c>
      <c r="AN147" s="238">
        <v>0</v>
      </c>
      <c r="AO147" s="212" t="e">
        <f t="shared" ref="AO147:AO159" si="130">AN147/AG147</f>
        <v>#REF!</v>
      </c>
      <c r="AP147" s="224">
        <f t="shared" si="89"/>
        <v>0</v>
      </c>
      <c r="AQ147" s="241" t="e">
        <f t="shared" si="113"/>
        <v>#REF!</v>
      </c>
      <c r="AR147" s="244">
        <f t="shared" si="119"/>
        <v>6048</v>
      </c>
      <c r="AS147" s="17">
        <f t="shared" si="120"/>
        <v>4479</v>
      </c>
      <c r="AT147" s="17">
        <f t="shared" si="121"/>
        <v>2805766072</v>
      </c>
      <c r="AU147" s="17">
        <f t="shared" si="122"/>
        <v>5297.3200008601598</v>
      </c>
      <c r="AV147" s="188" t="e">
        <f t="shared" ref="AV147:AV159" si="131">AS147/AQ147</f>
        <v>#REF!</v>
      </c>
      <c r="AW147" s="246">
        <f t="shared" si="96"/>
        <v>0.87587962977185185</v>
      </c>
    </row>
    <row r="148" spans="1:49" ht="15.75">
      <c r="A148" s="185">
        <v>13020243</v>
      </c>
      <c r="B148" s="185" t="s">
        <v>125</v>
      </c>
      <c r="C148" s="186">
        <v>60</v>
      </c>
      <c r="D148" s="17" t="e">
        <f>'بودجه 1402-ماهانه'!M142</f>
        <v>#REF!</v>
      </c>
      <c r="E148" s="17" t="e">
        <f>'بودجه 1402-ماهانه'!N142</f>
        <v>#REF!</v>
      </c>
      <c r="F148" s="17">
        <v>234000</v>
      </c>
      <c r="G148" s="228" t="e">
        <f t="shared" si="123"/>
        <v>#REF!</v>
      </c>
      <c r="H148" s="230">
        <f t="shared" si="114"/>
        <v>3900</v>
      </c>
      <c r="I148" s="232">
        <v>112</v>
      </c>
      <c r="J148" s="17">
        <v>80234168</v>
      </c>
      <c r="K148" s="256">
        <v>155</v>
      </c>
      <c r="L148" s="188" t="e">
        <f t="shared" si="125"/>
        <v>#REF!</v>
      </c>
      <c r="M148" s="235">
        <f t="shared" si="91"/>
        <v>3.9743589743589741E-2</v>
      </c>
      <c r="N148" s="238">
        <v>0</v>
      </c>
      <c r="O148" s="212" t="e">
        <f t="shared" si="126"/>
        <v>#REF!</v>
      </c>
      <c r="P148" s="224">
        <f t="shared" si="115"/>
        <v>0</v>
      </c>
      <c r="Q148" s="17" t="e">
        <f>'بودجه 1402-ماهانه'!O142</f>
        <v>#REF!</v>
      </c>
      <c r="R148" s="17" t="e">
        <f>'بودجه 1402-ماهانه'!P142</f>
        <v>#REF!</v>
      </c>
      <c r="S148" s="17">
        <v>280800</v>
      </c>
      <c r="T148" s="228" t="e">
        <f t="shared" si="124"/>
        <v>#REF!</v>
      </c>
      <c r="U148" s="230">
        <f t="shared" si="116"/>
        <v>4680</v>
      </c>
      <c r="V148" s="232">
        <v>113</v>
      </c>
      <c r="W148" s="17">
        <v>80022400</v>
      </c>
      <c r="X148" s="256">
        <v>395</v>
      </c>
      <c r="Y148" s="188" t="e">
        <f t="shared" si="127"/>
        <v>#REF!</v>
      </c>
      <c r="Z148" s="235">
        <f t="shared" si="92"/>
        <v>8.4401709401709407E-2</v>
      </c>
      <c r="AA148" s="238">
        <v>3133</v>
      </c>
      <c r="AB148" s="212" t="e">
        <f t="shared" si="128"/>
        <v>#REF!</v>
      </c>
      <c r="AC148" s="224">
        <f t="shared" si="117"/>
        <v>0.6694444444444444</v>
      </c>
      <c r="AD148" s="17" t="e">
        <f>'بودجه 1402-ماهانه'!Q142</f>
        <v>#REF!</v>
      </c>
      <c r="AE148" s="17" t="e">
        <f>'بودجه 1402-ماهانه'!R142</f>
        <v>#REF!</v>
      </c>
      <c r="AF148" s="17">
        <v>468000</v>
      </c>
      <c r="AG148" s="228" t="e">
        <f t="shared" si="112"/>
        <v>#REF!</v>
      </c>
      <c r="AH148" s="230">
        <f t="shared" si="118"/>
        <v>7800</v>
      </c>
      <c r="AI148" s="232">
        <v>3024</v>
      </c>
      <c r="AJ148" s="17">
        <v>2061154800</v>
      </c>
      <c r="AK148" s="256">
        <v>3867</v>
      </c>
      <c r="AL148" s="188" t="e">
        <f t="shared" si="129"/>
        <v>#REF!</v>
      </c>
      <c r="AM148" s="235">
        <f t="shared" si="93"/>
        <v>0.4957692307692308</v>
      </c>
      <c r="AN148" s="238">
        <v>0</v>
      </c>
      <c r="AO148" s="212" t="e">
        <f t="shared" si="130"/>
        <v>#REF!</v>
      </c>
      <c r="AP148" s="224">
        <f t="shared" si="89"/>
        <v>0</v>
      </c>
      <c r="AQ148" s="241" t="e">
        <f t="shared" si="113"/>
        <v>#REF!</v>
      </c>
      <c r="AR148" s="244">
        <f t="shared" si="119"/>
        <v>16380</v>
      </c>
      <c r="AS148" s="17">
        <f t="shared" si="120"/>
        <v>3249</v>
      </c>
      <c r="AT148" s="17">
        <f t="shared" si="121"/>
        <v>2221411368</v>
      </c>
      <c r="AU148" s="17">
        <f t="shared" si="122"/>
        <v>4417</v>
      </c>
      <c r="AV148" s="188" t="e">
        <f t="shared" si="131"/>
        <v>#REF!</v>
      </c>
      <c r="AW148" s="246">
        <f t="shared" si="96"/>
        <v>0.26965811965811964</v>
      </c>
    </row>
    <row r="149" spans="1:49" ht="15.75">
      <c r="A149" s="185">
        <v>13020273</v>
      </c>
      <c r="B149" s="185" t="s">
        <v>230</v>
      </c>
      <c r="C149" s="186">
        <v>20</v>
      </c>
      <c r="D149" s="17" t="e">
        <f>'بودجه 1402-ماهانه'!M143</f>
        <v>#REF!</v>
      </c>
      <c r="E149" s="17" t="e">
        <f>'بودجه 1402-ماهانه'!N143</f>
        <v>#REF!</v>
      </c>
      <c r="F149" s="17">
        <v>300000</v>
      </c>
      <c r="G149" s="228" t="e">
        <f t="shared" si="123"/>
        <v>#REF!</v>
      </c>
      <c r="H149" s="230">
        <f t="shared" si="114"/>
        <v>15000</v>
      </c>
      <c r="I149" s="232">
        <v>12474</v>
      </c>
      <c r="J149" s="17">
        <v>4759462528</v>
      </c>
      <c r="K149" s="256">
        <v>15345</v>
      </c>
      <c r="L149" s="188" t="e">
        <f t="shared" si="125"/>
        <v>#REF!</v>
      </c>
      <c r="M149" s="235">
        <f t="shared" si="91"/>
        <v>1.0229999999999999</v>
      </c>
      <c r="N149" s="238">
        <v>0</v>
      </c>
      <c r="O149" s="212" t="e">
        <f t="shared" si="126"/>
        <v>#REF!</v>
      </c>
      <c r="P149" s="224">
        <f t="shared" si="115"/>
        <v>0</v>
      </c>
      <c r="Q149" s="17" t="e">
        <f>'بودجه 1402-ماهانه'!O143</f>
        <v>#REF!</v>
      </c>
      <c r="R149" s="17" t="e">
        <f>'بودجه 1402-ماهانه'!P143</f>
        <v>#REF!</v>
      </c>
      <c r="S149" s="17">
        <v>360000</v>
      </c>
      <c r="T149" s="228" t="e">
        <f t="shared" si="124"/>
        <v>#REF!</v>
      </c>
      <c r="U149" s="230">
        <f t="shared" si="116"/>
        <v>18000</v>
      </c>
      <c r="V149" s="232">
        <v>6404</v>
      </c>
      <c r="W149" s="17">
        <v>2439531212</v>
      </c>
      <c r="X149" s="256">
        <v>6747</v>
      </c>
      <c r="Y149" s="188" t="e">
        <f t="shared" si="127"/>
        <v>#REF!</v>
      </c>
      <c r="Z149" s="235">
        <f t="shared" si="92"/>
        <v>0.37483333333333335</v>
      </c>
      <c r="AA149" s="238">
        <v>0</v>
      </c>
      <c r="AB149" s="212" t="e">
        <f t="shared" si="128"/>
        <v>#REF!</v>
      </c>
      <c r="AC149" s="224">
        <f t="shared" si="117"/>
        <v>0</v>
      </c>
      <c r="AD149" s="17" t="e">
        <f>'بودجه 1402-ماهانه'!Q143</f>
        <v>#REF!</v>
      </c>
      <c r="AE149" s="17" t="e">
        <f>'بودجه 1402-ماهانه'!R143</f>
        <v>#REF!</v>
      </c>
      <c r="AF149" s="17">
        <v>600000</v>
      </c>
      <c r="AG149" s="228" t="e">
        <f t="shared" si="112"/>
        <v>#REF!</v>
      </c>
      <c r="AH149" s="230">
        <f t="shared" si="118"/>
        <v>30000</v>
      </c>
      <c r="AI149" s="232">
        <v>5930</v>
      </c>
      <c r="AJ149" s="17">
        <v>2256332560</v>
      </c>
      <c r="AK149" s="256">
        <v>7362</v>
      </c>
      <c r="AL149" s="188" t="e">
        <f t="shared" si="129"/>
        <v>#REF!</v>
      </c>
      <c r="AM149" s="235">
        <f t="shared" si="93"/>
        <v>0.24540000000000001</v>
      </c>
      <c r="AN149" s="238">
        <v>0</v>
      </c>
      <c r="AO149" s="212" t="e">
        <f t="shared" si="130"/>
        <v>#REF!</v>
      </c>
      <c r="AP149" s="224">
        <f t="shared" si="89"/>
        <v>0</v>
      </c>
      <c r="AQ149" s="241" t="e">
        <f t="shared" si="113"/>
        <v>#REF!</v>
      </c>
      <c r="AR149" s="244">
        <f t="shared" si="119"/>
        <v>63000</v>
      </c>
      <c r="AS149" s="17">
        <f t="shared" si="120"/>
        <v>24808</v>
      </c>
      <c r="AT149" s="17">
        <f t="shared" si="121"/>
        <v>9455326300</v>
      </c>
      <c r="AU149" s="17">
        <f t="shared" si="122"/>
        <v>29454</v>
      </c>
      <c r="AV149" s="188" t="e">
        <f t="shared" si="131"/>
        <v>#REF!</v>
      </c>
      <c r="AW149" s="246">
        <f t="shared" si="96"/>
        <v>0.46752380952380951</v>
      </c>
    </row>
    <row r="150" spans="1:49" ht="15.75">
      <c r="A150" s="185">
        <v>13010343</v>
      </c>
      <c r="B150" s="185" t="s">
        <v>240</v>
      </c>
      <c r="C150" s="186">
        <v>30</v>
      </c>
      <c r="D150" s="17" t="e">
        <f>'بودجه 1402-ماهانه'!M144</f>
        <v>#REF!</v>
      </c>
      <c r="E150" s="17" t="e">
        <f>'بودجه 1402-ماهانه'!N144</f>
        <v>#REF!</v>
      </c>
      <c r="F150" s="17">
        <v>54000</v>
      </c>
      <c r="G150" s="228" t="e">
        <f t="shared" si="123"/>
        <v>#REF!</v>
      </c>
      <c r="H150" s="230">
        <f t="shared" si="114"/>
        <v>1800</v>
      </c>
      <c r="I150" s="232">
        <v>233</v>
      </c>
      <c r="J150" s="17">
        <v>136885170</v>
      </c>
      <c r="K150" s="256">
        <v>233</v>
      </c>
      <c r="L150" s="188" t="e">
        <f t="shared" si="125"/>
        <v>#REF!</v>
      </c>
      <c r="M150" s="235">
        <f t="shared" si="91"/>
        <v>0.12944444444444445</v>
      </c>
      <c r="N150" s="238">
        <v>0</v>
      </c>
      <c r="O150" s="212" t="e">
        <f t="shared" si="126"/>
        <v>#REF!</v>
      </c>
      <c r="P150" s="224">
        <f t="shared" si="115"/>
        <v>0</v>
      </c>
      <c r="Q150" s="17" t="e">
        <f>'بودجه 1402-ماهانه'!O144</f>
        <v>#REF!</v>
      </c>
      <c r="R150" s="17" t="e">
        <f>'بودجه 1402-ماهانه'!P144</f>
        <v>#REF!</v>
      </c>
      <c r="S150" s="17">
        <v>64800</v>
      </c>
      <c r="T150" s="228" t="e">
        <f t="shared" si="124"/>
        <v>#REF!</v>
      </c>
      <c r="U150" s="230">
        <f t="shared" si="116"/>
        <v>2160</v>
      </c>
      <c r="V150" s="232">
        <v>239</v>
      </c>
      <c r="W150" s="17">
        <v>140410110</v>
      </c>
      <c r="X150" s="256">
        <v>345</v>
      </c>
      <c r="Y150" s="188" t="e">
        <f t="shared" si="127"/>
        <v>#REF!</v>
      </c>
      <c r="Z150" s="235">
        <f t="shared" si="92"/>
        <v>0.15972222222222221</v>
      </c>
      <c r="AA150" s="238">
        <v>0</v>
      </c>
      <c r="AB150" s="212" t="e">
        <f t="shared" si="128"/>
        <v>#REF!</v>
      </c>
      <c r="AC150" s="224">
        <f t="shared" si="117"/>
        <v>0</v>
      </c>
      <c r="AD150" s="17" t="e">
        <f>'بودجه 1402-ماهانه'!Q144</f>
        <v>#REF!</v>
      </c>
      <c r="AE150" s="17" t="e">
        <f>'بودجه 1402-ماهانه'!R144</f>
        <v>#REF!</v>
      </c>
      <c r="AF150" s="17">
        <v>108000</v>
      </c>
      <c r="AG150" s="228" t="e">
        <f t="shared" si="112"/>
        <v>#REF!</v>
      </c>
      <c r="AH150" s="230">
        <f t="shared" si="118"/>
        <v>3600</v>
      </c>
      <c r="AI150" s="232">
        <v>121</v>
      </c>
      <c r="AJ150" s="17">
        <v>71086290</v>
      </c>
      <c r="AK150" s="256">
        <v>134</v>
      </c>
      <c r="AL150" s="188" t="e">
        <f t="shared" si="129"/>
        <v>#REF!</v>
      </c>
      <c r="AM150" s="235">
        <f t="shared" si="93"/>
        <v>3.7222222222222219E-2</v>
      </c>
      <c r="AN150" s="238">
        <v>0</v>
      </c>
      <c r="AO150" s="212" t="e">
        <f t="shared" si="130"/>
        <v>#REF!</v>
      </c>
      <c r="AP150" s="224">
        <f t="shared" si="89"/>
        <v>0</v>
      </c>
      <c r="AQ150" s="241" t="e">
        <f t="shared" si="113"/>
        <v>#REF!</v>
      </c>
      <c r="AR150" s="244">
        <f t="shared" si="119"/>
        <v>7560</v>
      </c>
      <c r="AS150" s="17">
        <f t="shared" si="120"/>
        <v>593</v>
      </c>
      <c r="AT150" s="17">
        <f t="shared" si="121"/>
        <v>348381570</v>
      </c>
      <c r="AU150" s="17">
        <f t="shared" si="122"/>
        <v>712</v>
      </c>
      <c r="AV150" s="188" t="e">
        <f t="shared" si="131"/>
        <v>#REF!</v>
      </c>
      <c r="AW150" s="246">
        <f t="shared" si="96"/>
        <v>9.4179894179894183E-2</v>
      </c>
    </row>
    <row r="151" spans="1:49" ht="15.75">
      <c r="A151" s="185">
        <v>13010257</v>
      </c>
      <c r="B151" s="185" t="s">
        <v>246</v>
      </c>
      <c r="C151" s="186">
        <v>50</v>
      </c>
      <c r="D151" s="17" t="e">
        <f>'بودجه 1402-ماهانه'!M145</f>
        <v>#REF!</v>
      </c>
      <c r="E151" s="17" t="e">
        <f>'بودجه 1402-ماهانه'!N145</f>
        <v>#REF!</v>
      </c>
      <c r="F151" s="17">
        <v>117000</v>
      </c>
      <c r="G151" s="228" t="e">
        <f t="shared" si="123"/>
        <v>#REF!</v>
      </c>
      <c r="H151" s="230">
        <f t="shared" si="114"/>
        <v>2340</v>
      </c>
      <c r="I151" s="232">
        <v>88</v>
      </c>
      <c r="J151" s="17">
        <v>62333304</v>
      </c>
      <c r="K151" s="256">
        <v>93</v>
      </c>
      <c r="L151" s="188" t="e">
        <f t="shared" si="125"/>
        <v>#REF!</v>
      </c>
      <c r="M151" s="235">
        <f t="shared" si="91"/>
        <v>3.9743589743589741E-2</v>
      </c>
      <c r="N151" s="238">
        <v>0</v>
      </c>
      <c r="O151" s="212" t="e">
        <f t="shared" si="126"/>
        <v>#REF!</v>
      </c>
      <c r="P151" s="224">
        <f t="shared" si="115"/>
        <v>0</v>
      </c>
      <c r="Q151" s="17" t="e">
        <f>'بودجه 1402-ماهانه'!O145</f>
        <v>#REF!</v>
      </c>
      <c r="R151" s="17" t="e">
        <f>'بودجه 1402-ماهانه'!P145</f>
        <v>#REF!</v>
      </c>
      <c r="S151" s="17">
        <v>140400</v>
      </c>
      <c r="T151" s="228" t="e">
        <f t="shared" si="124"/>
        <v>#REF!</v>
      </c>
      <c r="U151" s="230">
        <f t="shared" si="116"/>
        <v>2808</v>
      </c>
      <c r="V151" s="232">
        <v>65</v>
      </c>
      <c r="W151" s="17">
        <v>46041645</v>
      </c>
      <c r="X151" s="256">
        <v>69</v>
      </c>
      <c r="Y151" s="188" t="e">
        <f t="shared" si="127"/>
        <v>#REF!</v>
      </c>
      <c r="Z151" s="235">
        <f t="shared" si="92"/>
        <v>2.4572649572649572E-2</v>
      </c>
      <c r="AA151" s="238">
        <v>5168</v>
      </c>
      <c r="AB151" s="212" t="e">
        <f t="shared" si="128"/>
        <v>#REF!</v>
      </c>
      <c r="AC151" s="224">
        <f t="shared" si="117"/>
        <v>1.8404558404558404</v>
      </c>
      <c r="AD151" s="17" t="e">
        <f>'بودجه 1402-ماهانه'!Q145</f>
        <v>#REF!</v>
      </c>
      <c r="AE151" s="17" t="e">
        <f>'بودجه 1402-ماهانه'!R145</f>
        <v>#REF!</v>
      </c>
      <c r="AF151" s="17">
        <v>234000</v>
      </c>
      <c r="AG151" s="228" t="e">
        <f t="shared" si="112"/>
        <v>#REF!</v>
      </c>
      <c r="AH151" s="230">
        <f t="shared" si="118"/>
        <v>4680</v>
      </c>
      <c r="AI151" s="232">
        <v>58</v>
      </c>
      <c r="AJ151" s="17">
        <v>41083314</v>
      </c>
      <c r="AK151" s="256">
        <v>59</v>
      </c>
      <c r="AL151" s="188" t="e">
        <f t="shared" si="129"/>
        <v>#REF!</v>
      </c>
      <c r="AM151" s="235">
        <f t="shared" si="93"/>
        <v>1.2606837606837607E-2</v>
      </c>
      <c r="AN151" s="238">
        <v>0</v>
      </c>
      <c r="AO151" s="212" t="e">
        <f t="shared" si="130"/>
        <v>#REF!</v>
      </c>
      <c r="AP151" s="224">
        <f t="shared" si="89"/>
        <v>0</v>
      </c>
      <c r="AQ151" s="241" t="e">
        <f t="shared" si="113"/>
        <v>#REF!</v>
      </c>
      <c r="AR151" s="244">
        <f t="shared" si="119"/>
        <v>9828</v>
      </c>
      <c r="AS151" s="17">
        <f t="shared" si="120"/>
        <v>211</v>
      </c>
      <c r="AT151" s="17">
        <f t="shared" si="121"/>
        <v>149458263</v>
      </c>
      <c r="AU151" s="17">
        <f t="shared" si="122"/>
        <v>221</v>
      </c>
      <c r="AV151" s="188" t="e">
        <f t="shared" si="131"/>
        <v>#REF!</v>
      </c>
      <c r="AW151" s="246">
        <f t="shared" si="96"/>
        <v>2.2486772486772486E-2</v>
      </c>
    </row>
    <row r="152" spans="1:49" ht="15.75">
      <c r="A152" s="185">
        <v>13010258</v>
      </c>
      <c r="B152" s="185" t="s">
        <v>247</v>
      </c>
      <c r="C152" s="186">
        <v>30</v>
      </c>
      <c r="D152" s="17" t="e">
        <f>'بودجه 1402-ماهانه'!M146</f>
        <v>#REF!</v>
      </c>
      <c r="E152" s="17" t="e">
        <f>'بودجه 1402-ماهانه'!N146</f>
        <v>#REF!</v>
      </c>
      <c r="F152" s="17">
        <v>70200</v>
      </c>
      <c r="G152" s="228" t="e">
        <f t="shared" si="123"/>
        <v>#REF!</v>
      </c>
      <c r="H152" s="230">
        <f t="shared" si="114"/>
        <v>2340</v>
      </c>
      <c r="I152" s="232">
        <v>339</v>
      </c>
      <c r="J152" s="17">
        <v>199159110</v>
      </c>
      <c r="K152" s="256">
        <v>347</v>
      </c>
      <c r="L152" s="188" t="e">
        <f t="shared" si="125"/>
        <v>#REF!</v>
      </c>
      <c r="M152" s="235">
        <f t="shared" si="91"/>
        <v>0.14829059829059829</v>
      </c>
      <c r="N152" s="238">
        <v>0</v>
      </c>
      <c r="O152" s="212" t="e">
        <f t="shared" si="126"/>
        <v>#REF!</v>
      </c>
      <c r="P152" s="224">
        <f t="shared" si="115"/>
        <v>0</v>
      </c>
      <c r="Q152" s="17" t="e">
        <f>'بودجه 1402-ماهانه'!O146</f>
        <v>#REF!</v>
      </c>
      <c r="R152" s="17" t="e">
        <f>'بودجه 1402-ماهانه'!P146</f>
        <v>#REF!</v>
      </c>
      <c r="S152" s="17">
        <v>84240</v>
      </c>
      <c r="T152" s="228" t="e">
        <f t="shared" si="124"/>
        <v>#REF!</v>
      </c>
      <c r="U152" s="230">
        <f t="shared" si="116"/>
        <v>2808</v>
      </c>
      <c r="V152" s="232">
        <v>1172</v>
      </c>
      <c r="W152" s="17">
        <v>688538280</v>
      </c>
      <c r="X152" s="256">
        <v>1261</v>
      </c>
      <c r="Y152" s="188" t="e">
        <f t="shared" si="127"/>
        <v>#REF!</v>
      </c>
      <c r="Z152" s="235">
        <f t="shared" si="92"/>
        <v>0.44907407407407407</v>
      </c>
      <c r="AA152" s="238">
        <v>0</v>
      </c>
      <c r="AB152" s="212" t="e">
        <f t="shared" si="128"/>
        <v>#REF!</v>
      </c>
      <c r="AC152" s="224">
        <f t="shared" si="117"/>
        <v>0</v>
      </c>
      <c r="AD152" s="17" t="e">
        <f>'بودجه 1402-ماهانه'!Q146</f>
        <v>#REF!</v>
      </c>
      <c r="AE152" s="17" t="e">
        <f>'بودجه 1402-ماهانه'!R146</f>
        <v>#REF!</v>
      </c>
      <c r="AF152" s="17">
        <v>140400</v>
      </c>
      <c r="AG152" s="228" t="e">
        <f t="shared" si="112"/>
        <v>#REF!</v>
      </c>
      <c r="AH152" s="230">
        <f t="shared" si="118"/>
        <v>4680</v>
      </c>
      <c r="AI152" s="232">
        <v>673</v>
      </c>
      <c r="AJ152" s="17">
        <v>395380770</v>
      </c>
      <c r="AK152" s="256">
        <v>716</v>
      </c>
      <c r="AL152" s="188" t="e">
        <f t="shared" si="129"/>
        <v>#REF!</v>
      </c>
      <c r="AM152" s="235">
        <f t="shared" si="93"/>
        <v>0.152991452991453</v>
      </c>
      <c r="AN152" s="238">
        <v>0</v>
      </c>
      <c r="AO152" s="212" t="e">
        <f t="shared" si="130"/>
        <v>#REF!</v>
      </c>
      <c r="AP152" s="224">
        <f t="shared" si="89"/>
        <v>0</v>
      </c>
      <c r="AQ152" s="241" t="e">
        <f t="shared" si="113"/>
        <v>#REF!</v>
      </c>
      <c r="AR152" s="244">
        <f t="shared" si="119"/>
        <v>9828</v>
      </c>
      <c r="AS152" s="17">
        <f t="shared" si="120"/>
        <v>2184</v>
      </c>
      <c r="AT152" s="17">
        <f t="shared" si="121"/>
        <v>1283078160</v>
      </c>
      <c r="AU152" s="17">
        <f t="shared" si="122"/>
        <v>2324</v>
      </c>
      <c r="AV152" s="188" t="e">
        <f t="shared" si="131"/>
        <v>#REF!</v>
      </c>
      <c r="AW152" s="246">
        <f t="shared" si="96"/>
        <v>0.23646723646723647</v>
      </c>
    </row>
    <row r="153" spans="1:49" ht="15.75">
      <c r="A153" s="185">
        <v>13020276</v>
      </c>
      <c r="B153" s="185" t="s">
        <v>248</v>
      </c>
      <c r="C153" s="186">
        <v>20</v>
      </c>
      <c r="D153" s="17" t="e">
        <f>'بودجه 1402-ماهانه'!M147</f>
        <v>#REF!</v>
      </c>
      <c r="E153" s="17" t="e">
        <f>'بودجه 1402-ماهانه'!N147</f>
        <v>#REF!</v>
      </c>
      <c r="F153" s="17">
        <v>66000</v>
      </c>
      <c r="G153" s="228" t="e">
        <f t="shared" si="123"/>
        <v>#REF!</v>
      </c>
      <c r="H153" s="230">
        <f t="shared" si="114"/>
        <v>3300</v>
      </c>
      <c r="I153" s="232">
        <v>30</v>
      </c>
      <c r="J153" s="17">
        <v>9499980</v>
      </c>
      <c r="K153" s="256">
        <v>33</v>
      </c>
      <c r="L153" s="188" t="e">
        <f t="shared" si="125"/>
        <v>#REF!</v>
      </c>
      <c r="M153" s="235">
        <f t="shared" si="91"/>
        <v>0.01</v>
      </c>
      <c r="N153" s="238">
        <v>0</v>
      </c>
      <c r="O153" s="212" t="e">
        <f t="shared" si="126"/>
        <v>#REF!</v>
      </c>
      <c r="P153" s="224">
        <f t="shared" si="115"/>
        <v>0</v>
      </c>
      <c r="Q153" s="17" t="e">
        <f>'بودجه 1402-ماهانه'!O147</f>
        <v>#REF!</v>
      </c>
      <c r="R153" s="17" t="e">
        <f>'بودجه 1402-ماهانه'!P147</f>
        <v>#REF!</v>
      </c>
      <c r="S153" s="17">
        <v>79200</v>
      </c>
      <c r="T153" s="228" t="e">
        <f t="shared" si="124"/>
        <v>#REF!</v>
      </c>
      <c r="U153" s="230">
        <f t="shared" si="116"/>
        <v>3960</v>
      </c>
      <c r="V153" s="232">
        <v>132</v>
      </c>
      <c r="W153" s="17">
        <v>41799912</v>
      </c>
      <c r="X153" s="256">
        <v>144</v>
      </c>
      <c r="Y153" s="188" t="e">
        <f t="shared" si="127"/>
        <v>#REF!</v>
      </c>
      <c r="Z153" s="235">
        <f t="shared" si="92"/>
        <v>3.6363636363636362E-2</v>
      </c>
      <c r="AA153" s="238">
        <v>2304</v>
      </c>
      <c r="AB153" s="212" t="e">
        <f t="shared" si="128"/>
        <v>#REF!</v>
      </c>
      <c r="AC153" s="224">
        <f t="shared" si="117"/>
        <v>0.58181818181818179</v>
      </c>
      <c r="AD153" s="17" t="e">
        <f>'بودجه 1402-ماهانه'!Q147</f>
        <v>#REF!</v>
      </c>
      <c r="AE153" s="17" t="e">
        <f>'بودجه 1402-ماهانه'!R147</f>
        <v>#REF!</v>
      </c>
      <c r="AF153" s="17">
        <v>132000</v>
      </c>
      <c r="AG153" s="228" t="e">
        <f t="shared" si="112"/>
        <v>#REF!</v>
      </c>
      <c r="AH153" s="230">
        <f t="shared" si="118"/>
        <v>6600</v>
      </c>
      <c r="AI153" s="232">
        <v>1061</v>
      </c>
      <c r="AJ153" s="17">
        <v>335982626</v>
      </c>
      <c r="AK153" s="256">
        <v>1161</v>
      </c>
      <c r="AL153" s="188" t="e">
        <f t="shared" si="129"/>
        <v>#REF!</v>
      </c>
      <c r="AM153" s="235">
        <f t="shared" si="93"/>
        <v>0.1759090909090909</v>
      </c>
      <c r="AN153" s="238">
        <v>0</v>
      </c>
      <c r="AO153" s="212" t="e">
        <f t="shared" si="130"/>
        <v>#REF!</v>
      </c>
      <c r="AP153" s="224">
        <f t="shared" si="89"/>
        <v>0</v>
      </c>
      <c r="AQ153" s="241" t="e">
        <f t="shared" si="113"/>
        <v>#REF!</v>
      </c>
      <c r="AR153" s="244">
        <f t="shared" si="119"/>
        <v>13860</v>
      </c>
      <c r="AS153" s="17">
        <f t="shared" si="120"/>
        <v>1223</v>
      </c>
      <c r="AT153" s="17">
        <f t="shared" si="121"/>
        <v>387282518</v>
      </c>
      <c r="AU153" s="17">
        <f t="shared" si="122"/>
        <v>1338</v>
      </c>
      <c r="AV153" s="188" t="e">
        <f t="shared" si="131"/>
        <v>#REF!</v>
      </c>
      <c r="AW153" s="246">
        <f t="shared" si="96"/>
        <v>9.6536796536796532E-2</v>
      </c>
    </row>
    <row r="154" spans="1:49" ht="15.75">
      <c r="A154" s="185">
        <v>13020277</v>
      </c>
      <c r="B154" s="185" t="s">
        <v>249</v>
      </c>
      <c r="C154" s="186">
        <v>20</v>
      </c>
      <c r="D154" s="17" t="e">
        <f>'بودجه 1402-ماهانه'!M148</f>
        <v>#REF!</v>
      </c>
      <c r="E154" s="17" t="e">
        <f>'بودجه 1402-ماهانه'!N148</f>
        <v>#REF!</v>
      </c>
      <c r="F154" s="17">
        <v>144000</v>
      </c>
      <c r="G154" s="228" t="e">
        <f t="shared" si="123"/>
        <v>#REF!</v>
      </c>
      <c r="H154" s="230">
        <f t="shared" si="114"/>
        <v>7200</v>
      </c>
      <c r="I154" s="232">
        <v>418</v>
      </c>
      <c r="J154" s="17">
        <v>132366388</v>
      </c>
      <c r="K154" s="256">
        <v>418</v>
      </c>
      <c r="L154" s="188" t="e">
        <f t="shared" si="125"/>
        <v>#REF!</v>
      </c>
      <c r="M154" s="235">
        <f t="shared" si="91"/>
        <v>5.8055555555555555E-2</v>
      </c>
      <c r="N154" s="238">
        <v>0</v>
      </c>
      <c r="O154" s="212" t="e">
        <f t="shared" si="126"/>
        <v>#REF!</v>
      </c>
      <c r="P154" s="224">
        <f t="shared" si="115"/>
        <v>0</v>
      </c>
      <c r="Q154" s="17" t="e">
        <f>'بودجه 1402-ماهانه'!O148</f>
        <v>#REF!</v>
      </c>
      <c r="R154" s="17" t="e">
        <f>'بودجه 1402-ماهانه'!P148</f>
        <v>#REF!</v>
      </c>
      <c r="S154" s="17">
        <v>172800</v>
      </c>
      <c r="T154" s="228" t="e">
        <f t="shared" si="124"/>
        <v>#REF!</v>
      </c>
      <c r="U154" s="230">
        <f t="shared" si="116"/>
        <v>8640</v>
      </c>
      <c r="V154" s="232">
        <v>4380</v>
      </c>
      <c r="W154" s="17">
        <v>1386997080</v>
      </c>
      <c r="X154" s="256">
        <v>4900</v>
      </c>
      <c r="Y154" s="188" t="e">
        <f t="shared" si="127"/>
        <v>#REF!</v>
      </c>
      <c r="Z154" s="235">
        <f t="shared" si="92"/>
        <v>0.56712962962962965</v>
      </c>
      <c r="AA154" s="238">
        <v>9240</v>
      </c>
      <c r="AB154" s="212" t="e">
        <f t="shared" si="128"/>
        <v>#REF!</v>
      </c>
      <c r="AC154" s="224">
        <f t="shared" si="117"/>
        <v>1.0694444444444444</v>
      </c>
      <c r="AD154" s="17" t="e">
        <f>'بودجه 1402-ماهانه'!Q148</f>
        <v>#REF!</v>
      </c>
      <c r="AE154" s="17" t="e">
        <f>'بودجه 1402-ماهانه'!R148</f>
        <v>#REF!</v>
      </c>
      <c r="AF154" s="17">
        <v>288000</v>
      </c>
      <c r="AG154" s="228" t="e">
        <f t="shared" si="112"/>
        <v>#REF!</v>
      </c>
      <c r="AH154" s="230">
        <f t="shared" si="118"/>
        <v>14400</v>
      </c>
      <c r="AI154" s="232">
        <v>448</v>
      </c>
      <c r="AJ154" s="17">
        <v>141866368</v>
      </c>
      <c r="AK154" s="256">
        <v>490</v>
      </c>
      <c r="AL154" s="188" t="e">
        <f t="shared" si="129"/>
        <v>#REF!</v>
      </c>
      <c r="AM154" s="235">
        <f t="shared" si="93"/>
        <v>3.4027777777777775E-2</v>
      </c>
      <c r="AN154" s="238">
        <v>2040</v>
      </c>
      <c r="AO154" s="212" t="e">
        <f t="shared" si="130"/>
        <v>#REF!</v>
      </c>
      <c r="AP154" s="224">
        <f t="shared" si="89"/>
        <v>0.14166666666666666</v>
      </c>
      <c r="AQ154" s="241" t="e">
        <f t="shared" si="113"/>
        <v>#REF!</v>
      </c>
      <c r="AR154" s="244">
        <f t="shared" si="119"/>
        <v>30240</v>
      </c>
      <c r="AS154" s="17">
        <f t="shared" si="120"/>
        <v>5246</v>
      </c>
      <c r="AT154" s="17">
        <f t="shared" si="121"/>
        <v>1661229836</v>
      </c>
      <c r="AU154" s="17">
        <f t="shared" si="122"/>
        <v>5808</v>
      </c>
      <c r="AV154" s="188" t="e">
        <f t="shared" si="131"/>
        <v>#REF!</v>
      </c>
      <c r="AW154" s="246">
        <f t="shared" si="96"/>
        <v>0.19206349206349208</v>
      </c>
    </row>
    <row r="155" spans="1:49" ht="15.75">
      <c r="A155" s="185">
        <v>13670201</v>
      </c>
      <c r="B155" s="185" t="s">
        <v>353</v>
      </c>
      <c r="C155" s="186">
        <v>1</v>
      </c>
      <c r="D155" s="17" t="e">
        <f>'بودجه 1402-ماهانه'!M149</f>
        <v>#REF!</v>
      </c>
      <c r="E155" s="17" t="e">
        <f>'بودجه 1402-ماهانه'!N149</f>
        <v>#REF!</v>
      </c>
      <c r="F155" s="17">
        <v>60000</v>
      </c>
      <c r="G155" s="228" t="e">
        <f t="shared" si="123"/>
        <v>#REF!</v>
      </c>
      <c r="H155" s="230">
        <f t="shared" si="114"/>
        <v>60000</v>
      </c>
      <c r="I155" s="232">
        <v>55214</v>
      </c>
      <c r="J155" s="17">
        <v>5611149018</v>
      </c>
      <c r="K155" s="256">
        <v>55214</v>
      </c>
      <c r="L155" s="188" t="e">
        <f t="shared" si="125"/>
        <v>#REF!</v>
      </c>
      <c r="M155" s="235">
        <f t="shared" si="91"/>
        <v>0.92023333333333335</v>
      </c>
      <c r="N155" s="238">
        <v>241472</v>
      </c>
      <c r="O155" s="212" t="e">
        <f t="shared" si="126"/>
        <v>#REF!</v>
      </c>
      <c r="P155" s="224">
        <f t="shared" si="115"/>
        <v>4.0245333333333333</v>
      </c>
      <c r="Q155" s="17" t="e">
        <f>'بودجه 1402-ماهانه'!O149</f>
        <v>#REF!</v>
      </c>
      <c r="R155" s="17" t="e">
        <f>'بودجه 1402-ماهانه'!P149</f>
        <v>#REF!</v>
      </c>
      <c r="S155" s="17">
        <v>72000</v>
      </c>
      <c r="T155" s="228" t="e">
        <f t="shared" si="124"/>
        <v>#REF!</v>
      </c>
      <c r="U155" s="230">
        <f t="shared" si="116"/>
        <v>72000</v>
      </c>
      <c r="V155" s="232">
        <v>85490</v>
      </c>
      <c r="W155" s="17">
        <v>8694183257</v>
      </c>
      <c r="X155" s="256">
        <v>85490</v>
      </c>
      <c r="Y155" s="188" t="e">
        <f t="shared" si="127"/>
        <v>#REF!</v>
      </c>
      <c r="Z155" s="235">
        <f t="shared" si="92"/>
        <v>1.1873611111111111</v>
      </c>
      <c r="AA155" s="238">
        <v>235360</v>
      </c>
      <c r="AB155" s="212" t="e">
        <f t="shared" si="128"/>
        <v>#REF!</v>
      </c>
      <c r="AC155" s="224">
        <f t="shared" si="117"/>
        <v>3.2688888888888887</v>
      </c>
      <c r="AD155" s="17" t="e">
        <f>'بودجه 1402-ماهانه'!Q149</f>
        <v>#REF!</v>
      </c>
      <c r="AE155" s="17" t="e">
        <f>'بودجه 1402-ماهانه'!R149</f>
        <v>#REF!</v>
      </c>
      <c r="AF155" s="17">
        <v>120000</v>
      </c>
      <c r="AG155" s="228" t="e">
        <f t="shared" si="112"/>
        <v>#REF!</v>
      </c>
      <c r="AH155" s="230">
        <f t="shared" si="118"/>
        <v>120000</v>
      </c>
      <c r="AI155" s="232">
        <v>103555</v>
      </c>
      <c r="AJ155" s="17">
        <v>10531543500</v>
      </c>
      <c r="AK155" s="256">
        <v>103595</v>
      </c>
      <c r="AL155" s="188" t="e">
        <f t="shared" si="129"/>
        <v>#REF!</v>
      </c>
      <c r="AM155" s="235">
        <f t="shared" si="93"/>
        <v>0.86329166666666668</v>
      </c>
      <c r="AN155" s="238">
        <v>0</v>
      </c>
      <c r="AO155" s="212" t="e">
        <f t="shared" si="130"/>
        <v>#REF!</v>
      </c>
      <c r="AP155" s="224">
        <f t="shared" si="89"/>
        <v>0</v>
      </c>
      <c r="AQ155" s="241" t="e">
        <f t="shared" si="113"/>
        <v>#REF!</v>
      </c>
      <c r="AR155" s="244">
        <f t="shared" si="119"/>
        <v>252000</v>
      </c>
      <c r="AS155" s="17">
        <f t="shared" si="120"/>
        <v>244259</v>
      </c>
      <c r="AT155" s="17">
        <f t="shared" si="121"/>
        <v>24836875775</v>
      </c>
      <c r="AU155" s="17">
        <f t="shared" si="122"/>
        <v>244299</v>
      </c>
      <c r="AV155" s="188" t="e">
        <f t="shared" si="131"/>
        <v>#REF!</v>
      </c>
      <c r="AW155" s="246">
        <f t="shared" si="96"/>
        <v>0.96944047619047624</v>
      </c>
    </row>
    <row r="156" spans="1:49" ht="15.75">
      <c r="A156" s="185">
        <v>13070209</v>
      </c>
      <c r="B156" s="185" t="s">
        <v>204</v>
      </c>
      <c r="C156" s="186">
        <v>1</v>
      </c>
      <c r="D156" s="17" t="e">
        <f>'بودجه 1402-ماهانه'!M150</f>
        <v>#REF!</v>
      </c>
      <c r="E156" s="17" t="e">
        <f>'بودجه 1402-ماهانه'!N150</f>
        <v>#REF!</v>
      </c>
      <c r="F156" s="17">
        <v>49500</v>
      </c>
      <c r="G156" s="228" t="e">
        <f t="shared" si="123"/>
        <v>#REF!</v>
      </c>
      <c r="H156" s="230">
        <f t="shared" si="114"/>
        <v>49500</v>
      </c>
      <c r="I156" s="232">
        <v>20424</v>
      </c>
      <c r="J156" s="17">
        <v>1801715601</v>
      </c>
      <c r="K156" s="256">
        <v>23445</v>
      </c>
      <c r="L156" s="188" t="e">
        <f t="shared" si="125"/>
        <v>#REF!</v>
      </c>
      <c r="M156" s="235">
        <f t="shared" si="91"/>
        <v>0.47363636363636363</v>
      </c>
      <c r="N156" s="238">
        <v>0</v>
      </c>
      <c r="O156" s="212" t="e">
        <f t="shared" si="126"/>
        <v>#REF!</v>
      </c>
      <c r="P156" s="224">
        <f t="shared" si="115"/>
        <v>0</v>
      </c>
      <c r="Q156" s="17" t="e">
        <f>'بودجه 1402-ماهانه'!O150</f>
        <v>#REF!</v>
      </c>
      <c r="R156" s="17" t="e">
        <f>'بودجه 1402-ماهانه'!P150</f>
        <v>#REF!</v>
      </c>
      <c r="S156" s="17">
        <v>59400</v>
      </c>
      <c r="T156" s="228" t="e">
        <f t="shared" si="124"/>
        <v>#REF!</v>
      </c>
      <c r="U156" s="230">
        <f t="shared" si="116"/>
        <v>59400</v>
      </c>
      <c r="V156" s="232">
        <v>27862</v>
      </c>
      <c r="W156" s="17">
        <v>2455599029</v>
      </c>
      <c r="X156" s="256">
        <v>31689</v>
      </c>
      <c r="Y156" s="188" t="e">
        <f t="shared" si="127"/>
        <v>#REF!</v>
      </c>
      <c r="Z156" s="235">
        <f t="shared" si="92"/>
        <v>0.53348484848484845</v>
      </c>
      <c r="AA156" s="238">
        <v>0</v>
      </c>
      <c r="AB156" s="212" t="e">
        <f t="shared" si="128"/>
        <v>#REF!</v>
      </c>
      <c r="AC156" s="224">
        <f t="shared" si="117"/>
        <v>0</v>
      </c>
      <c r="AD156" s="17" t="e">
        <f>'بودجه 1402-ماهانه'!Q150</f>
        <v>#REF!</v>
      </c>
      <c r="AE156" s="17" t="e">
        <f>'بودجه 1402-ماهانه'!R150</f>
        <v>#REF!</v>
      </c>
      <c r="AF156" s="17">
        <v>99000</v>
      </c>
      <c r="AG156" s="228" t="e">
        <f t="shared" si="112"/>
        <v>#REF!</v>
      </c>
      <c r="AH156" s="230">
        <f t="shared" si="118"/>
        <v>99000</v>
      </c>
      <c r="AI156" s="232">
        <v>14817</v>
      </c>
      <c r="AJ156" s="17">
        <v>1305307242</v>
      </c>
      <c r="AK156" s="256">
        <v>16043</v>
      </c>
      <c r="AL156" s="188" t="e">
        <f t="shared" si="129"/>
        <v>#REF!</v>
      </c>
      <c r="AM156" s="235">
        <f t="shared" si="93"/>
        <v>0.16205050505050506</v>
      </c>
      <c r="AN156" s="238">
        <v>0</v>
      </c>
      <c r="AO156" s="212" t="e">
        <f t="shared" si="130"/>
        <v>#REF!</v>
      </c>
      <c r="AP156" s="224">
        <f t="shared" si="89"/>
        <v>0</v>
      </c>
      <c r="AQ156" s="241" t="e">
        <f t="shared" si="113"/>
        <v>#REF!</v>
      </c>
      <c r="AR156" s="244">
        <f t="shared" si="119"/>
        <v>207900</v>
      </c>
      <c r="AS156" s="17">
        <f t="shared" si="120"/>
        <v>63103</v>
      </c>
      <c r="AT156" s="17">
        <f t="shared" si="121"/>
        <v>5562621872</v>
      </c>
      <c r="AU156" s="17">
        <f t="shared" si="122"/>
        <v>71177</v>
      </c>
      <c r="AV156" s="188" t="e">
        <f t="shared" si="131"/>
        <v>#REF!</v>
      </c>
      <c r="AW156" s="246">
        <f t="shared" si="96"/>
        <v>0.34236171236171237</v>
      </c>
    </row>
    <row r="157" spans="1:49" ht="15.75">
      <c r="A157" s="185">
        <v>13070202</v>
      </c>
      <c r="B157" s="185" t="s">
        <v>628</v>
      </c>
      <c r="C157" s="186">
        <v>1</v>
      </c>
      <c r="D157" s="17" t="e">
        <f>'بودجه 1402-ماهانه'!M151</f>
        <v>#REF!</v>
      </c>
      <c r="E157" s="17" t="e">
        <f>'بودجه 1402-ماهانه'!N151</f>
        <v>#REF!</v>
      </c>
      <c r="F157" s="17">
        <v>19800</v>
      </c>
      <c r="G157" s="228" t="e">
        <f t="shared" si="123"/>
        <v>#REF!</v>
      </c>
      <c r="H157" s="230">
        <f t="shared" si="114"/>
        <v>19800</v>
      </c>
      <c r="I157" s="232">
        <v>12</v>
      </c>
      <c r="J157" s="17">
        <v>864408</v>
      </c>
      <c r="K157" s="256">
        <v>12</v>
      </c>
      <c r="L157" s="191" t="e">
        <f t="shared" si="125"/>
        <v>#REF!</v>
      </c>
      <c r="M157" s="235">
        <f t="shared" si="91"/>
        <v>6.0606060606060606E-4</v>
      </c>
      <c r="N157" s="238">
        <v>0</v>
      </c>
      <c r="O157" s="212" t="e">
        <f t="shared" si="126"/>
        <v>#REF!</v>
      </c>
      <c r="P157" s="224">
        <f t="shared" si="115"/>
        <v>0</v>
      </c>
      <c r="Q157" s="17" t="e">
        <f>'بودجه 1402-ماهانه'!O151</f>
        <v>#REF!</v>
      </c>
      <c r="R157" s="17" t="e">
        <f>'بودجه 1402-ماهانه'!P151</f>
        <v>#REF!</v>
      </c>
      <c r="S157" s="17">
        <v>23760</v>
      </c>
      <c r="T157" s="228" t="e">
        <f t="shared" si="124"/>
        <v>#REF!</v>
      </c>
      <c r="U157" s="230">
        <f t="shared" si="116"/>
        <v>23760</v>
      </c>
      <c r="V157" s="232">
        <v>1</v>
      </c>
      <c r="W157" s="17">
        <v>89835</v>
      </c>
      <c r="X157" s="256">
        <v>1</v>
      </c>
      <c r="Y157" s="191" t="e">
        <f t="shared" si="127"/>
        <v>#REF!</v>
      </c>
      <c r="Z157" s="235">
        <f t="shared" si="92"/>
        <v>4.208754208754209E-5</v>
      </c>
      <c r="AA157" s="238">
        <v>0</v>
      </c>
      <c r="AB157" s="212" t="e">
        <f t="shared" si="128"/>
        <v>#REF!</v>
      </c>
      <c r="AC157" s="224">
        <f t="shared" si="117"/>
        <v>0</v>
      </c>
      <c r="AD157" s="17" t="e">
        <f>'بودجه 1402-ماهانه'!Q151</f>
        <v>#REF!</v>
      </c>
      <c r="AE157" s="17" t="e">
        <f>'بودجه 1402-ماهانه'!R151</f>
        <v>#REF!</v>
      </c>
      <c r="AF157" s="17">
        <v>39600</v>
      </c>
      <c r="AG157" s="228" t="e">
        <f t="shared" si="112"/>
        <v>#REF!</v>
      </c>
      <c r="AH157" s="230">
        <f t="shared" si="118"/>
        <v>39600</v>
      </c>
      <c r="AI157" s="232"/>
      <c r="AJ157" s="17"/>
      <c r="AK157" s="256">
        <v>0</v>
      </c>
      <c r="AL157" s="191" t="e">
        <f t="shared" si="129"/>
        <v>#REF!</v>
      </c>
      <c r="AM157" s="235">
        <f t="shared" si="93"/>
        <v>0</v>
      </c>
      <c r="AN157" s="238">
        <v>0</v>
      </c>
      <c r="AO157" s="212" t="e">
        <f t="shared" si="130"/>
        <v>#REF!</v>
      </c>
      <c r="AP157" s="224">
        <f t="shared" si="89"/>
        <v>0</v>
      </c>
      <c r="AQ157" s="241" t="e">
        <f t="shared" si="113"/>
        <v>#REF!</v>
      </c>
      <c r="AR157" s="244">
        <f t="shared" si="119"/>
        <v>83160</v>
      </c>
      <c r="AS157" s="17">
        <f t="shared" si="120"/>
        <v>13</v>
      </c>
      <c r="AT157" s="17">
        <f t="shared" si="121"/>
        <v>954243</v>
      </c>
      <c r="AU157" s="17">
        <f t="shared" si="122"/>
        <v>13</v>
      </c>
      <c r="AV157" s="191" t="e">
        <f t="shared" si="131"/>
        <v>#REF!</v>
      </c>
      <c r="AW157" s="246">
        <f t="shared" si="96"/>
        <v>1.5632515632515632E-4</v>
      </c>
    </row>
    <row r="158" spans="1:49" ht="15.75">
      <c r="A158" s="185">
        <v>13070213</v>
      </c>
      <c r="B158" s="185" t="s">
        <v>354</v>
      </c>
      <c r="C158" s="186">
        <v>1</v>
      </c>
      <c r="D158" s="17" t="e">
        <f>'بودجه 1402-ماهانه'!M152</f>
        <v>#REF!</v>
      </c>
      <c r="E158" s="17" t="e">
        <f>'بودجه 1402-ماهانه'!N152</f>
        <v>#REF!</v>
      </c>
      <c r="F158" s="17">
        <v>132600</v>
      </c>
      <c r="G158" s="228" t="e">
        <f t="shared" si="123"/>
        <v>#REF!</v>
      </c>
      <c r="H158" s="230">
        <f t="shared" si="114"/>
        <v>132600</v>
      </c>
      <c r="I158" s="232">
        <v>1640</v>
      </c>
      <c r="J158" s="17">
        <v>287000000</v>
      </c>
      <c r="K158" s="256">
        <v>1640</v>
      </c>
      <c r="L158" s="188" t="e">
        <f t="shared" si="125"/>
        <v>#REF!</v>
      </c>
      <c r="M158" s="235">
        <f t="shared" si="91"/>
        <v>1.2368024132730015E-2</v>
      </c>
      <c r="N158" s="238">
        <v>0</v>
      </c>
      <c r="O158" s="212" t="e">
        <f t="shared" si="126"/>
        <v>#REF!</v>
      </c>
      <c r="P158" s="224">
        <f t="shared" si="115"/>
        <v>0</v>
      </c>
      <c r="Q158" s="17" t="e">
        <f>'بودجه 1402-ماهانه'!O152</f>
        <v>#REF!</v>
      </c>
      <c r="R158" s="17" t="e">
        <f>'بودجه 1402-ماهانه'!P152</f>
        <v>#REF!</v>
      </c>
      <c r="S158" s="17">
        <v>159120</v>
      </c>
      <c r="T158" s="228" t="e">
        <f t="shared" si="124"/>
        <v>#REF!</v>
      </c>
      <c r="U158" s="230">
        <f t="shared" si="116"/>
        <v>159120</v>
      </c>
      <c r="V158" s="232">
        <v>6918</v>
      </c>
      <c r="W158" s="17">
        <v>1210650000</v>
      </c>
      <c r="X158" s="256">
        <v>6969</v>
      </c>
      <c r="Y158" s="188" t="e">
        <f t="shared" si="127"/>
        <v>#REF!</v>
      </c>
      <c r="Z158" s="235">
        <f t="shared" si="92"/>
        <v>4.3797134238310706E-2</v>
      </c>
      <c r="AA158" s="238">
        <v>0</v>
      </c>
      <c r="AB158" s="212" t="e">
        <f t="shared" si="128"/>
        <v>#REF!</v>
      </c>
      <c r="AC158" s="224">
        <f t="shared" si="117"/>
        <v>0</v>
      </c>
      <c r="AD158" s="17" t="e">
        <f>'بودجه 1402-ماهانه'!Q152</f>
        <v>#REF!</v>
      </c>
      <c r="AE158" s="17" t="e">
        <f>'بودجه 1402-ماهانه'!R152</f>
        <v>#REF!</v>
      </c>
      <c r="AF158" s="17">
        <v>265200</v>
      </c>
      <c r="AG158" s="228" t="e">
        <f t="shared" si="112"/>
        <v>#REF!</v>
      </c>
      <c r="AH158" s="230">
        <f t="shared" si="118"/>
        <v>265200</v>
      </c>
      <c r="AI158" s="232">
        <v>30338</v>
      </c>
      <c r="AJ158" s="17">
        <v>5466650000</v>
      </c>
      <c r="AK158" s="256">
        <v>31603</v>
      </c>
      <c r="AL158" s="188" t="e">
        <f t="shared" si="129"/>
        <v>#REF!</v>
      </c>
      <c r="AM158" s="235">
        <f t="shared" si="93"/>
        <v>0.11916666666666667</v>
      </c>
      <c r="AN158" s="238">
        <v>0</v>
      </c>
      <c r="AO158" s="212" t="e">
        <f t="shared" si="130"/>
        <v>#REF!</v>
      </c>
      <c r="AP158" s="224">
        <f t="shared" si="89"/>
        <v>0</v>
      </c>
      <c r="AQ158" s="241" t="e">
        <f t="shared" si="113"/>
        <v>#REF!</v>
      </c>
      <c r="AR158" s="244">
        <f t="shared" si="119"/>
        <v>556920</v>
      </c>
      <c r="AS158" s="17">
        <f t="shared" si="120"/>
        <v>38896</v>
      </c>
      <c r="AT158" s="17">
        <f t="shared" si="121"/>
        <v>6964300000</v>
      </c>
      <c r="AU158" s="17">
        <f t="shared" si="122"/>
        <v>40212</v>
      </c>
      <c r="AV158" s="188" t="e">
        <f t="shared" si="131"/>
        <v>#REF!</v>
      </c>
      <c r="AW158" s="246">
        <f t="shared" si="96"/>
        <v>7.2204266321913374E-2</v>
      </c>
    </row>
    <row r="159" spans="1:49" ht="15.75">
      <c r="A159" s="185">
        <v>13070200</v>
      </c>
      <c r="B159" s="185" t="s">
        <v>355</v>
      </c>
      <c r="C159" s="186">
        <v>1</v>
      </c>
      <c r="D159" s="17" t="e">
        <f>'بودجه 1402-ماهانه'!M153</f>
        <v>#REF!</v>
      </c>
      <c r="E159" s="17" t="e">
        <f>'بودجه 1402-ماهانه'!N153</f>
        <v>#REF!</v>
      </c>
      <c r="F159" s="17">
        <v>280800</v>
      </c>
      <c r="G159" s="228" t="e">
        <f t="shared" si="123"/>
        <v>#REF!</v>
      </c>
      <c r="H159" s="230">
        <f t="shared" si="114"/>
        <v>280800</v>
      </c>
      <c r="I159" s="232">
        <v>29531</v>
      </c>
      <c r="J159" s="17">
        <v>3210404039</v>
      </c>
      <c r="K159" s="256">
        <v>29524</v>
      </c>
      <c r="L159" s="188" t="e">
        <f t="shared" si="125"/>
        <v>#REF!</v>
      </c>
      <c r="M159" s="235">
        <f t="shared" si="91"/>
        <v>0.10514245014245015</v>
      </c>
      <c r="N159" s="238">
        <v>120070</v>
      </c>
      <c r="O159" s="212" t="e">
        <f t="shared" si="126"/>
        <v>#REF!</v>
      </c>
      <c r="P159" s="224">
        <f t="shared" si="115"/>
        <v>0.42759971509971512</v>
      </c>
      <c r="Q159" s="17" t="e">
        <f>'بودجه 1402-ماهانه'!O153</f>
        <v>#REF!</v>
      </c>
      <c r="R159" s="17" t="e">
        <f>'بودجه 1402-ماهانه'!P153</f>
        <v>#REF!</v>
      </c>
      <c r="S159" s="17">
        <v>336960</v>
      </c>
      <c r="T159" s="228" t="e">
        <f t="shared" si="124"/>
        <v>#REF!</v>
      </c>
      <c r="U159" s="230">
        <f t="shared" si="116"/>
        <v>336960</v>
      </c>
      <c r="V159" s="232">
        <v>43169</v>
      </c>
      <c r="W159" s="17">
        <v>4609543705</v>
      </c>
      <c r="X159" s="256">
        <v>43807</v>
      </c>
      <c r="Y159" s="188" t="e">
        <f t="shared" si="127"/>
        <v>#REF!</v>
      </c>
      <c r="Z159" s="235">
        <f t="shared" si="92"/>
        <v>0.13000652896486231</v>
      </c>
      <c r="AA159" s="238">
        <v>0</v>
      </c>
      <c r="AB159" s="212" t="e">
        <f t="shared" si="128"/>
        <v>#REF!</v>
      </c>
      <c r="AC159" s="224">
        <f t="shared" si="117"/>
        <v>0</v>
      </c>
      <c r="AD159" s="17" t="e">
        <f>'بودجه 1402-ماهانه'!Q153</f>
        <v>#REF!</v>
      </c>
      <c r="AE159" s="17" t="e">
        <f>'بودجه 1402-ماهانه'!R153</f>
        <v>#REF!</v>
      </c>
      <c r="AF159" s="17">
        <v>561600</v>
      </c>
      <c r="AG159" s="228" t="e">
        <f t="shared" si="112"/>
        <v>#REF!</v>
      </c>
      <c r="AH159" s="230">
        <f t="shared" si="118"/>
        <v>561600</v>
      </c>
      <c r="AI159" s="232">
        <v>93529</v>
      </c>
      <c r="AJ159" s="17">
        <v>9811565619</v>
      </c>
      <c r="AK159" s="256">
        <v>94925</v>
      </c>
      <c r="AL159" s="188" t="e">
        <f t="shared" si="129"/>
        <v>#REF!</v>
      </c>
      <c r="AM159" s="235">
        <f t="shared" si="93"/>
        <v>0.16902599715099714</v>
      </c>
      <c r="AN159" s="238">
        <v>0</v>
      </c>
      <c r="AO159" s="212" t="e">
        <f t="shared" si="130"/>
        <v>#REF!</v>
      </c>
      <c r="AP159" s="224">
        <f t="shared" si="89"/>
        <v>0</v>
      </c>
      <c r="AQ159" s="241" t="e">
        <f t="shared" si="113"/>
        <v>#REF!</v>
      </c>
      <c r="AR159" s="244">
        <f t="shared" si="119"/>
        <v>1179360</v>
      </c>
      <c r="AS159" s="17">
        <f t="shared" si="120"/>
        <v>166229</v>
      </c>
      <c r="AT159" s="17">
        <f t="shared" si="121"/>
        <v>17631513363</v>
      </c>
      <c r="AU159" s="17">
        <f t="shared" si="122"/>
        <v>168256</v>
      </c>
      <c r="AV159" s="188" t="e">
        <f t="shared" si="131"/>
        <v>#REF!</v>
      </c>
      <c r="AW159" s="246">
        <f t="shared" si="96"/>
        <v>0.142667209333876</v>
      </c>
    </row>
    <row r="160" spans="1:49" ht="15.75">
      <c r="A160" s="185">
        <v>13070210</v>
      </c>
      <c r="B160" s="185" t="s">
        <v>356</v>
      </c>
      <c r="C160" s="186">
        <v>1</v>
      </c>
      <c r="D160" s="17" t="e">
        <f>'بودجه 1402-ماهانه'!M154</f>
        <v>#REF!</v>
      </c>
      <c r="E160" s="17" t="e">
        <f>'بودجه 1402-ماهانه'!N154</f>
        <v>#REF!</v>
      </c>
      <c r="F160" s="17">
        <v>0</v>
      </c>
      <c r="G160" s="228" t="e">
        <f t="shared" si="123"/>
        <v>#REF!</v>
      </c>
      <c r="H160" s="230">
        <f t="shared" si="114"/>
        <v>0</v>
      </c>
      <c r="I160" s="232"/>
      <c r="J160" s="17"/>
      <c r="K160" s="256">
        <v>0</v>
      </c>
      <c r="L160" s="188"/>
      <c r="M160" s="235" t="e">
        <f t="shared" si="91"/>
        <v>#DIV/0!</v>
      </c>
      <c r="N160" s="238">
        <v>0</v>
      </c>
      <c r="O160" s="212"/>
      <c r="P160" s="224"/>
      <c r="Q160" s="17" t="e">
        <f>'بودجه 1402-ماهانه'!O154</f>
        <v>#REF!</v>
      </c>
      <c r="R160" s="17" t="e">
        <f>'بودجه 1402-ماهانه'!P154</f>
        <v>#REF!</v>
      </c>
      <c r="S160" s="17">
        <v>0</v>
      </c>
      <c r="T160" s="228" t="e">
        <f t="shared" si="124"/>
        <v>#REF!</v>
      </c>
      <c r="U160" s="230">
        <f t="shared" si="116"/>
        <v>0</v>
      </c>
      <c r="V160" s="232"/>
      <c r="W160" s="17"/>
      <c r="X160" s="256">
        <v>0</v>
      </c>
      <c r="Y160" s="188"/>
      <c r="Z160" s="235" t="e">
        <f t="shared" si="92"/>
        <v>#DIV/0!</v>
      </c>
      <c r="AA160" s="238">
        <v>0</v>
      </c>
      <c r="AB160" s="212"/>
      <c r="AC160" s="224"/>
      <c r="AD160" s="17" t="e">
        <f>'بودجه 1402-ماهانه'!Q154</f>
        <v>#REF!</v>
      </c>
      <c r="AE160" s="17" t="e">
        <f>'بودجه 1402-ماهانه'!R154</f>
        <v>#REF!</v>
      </c>
      <c r="AF160" s="17">
        <v>0</v>
      </c>
      <c r="AG160" s="228" t="e">
        <f t="shared" si="112"/>
        <v>#REF!</v>
      </c>
      <c r="AH160" s="230">
        <f t="shared" si="118"/>
        <v>0</v>
      </c>
      <c r="AI160" s="232">
        <v>40</v>
      </c>
      <c r="AJ160" s="17">
        <v>4009600</v>
      </c>
      <c r="AK160" s="256">
        <v>70</v>
      </c>
      <c r="AL160" s="188"/>
      <c r="AM160" s="235" t="e">
        <f t="shared" si="93"/>
        <v>#DIV/0!</v>
      </c>
      <c r="AN160" s="238">
        <v>0</v>
      </c>
      <c r="AO160" s="212"/>
      <c r="AP160" s="224"/>
      <c r="AQ160" s="241" t="e">
        <f t="shared" si="113"/>
        <v>#REF!</v>
      </c>
      <c r="AR160" s="244">
        <f t="shared" si="119"/>
        <v>0</v>
      </c>
      <c r="AS160" s="17">
        <f t="shared" si="120"/>
        <v>40</v>
      </c>
      <c r="AT160" s="17">
        <f t="shared" si="121"/>
        <v>4009600</v>
      </c>
      <c r="AU160" s="17">
        <f t="shared" si="122"/>
        <v>70</v>
      </c>
      <c r="AV160" s="188"/>
      <c r="AW160" s="246" t="e">
        <f t="shared" si="96"/>
        <v>#DIV/0!</v>
      </c>
    </row>
    <row r="161" spans="1:49" ht="15.75">
      <c r="A161" s="185">
        <v>13070211</v>
      </c>
      <c r="B161" s="185" t="s">
        <v>200</v>
      </c>
      <c r="C161" s="186">
        <v>1</v>
      </c>
      <c r="D161" s="17" t="e">
        <f>'بودجه 1402-ماهانه'!M155</f>
        <v>#REF!</v>
      </c>
      <c r="E161" s="17" t="e">
        <f>'بودجه 1402-ماهانه'!N155</f>
        <v>#REF!</v>
      </c>
      <c r="F161" s="17">
        <v>3900</v>
      </c>
      <c r="G161" s="228" t="e">
        <f t="shared" si="123"/>
        <v>#REF!</v>
      </c>
      <c r="H161" s="230">
        <f t="shared" si="114"/>
        <v>3900</v>
      </c>
      <c r="I161" s="232"/>
      <c r="J161" s="17"/>
      <c r="K161" s="256">
        <v>0</v>
      </c>
      <c r="L161" s="188" t="e">
        <f t="shared" ref="L161:L170" si="132">I161/G161</f>
        <v>#REF!</v>
      </c>
      <c r="M161" s="235">
        <f t="shared" si="91"/>
        <v>0</v>
      </c>
      <c r="N161" s="238">
        <v>0</v>
      </c>
      <c r="O161" s="212" t="e">
        <f t="shared" ref="O161:O171" si="133">N161/G161</f>
        <v>#REF!</v>
      </c>
      <c r="P161" s="224">
        <f t="shared" si="115"/>
        <v>0</v>
      </c>
      <c r="Q161" s="17" t="e">
        <f>'بودجه 1402-ماهانه'!O155</f>
        <v>#REF!</v>
      </c>
      <c r="R161" s="17" t="e">
        <f>'بودجه 1402-ماهانه'!P155</f>
        <v>#REF!</v>
      </c>
      <c r="S161" s="17">
        <v>4680</v>
      </c>
      <c r="T161" s="228" t="e">
        <f t="shared" si="124"/>
        <v>#REF!</v>
      </c>
      <c r="U161" s="230">
        <f t="shared" si="116"/>
        <v>4680</v>
      </c>
      <c r="V161" s="232"/>
      <c r="W161" s="17"/>
      <c r="X161" s="256">
        <v>0</v>
      </c>
      <c r="Y161" s="188" t="e">
        <f t="shared" ref="Y161:Y170" si="134">V161/T161</f>
        <v>#REF!</v>
      </c>
      <c r="Z161" s="235">
        <f t="shared" si="92"/>
        <v>0</v>
      </c>
      <c r="AA161" s="238">
        <v>0</v>
      </c>
      <c r="AB161" s="212" t="e">
        <f t="shared" ref="AB161:AB170" si="135">AA161/T161</f>
        <v>#REF!</v>
      </c>
      <c r="AC161" s="224">
        <f t="shared" si="117"/>
        <v>0</v>
      </c>
      <c r="AD161" s="17" t="e">
        <f>'بودجه 1402-ماهانه'!Q155</f>
        <v>#REF!</v>
      </c>
      <c r="AE161" s="17" t="e">
        <f>'بودجه 1402-ماهانه'!R155</f>
        <v>#REF!</v>
      </c>
      <c r="AF161" s="17">
        <v>7800</v>
      </c>
      <c r="AG161" s="228" t="e">
        <f t="shared" ref="AG161:AG187" si="136">AD161/C161</f>
        <v>#REF!</v>
      </c>
      <c r="AH161" s="230">
        <f t="shared" si="118"/>
        <v>7800</v>
      </c>
      <c r="AI161" s="232"/>
      <c r="AJ161" s="17"/>
      <c r="AK161" s="256">
        <v>0</v>
      </c>
      <c r="AL161" s="188" t="e">
        <f t="shared" ref="AL161:AL170" si="137">AI161/AG161</f>
        <v>#REF!</v>
      </c>
      <c r="AM161" s="235">
        <f t="shared" si="93"/>
        <v>0</v>
      </c>
      <c r="AN161" s="238">
        <v>0</v>
      </c>
      <c r="AO161" s="212" t="e">
        <f t="shared" ref="AO161:AO170" si="138">AN161/AG161</f>
        <v>#REF!</v>
      </c>
      <c r="AP161" s="224">
        <f t="shared" si="89"/>
        <v>0</v>
      </c>
      <c r="AQ161" s="241" t="e">
        <f t="shared" si="113"/>
        <v>#REF!</v>
      </c>
      <c r="AR161" s="244">
        <f t="shared" si="119"/>
        <v>16380</v>
      </c>
      <c r="AS161" s="17">
        <f t="shared" si="120"/>
        <v>0</v>
      </c>
      <c r="AT161" s="17">
        <f t="shared" si="121"/>
        <v>0</v>
      </c>
      <c r="AU161" s="17">
        <f t="shared" si="122"/>
        <v>0</v>
      </c>
      <c r="AV161" s="188" t="e">
        <f t="shared" ref="AV161:AV170" si="139">AS161/AQ161</f>
        <v>#REF!</v>
      </c>
      <c r="AW161" s="246">
        <f t="shared" si="96"/>
        <v>0</v>
      </c>
    </row>
    <row r="162" spans="1:49" ht="15.75">
      <c r="A162" s="185">
        <v>13070203</v>
      </c>
      <c r="B162" s="185" t="s">
        <v>357</v>
      </c>
      <c r="C162" s="186">
        <v>1</v>
      </c>
      <c r="D162" s="17" t="e">
        <f>'بودجه 1402-ماهانه'!M156</f>
        <v>#REF!</v>
      </c>
      <c r="E162" s="17" t="e">
        <f>'بودجه 1402-ماهانه'!N156</f>
        <v>#REF!</v>
      </c>
      <c r="F162" s="17">
        <v>179400</v>
      </c>
      <c r="G162" s="228" t="e">
        <f t="shared" si="123"/>
        <v>#REF!</v>
      </c>
      <c r="H162" s="230">
        <f t="shared" si="114"/>
        <v>179400</v>
      </c>
      <c r="I162" s="232">
        <v>5798</v>
      </c>
      <c r="J162" s="17">
        <v>639308123</v>
      </c>
      <c r="K162" s="256">
        <v>5798</v>
      </c>
      <c r="L162" s="188" t="e">
        <f t="shared" si="132"/>
        <v>#REF!</v>
      </c>
      <c r="M162" s="235">
        <f t="shared" si="91"/>
        <v>3.2318840579710142E-2</v>
      </c>
      <c r="N162" s="238">
        <v>0</v>
      </c>
      <c r="O162" s="212" t="e">
        <f t="shared" si="133"/>
        <v>#REF!</v>
      </c>
      <c r="P162" s="224">
        <f t="shared" si="115"/>
        <v>0</v>
      </c>
      <c r="Q162" s="17" t="e">
        <f>'بودجه 1402-ماهانه'!O156</f>
        <v>#REF!</v>
      </c>
      <c r="R162" s="17" t="e">
        <f>'بودجه 1402-ماهانه'!P156</f>
        <v>#REF!</v>
      </c>
      <c r="S162" s="17">
        <v>215280</v>
      </c>
      <c r="T162" s="228" t="e">
        <f t="shared" si="124"/>
        <v>#REF!</v>
      </c>
      <c r="U162" s="230">
        <f t="shared" si="116"/>
        <v>215280</v>
      </c>
      <c r="V162" s="232">
        <v>28073</v>
      </c>
      <c r="W162" s="17">
        <v>2978633733</v>
      </c>
      <c r="X162" s="256">
        <v>28214</v>
      </c>
      <c r="Y162" s="188" t="e">
        <f t="shared" si="134"/>
        <v>#REF!</v>
      </c>
      <c r="Z162" s="235">
        <f t="shared" si="92"/>
        <v>0.13105722779635823</v>
      </c>
      <c r="AA162" s="238">
        <v>0</v>
      </c>
      <c r="AB162" s="212" t="e">
        <f t="shared" si="135"/>
        <v>#REF!</v>
      </c>
      <c r="AC162" s="224">
        <f t="shared" si="117"/>
        <v>0</v>
      </c>
      <c r="AD162" s="17" t="e">
        <f>'بودجه 1402-ماهانه'!Q156</f>
        <v>#REF!</v>
      </c>
      <c r="AE162" s="17" t="e">
        <f>'بودجه 1402-ماهانه'!R156</f>
        <v>#REF!</v>
      </c>
      <c r="AF162" s="17">
        <v>358800</v>
      </c>
      <c r="AG162" s="228" t="e">
        <f t="shared" si="136"/>
        <v>#REF!</v>
      </c>
      <c r="AH162" s="230">
        <f t="shared" si="118"/>
        <v>358800</v>
      </c>
      <c r="AI162" s="232">
        <v>24608</v>
      </c>
      <c r="AJ162" s="17">
        <v>2677403260</v>
      </c>
      <c r="AK162" s="256">
        <v>24930</v>
      </c>
      <c r="AL162" s="188" t="e">
        <f t="shared" si="137"/>
        <v>#REF!</v>
      </c>
      <c r="AM162" s="235">
        <f t="shared" si="93"/>
        <v>6.9481605351170567E-2</v>
      </c>
      <c r="AN162" s="238">
        <v>0</v>
      </c>
      <c r="AO162" s="212" t="e">
        <f t="shared" si="138"/>
        <v>#REF!</v>
      </c>
      <c r="AP162" s="224">
        <f t="shared" ref="AP162:AP188" si="140">AN162/AH162</f>
        <v>0</v>
      </c>
      <c r="AQ162" s="241" t="e">
        <f t="shared" si="113"/>
        <v>#REF!</v>
      </c>
      <c r="AR162" s="244">
        <f t="shared" si="119"/>
        <v>753480</v>
      </c>
      <c r="AS162" s="17">
        <f t="shared" si="120"/>
        <v>58479</v>
      </c>
      <c r="AT162" s="17">
        <f t="shared" si="121"/>
        <v>6295345116</v>
      </c>
      <c r="AU162" s="17">
        <f t="shared" si="122"/>
        <v>58942</v>
      </c>
      <c r="AV162" s="188" t="e">
        <f t="shared" si="139"/>
        <v>#REF!</v>
      </c>
      <c r="AW162" s="246">
        <f t="shared" si="96"/>
        <v>7.8226363008971705E-2</v>
      </c>
    </row>
    <row r="163" spans="1:49" ht="15.75">
      <c r="A163" s="185">
        <v>13070214</v>
      </c>
      <c r="B163" s="185" t="s">
        <v>202</v>
      </c>
      <c r="C163" s="186">
        <v>1</v>
      </c>
      <c r="D163" s="17" t="e">
        <f>'بودجه 1402-ماهانه'!M157</f>
        <v>#REF!</v>
      </c>
      <c r="E163" s="17" t="e">
        <f>'بودجه 1402-ماهانه'!N157</f>
        <v>#REF!</v>
      </c>
      <c r="F163" s="17">
        <v>78000</v>
      </c>
      <c r="G163" s="228" t="e">
        <f t="shared" si="123"/>
        <v>#REF!</v>
      </c>
      <c r="H163" s="230">
        <f t="shared" si="114"/>
        <v>78000</v>
      </c>
      <c r="I163" s="232">
        <v>837</v>
      </c>
      <c r="J163" s="17">
        <v>119341090</v>
      </c>
      <c r="K163" s="256">
        <v>837</v>
      </c>
      <c r="L163" s="188" t="e">
        <f t="shared" si="132"/>
        <v>#REF!</v>
      </c>
      <c r="M163" s="235">
        <f t="shared" si="91"/>
        <v>1.0730769230769231E-2</v>
      </c>
      <c r="N163" s="238">
        <v>17952</v>
      </c>
      <c r="O163" s="212" t="e">
        <f t="shared" si="133"/>
        <v>#REF!</v>
      </c>
      <c r="P163" s="224">
        <f t="shared" si="115"/>
        <v>0.23015384615384615</v>
      </c>
      <c r="Q163" s="17" t="e">
        <f>'بودجه 1402-ماهانه'!O157</f>
        <v>#REF!</v>
      </c>
      <c r="R163" s="17" t="e">
        <f>'بودجه 1402-ماهانه'!P157</f>
        <v>#REF!</v>
      </c>
      <c r="S163" s="17">
        <v>93600</v>
      </c>
      <c r="T163" s="228" t="e">
        <f t="shared" si="124"/>
        <v>#REF!</v>
      </c>
      <c r="U163" s="230">
        <f t="shared" si="116"/>
        <v>93600</v>
      </c>
      <c r="V163" s="232">
        <v>15333</v>
      </c>
      <c r="W163" s="17">
        <v>2174993120</v>
      </c>
      <c r="X163" s="256">
        <v>15351</v>
      </c>
      <c r="Y163" s="188" t="e">
        <f t="shared" si="134"/>
        <v>#REF!</v>
      </c>
      <c r="Z163" s="235">
        <f t="shared" si="92"/>
        <v>0.16400641025641025</v>
      </c>
      <c r="AA163" s="238">
        <v>748144</v>
      </c>
      <c r="AB163" s="212" t="e">
        <f t="shared" si="135"/>
        <v>#REF!</v>
      </c>
      <c r="AC163" s="224">
        <f t="shared" si="117"/>
        <v>7.9929914529914532</v>
      </c>
      <c r="AD163" s="17" t="e">
        <f>'بودجه 1402-ماهانه'!Q157</f>
        <v>#REF!</v>
      </c>
      <c r="AE163" s="17" t="e">
        <f>'بودجه 1402-ماهانه'!R157</f>
        <v>#REF!</v>
      </c>
      <c r="AF163" s="17">
        <v>156000</v>
      </c>
      <c r="AG163" s="228" t="e">
        <f t="shared" si="136"/>
        <v>#REF!</v>
      </c>
      <c r="AH163" s="230">
        <f t="shared" si="118"/>
        <v>156000</v>
      </c>
      <c r="AI163" s="232">
        <v>20624</v>
      </c>
      <c r="AJ163" s="17">
        <v>2642232410</v>
      </c>
      <c r="AK163" s="256">
        <v>20636</v>
      </c>
      <c r="AL163" s="188" t="e">
        <f t="shared" si="137"/>
        <v>#REF!</v>
      </c>
      <c r="AM163" s="235">
        <f t="shared" si="93"/>
        <v>0.13228205128205128</v>
      </c>
      <c r="AN163" s="238">
        <v>801054</v>
      </c>
      <c r="AO163" s="212" t="e">
        <f t="shared" si="138"/>
        <v>#REF!</v>
      </c>
      <c r="AP163" s="224">
        <f t="shared" si="140"/>
        <v>5.1349615384615381</v>
      </c>
      <c r="AQ163" s="241" t="e">
        <f t="shared" ref="AQ163:AQ188" si="141">G163+T163+AG163</f>
        <v>#REF!</v>
      </c>
      <c r="AR163" s="244">
        <f t="shared" si="119"/>
        <v>327600</v>
      </c>
      <c r="AS163" s="17">
        <f t="shared" si="120"/>
        <v>36794</v>
      </c>
      <c r="AT163" s="17">
        <f t="shared" si="121"/>
        <v>4936566620</v>
      </c>
      <c r="AU163" s="17">
        <f t="shared" si="122"/>
        <v>36824</v>
      </c>
      <c r="AV163" s="188" t="e">
        <f t="shared" si="139"/>
        <v>#REF!</v>
      </c>
      <c r="AW163" s="246">
        <f t="shared" si="96"/>
        <v>0.11240537240537241</v>
      </c>
    </row>
    <row r="164" spans="1:49" ht="15.75">
      <c r="A164" s="185">
        <v>13070215</v>
      </c>
      <c r="B164" s="185" t="s">
        <v>206</v>
      </c>
      <c r="C164" s="186">
        <v>1</v>
      </c>
      <c r="D164" s="17" t="e">
        <f>'بودجه 1402-ماهانه'!M158</f>
        <v>#REF!</v>
      </c>
      <c r="E164" s="17" t="e">
        <f>'بودجه 1402-ماهانه'!N158</f>
        <v>#REF!</v>
      </c>
      <c r="F164" s="17">
        <v>124800</v>
      </c>
      <c r="G164" s="228" t="e">
        <f t="shared" si="123"/>
        <v>#REF!</v>
      </c>
      <c r="H164" s="230">
        <f t="shared" si="114"/>
        <v>124800</v>
      </c>
      <c r="I164" s="232">
        <v>2793</v>
      </c>
      <c r="J164" s="17">
        <v>559032000</v>
      </c>
      <c r="K164" s="256">
        <v>2793</v>
      </c>
      <c r="L164" s="188" t="e">
        <f t="shared" si="132"/>
        <v>#REF!</v>
      </c>
      <c r="M164" s="235">
        <f t="shared" ref="M164:M170" si="142">K164/H164</f>
        <v>2.2379807692307692E-2</v>
      </c>
      <c r="N164" s="238">
        <v>0</v>
      </c>
      <c r="O164" s="212" t="e">
        <f t="shared" si="133"/>
        <v>#REF!</v>
      </c>
      <c r="P164" s="224">
        <f t="shared" si="115"/>
        <v>0</v>
      </c>
      <c r="Q164" s="17" t="e">
        <f>'بودجه 1402-ماهانه'!O158</f>
        <v>#REF!</v>
      </c>
      <c r="R164" s="17" t="e">
        <f>'بودجه 1402-ماهانه'!P158</f>
        <v>#REF!</v>
      </c>
      <c r="S164" s="17">
        <v>149760</v>
      </c>
      <c r="T164" s="228" t="e">
        <f t="shared" si="124"/>
        <v>#REF!</v>
      </c>
      <c r="U164" s="230">
        <f t="shared" si="116"/>
        <v>149760</v>
      </c>
      <c r="V164" s="232">
        <v>4908</v>
      </c>
      <c r="W164" s="17">
        <v>983166000</v>
      </c>
      <c r="X164" s="256">
        <v>5036</v>
      </c>
      <c r="Y164" s="188" t="e">
        <f t="shared" si="134"/>
        <v>#REF!</v>
      </c>
      <c r="Z164" s="235">
        <f t="shared" ref="Z164:Z170" si="143">X164/U164</f>
        <v>3.3627136752136751E-2</v>
      </c>
      <c r="AA164" s="238">
        <v>0</v>
      </c>
      <c r="AB164" s="212" t="e">
        <f t="shared" si="135"/>
        <v>#REF!</v>
      </c>
      <c r="AC164" s="224">
        <f t="shared" si="117"/>
        <v>0</v>
      </c>
      <c r="AD164" s="17" t="e">
        <f>'بودجه 1402-ماهانه'!Q158</f>
        <v>#REF!</v>
      </c>
      <c r="AE164" s="17" t="e">
        <f>'بودجه 1402-ماهانه'!R158</f>
        <v>#REF!</v>
      </c>
      <c r="AF164" s="17">
        <v>249600</v>
      </c>
      <c r="AG164" s="228" t="e">
        <f t="shared" si="136"/>
        <v>#REF!</v>
      </c>
      <c r="AH164" s="230">
        <f t="shared" si="118"/>
        <v>249600</v>
      </c>
      <c r="AI164" s="232">
        <v>23180</v>
      </c>
      <c r="AJ164" s="17">
        <v>3962860000</v>
      </c>
      <c r="AK164" s="256">
        <v>23265</v>
      </c>
      <c r="AL164" s="188" t="e">
        <f t="shared" si="137"/>
        <v>#REF!</v>
      </c>
      <c r="AM164" s="235">
        <f t="shared" ref="AM164:AM170" si="144">AK164/AH164</f>
        <v>9.3209134615384617E-2</v>
      </c>
      <c r="AN164" s="238">
        <v>0</v>
      </c>
      <c r="AO164" s="212" t="e">
        <f t="shared" si="138"/>
        <v>#REF!</v>
      </c>
      <c r="AP164" s="224">
        <f t="shared" si="140"/>
        <v>0</v>
      </c>
      <c r="AQ164" s="241" t="e">
        <f t="shared" si="141"/>
        <v>#REF!</v>
      </c>
      <c r="AR164" s="244">
        <f t="shared" si="119"/>
        <v>524160</v>
      </c>
      <c r="AS164" s="17">
        <f t="shared" ref="AS164:AS187" si="145">AI164+V164+I164</f>
        <v>30881</v>
      </c>
      <c r="AT164" s="17">
        <f t="shared" ref="AT164:AT187" si="146">AJ164+W164+J164</f>
        <v>5505058000</v>
      </c>
      <c r="AU164" s="17">
        <f t="shared" si="122"/>
        <v>31094</v>
      </c>
      <c r="AV164" s="188" t="e">
        <f t="shared" si="139"/>
        <v>#REF!</v>
      </c>
      <c r="AW164" s="246">
        <f t="shared" ref="AW164:AW170" si="147">AU164/AR164</f>
        <v>5.9321581196581194E-2</v>
      </c>
    </row>
    <row r="165" spans="1:49" ht="15.75">
      <c r="A165" s="185">
        <v>13070206</v>
      </c>
      <c r="B165" s="185" t="s">
        <v>208</v>
      </c>
      <c r="C165" s="186">
        <v>1</v>
      </c>
      <c r="D165" s="17" t="e">
        <f>'بودجه 1402-ماهانه'!M159</f>
        <v>#REF!</v>
      </c>
      <c r="E165" s="17" t="e">
        <f>'بودجه 1402-ماهانه'!N159</f>
        <v>#REF!</v>
      </c>
      <c r="F165" s="17">
        <v>288600</v>
      </c>
      <c r="G165" s="228" t="e">
        <f t="shared" si="123"/>
        <v>#REF!</v>
      </c>
      <c r="H165" s="230">
        <f t="shared" si="114"/>
        <v>288600</v>
      </c>
      <c r="I165" s="232">
        <v>7722</v>
      </c>
      <c r="J165" s="17">
        <v>982583070</v>
      </c>
      <c r="K165" s="256">
        <v>9738</v>
      </c>
      <c r="L165" s="188" t="e">
        <f t="shared" si="132"/>
        <v>#REF!</v>
      </c>
      <c r="M165" s="235">
        <f t="shared" si="142"/>
        <v>3.3742203742203741E-2</v>
      </c>
      <c r="N165" s="238">
        <v>0</v>
      </c>
      <c r="O165" s="212" t="e">
        <f t="shared" si="133"/>
        <v>#REF!</v>
      </c>
      <c r="P165" s="224">
        <f t="shared" si="115"/>
        <v>0</v>
      </c>
      <c r="Q165" s="17" t="e">
        <f>'بودجه 1402-ماهانه'!O159</f>
        <v>#REF!</v>
      </c>
      <c r="R165" s="17" t="e">
        <f>'بودجه 1402-ماهانه'!P159</f>
        <v>#REF!</v>
      </c>
      <c r="S165" s="17">
        <v>346320</v>
      </c>
      <c r="T165" s="228" t="e">
        <f t="shared" si="124"/>
        <v>#REF!</v>
      </c>
      <c r="U165" s="230">
        <f t="shared" si="116"/>
        <v>346320</v>
      </c>
      <c r="V165" s="232">
        <v>18218</v>
      </c>
      <c r="W165" s="17">
        <v>2295529205</v>
      </c>
      <c r="X165" s="256">
        <v>18300</v>
      </c>
      <c r="Y165" s="188" t="e">
        <f t="shared" si="134"/>
        <v>#REF!</v>
      </c>
      <c r="Z165" s="235">
        <f t="shared" si="143"/>
        <v>5.284130284130284E-2</v>
      </c>
      <c r="AA165" s="238">
        <v>0</v>
      </c>
      <c r="AB165" s="212" t="e">
        <f t="shared" si="135"/>
        <v>#REF!</v>
      </c>
      <c r="AC165" s="224">
        <f t="shared" si="117"/>
        <v>0</v>
      </c>
      <c r="AD165" s="17" t="e">
        <f>'بودجه 1402-ماهانه'!Q159</f>
        <v>#REF!</v>
      </c>
      <c r="AE165" s="17" t="e">
        <f>'بودجه 1402-ماهانه'!R159</f>
        <v>#REF!</v>
      </c>
      <c r="AF165" s="17">
        <v>577200</v>
      </c>
      <c r="AG165" s="228" t="e">
        <f t="shared" si="136"/>
        <v>#REF!</v>
      </c>
      <c r="AH165" s="230">
        <f t="shared" si="118"/>
        <v>577200</v>
      </c>
      <c r="AI165" s="232">
        <v>37173</v>
      </c>
      <c r="AJ165" s="17">
        <v>4172091906</v>
      </c>
      <c r="AK165" s="256">
        <v>37472</v>
      </c>
      <c r="AL165" s="188" t="e">
        <f t="shared" si="137"/>
        <v>#REF!</v>
      </c>
      <c r="AM165" s="235">
        <f t="shared" si="144"/>
        <v>6.4920304920304914E-2</v>
      </c>
      <c r="AN165" s="238">
        <v>0</v>
      </c>
      <c r="AO165" s="212" t="e">
        <f t="shared" si="138"/>
        <v>#REF!</v>
      </c>
      <c r="AP165" s="224">
        <f t="shared" si="140"/>
        <v>0</v>
      </c>
      <c r="AQ165" s="241" t="e">
        <f t="shared" si="141"/>
        <v>#REF!</v>
      </c>
      <c r="AR165" s="244">
        <f t="shared" si="119"/>
        <v>1212120</v>
      </c>
      <c r="AS165" s="17">
        <f t="shared" si="145"/>
        <v>63113</v>
      </c>
      <c r="AT165" s="17">
        <f t="shared" si="146"/>
        <v>7450204181</v>
      </c>
      <c r="AU165" s="17">
        <f t="shared" si="122"/>
        <v>65510</v>
      </c>
      <c r="AV165" s="188" t="e">
        <f t="shared" si="139"/>
        <v>#REF!</v>
      </c>
      <c r="AW165" s="246">
        <f t="shared" si="147"/>
        <v>5.4045804045804044E-2</v>
      </c>
    </row>
    <row r="166" spans="1:49" ht="15.75">
      <c r="A166" s="185">
        <v>13070216</v>
      </c>
      <c r="B166" s="185" t="s">
        <v>210</v>
      </c>
      <c r="C166" s="186">
        <v>1</v>
      </c>
      <c r="D166" s="17" t="e">
        <f>'بودجه 1402-ماهانه'!M160</f>
        <v>#REF!</v>
      </c>
      <c r="E166" s="17" t="e">
        <f>'بودجه 1402-ماهانه'!N160</f>
        <v>#REF!</v>
      </c>
      <c r="F166" s="17">
        <v>7200</v>
      </c>
      <c r="G166" s="228" t="e">
        <f t="shared" si="123"/>
        <v>#REF!</v>
      </c>
      <c r="H166" s="230">
        <f t="shared" si="114"/>
        <v>7200</v>
      </c>
      <c r="I166" s="232">
        <v>2552</v>
      </c>
      <c r="J166" s="17">
        <v>295222004</v>
      </c>
      <c r="K166" s="256">
        <v>3042</v>
      </c>
      <c r="L166" s="188" t="e">
        <f t="shared" si="132"/>
        <v>#REF!</v>
      </c>
      <c r="M166" s="235">
        <f t="shared" si="142"/>
        <v>0.42249999999999999</v>
      </c>
      <c r="N166" s="238">
        <v>0</v>
      </c>
      <c r="O166" s="212" t="e">
        <f t="shared" si="133"/>
        <v>#REF!</v>
      </c>
      <c r="P166" s="224">
        <f t="shared" si="115"/>
        <v>0</v>
      </c>
      <c r="Q166" s="17" t="e">
        <f>'بودجه 1402-ماهانه'!O160</f>
        <v>#REF!</v>
      </c>
      <c r="R166" s="17" t="e">
        <f>'بودجه 1402-ماهانه'!P160</f>
        <v>#REF!</v>
      </c>
      <c r="S166" s="17">
        <v>8640</v>
      </c>
      <c r="T166" s="228" t="e">
        <f t="shared" si="124"/>
        <v>#REF!</v>
      </c>
      <c r="U166" s="230">
        <f t="shared" si="116"/>
        <v>8640</v>
      </c>
      <c r="V166" s="232">
        <v>6626</v>
      </c>
      <c r="W166" s="17">
        <v>775343680</v>
      </c>
      <c r="X166" s="256">
        <v>7792</v>
      </c>
      <c r="Y166" s="188" t="e">
        <f t="shared" si="134"/>
        <v>#REF!</v>
      </c>
      <c r="Z166" s="235">
        <f t="shared" si="143"/>
        <v>0.9018518518518519</v>
      </c>
      <c r="AA166" s="238">
        <v>60940</v>
      </c>
      <c r="AB166" s="212" t="e">
        <f t="shared" si="135"/>
        <v>#REF!</v>
      </c>
      <c r="AC166" s="224">
        <f t="shared" si="117"/>
        <v>7.0532407407407405</v>
      </c>
      <c r="AD166" s="17" t="e">
        <f>'بودجه 1402-ماهانه'!Q160</f>
        <v>#REF!</v>
      </c>
      <c r="AE166" s="17" t="e">
        <f>'بودجه 1402-ماهانه'!R160</f>
        <v>#REF!</v>
      </c>
      <c r="AF166" s="17">
        <v>14400</v>
      </c>
      <c r="AG166" s="228" t="e">
        <f t="shared" si="136"/>
        <v>#REF!</v>
      </c>
      <c r="AH166" s="230">
        <f t="shared" si="118"/>
        <v>14400</v>
      </c>
      <c r="AI166" s="232">
        <v>7993</v>
      </c>
      <c r="AJ166" s="17">
        <v>921586838</v>
      </c>
      <c r="AK166" s="256">
        <v>9412</v>
      </c>
      <c r="AL166" s="188" t="e">
        <f t="shared" si="137"/>
        <v>#REF!</v>
      </c>
      <c r="AM166" s="235">
        <f t="shared" si="144"/>
        <v>0.65361111111111114</v>
      </c>
      <c r="AN166" s="238">
        <v>0</v>
      </c>
      <c r="AO166" s="212" t="e">
        <f t="shared" si="138"/>
        <v>#REF!</v>
      </c>
      <c r="AP166" s="224">
        <f t="shared" si="140"/>
        <v>0</v>
      </c>
      <c r="AQ166" s="241" t="e">
        <f t="shared" si="141"/>
        <v>#REF!</v>
      </c>
      <c r="AR166" s="244">
        <f t="shared" si="119"/>
        <v>30240</v>
      </c>
      <c r="AS166" s="17">
        <f t="shared" si="145"/>
        <v>17171</v>
      </c>
      <c r="AT166" s="17">
        <f t="shared" si="146"/>
        <v>1992152522</v>
      </c>
      <c r="AU166" s="17">
        <f t="shared" si="122"/>
        <v>20246</v>
      </c>
      <c r="AV166" s="188" t="e">
        <f t="shared" si="139"/>
        <v>#REF!</v>
      </c>
      <c r="AW166" s="246">
        <f t="shared" si="147"/>
        <v>0.669510582010582</v>
      </c>
    </row>
    <row r="167" spans="1:49" ht="15.75">
      <c r="A167" s="185">
        <v>13070304</v>
      </c>
      <c r="B167" s="185" t="s">
        <v>241</v>
      </c>
      <c r="C167" s="186">
        <v>1</v>
      </c>
      <c r="D167" s="17" t="e">
        <f>'بودجه 1402-ماهانه'!M161</f>
        <v>#REF!</v>
      </c>
      <c r="E167" s="17" t="e">
        <f>'بودجه 1402-ماهانه'!N161</f>
        <v>#REF!</v>
      </c>
      <c r="F167" s="17">
        <v>7200</v>
      </c>
      <c r="G167" s="228" t="e">
        <f t="shared" si="123"/>
        <v>#REF!</v>
      </c>
      <c r="H167" s="230">
        <f t="shared" si="114"/>
        <v>7200</v>
      </c>
      <c r="I167" s="232">
        <v>3526</v>
      </c>
      <c r="J167" s="17">
        <v>1032150344</v>
      </c>
      <c r="K167" s="256">
        <v>3763</v>
      </c>
      <c r="L167" s="188" t="e">
        <f t="shared" si="132"/>
        <v>#REF!</v>
      </c>
      <c r="M167" s="235">
        <f t="shared" si="142"/>
        <v>0.52263888888888888</v>
      </c>
      <c r="N167" s="238">
        <v>0</v>
      </c>
      <c r="O167" s="212" t="e">
        <f t="shared" si="133"/>
        <v>#REF!</v>
      </c>
      <c r="P167" s="224">
        <f t="shared" si="115"/>
        <v>0</v>
      </c>
      <c r="Q167" s="17" t="e">
        <f>'بودجه 1402-ماهانه'!O161</f>
        <v>#REF!</v>
      </c>
      <c r="R167" s="17" t="e">
        <f>'بودجه 1402-ماهانه'!P161</f>
        <v>#REF!</v>
      </c>
      <c r="S167" s="17">
        <v>8640</v>
      </c>
      <c r="T167" s="228" t="e">
        <f t="shared" si="124"/>
        <v>#REF!</v>
      </c>
      <c r="U167" s="230">
        <f t="shared" si="116"/>
        <v>8640</v>
      </c>
      <c r="V167" s="232">
        <v>2306</v>
      </c>
      <c r="W167" s="17">
        <v>673065356</v>
      </c>
      <c r="X167" s="256">
        <v>2465</v>
      </c>
      <c r="Y167" s="188" t="e">
        <f t="shared" si="134"/>
        <v>#REF!</v>
      </c>
      <c r="Z167" s="235">
        <f t="shared" si="143"/>
        <v>0.28530092592592593</v>
      </c>
      <c r="AA167" s="238">
        <v>0</v>
      </c>
      <c r="AB167" s="212" t="e">
        <f t="shared" si="135"/>
        <v>#REF!</v>
      </c>
      <c r="AC167" s="224">
        <f t="shared" si="117"/>
        <v>0</v>
      </c>
      <c r="AD167" s="17" t="e">
        <f>'بودجه 1402-ماهانه'!Q161</f>
        <v>#REF!</v>
      </c>
      <c r="AE167" s="17" t="e">
        <f>'بودجه 1402-ماهانه'!R161</f>
        <v>#REF!</v>
      </c>
      <c r="AF167" s="17">
        <v>14400</v>
      </c>
      <c r="AG167" s="228" t="e">
        <f t="shared" si="136"/>
        <v>#REF!</v>
      </c>
      <c r="AH167" s="230">
        <f t="shared" si="118"/>
        <v>14400</v>
      </c>
      <c r="AI167" s="232">
        <v>1147</v>
      </c>
      <c r="AJ167" s="17">
        <v>332646219</v>
      </c>
      <c r="AK167" s="256">
        <v>1218</v>
      </c>
      <c r="AL167" s="188" t="e">
        <f t="shared" si="137"/>
        <v>#REF!</v>
      </c>
      <c r="AM167" s="235">
        <f t="shared" si="144"/>
        <v>8.458333333333333E-2</v>
      </c>
      <c r="AN167" s="238">
        <v>15180</v>
      </c>
      <c r="AO167" s="212" t="e">
        <f t="shared" si="138"/>
        <v>#REF!</v>
      </c>
      <c r="AP167" s="224">
        <f t="shared" si="140"/>
        <v>1.0541666666666667</v>
      </c>
      <c r="AQ167" s="241" t="e">
        <f t="shared" si="141"/>
        <v>#REF!</v>
      </c>
      <c r="AR167" s="244">
        <f t="shared" si="119"/>
        <v>30240</v>
      </c>
      <c r="AS167" s="17">
        <f t="shared" si="145"/>
        <v>6979</v>
      </c>
      <c r="AT167" s="17">
        <f t="shared" si="146"/>
        <v>2037861919</v>
      </c>
      <c r="AU167" s="17">
        <f t="shared" si="122"/>
        <v>7446</v>
      </c>
      <c r="AV167" s="188" t="e">
        <f t="shared" si="139"/>
        <v>#REF!</v>
      </c>
      <c r="AW167" s="246">
        <f t="shared" si="147"/>
        <v>0.24623015873015874</v>
      </c>
    </row>
    <row r="168" spans="1:49" ht="15.75">
      <c r="A168" s="185">
        <v>13070303</v>
      </c>
      <c r="B168" s="185" t="s">
        <v>244</v>
      </c>
      <c r="C168" s="186">
        <v>1</v>
      </c>
      <c r="D168" s="17" t="e">
        <f>'بودجه 1402-ماهانه'!M162</f>
        <v>#REF!</v>
      </c>
      <c r="E168" s="17" t="e">
        <f>'بودجه 1402-ماهانه'!N162</f>
        <v>#REF!</v>
      </c>
      <c r="F168" s="17">
        <v>1800</v>
      </c>
      <c r="G168" s="228" t="e">
        <f t="shared" si="123"/>
        <v>#REF!</v>
      </c>
      <c r="H168" s="230">
        <f t="shared" si="114"/>
        <v>1800</v>
      </c>
      <c r="I168" s="232"/>
      <c r="J168" s="17"/>
      <c r="K168" s="256">
        <v>0</v>
      </c>
      <c r="L168" s="188" t="e">
        <f t="shared" si="132"/>
        <v>#REF!</v>
      </c>
      <c r="M168" s="235">
        <f t="shared" si="142"/>
        <v>0</v>
      </c>
      <c r="N168" s="238">
        <v>0</v>
      </c>
      <c r="O168" s="212" t="e">
        <f t="shared" si="133"/>
        <v>#REF!</v>
      </c>
      <c r="P168" s="224">
        <f t="shared" si="115"/>
        <v>0</v>
      </c>
      <c r="Q168" s="17" t="e">
        <f>'بودجه 1402-ماهانه'!O162</f>
        <v>#REF!</v>
      </c>
      <c r="R168" s="17" t="e">
        <f>'بودجه 1402-ماهانه'!P162</f>
        <v>#REF!</v>
      </c>
      <c r="S168" s="17">
        <v>2160</v>
      </c>
      <c r="T168" s="228" t="e">
        <f t="shared" si="124"/>
        <v>#REF!</v>
      </c>
      <c r="U168" s="230">
        <f t="shared" si="116"/>
        <v>2160</v>
      </c>
      <c r="V168" s="232"/>
      <c r="W168" s="17"/>
      <c r="X168" s="256">
        <v>0</v>
      </c>
      <c r="Y168" s="188" t="e">
        <f t="shared" si="134"/>
        <v>#REF!</v>
      </c>
      <c r="Z168" s="235">
        <f t="shared" si="143"/>
        <v>0</v>
      </c>
      <c r="AA168" s="238">
        <v>0</v>
      </c>
      <c r="AB168" s="212" t="e">
        <f t="shared" si="135"/>
        <v>#REF!</v>
      </c>
      <c r="AC168" s="224">
        <f t="shared" si="117"/>
        <v>0</v>
      </c>
      <c r="AD168" s="17" t="e">
        <f>'بودجه 1402-ماهانه'!Q162</f>
        <v>#REF!</v>
      </c>
      <c r="AE168" s="17" t="e">
        <f>'بودجه 1402-ماهانه'!R162</f>
        <v>#REF!</v>
      </c>
      <c r="AF168" s="17">
        <v>3600</v>
      </c>
      <c r="AG168" s="228" t="e">
        <f t="shared" si="136"/>
        <v>#REF!</v>
      </c>
      <c r="AH168" s="230">
        <f t="shared" si="118"/>
        <v>3600</v>
      </c>
      <c r="AI168" s="232">
        <v>56</v>
      </c>
      <c r="AJ168" s="17">
        <v>13070400</v>
      </c>
      <c r="AK168" s="256">
        <v>56</v>
      </c>
      <c r="AL168" s="188" t="e">
        <f t="shared" si="137"/>
        <v>#REF!</v>
      </c>
      <c r="AM168" s="235">
        <f t="shared" si="144"/>
        <v>1.5555555555555555E-2</v>
      </c>
      <c r="AN168" s="238">
        <v>0</v>
      </c>
      <c r="AO168" s="212" t="e">
        <f t="shared" si="138"/>
        <v>#REF!</v>
      </c>
      <c r="AP168" s="224">
        <f t="shared" si="140"/>
        <v>0</v>
      </c>
      <c r="AQ168" s="241" t="e">
        <f t="shared" si="141"/>
        <v>#REF!</v>
      </c>
      <c r="AR168" s="244">
        <f t="shared" si="119"/>
        <v>7560</v>
      </c>
      <c r="AS168" s="17">
        <f t="shared" si="145"/>
        <v>56</v>
      </c>
      <c r="AT168" s="17">
        <f t="shared" si="146"/>
        <v>13070400</v>
      </c>
      <c r="AU168" s="17">
        <f t="shared" si="122"/>
        <v>56</v>
      </c>
      <c r="AV168" s="191" t="e">
        <f t="shared" si="139"/>
        <v>#REF!</v>
      </c>
      <c r="AW168" s="246">
        <f t="shared" si="147"/>
        <v>7.4074074074074077E-3</v>
      </c>
    </row>
    <row r="169" spans="1:49" ht="15.75">
      <c r="A169" s="185">
        <v>13040210</v>
      </c>
      <c r="B169" s="185" t="s">
        <v>358</v>
      </c>
      <c r="C169" s="186">
        <v>6</v>
      </c>
      <c r="D169" s="17" t="e">
        <f>'بودجه 1402-ماهانه'!M163</f>
        <v>#REF!</v>
      </c>
      <c r="E169" s="17" t="e">
        <f>'بودجه 1402-ماهانه'!N163</f>
        <v>#REF!</v>
      </c>
      <c r="F169" s="17">
        <v>216000</v>
      </c>
      <c r="G169" s="228" t="e">
        <f t="shared" si="123"/>
        <v>#REF!</v>
      </c>
      <c r="H169" s="230">
        <f t="shared" si="114"/>
        <v>36000</v>
      </c>
      <c r="I169" s="232">
        <v>38</v>
      </c>
      <c r="J169" s="17">
        <v>6498000</v>
      </c>
      <c r="K169" s="256">
        <v>38</v>
      </c>
      <c r="L169" s="191" t="e">
        <f t="shared" si="132"/>
        <v>#REF!</v>
      </c>
      <c r="M169" s="235">
        <f t="shared" si="142"/>
        <v>1.0555555555555555E-3</v>
      </c>
      <c r="N169" s="238">
        <v>0</v>
      </c>
      <c r="O169" s="212" t="e">
        <f t="shared" si="133"/>
        <v>#REF!</v>
      </c>
      <c r="P169" s="224">
        <f t="shared" si="115"/>
        <v>0</v>
      </c>
      <c r="Q169" s="17" t="e">
        <f>'بودجه 1402-ماهانه'!O163</f>
        <v>#REF!</v>
      </c>
      <c r="R169" s="17" t="e">
        <f>'بودجه 1402-ماهانه'!P163</f>
        <v>#REF!</v>
      </c>
      <c r="S169" s="17">
        <v>259200</v>
      </c>
      <c r="T169" s="228" t="e">
        <f t="shared" si="124"/>
        <v>#REF!</v>
      </c>
      <c r="U169" s="230">
        <f t="shared" si="116"/>
        <v>43200</v>
      </c>
      <c r="V169" s="232"/>
      <c r="W169" s="17"/>
      <c r="X169" s="256">
        <v>0</v>
      </c>
      <c r="Y169" s="191" t="e">
        <f t="shared" si="134"/>
        <v>#REF!</v>
      </c>
      <c r="Z169" s="235">
        <f t="shared" si="143"/>
        <v>0</v>
      </c>
      <c r="AA169" s="238">
        <v>0</v>
      </c>
      <c r="AB169" s="212" t="e">
        <f t="shared" si="135"/>
        <v>#REF!</v>
      </c>
      <c r="AC169" s="224">
        <f t="shared" si="117"/>
        <v>0</v>
      </c>
      <c r="AD169" s="17" t="e">
        <f>'بودجه 1402-ماهانه'!Q163</f>
        <v>#REF!</v>
      </c>
      <c r="AE169" s="17" t="e">
        <f>'بودجه 1402-ماهانه'!R163</f>
        <v>#REF!</v>
      </c>
      <c r="AF169" s="17">
        <v>432000</v>
      </c>
      <c r="AG169" s="228" t="e">
        <f t="shared" si="136"/>
        <v>#REF!</v>
      </c>
      <c r="AH169" s="230">
        <f t="shared" si="118"/>
        <v>72000</v>
      </c>
      <c r="AI169" s="232"/>
      <c r="AJ169" s="17"/>
      <c r="AK169" s="256">
        <v>0</v>
      </c>
      <c r="AL169" s="191" t="e">
        <f t="shared" si="137"/>
        <v>#REF!</v>
      </c>
      <c r="AM169" s="235">
        <f t="shared" si="144"/>
        <v>0</v>
      </c>
      <c r="AN169" s="238">
        <v>0</v>
      </c>
      <c r="AO169" s="212" t="e">
        <f t="shared" si="138"/>
        <v>#REF!</v>
      </c>
      <c r="AP169" s="224">
        <f t="shared" si="140"/>
        <v>0</v>
      </c>
      <c r="AQ169" s="241" t="e">
        <f t="shared" si="141"/>
        <v>#REF!</v>
      </c>
      <c r="AR169" s="244">
        <f t="shared" si="119"/>
        <v>151200</v>
      </c>
      <c r="AS169" s="17">
        <f t="shared" si="145"/>
        <v>38</v>
      </c>
      <c r="AT169" s="17">
        <f t="shared" si="146"/>
        <v>6498000</v>
      </c>
      <c r="AU169" s="17">
        <f t="shared" si="122"/>
        <v>38</v>
      </c>
      <c r="AV169" s="191" t="e">
        <f t="shared" si="139"/>
        <v>#REF!</v>
      </c>
      <c r="AW169" s="246">
        <f t="shared" si="147"/>
        <v>2.513227513227513E-4</v>
      </c>
    </row>
    <row r="170" spans="1:49" ht="15.75">
      <c r="A170" s="185">
        <v>13040206</v>
      </c>
      <c r="B170" s="185" t="s">
        <v>324</v>
      </c>
      <c r="C170" s="186">
        <v>30</v>
      </c>
      <c r="D170" s="17" t="e">
        <f>'بودجه 1402-ماهانه'!M164</f>
        <v>#REF!</v>
      </c>
      <c r="E170" s="17" t="e">
        <f>'بودجه 1402-ماهانه'!N164</f>
        <v>#REF!</v>
      </c>
      <c r="F170" s="17">
        <v>1728000</v>
      </c>
      <c r="G170" s="228" t="e">
        <f t="shared" si="123"/>
        <v>#REF!</v>
      </c>
      <c r="H170" s="230">
        <f t="shared" si="114"/>
        <v>57600</v>
      </c>
      <c r="I170" s="232">
        <v>12288</v>
      </c>
      <c r="J170" s="17">
        <v>4213071000</v>
      </c>
      <c r="K170" s="256">
        <v>13656</v>
      </c>
      <c r="L170" s="188" t="e">
        <f t="shared" si="132"/>
        <v>#REF!</v>
      </c>
      <c r="M170" s="235">
        <f t="shared" si="142"/>
        <v>0.23708333333333334</v>
      </c>
      <c r="N170" s="238">
        <v>0</v>
      </c>
      <c r="O170" s="212" t="e">
        <f t="shared" si="133"/>
        <v>#REF!</v>
      </c>
      <c r="P170" s="224">
        <f t="shared" si="115"/>
        <v>0</v>
      </c>
      <c r="Q170" s="17" t="e">
        <f>'بودجه 1402-ماهانه'!O164</f>
        <v>#REF!</v>
      </c>
      <c r="R170" s="17" t="e">
        <f>'بودجه 1402-ماهانه'!P164</f>
        <v>#REF!</v>
      </c>
      <c r="S170" s="17">
        <v>2073600</v>
      </c>
      <c r="T170" s="228" t="e">
        <f t="shared" si="124"/>
        <v>#REF!</v>
      </c>
      <c r="U170" s="230">
        <f t="shared" si="116"/>
        <v>69120</v>
      </c>
      <c r="V170" s="232">
        <v>12726</v>
      </c>
      <c r="W170" s="17">
        <v>4390470000</v>
      </c>
      <c r="X170" s="256">
        <v>13997</v>
      </c>
      <c r="Y170" s="188" t="e">
        <f t="shared" si="134"/>
        <v>#REF!</v>
      </c>
      <c r="Z170" s="235">
        <f t="shared" si="143"/>
        <v>0.20250289351851852</v>
      </c>
      <c r="AA170" s="238">
        <v>0</v>
      </c>
      <c r="AB170" s="212" t="e">
        <f t="shared" si="135"/>
        <v>#REF!</v>
      </c>
      <c r="AC170" s="224">
        <f t="shared" si="117"/>
        <v>0</v>
      </c>
      <c r="AD170" s="17" t="e">
        <f>'بودجه 1402-ماهانه'!Q164</f>
        <v>#REF!</v>
      </c>
      <c r="AE170" s="17" t="e">
        <f>'بودجه 1402-ماهانه'!R164</f>
        <v>#REF!</v>
      </c>
      <c r="AF170" s="17">
        <v>3456000</v>
      </c>
      <c r="AG170" s="228" t="e">
        <f t="shared" si="136"/>
        <v>#REF!</v>
      </c>
      <c r="AH170" s="230">
        <f t="shared" si="118"/>
        <v>115200</v>
      </c>
      <c r="AI170" s="232">
        <v>25586</v>
      </c>
      <c r="AJ170" s="17">
        <v>9674100000</v>
      </c>
      <c r="AK170" s="256">
        <v>28118</v>
      </c>
      <c r="AL170" s="188" t="e">
        <f t="shared" si="137"/>
        <v>#REF!</v>
      </c>
      <c r="AM170" s="235">
        <f t="shared" si="144"/>
        <v>0.2440798611111111</v>
      </c>
      <c r="AN170" s="238">
        <v>121319</v>
      </c>
      <c r="AO170" s="212" t="e">
        <f t="shared" si="138"/>
        <v>#REF!</v>
      </c>
      <c r="AP170" s="224">
        <f t="shared" si="140"/>
        <v>1.0531163194444444</v>
      </c>
      <c r="AQ170" s="241" t="e">
        <f t="shared" si="141"/>
        <v>#REF!</v>
      </c>
      <c r="AR170" s="244">
        <f t="shared" si="119"/>
        <v>241920</v>
      </c>
      <c r="AS170" s="17">
        <f t="shared" si="145"/>
        <v>50600</v>
      </c>
      <c r="AT170" s="17">
        <f t="shared" si="146"/>
        <v>18277641000</v>
      </c>
      <c r="AU170" s="17">
        <f t="shared" si="122"/>
        <v>55771</v>
      </c>
      <c r="AV170" s="188" t="e">
        <f t="shared" si="139"/>
        <v>#REF!</v>
      </c>
      <c r="AW170" s="246">
        <f t="shared" si="147"/>
        <v>0.23053488756613758</v>
      </c>
    </row>
    <row r="171" spans="1:49" ht="15.75">
      <c r="A171" s="187">
        <v>13040216</v>
      </c>
      <c r="B171" s="193" t="s">
        <v>480</v>
      </c>
      <c r="C171" s="186">
        <v>28</v>
      </c>
      <c r="D171" s="17" t="e">
        <f>'بودجه 1402-ماهانه'!M165</f>
        <v>#REF!</v>
      </c>
      <c r="E171" s="17" t="e">
        <f>'بودجه 1402-ماهانه'!N165</f>
        <v>#REF!</v>
      </c>
      <c r="F171" s="17">
        <v>554400</v>
      </c>
      <c r="G171" s="228" t="e">
        <f t="shared" si="123"/>
        <v>#REF!</v>
      </c>
      <c r="H171" s="230">
        <f t="shared" si="114"/>
        <v>19800</v>
      </c>
      <c r="I171" s="232">
        <v>62542</v>
      </c>
      <c r="J171" s="17">
        <v>12083114400</v>
      </c>
      <c r="K171" s="256">
        <v>66962</v>
      </c>
      <c r="L171" s="188" t="e">
        <f>(I171+I172)/G171</f>
        <v>#REF!</v>
      </c>
      <c r="M171" s="235">
        <f>(K171+K172)/H171</f>
        <v>3.4608080808080808</v>
      </c>
      <c r="N171" s="238">
        <v>0</v>
      </c>
      <c r="O171" s="212" t="e">
        <f t="shared" si="133"/>
        <v>#REF!</v>
      </c>
      <c r="P171" s="225">
        <f>N171/H171</f>
        <v>0</v>
      </c>
      <c r="Q171" s="17" t="e">
        <f>'بودجه 1402-ماهانه'!O165</f>
        <v>#REF!</v>
      </c>
      <c r="R171" s="17" t="e">
        <f>'بودجه 1402-ماهانه'!P165</f>
        <v>#REF!</v>
      </c>
      <c r="S171" s="17">
        <v>665280</v>
      </c>
      <c r="T171" s="228" t="e">
        <f t="shared" si="124"/>
        <v>#REF!</v>
      </c>
      <c r="U171" s="230">
        <f t="shared" si="116"/>
        <v>23760</v>
      </c>
      <c r="V171" s="232">
        <v>15499</v>
      </c>
      <c r="W171" s="17">
        <v>2994406800</v>
      </c>
      <c r="X171" s="256">
        <v>16097</v>
      </c>
      <c r="Y171" s="188" t="e">
        <f>(V171+V172)/T171</f>
        <v>#REF!</v>
      </c>
      <c r="Z171" s="235">
        <f>(X171+X172)/U171</f>
        <v>0.73876262626262623</v>
      </c>
      <c r="AA171" s="238">
        <v>0</v>
      </c>
      <c r="AB171" s="212" t="e">
        <f>(AA171+AA172)/T171</f>
        <v>#REF!</v>
      </c>
      <c r="AC171" s="225">
        <f>(AA171+AA172)/U171</f>
        <v>0</v>
      </c>
      <c r="AD171" s="17" t="e">
        <f>'بودجه 1402-ماهانه'!Q165</f>
        <v>#REF!</v>
      </c>
      <c r="AE171" s="17" t="e">
        <f>'بودجه 1402-ماهانه'!R165</f>
        <v>#REF!</v>
      </c>
      <c r="AF171" s="17">
        <v>1108800</v>
      </c>
      <c r="AG171" s="228" t="e">
        <f t="shared" si="136"/>
        <v>#REF!</v>
      </c>
      <c r="AH171" s="230">
        <f t="shared" si="118"/>
        <v>39600</v>
      </c>
      <c r="AI171" s="232">
        <v>646</v>
      </c>
      <c r="AJ171" s="17">
        <v>124807200</v>
      </c>
      <c r="AK171" s="256">
        <v>677</v>
      </c>
      <c r="AL171" s="188" t="e">
        <f>(AI171+AI172)/AG171</f>
        <v>#REF!</v>
      </c>
      <c r="AM171" s="235">
        <f>(AK171+AK172)/AH171</f>
        <v>2.154040404040404E-2</v>
      </c>
      <c r="AN171" s="238">
        <v>0</v>
      </c>
      <c r="AO171" s="212" t="e">
        <f>(AN171+AN172)/AG171</f>
        <v>#REF!</v>
      </c>
      <c r="AP171" s="225">
        <f>(AN171+AN172)/AH171</f>
        <v>0</v>
      </c>
      <c r="AQ171" s="241" t="e">
        <f t="shared" si="141"/>
        <v>#REF!</v>
      </c>
      <c r="AR171" s="244">
        <f t="shared" si="119"/>
        <v>83160</v>
      </c>
      <c r="AS171" s="17">
        <f t="shared" si="145"/>
        <v>78687</v>
      </c>
      <c r="AT171" s="17">
        <f t="shared" si="146"/>
        <v>15202328400</v>
      </c>
      <c r="AU171" s="17">
        <f t="shared" si="122"/>
        <v>83736</v>
      </c>
      <c r="AV171" s="188" t="e">
        <f>(AS171+AS172)/AQ171</f>
        <v>#REF!</v>
      </c>
      <c r="AW171" s="246">
        <f>(AU171+AU172)/AR171</f>
        <v>1.0453342953342952</v>
      </c>
    </row>
    <row r="172" spans="1:49" ht="15.75">
      <c r="A172" s="187">
        <v>13040202</v>
      </c>
      <c r="B172" s="193" t="s">
        <v>686</v>
      </c>
      <c r="C172" s="186">
        <v>14</v>
      </c>
      <c r="D172" s="17"/>
      <c r="E172" s="17"/>
      <c r="F172" s="17"/>
      <c r="G172" s="228"/>
      <c r="H172" s="230">
        <f t="shared" si="114"/>
        <v>0</v>
      </c>
      <c r="I172" s="232">
        <v>1559</v>
      </c>
      <c r="J172" s="17">
        <v>149692200</v>
      </c>
      <c r="K172" s="256">
        <v>1562</v>
      </c>
      <c r="L172" s="188"/>
      <c r="M172" s="235"/>
      <c r="N172" s="238">
        <v>0</v>
      </c>
      <c r="O172" s="212"/>
      <c r="P172" s="224"/>
      <c r="Q172" s="17"/>
      <c r="R172" s="17"/>
      <c r="S172" s="17"/>
      <c r="T172" s="228">
        <f t="shared" ref="T172:T187" si="148">Q172/C172</f>
        <v>0</v>
      </c>
      <c r="U172" s="230"/>
      <c r="V172" s="232">
        <v>1456</v>
      </c>
      <c r="W172" s="17">
        <v>140649600</v>
      </c>
      <c r="X172" s="256">
        <v>1456</v>
      </c>
      <c r="Y172" s="188"/>
      <c r="Z172" s="235"/>
      <c r="AA172" s="238">
        <v>0</v>
      </c>
      <c r="AB172" s="212"/>
      <c r="AC172" s="224"/>
      <c r="AD172" s="17"/>
      <c r="AE172" s="17"/>
      <c r="AF172" s="17"/>
      <c r="AG172" s="228">
        <f t="shared" si="136"/>
        <v>0</v>
      </c>
      <c r="AH172" s="230">
        <f t="shared" si="118"/>
        <v>0</v>
      </c>
      <c r="AI172" s="232">
        <v>175</v>
      </c>
      <c r="AJ172" s="17">
        <v>16905000</v>
      </c>
      <c r="AK172" s="256">
        <v>176</v>
      </c>
      <c r="AL172" s="188"/>
      <c r="AM172" s="235"/>
      <c r="AN172" s="238">
        <v>0</v>
      </c>
      <c r="AO172" s="212"/>
      <c r="AP172" s="224"/>
      <c r="AQ172" s="241">
        <f t="shared" si="141"/>
        <v>0</v>
      </c>
      <c r="AR172" s="244">
        <f t="shared" si="119"/>
        <v>0</v>
      </c>
      <c r="AS172" s="17">
        <f t="shared" si="145"/>
        <v>3190</v>
      </c>
      <c r="AT172" s="17">
        <f t="shared" si="146"/>
        <v>307246800</v>
      </c>
      <c r="AU172" s="17">
        <f t="shared" si="122"/>
        <v>3194</v>
      </c>
      <c r="AV172" s="188"/>
      <c r="AW172" s="246"/>
    </row>
    <row r="173" spans="1:49" ht="15.75">
      <c r="A173" s="185">
        <v>13030202</v>
      </c>
      <c r="B173" s="185" t="s">
        <v>217</v>
      </c>
      <c r="C173" s="186">
        <v>30</v>
      </c>
      <c r="D173" s="17" t="e">
        <f>'بودجه 1402-ماهانه'!M166</f>
        <v>#REF!</v>
      </c>
      <c r="E173" s="17" t="e">
        <f>'بودجه 1402-ماهانه'!N166</f>
        <v>#REF!</v>
      </c>
      <c r="F173" s="17">
        <v>450000</v>
      </c>
      <c r="G173" s="228" t="e">
        <f t="shared" si="123"/>
        <v>#REF!</v>
      </c>
      <c r="H173" s="230">
        <f t="shared" si="114"/>
        <v>15000</v>
      </c>
      <c r="I173" s="232"/>
      <c r="J173" s="17"/>
      <c r="K173" s="256">
        <v>0</v>
      </c>
      <c r="L173" s="188" t="e">
        <f t="shared" ref="L173:L188" si="149">I173/G173</f>
        <v>#REF!</v>
      </c>
      <c r="M173" s="235">
        <f>K173/H173</f>
        <v>0</v>
      </c>
      <c r="N173" s="238">
        <v>0</v>
      </c>
      <c r="O173" s="212" t="e">
        <f t="shared" ref="O173:O188" si="150">N173/G173</f>
        <v>#REF!</v>
      </c>
      <c r="P173" s="224">
        <f t="shared" si="115"/>
        <v>0</v>
      </c>
      <c r="Q173" s="17" t="e">
        <f>'بودجه 1402-ماهانه'!O166</f>
        <v>#REF!</v>
      </c>
      <c r="R173" s="17" t="e">
        <f>'بودجه 1402-ماهانه'!P166</f>
        <v>#REF!</v>
      </c>
      <c r="S173" s="17">
        <v>540000</v>
      </c>
      <c r="T173" s="228" t="e">
        <f t="shared" si="148"/>
        <v>#REF!</v>
      </c>
      <c r="U173" s="230">
        <f t="shared" si="116"/>
        <v>18000</v>
      </c>
      <c r="V173" s="232"/>
      <c r="W173" s="17"/>
      <c r="X173" s="256">
        <v>0</v>
      </c>
      <c r="Y173" s="188" t="e">
        <f t="shared" ref="Y173:Y188" si="151">V173/T173</f>
        <v>#REF!</v>
      </c>
      <c r="Z173" s="235">
        <f>X173/U173</f>
        <v>0</v>
      </c>
      <c r="AA173" s="238">
        <v>0</v>
      </c>
      <c r="AB173" s="212" t="e">
        <f t="shared" ref="AB173:AB188" si="152">AA173/T173</f>
        <v>#REF!</v>
      </c>
      <c r="AC173" s="224">
        <f t="shared" si="117"/>
        <v>0</v>
      </c>
      <c r="AD173" s="17" t="e">
        <f>'بودجه 1402-ماهانه'!Q166</f>
        <v>#REF!</v>
      </c>
      <c r="AE173" s="17" t="e">
        <f>'بودجه 1402-ماهانه'!R166</f>
        <v>#REF!</v>
      </c>
      <c r="AF173" s="17">
        <v>900000</v>
      </c>
      <c r="AG173" s="228" t="e">
        <f t="shared" si="136"/>
        <v>#REF!</v>
      </c>
      <c r="AH173" s="230">
        <f t="shared" si="118"/>
        <v>30000</v>
      </c>
      <c r="AI173" s="232"/>
      <c r="AJ173" s="17"/>
      <c r="AK173" s="256">
        <v>0</v>
      </c>
      <c r="AL173" s="188" t="e">
        <f t="shared" ref="AL173:AL188" si="153">AI173/AG173</f>
        <v>#REF!</v>
      </c>
      <c r="AM173" s="235">
        <f>AK173/AH173</f>
        <v>0</v>
      </c>
      <c r="AN173" s="238">
        <v>0</v>
      </c>
      <c r="AO173" s="212" t="e">
        <f t="shared" ref="AO173:AO188" si="154">AN173/AG173</f>
        <v>#REF!</v>
      </c>
      <c r="AP173" s="224">
        <f t="shared" si="140"/>
        <v>0</v>
      </c>
      <c r="AQ173" s="241" t="e">
        <f t="shared" si="141"/>
        <v>#REF!</v>
      </c>
      <c r="AR173" s="244">
        <f t="shared" si="119"/>
        <v>63000</v>
      </c>
      <c r="AS173" s="17">
        <f t="shared" si="145"/>
        <v>0</v>
      </c>
      <c r="AT173" s="17">
        <f t="shared" si="146"/>
        <v>0</v>
      </c>
      <c r="AU173" s="17">
        <f t="shared" si="122"/>
        <v>0</v>
      </c>
      <c r="AV173" s="188" t="e">
        <f t="shared" ref="AV173:AV188" si="155">AS173/AQ173</f>
        <v>#REF!</v>
      </c>
      <c r="AW173" s="246">
        <f>AU173/AR173</f>
        <v>0</v>
      </c>
    </row>
    <row r="174" spans="1:49" ht="15.75">
      <c r="A174" s="185">
        <v>13040203</v>
      </c>
      <c r="B174" s="185" t="s">
        <v>219</v>
      </c>
      <c r="C174" s="186">
        <v>30</v>
      </c>
      <c r="D174" s="17" t="e">
        <f>'بودجه 1402-ماهانه'!M167</f>
        <v>#REF!</v>
      </c>
      <c r="E174" s="17" t="e">
        <f>'بودجه 1402-ماهانه'!N167</f>
        <v>#REF!</v>
      </c>
      <c r="F174" s="17">
        <v>108000</v>
      </c>
      <c r="G174" s="228" t="e">
        <f t="shared" si="123"/>
        <v>#REF!</v>
      </c>
      <c r="H174" s="230">
        <f t="shared" si="114"/>
        <v>3600</v>
      </c>
      <c r="I174" s="232"/>
      <c r="J174" s="17"/>
      <c r="K174" s="256">
        <v>0</v>
      </c>
      <c r="L174" s="188" t="e">
        <f t="shared" si="149"/>
        <v>#REF!</v>
      </c>
      <c r="M174" s="235">
        <f t="shared" ref="M174:M188" si="156">K174/H174</f>
        <v>0</v>
      </c>
      <c r="N174" s="238">
        <v>0</v>
      </c>
      <c r="O174" s="212" t="e">
        <f t="shared" si="150"/>
        <v>#REF!</v>
      </c>
      <c r="P174" s="224">
        <f t="shared" si="115"/>
        <v>0</v>
      </c>
      <c r="Q174" s="17" t="e">
        <f>'بودجه 1402-ماهانه'!O167</f>
        <v>#REF!</v>
      </c>
      <c r="R174" s="17" t="e">
        <f>'بودجه 1402-ماهانه'!P167</f>
        <v>#REF!</v>
      </c>
      <c r="S174" s="17">
        <v>129600</v>
      </c>
      <c r="T174" s="228" t="e">
        <f t="shared" si="148"/>
        <v>#REF!</v>
      </c>
      <c r="U174" s="230">
        <f t="shared" si="116"/>
        <v>4320</v>
      </c>
      <c r="V174" s="232"/>
      <c r="W174" s="17"/>
      <c r="X174" s="256">
        <v>0</v>
      </c>
      <c r="Y174" s="188" t="e">
        <f t="shared" si="151"/>
        <v>#REF!</v>
      </c>
      <c r="Z174" s="235">
        <f t="shared" ref="Z174:Z187" si="157">X174/U174</f>
        <v>0</v>
      </c>
      <c r="AA174" s="238">
        <v>0</v>
      </c>
      <c r="AB174" s="212" t="e">
        <f t="shared" si="152"/>
        <v>#REF!</v>
      </c>
      <c r="AC174" s="224">
        <f t="shared" si="117"/>
        <v>0</v>
      </c>
      <c r="AD174" s="17" t="e">
        <f>'بودجه 1402-ماهانه'!Q167</f>
        <v>#REF!</v>
      </c>
      <c r="AE174" s="17" t="e">
        <f>'بودجه 1402-ماهانه'!R167</f>
        <v>#REF!</v>
      </c>
      <c r="AF174" s="17">
        <v>216000</v>
      </c>
      <c r="AG174" s="228" t="e">
        <f t="shared" si="136"/>
        <v>#REF!</v>
      </c>
      <c r="AH174" s="230">
        <f t="shared" si="118"/>
        <v>7200</v>
      </c>
      <c r="AI174" s="232"/>
      <c r="AJ174" s="17"/>
      <c r="AK174" s="256">
        <v>0</v>
      </c>
      <c r="AL174" s="188" t="e">
        <f t="shared" si="153"/>
        <v>#REF!</v>
      </c>
      <c r="AM174" s="235">
        <f t="shared" ref="AM174:AM188" si="158">AK174/AH174</f>
        <v>0</v>
      </c>
      <c r="AN174" s="238">
        <v>0</v>
      </c>
      <c r="AO174" s="212" t="e">
        <f t="shared" si="154"/>
        <v>#REF!</v>
      </c>
      <c r="AP174" s="224">
        <f t="shared" si="140"/>
        <v>0</v>
      </c>
      <c r="AQ174" s="241" t="e">
        <f t="shared" si="141"/>
        <v>#REF!</v>
      </c>
      <c r="AR174" s="244">
        <f t="shared" si="119"/>
        <v>15120</v>
      </c>
      <c r="AS174" s="17">
        <f t="shared" si="145"/>
        <v>0</v>
      </c>
      <c r="AT174" s="17">
        <f t="shared" si="146"/>
        <v>0</v>
      </c>
      <c r="AU174" s="17">
        <f t="shared" si="122"/>
        <v>0</v>
      </c>
      <c r="AV174" s="188" t="e">
        <f t="shared" si="155"/>
        <v>#REF!</v>
      </c>
      <c r="AW174" s="246">
        <f t="shared" ref="AW174:AW188" si="159">AU174/AR174</f>
        <v>0</v>
      </c>
    </row>
    <row r="175" spans="1:49" ht="15.75">
      <c r="A175" s="185">
        <v>13030204</v>
      </c>
      <c r="B175" s="185" t="s">
        <v>221</v>
      </c>
      <c r="C175" s="186">
        <v>30</v>
      </c>
      <c r="D175" s="17" t="e">
        <f>'بودجه 1402-ماهانه'!M168</f>
        <v>#REF!</v>
      </c>
      <c r="E175" s="17" t="e">
        <f>'بودجه 1402-ماهانه'!N168</f>
        <v>#REF!</v>
      </c>
      <c r="F175" s="17">
        <v>46800</v>
      </c>
      <c r="G175" s="228" t="e">
        <f t="shared" si="123"/>
        <v>#REF!</v>
      </c>
      <c r="H175" s="230">
        <f t="shared" si="114"/>
        <v>1560</v>
      </c>
      <c r="I175" s="232"/>
      <c r="J175" s="17"/>
      <c r="K175" s="256">
        <v>0</v>
      </c>
      <c r="L175" s="188" t="e">
        <f t="shared" si="149"/>
        <v>#REF!</v>
      </c>
      <c r="M175" s="235">
        <f t="shared" si="156"/>
        <v>0</v>
      </c>
      <c r="N175" s="238">
        <v>0</v>
      </c>
      <c r="O175" s="212" t="e">
        <f t="shared" si="150"/>
        <v>#REF!</v>
      </c>
      <c r="P175" s="224">
        <f t="shared" si="115"/>
        <v>0</v>
      </c>
      <c r="Q175" s="17" t="e">
        <f>'بودجه 1402-ماهانه'!O168</f>
        <v>#REF!</v>
      </c>
      <c r="R175" s="17" t="e">
        <f>'بودجه 1402-ماهانه'!P168</f>
        <v>#REF!</v>
      </c>
      <c r="S175" s="17">
        <v>56160</v>
      </c>
      <c r="T175" s="228" t="e">
        <f t="shared" si="148"/>
        <v>#REF!</v>
      </c>
      <c r="U175" s="230">
        <f t="shared" si="116"/>
        <v>1872</v>
      </c>
      <c r="V175" s="232"/>
      <c r="W175" s="17"/>
      <c r="X175" s="256">
        <v>0</v>
      </c>
      <c r="Y175" s="188" t="e">
        <f t="shared" si="151"/>
        <v>#REF!</v>
      </c>
      <c r="Z175" s="235">
        <f t="shared" si="157"/>
        <v>0</v>
      </c>
      <c r="AA175" s="238">
        <v>0</v>
      </c>
      <c r="AB175" s="212" t="e">
        <f t="shared" si="152"/>
        <v>#REF!</v>
      </c>
      <c r="AC175" s="224">
        <f t="shared" si="117"/>
        <v>0</v>
      </c>
      <c r="AD175" s="17" t="e">
        <f>'بودجه 1402-ماهانه'!Q168</f>
        <v>#REF!</v>
      </c>
      <c r="AE175" s="17" t="e">
        <f>'بودجه 1402-ماهانه'!R168</f>
        <v>#REF!</v>
      </c>
      <c r="AF175" s="17">
        <v>93600</v>
      </c>
      <c r="AG175" s="228" t="e">
        <f t="shared" si="136"/>
        <v>#REF!</v>
      </c>
      <c r="AH175" s="230">
        <f t="shared" si="118"/>
        <v>3120</v>
      </c>
      <c r="AI175" s="232"/>
      <c r="AJ175" s="17"/>
      <c r="AK175" s="256">
        <v>0</v>
      </c>
      <c r="AL175" s="188" t="e">
        <f t="shared" si="153"/>
        <v>#REF!</v>
      </c>
      <c r="AM175" s="235">
        <f t="shared" si="158"/>
        <v>0</v>
      </c>
      <c r="AN175" s="238">
        <v>0</v>
      </c>
      <c r="AO175" s="212" t="e">
        <f t="shared" si="154"/>
        <v>#REF!</v>
      </c>
      <c r="AP175" s="224">
        <f t="shared" si="140"/>
        <v>0</v>
      </c>
      <c r="AQ175" s="241" t="e">
        <f t="shared" si="141"/>
        <v>#REF!</v>
      </c>
      <c r="AR175" s="244">
        <f t="shared" si="119"/>
        <v>6552</v>
      </c>
      <c r="AS175" s="17">
        <f t="shared" si="145"/>
        <v>0</v>
      </c>
      <c r="AT175" s="17">
        <f t="shared" si="146"/>
        <v>0</v>
      </c>
      <c r="AU175" s="17">
        <f t="shared" si="122"/>
        <v>0</v>
      </c>
      <c r="AV175" s="188" t="e">
        <f t="shared" si="155"/>
        <v>#REF!</v>
      </c>
      <c r="AW175" s="246">
        <f t="shared" si="159"/>
        <v>0</v>
      </c>
    </row>
    <row r="176" spans="1:49" ht="15.75">
      <c r="A176" s="185">
        <v>13030205</v>
      </c>
      <c r="B176" s="185" t="s">
        <v>370</v>
      </c>
      <c r="C176" s="186">
        <v>30</v>
      </c>
      <c r="D176" s="17" t="e">
        <f>'بودجه 1402-ماهانه'!M169</f>
        <v>#REF!</v>
      </c>
      <c r="E176" s="17" t="e">
        <f>'بودجه 1402-ماهانه'!N169</f>
        <v>#REF!</v>
      </c>
      <c r="F176" s="17">
        <v>46800</v>
      </c>
      <c r="G176" s="228" t="e">
        <f t="shared" si="123"/>
        <v>#REF!</v>
      </c>
      <c r="H176" s="230">
        <f t="shared" si="114"/>
        <v>1560</v>
      </c>
      <c r="I176" s="232"/>
      <c r="J176" s="17"/>
      <c r="K176" s="256">
        <v>0</v>
      </c>
      <c r="L176" s="188" t="e">
        <f t="shared" si="149"/>
        <v>#REF!</v>
      </c>
      <c r="M176" s="235">
        <f t="shared" si="156"/>
        <v>0</v>
      </c>
      <c r="N176" s="238">
        <v>0</v>
      </c>
      <c r="O176" s="212" t="e">
        <f t="shared" si="150"/>
        <v>#REF!</v>
      </c>
      <c r="P176" s="224">
        <f t="shared" si="115"/>
        <v>0</v>
      </c>
      <c r="Q176" s="17" t="e">
        <f>'بودجه 1402-ماهانه'!O169</f>
        <v>#REF!</v>
      </c>
      <c r="R176" s="17" t="e">
        <f>'بودجه 1402-ماهانه'!P169</f>
        <v>#REF!</v>
      </c>
      <c r="S176" s="17">
        <v>56160</v>
      </c>
      <c r="T176" s="228" t="e">
        <f t="shared" si="148"/>
        <v>#REF!</v>
      </c>
      <c r="U176" s="230">
        <f t="shared" si="116"/>
        <v>1872</v>
      </c>
      <c r="V176" s="232"/>
      <c r="W176" s="17"/>
      <c r="X176" s="256">
        <v>0</v>
      </c>
      <c r="Y176" s="188" t="e">
        <f t="shared" si="151"/>
        <v>#REF!</v>
      </c>
      <c r="Z176" s="235">
        <f t="shared" si="157"/>
        <v>0</v>
      </c>
      <c r="AA176" s="238">
        <v>0</v>
      </c>
      <c r="AB176" s="212" t="e">
        <f t="shared" si="152"/>
        <v>#REF!</v>
      </c>
      <c r="AC176" s="224">
        <f t="shared" si="117"/>
        <v>0</v>
      </c>
      <c r="AD176" s="17" t="e">
        <f>'بودجه 1402-ماهانه'!Q169</f>
        <v>#REF!</v>
      </c>
      <c r="AE176" s="17" t="e">
        <f>'بودجه 1402-ماهانه'!R169</f>
        <v>#REF!</v>
      </c>
      <c r="AF176" s="17">
        <v>93600</v>
      </c>
      <c r="AG176" s="228" t="e">
        <f t="shared" si="136"/>
        <v>#REF!</v>
      </c>
      <c r="AH176" s="230">
        <f t="shared" si="118"/>
        <v>3120</v>
      </c>
      <c r="AI176" s="232"/>
      <c r="AJ176" s="17"/>
      <c r="AK176" s="256">
        <v>0</v>
      </c>
      <c r="AL176" s="188" t="e">
        <f t="shared" si="153"/>
        <v>#REF!</v>
      </c>
      <c r="AM176" s="235">
        <f t="shared" si="158"/>
        <v>0</v>
      </c>
      <c r="AN176" s="238">
        <v>0</v>
      </c>
      <c r="AO176" s="212" t="e">
        <f t="shared" si="154"/>
        <v>#REF!</v>
      </c>
      <c r="AP176" s="224">
        <f t="shared" si="140"/>
        <v>0</v>
      </c>
      <c r="AQ176" s="241" t="e">
        <f t="shared" si="141"/>
        <v>#REF!</v>
      </c>
      <c r="AR176" s="244">
        <f t="shared" si="119"/>
        <v>6552</v>
      </c>
      <c r="AS176" s="17">
        <f t="shared" si="145"/>
        <v>0</v>
      </c>
      <c r="AT176" s="17">
        <f t="shared" si="146"/>
        <v>0</v>
      </c>
      <c r="AU176" s="17">
        <f t="shared" si="122"/>
        <v>0</v>
      </c>
      <c r="AV176" s="188" t="e">
        <f t="shared" si="155"/>
        <v>#REF!</v>
      </c>
      <c r="AW176" s="246">
        <f t="shared" si="159"/>
        <v>0</v>
      </c>
    </row>
    <row r="177" spans="1:49" ht="15.75">
      <c r="A177" s="185">
        <v>13040204</v>
      </c>
      <c r="B177" s="185" t="s">
        <v>223</v>
      </c>
      <c r="C177" s="186">
        <v>30</v>
      </c>
      <c r="D177" s="17" t="e">
        <f>'بودجه 1402-ماهانه'!M170</f>
        <v>#REF!</v>
      </c>
      <c r="E177" s="17" t="e">
        <f>'بودجه 1402-ماهانه'!N170</f>
        <v>#REF!</v>
      </c>
      <c r="F177" s="17">
        <v>172800</v>
      </c>
      <c r="G177" s="228" t="e">
        <f t="shared" si="123"/>
        <v>#REF!</v>
      </c>
      <c r="H177" s="230">
        <f t="shared" si="114"/>
        <v>5760</v>
      </c>
      <c r="I177" s="232"/>
      <c r="J177" s="17"/>
      <c r="K177" s="256">
        <v>0</v>
      </c>
      <c r="L177" s="188" t="e">
        <f t="shared" si="149"/>
        <v>#REF!</v>
      </c>
      <c r="M177" s="235">
        <f t="shared" si="156"/>
        <v>0</v>
      </c>
      <c r="N177" s="238">
        <v>0</v>
      </c>
      <c r="O177" s="212" t="e">
        <f t="shared" si="150"/>
        <v>#REF!</v>
      </c>
      <c r="P177" s="224">
        <f t="shared" si="115"/>
        <v>0</v>
      </c>
      <c r="Q177" s="17" t="e">
        <f>'بودجه 1402-ماهانه'!O170</f>
        <v>#REF!</v>
      </c>
      <c r="R177" s="17" t="e">
        <f>'بودجه 1402-ماهانه'!P170</f>
        <v>#REF!</v>
      </c>
      <c r="S177" s="17">
        <v>207360</v>
      </c>
      <c r="T177" s="228" t="e">
        <f t="shared" si="148"/>
        <v>#REF!</v>
      </c>
      <c r="U177" s="230">
        <f t="shared" si="116"/>
        <v>6912</v>
      </c>
      <c r="V177" s="232"/>
      <c r="W177" s="17"/>
      <c r="X177" s="256">
        <v>0</v>
      </c>
      <c r="Y177" s="188" t="e">
        <f t="shared" si="151"/>
        <v>#REF!</v>
      </c>
      <c r="Z177" s="235">
        <f t="shared" si="157"/>
        <v>0</v>
      </c>
      <c r="AA177" s="238">
        <v>0</v>
      </c>
      <c r="AB177" s="212" t="e">
        <f t="shared" si="152"/>
        <v>#REF!</v>
      </c>
      <c r="AC177" s="224">
        <f t="shared" si="117"/>
        <v>0</v>
      </c>
      <c r="AD177" s="17" t="e">
        <f>'بودجه 1402-ماهانه'!Q170</f>
        <v>#REF!</v>
      </c>
      <c r="AE177" s="17" t="e">
        <f>'بودجه 1402-ماهانه'!R170</f>
        <v>#REF!</v>
      </c>
      <c r="AF177" s="17">
        <v>345600</v>
      </c>
      <c r="AG177" s="228" t="e">
        <f t="shared" si="136"/>
        <v>#REF!</v>
      </c>
      <c r="AH177" s="230">
        <f t="shared" si="118"/>
        <v>11520</v>
      </c>
      <c r="AI177" s="232"/>
      <c r="AJ177" s="17"/>
      <c r="AK177" s="256">
        <v>0</v>
      </c>
      <c r="AL177" s="188" t="e">
        <f t="shared" si="153"/>
        <v>#REF!</v>
      </c>
      <c r="AM177" s="235">
        <f t="shared" si="158"/>
        <v>0</v>
      </c>
      <c r="AN177" s="238">
        <v>0</v>
      </c>
      <c r="AO177" s="212" t="e">
        <f t="shared" si="154"/>
        <v>#REF!</v>
      </c>
      <c r="AP177" s="224">
        <f t="shared" si="140"/>
        <v>0</v>
      </c>
      <c r="AQ177" s="241" t="e">
        <f t="shared" si="141"/>
        <v>#REF!</v>
      </c>
      <c r="AR177" s="244">
        <f t="shared" si="119"/>
        <v>24192</v>
      </c>
      <c r="AS177" s="17">
        <f t="shared" si="145"/>
        <v>0</v>
      </c>
      <c r="AT177" s="17">
        <f t="shared" si="146"/>
        <v>0</v>
      </c>
      <c r="AU177" s="17">
        <f t="shared" si="122"/>
        <v>0</v>
      </c>
      <c r="AV177" s="188" t="e">
        <f t="shared" si="155"/>
        <v>#REF!</v>
      </c>
      <c r="AW177" s="246">
        <f t="shared" si="159"/>
        <v>0</v>
      </c>
    </row>
    <row r="178" spans="1:49" ht="15.75">
      <c r="A178" s="185">
        <v>13030206</v>
      </c>
      <c r="B178" s="185" t="s">
        <v>375</v>
      </c>
      <c r="C178" s="186">
        <v>30</v>
      </c>
      <c r="D178" s="17" t="e">
        <f>'بودجه 1402-ماهانه'!M171</f>
        <v>#REF!</v>
      </c>
      <c r="E178" s="17" t="e">
        <f>'بودجه 1402-ماهانه'!N171</f>
        <v>#REF!</v>
      </c>
      <c r="F178" s="17">
        <v>36000</v>
      </c>
      <c r="G178" s="228" t="e">
        <f t="shared" si="123"/>
        <v>#REF!</v>
      </c>
      <c r="H178" s="230">
        <f t="shared" si="114"/>
        <v>1200</v>
      </c>
      <c r="I178" s="232">
        <v>786</v>
      </c>
      <c r="J178" s="17">
        <v>496099620</v>
      </c>
      <c r="K178" s="256">
        <v>1023</v>
      </c>
      <c r="L178" s="188" t="e">
        <f t="shared" si="149"/>
        <v>#REF!</v>
      </c>
      <c r="M178" s="235">
        <f t="shared" si="156"/>
        <v>0.85250000000000004</v>
      </c>
      <c r="N178" s="238">
        <v>0</v>
      </c>
      <c r="O178" s="212" t="e">
        <f t="shared" si="150"/>
        <v>#REF!</v>
      </c>
      <c r="P178" s="224">
        <f t="shared" si="115"/>
        <v>0</v>
      </c>
      <c r="Q178" s="17" t="e">
        <f>'بودجه 1402-ماهانه'!O171</f>
        <v>#REF!</v>
      </c>
      <c r="R178" s="17" t="e">
        <f>'بودجه 1402-ماهانه'!P171</f>
        <v>#REF!</v>
      </c>
      <c r="S178" s="17">
        <v>43200</v>
      </c>
      <c r="T178" s="228" t="e">
        <f t="shared" si="148"/>
        <v>#REF!</v>
      </c>
      <c r="U178" s="230">
        <f t="shared" si="116"/>
        <v>1440</v>
      </c>
      <c r="V178" s="232">
        <v>530</v>
      </c>
      <c r="W178" s="17">
        <v>334520100</v>
      </c>
      <c r="X178" s="256">
        <v>599</v>
      </c>
      <c r="Y178" s="188" t="e">
        <f t="shared" si="151"/>
        <v>#REF!</v>
      </c>
      <c r="Z178" s="235">
        <f t="shared" si="157"/>
        <v>0.41597222222222224</v>
      </c>
      <c r="AA178" s="238">
        <v>0</v>
      </c>
      <c r="AB178" s="212" t="e">
        <f t="shared" si="152"/>
        <v>#REF!</v>
      </c>
      <c r="AC178" s="224">
        <f t="shared" si="117"/>
        <v>0</v>
      </c>
      <c r="AD178" s="17" t="e">
        <f>'بودجه 1402-ماهانه'!Q171</f>
        <v>#REF!</v>
      </c>
      <c r="AE178" s="17" t="e">
        <f>'بودجه 1402-ماهانه'!R171</f>
        <v>#REF!</v>
      </c>
      <c r="AF178" s="17">
        <v>72000</v>
      </c>
      <c r="AG178" s="228" t="e">
        <f t="shared" si="136"/>
        <v>#REF!</v>
      </c>
      <c r="AH178" s="230">
        <f t="shared" si="118"/>
        <v>2400</v>
      </c>
      <c r="AI178" s="232">
        <v>84</v>
      </c>
      <c r="AJ178" s="17">
        <v>52387110</v>
      </c>
      <c r="AK178" s="256">
        <v>97</v>
      </c>
      <c r="AL178" s="188" t="e">
        <f t="shared" si="153"/>
        <v>#REF!</v>
      </c>
      <c r="AM178" s="235">
        <f t="shared" si="158"/>
        <v>4.0416666666666663E-2</v>
      </c>
      <c r="AN178" s="238">
        <v>0</v>
      </c>
      <c r="AO178" s="212" t="e">
        <f t="shared" si="154"/>
        <v>#REF!</v>
      </c>
      <c r="AP178" s="224">
        <f t="shared" si="140"/>
        <v>0</v>
      </c>
      <c r="AQ178" s="241" t="e">
        <f t="shared" si="141"/>
        <v>#REF!</v>
      </c>
      <c r="AR178" s="244">
        <f t="shared" si="119"/>
        <v>5040</v>
      </c>
      <c r="AS178" s="17">
        <f t="shared" si="145"/>
        <v>1400</v>
      </c>
      <c r="AT178" s="17">
        <f t="shared" si="146"/>
        <v>883006830</v>
      </c>
      <c r="AU178" s="17">
        <f t="shared" si="122"/>
        <v>1719</v>
      </c>
      <c r="AV178" s="188" t="e">
        <f t="shared" si="155"/>
        <v>#REF!</v>
      </c>
      <c r="AW178" s="246">
        <f t="shared" si="159"/>
        <v>0.34107142857142858</v>
      </c>
    </row>
    <row r="179" spans="1:49" ht="15.75">
      <c r="A179" s="185">
        <v>13040207</v>
      </c>
      <c r="B179" s="185" t="s">
        <v>237</v>
      </c>
      <c r="C179" s="186">
        <v>30</v>
      </c>
      <c r="D179" s="17" t="e">
        <f>'بودجه 1402-ماهانه'!M172</f>
        <v>#REF!</v>
      </c>
      <c r="E179" s="17" t="e">
        <f>'بودجه 1402-ماهانه'!N172</f>
        <v>#REF!</v>
      </c>
      <c r="F179" s="17">
        <v>58500</v>
      </c>
      <c r="G179" s="228" t="e">
        <f t="shared" si="123"/>
        <v>#REF!</v>
      </c>
      <c r="H179" s="230">
        <f t="shared" si="114"/>
        <v>1950</v>
      </c>
      <c r="I179" s="232">
        <v>21</v>
      </c>
      <c r="J179" s="17">
        <v>50425830</v>
      </c>
      <c r="K179" s="256">
        <v>35</v>
      </c>
      <c r="L179" s="188" t="e">
        <f t="shared" si="149"/>
        <v>#REF!</v>
      </c>
      <c r="M179" s="235">
        <f t="shared" si="156"/>
        <v>1.7948717948717947E-2</v>
      </c>
      <c r="N179" s="238">
        <v>0</v>
      </c>
      <c r="O179" s="212" t="e">
        <f t="shared" si="150"/>
        <v>#REF!</v>
      </c>
      <c r="P179" s="224">
        <f t="shared" si="115"/>
        <v>0</v>
      </c>
      <c r="Q179" s="17" t="e">
        <f>'بودجه 1402-ماهانه'!O172</f>
        <v>#REF!</v>
      </c>
      <c r="R179" s="17" t="e">
        <f>'بودجه 1402-ماهانه'!P172</f>
        <v>#REF!</v>
      </c>
      <c r="S179" s="17">
        <v>70200</v>
      </c>
      <c r="T179" s="228" t="e">
        <f t="shared" si="148"/>
        <v>#REF!</v>
      </c>
      <c r="U179" s="230">
        <f t="shared" si="116"/>
        <v>2340</v>
      </c>
      <c r="V179" s="232">
        <v>481</v>
      </c>
      <c r="W179" s="17">
        <v>1154991630</v>
      </c>
      <c r="X179" s="256">
        <v>574</v>
      </c>
      <c r="Y179" s="188" t="e">
        <f t="shared" si="151"/>
        <v>#REF!</v>
      </c>
      <c r="Z179" s="235">
        <f t="shared" si="157"/>
        <v>0.24529914529914529</v>
      </c>
      <c r="AA179" s="238">
        <v>0</v>
      </c>
      <c r="AB179" s="212" t="e">
        <f t="shared" si="152"/>
        <v>#REF!</v>
      </c>
      <c r="AC179" s="224">
        <f t="shared" si="117"/>
        <v>0</v>
      </c>
      <c r="AD179" s="17" t="e">
        <f>'بودجه 1402-ماهانه'!Q172</f>
        <v>#REF!</v>
      </c>
      <c r="AE179" s="17" t="e">
        <f>'بودجه 1402-ماهانه'!R172</f>
        <v>#REF!</v>
      </c>
      <c r="AF179" s="17">
        <v>117000</v>
      </c>
      <c r="AG179" s="228" t="e">
        <f t="shared" si="136"/>
        <v>#REF!</v>
      </c>
      <c r="AH179" s="230">
        <f t="shared" si="118"/>
        <v>3900</v>
      </c>
      <c r="AI179" s="232">
        <v>239</v>
      </c>
      <c r="AJ179" s="17">
        <v>573893970</v>
      </c>
      <c r="AK179" s="256">
        <v>247</v>
      </c>
      <c r="AL179" s="188" t="e">
        <f t="shared" si="153"/>
        <v>#REF!</v>
      </c>
      <c r="AM179" s="235">
        <f t="shared" si="158"/>
        <v>6.3333333333333339E-2</v>
      </c>
      <c r="AN179" s="238">
        <v>0</v>
      </c>
      <c r="AO179" s="212" t="e">
        <f t="shared" si="154"/>
        <v>#REF!</v>
      </c>
      <c r="AP179" s="224">
        <f t="shared" si="140"/>
        <v>0</v>
      </c>
      <c r="AQ179" s="241" t="e">
        <f t="shared" si="141"/>
        <v>#REF!</v>
      </c>
      <c r="AR179" s="244">
        <f t="shared" si="119"/>
        <v>8190</v>
      </c>
      <c r="AS179" s="17">
        <f t="shared" si="145"/>
        <v>741</v>
      </c>
      <c r="AT179" s="17">
        <f t="shared" si="146"/>
        <v>1779311430</v>
      </c>
      <c r="AU179" s="17">
        <f t="shared" si="122"/>
        <v>856</v>
      </c>
      <c r="AV179" s="188" t="e">
        <f t="shared" si="155"/>
        <v>#REF!</v>
      </c>
      <c r="AW179" s="246">
        <f t="shared" si="159"/>
        <v>0.10451770451770452</v>
      </c>
    </row>
    <row r="180" spans="1:49" ht="15.75">
      <c r="A180" s="185">
        <v>13040211</v>
      </c>
      <c r="B180" s="185" t="s">
        <v>238</v>
      </c>
      <c r="C180" s="186">
        <v>10</v>
      </c>
      <c r="D180" s="17" t="e">
        <f>'بودجه 1402-ماهانه'!M173</f>
        <v>#REF!</v>
      </c>
      <c r="E180" s="17" t="e">
        <f>'بودجه 1402-ماهانه'!N173</f>
        <v>#REF!</v>
      </c>
      <c r="F180" s="17">
        <v>8580</v>
      </c>
      <c r="G180" s="228" t="e">
        <f t="shared" si="123"/>
        <v>#REF!</v>
      </c>
      <c r="H180" s="230">
        <f t="shared" si="114"/>
        <v>858</v>
      </c>
      <c r="I180" s="232"/>
      <c r="J180" s="17"/>
      <c r="K180" s="256">
        <v>0</v>
      </c>
      <c r="L180" s="188" t="e">
        <f t="shared" si="149"/>
        <v>#REF!</v>
      </c>
      <c r="M180" s="235">
        <f t="shared" si="156"/>
        <v>0</v>
      </c>
      <c r="N180" s="238">
        <v>0</v>
      </c>
      <c r="O180" s="212" t="e">
        <f t="shared" si="150"/>
        <v>#REF!</v>
      </c>
      <c r="P180" s="224">
        <f t="shared" si="115"/>
        <v>0</v>
      </c>
      <c r="Q180" s="17" t="e">
        <f>'بودجه 1402-ماهانه'!O173</f>
        <v>#REF!</v>
      </c>
      <c r="R180" s="17" t="e">
        <f>'بودجه 1402-ماهانه'!P173</f>
        <v>#REF!</v>
      </c>
      <c r="S180" s="17">
        <v>10296</v>
      </c>
      <c r="T180" s="228" t="e">
        <f t="shared" si="148"/>
        <v>#REF!</v>
      </c>
      <c r="U180" s="230">
        <f t="shared" si="116"/>
        <v>1029.5999999999999</v>
      </c>
      <c r="V180" s="232">
        <v>180</v>
      </c>
      <c r="W180" s="17">
        <v>568013400</v>
      </c>
      <c r="X180" s="256">
        <v>222</v>
      </c>
      <c r="Y180" s="188" t="e">
        <f t="shared" si="151"/>
        <v>#REF!</v>
      </c>
      <c r="Z180" s="235">
        <f t="shared" si="157"/>
        <v>0.21561771561771564</v>
      </c>
      <c r="AA180" s="238">
        <v>0</v>
      </c>
      <c r="AB180" s="212" t="e">
        <f t="shared" si="152"/>
        <v>#REF!</v>
      </c>
      <c r="AC180" s="224">
        <f t="shared" si="117"/>
        <v>0</v>
      </c>
      <c r="AD180" s="17" t="e">
        <f>'بودجه 1402-ماهانه'!Q173</f>
        <v>#REF!</v>
      </c>
      <c r="AE180" s="17" t="e">
        <f>'بودجه 1402-ماهانه'!R173</f>
        <v>#REF!</v>
      </c>
      <c r="AF180" s="17">
        <v>17160</v>
      </c>
      <c r="AG180" s="228" t="e">
        <f t="shared" si="136"/>
        <v>#REF!</v>
      </c>
      <c r="AH180" s="230">
        <f t="shared" si="118"/>
        <v>1716</v>
      </c>
      <c r="AI180" s="232"/>
      <c r="AJ180" s="17"/>
      <c r="AK180" s="256">
        <v>0</v>
      </c>
      <c r="AL180" s="188" t="e">
        <f t="shared" si="153"/>
        <v>#REF!</v>
      </c>
      <c r="AM180" s="235">
        <f t="shared" si="158"/>
        <v>0</v>
      </c>
      <c r="AN180" s="238">
        <v>0</v>
      </c>
      <c r="AO180" s="212" t="e">
        <f t="shared" si="154"/>
        <v>#REF!</v>
      </c>
      <c r="AP180" s="224">
        <f t="shared" si="140"/>
        <v>0</v>
      </c>
      <c r="AQ180" s="241" t="e">
        <f t="shared" si="141"/>
        <v>#REF!</v>
      </c>
      <c r="AR180" s="244">
        <f t="shared" si="119"/>
        <v>3603.6</v>
      </c>
      <c r="AS180" s="17">
        <f t="shared" si="145"/>
        <v>180</v>
      </c>
      <c r="AT180" s="17">
        <f t="shared" si="146"/>
        <v>568013400</v>
      </c>
      <c r="AU180" s="17">
        <f t="shared" si="122"/>
        <v>222</v>
      </c>
      <c r="AV180" s="188" t="e">
        <f t="shared" si="155"/>
        <v>#REF!</v>
      </c>
      <c r="AW180" s="246">
        <f t="shared" si="159"/>
        <v>6.1605061605061608E-2</v>
      </c>
    </row>
    <row r="181" spans="1:49" ht="15.75">
      <c r="A181" s="185">
        <v>13040214</v>
      </c>
      <c r="B181" s="185" t="s">
        <v>362</v>
      </c>
      <c r="C181" s="186">
        <v>30</v>
      </c>
      <c r="D181" s="17" t="e">
        <f>'بودجه 1402-ماهانه'!M174</f>
        <v>#REF!</v>
      </c>
      <c r="E181" s="17" t="e">
        <f>'بودجه 1402-ماهانه'!N174</f>
        <v>#REF!</v>
      </c>
      <c r="F181" s="17">
        <v>93600</v>
      </c>
      <c r="G181" s="228" t="e">
        <f t="shared" si="123"/>
        <v>#REF!</v>
      </c>
      <c r="H181" s="230">
        <f t="shared" si="114"/>
        <v>3120</v>
      </c>
      <c r="I181" s="232">
        <v>-3</v>
      </c>
      <c r="J181" s="17">
        <v>-2250000</v>
      </c>
      <c r="K181" s="256">
        <v>-5</v>
      </c>
      <c r="L181" s="189" t="e">
        <f t="shared" si="149"/>
        <v>#REF!</v>
      </c>
      <c r="M181" s="235">
        <f t="shared" si="156"/>
        <v>-1.6025641025641025E-3</v>
      </c>
      <c r="N181" s="238">
        <v>0</v>
      </c>
      <c r="O181" s="212" t="e">
        <f t="shared" si="150"/>
        <v>#REF!</v>
      </c>
      <c r="P181" s="224">
        <f t="shared" si="115"/>
        <v>0</v>
      </c>
      <c r="Q181" s="17" t="e">
        <f>'بودجه 1402-ماهانه'!O174</f>
        <v>#REF!</v>
      </c>
      <c r="R181" s="17" t="e">
        <f>'بودجه 1402-ماهانه'!P174</f>
        <v>#REF!</v>
      </c>
      <c r="S181" s="17">
        <v>112320</v>
      </c>
      <c r="T181" s="228" t="e">
        <f t="shared" si="148"/>
        <v>#REF!</v>
      </c>
      <c r="U181" s="230">
        <f t="shared" si="116"/>
        <v>3744</v>
      </c>
      <c r="V181" s="232">
        <v>61</v>
      </c>
      <c r="W181" s="17">
        <v>45750000</v>
      </c>
      <c r="X181" s="256">
        <v>79</v>
      </c>
      <c r="Y181" s="189" t="e">
        <f t="shared" si="151"/>
        <v>#REF!</v>
      </c>
      <c r="Z181" s="235">
        <f t="shared" si="157"/>
        <v>2.1100427350427352E-2</v>
      </c>
      <c r="AA181" s="238">
        <v>0</v>
      </c>
      <c r="AB181" s="212" t="e">
        <f t="shared" si="152"/>
        <v>#REF!</v>
      </c>
      <c r="AC181" s="224">
        <f t="shared" si="117"/>
        <v>0</v>
      </c>
      <c r="AD181" s="17" t="e">
        <f>'بودجه 1402-ماهانه'!Q174</f>
        <v>#REF!</v>
      </c>
      <c r="AE181" s="17" t="e">
        <f>'بودجه 1402-ماهانه'!R174</f>
        <v>#REF!</v>
      </c>
      <c r="AF181" s="17">
        <v>187200</v>
      </c>
      <c r="AG181" s="228" t="e">
        <f t="shared" si="136"/>
        <v>#REF!</v>
      </c>
      <c r="AH181" s="230">
        <f t="shared" si="118"/>
        <v>6240</v>
      </c>
      <c r="AI181" s="232">
        <v>114</v>
      </c>
      <c r="AJ181" s="17">
        <v>85500000</v>
      </c>
      <c r="AK181" s="256">
        <v>117</v>
      </c>
      <c r="AL181" s="189" t="e">
        <f t="shared" si="153"/>
        <v>#REF!</v>
      </c>
      <c r="AM181" s="235">
        <f t="shared" si="158"/>
        <v>1.8749999999999999E-2</v>
      </c>
      <c r="AN181" s="238">
        <v>0</v>
      </c>
      <c r="AO181" s="212" t="e">
        <f t="shared" si="154"/>
        <v>#REF!</v>
      </c>
      <c r="AP181" s="224">
        <f t="shared" si="140"/>
        <v>0</v>
      </c>
      <c r="AQ181" s="241" t="e">
        <f t="shared" si="141"/>
        <v>#REF!</v>
      </c>
      <c r="AR181" s="244">
        <f t="shared" si="119"/>
        <v>13104</v>
      </c>
      <c r="AS181" s="17">
        <f t="shared" si="145"/>
        <v>172</v>
      </c>
      <c r="AT181" s="17">
        <f t="shared" si="146"/>
        <v>129000000</v>
      </c>
      <c r="AU181" s="17">
        <f t="shared" si="122"/>
        <v>191</v>
      </c>
      <c r="AV181" s="188" t="e">
        <f t="shared" si="155"/>
        <v>#REF!</v>
      </c>
      <c r="AW181" s="246">
        <f t="shared" si="159"/>
        <v>1.4575702075702076E-2</v>
      </c>
    </row>
    <row r="182" spans="1:49" s="198" customFormat="1" ht="15.75">
      <c r="A182" s="195">
        <v>13040213</v>
      </c>
      <c r="B182" s="195" t="s">
        <v>323</v>
      </c>
      <c r="C182" s="196">
        <v>20</v>
      </c>
      <c r="D182" s="197" t="e">
        <f>'بودجه 1402-ماهانه'!M175</f>
        <v>#REF!</v>
      </c>
      <c r="E182" s="197" t="e">
        <f>'بودجه 1402-ماهانه'!N175</f>
        <v>#REF!</v>
      </c>
      <c r="F182" s="197">
        <v>172800</v>
      </c>
      <c r="G182" s="229" t="e">
        <f t="shared" si="123"/>
        <v>#REF!</v>
      </c>
      <c r="H182" s="230">
        <f t="shared" si="114"/>
        <v>8640</v>
      </c>
      <c r="I182" s="233">
        <v>22</v>
      </c>
      <c r="J182" s="197">
        <v>12081960</v>
      </c>
      <c r="K182" s="257">
        <v>22</v>
      </c>
      <c r="L182" s="199" t="e">
        <f t="shared" si="149"/>
        <v>#REF!</v>
      </c>
      <c r="M182" s="235">
        <f t="shared" si="156"/>
        <v>2.5462962962962965E-3</v>
      </c>
      <c r="N182" s="238">
        <v>0</v>
      </c>
      <c r="O182" s="212" t="e">
        <f t="shared" si="150"/>
        <v>#REF!</v>
      </c>
      <c r="P182" s="224">
        <f t="shared" si="115"/>
        <v>0</v>
      </c>
      <c r="Q182" s="197" t="e">
        <f>'بودجه 1402-ماهانه'!O175</f>
        <v>#REF!</v>
      </c>
      <c r="R182" s="197" t="e">
        <f>'بودجه 1402-ماهانه'!P175</f>
        <v>#REF!</v>
      </c>
      <c r="S182" s="197">
        <v>207360</v>
      </c>
      <c r="T182" s="229" t="e">
        <f t="shared" si="148"/>
        <v>#REF!</v>
      </c>
      <c r="U182" s="230">
        <f t="shared" si="116"/>
        <v>10368</v>
      </c>
      <c r="V182" s="233">
        <v>18</v>
      </c>
      <c r="W182" s="197">
        <v>9885240</v>
      </c>
      <c r="X182" s="257">
        <v>18</v>
      </c>
      <c r="Y182" s="199" t="e">
        <f t="shared" si="151"/>
        <v>#REF!</v>
      </c>
      <c r="Z182" s="235">
        <f t="shared" si="157"/>
        <v>1.736111111111111E-3</v>
      </c>
      <c r="AA182" s="238">
        <v>0</v>
      </c>
      <c r="AB182" s="212" t="e">
        <f t="shared" si="152"/>
        <v>#REF!</v>
      </c>
      <c r="AC182" s="224">
        <f t="shared" si="117"/>
        <v>0</v>
      </c>
      <c r="AD182" s="197" t="e">
        <f>'بودجه 1402-ماهانه'!Q175</f>
        <v>#REF!</v>
      </c>
      <c r="AE182" s="197" t="e">
        <f>'بودجه 1402-ماهانه'!R175</f>
        <v>#REF!</v>
      </c>
      <c r="AF182" s="197">
        <v>345600</v>
      </c>
      <c r="AG182" s="229" t="e">
        <f t="shared" si="136"/>
        <v>#REF!</v>
      </c>
      <c r="AH182" s="230">
        <f t="shared" si="118"/>
        <v>17280</v>
      </c>
      <c r="AI182" s="233">
        <v>28</v>
      </c>
      <c r="AJ182" s="197">
        <v>15377040</v>
      </c>
      <c r="AK182" s="257">
        <v>28</v>
      </c>
      <c r="AL182" s="199" t="e">
        <f t="shared" si="153"/>
        <v>#REF!</v>
      </c>
      <c r="AM182" s="235">
        <f t="shared" si="158"/>
        <v>1.6203703703703703E-3</v>
      </c>
      <c r="AN182" s="238">
        <v>0</v>
      </c>
      <c r="AO182" s="212" t="e">
        <f t="shared" si="154"/>
        <v>#REF!</v>
      </c>
      <c r="AP182" s="224">
        <f t="shared" si="140"/>
        <v>0</v>
      </c>
      <c r="AQ182" s="242" t="e">
        <f t="shared" si="141"/>
        <v>#REF!</v>
      </c>
      <c r="AR182" s="244">
        <f t="shared" si="119"/>
        <v>36288</v>
      </c>
      <c r="AS182" s="197">
        <f t="shared" si="145"/>
        <v>68</v>
      </c>
      <c r="AT182" s="197">
        <f t="shared" si="146"/>
        <v>37344240</v>
      </c>
      <c r="AU182" s="17">
        <f t="shared" si="122"/>
        <v>68</v>
      </c>
      <c r="AV182" s="191" t="e">
        <f t="shared" si="155"/>
        <v>#REF!</v>
      </c>
      <c r="AW182" s="246">
        <f t="shared" si="159"/>
        <v>1.8738977072310405E-3</v>
      </c>
    </row>
    <row r="183" spans="1:49" ht="15.75">
      <c r="A183" s="185">
        <v>13030208</v>
      </c>
      <c r="B183" s="185" t="s">
        <v>229</v>
      </c>
      <c r="C183" s="186">
        <v>30</v>
      </c>
      <c r="D183" s="17" t="e">
        <f>'بودجه 1402-ماهانه'!M176</f>
        <v>#REF!</v>
      </c>
      <c r="E183" s="17" t="e">
        <f>'بودجه 1402-ماهانه'!N176</f>
        <v>#REF!</v>
      </c>
      <c r="F183" s="17">
        <v>151200</v>
      </c>
      <c r="G183" s="228" t="e">
        <f t="shared" si="123"/>
        <v>#REF!</v>
      </c>
      <c r="H183" s="230">
        <f t="shared" si="114"/>
        <v>5040</v>
      </c>
      <c r="I183" s="232">
        <v>2190</v>
      </c>
      <c r="J183" s="17">
        <v>1165342500</v>
      </c>
      <c r="K183" s="256">
        <v>4844</v>
      </c>
      <c r="L183" s="188" t="e">
        <f t="shared" si="149"/>
        <v>#REF!</v>
      </c>
      <c r="M183" s="235">
        <f t="shared" si="156"/>
        <v>0.96111111111111114</v>
      </c>
      <c r="N183" s="238">
        <v>17132</v>
      </c>
      <c r="O183" s="212" t="e">
        <f t="shared" si="150"/>
        <v>#REF!</v>
      </c>
      <c r="P183" s="224">
        <f t="shared" si="115"/>
        <v>3.3992063492063491</v>
      </c>
      <c r="Q183" s="17" t="e">
        <f>'بودجه 1402-ماهانه'!O176</f>
        <v>#REF!</v>
      </c>
      <c r="R183" s="17" t="e">
        <f>'بودجه 1402-ماهانه'!P176</f>
        <v>#REF!</v>
      </c>
      <c r="S183" s="17">
        <v>181440</v>
      </c>
      <c r="T183" s="228" t="e">
        <f t="shared" si="148"/>
        <v>#REF!</v>
      </c>
      <c r="U183" s="230">
        <f t="shared" si="116"/>
        <v>6048</v>
      </c>
      <c r="V183" s="232">
        <v>12055</v>
      </c>
      <c r="W183" s="17">
        <v>6344046750</v>
      </c>
      <c r="X183" s="256">
        <v>20242</v>
      </c>
      <c r="Y183" s="188" t="e">
        <f t="shared" si="151"/>
        <v>#REF!</v>
      </c>
      <c r="Z183" s="235">
        <f t="shared" si="157"/>
        <v>3.3468915343915344</v>
      </c>
      <c r="AA183" s="238">
        <v>0</v>
      </c>
      <c r="AB183" s="212" t="e">
        <f t="shared" si="152"/>
        <v>#REF!</v>
      </c>
      <c r="AC183" s="224">
        <f t="shared" si="117"/>
        <v>0</v>
      </c>
      <c r="AD183" s="17" t="e">
        <f>'بودجه 1402-ماهانه'!Q176</f>
        <v>#REF!</v>
      </c>
      <c r="AE183" s="17" t="e">
        <f>'بودجه 1402-ماهانه'!R176</f>
        <v>#REF!</v>
      </c>
      <c r="AF183" s="17">
        <v>302400</v>
      </c>
      <c r="AG183" s="228" t="e">
        <f t="shared" si="136"/>
        <v>#REF!</v>
      </c>
      <c r="AH183" s="230">
        <f t="shared" si="118"/>
        <v>10080</v>
      </c>
      <c r="AI183" s="232">
        <v>1687</v>
      </c>
      <c r="AJ183" s="17">
        <v>891993000</v>
      </c>
      <c r="AK183" s="256">
        <v>2702</v>
      </c>
      <c r="AL183" s="188" t="e">
        <f t="shared" si="153"/>
        <v>#REF!</v>
      </c>
      <c r="AM183" s="235">
        <f t="shared" si="158"/>
        <v>0.26805555555555555</v>
      </c>
      <c r="AN183" s="238">
        <v>0</v>
      </c>
      <c r="AO183" s="212" t="e">
        <f t="shared" si="154"/>
        <v>#REF!</v>
      </c>
      <c r="AP183" s="224">
        <f t="shared" si="140"/>
        <v>0</v>
      </c>
      <c r="AQ183" s="241" t="e">
        <f t="shared" si="141"/>
        <v>#REF!</v>
      </c>
      <c r="AR183" s="244">
        <f t="shared" si="119"/>
        <v>21168</v>
      </c>
      <c r="AS183" s="17">
        <f t="shared" si="145"/>
        <v>15932</v>
      </c>
      <c r="AT183" s="17">
        <f t="shared" si="146"/>
        <v>8401382250</v>
      </c>
      <c r="AU183" s="17">
        <f t="shared" si="122"/>
        <v>27788</v>
      </c>
      <c r="AV183" s="188" t="e">
        <f t="shared" si="155"/>
        <v>#REF!</v>
      </c>
      <c r="AW183" s="246">
        <f t="shared" si="159"/>
        <v>1.3127362055933485</v>
      </c>
    </row>
    <row r="184" spans="1:49" ht="15.75">
      <c r="A184" s="185">
        <v>13030200</v>
      </c>
      <c r="B184" s="185" t="s">
        <v>213</v>
      </c>
      <c r="C184" s="186">
        <v>30</v>
      </c>
      <c r="D184" s="17" t="e">
        <f>'بودجه 1402-ماهانه'!M177</f>
        <v>#REF!</v>
      </c>
      <c r="E184" s="17" t="e">
        <f>'بودجه 1402-ماهانه'!N177</f>
        <v>#REF!</v>
      </c>
      <c r="F184" s="17">
        <v>302400</v>
      </c>
      <c r="G184" s="228" t="e">
        <f t="shared" si="123"/>
        <v>#REF!</v>
      </c>
      <c r="H184" s="230">
        <f t="shared" si="114"/>
        <v>10080</v>
      </c>
      <c r="I184" s="232">
        <v>216</v>
      </c>
      <c r="J184" s="17">
        <v>66473573</v>
      </c>
      <c r="K184" s="256">
        <v>240</v>
      </c>
      <c r="L184" s="188" t="e">
        <f t="shared" si="149"/>
        <v>#REF!</v>
      </c>
      <c r="M184" s="235">
        <f t="shared" si="156"/>
        <v>2.3809523809523808E-2</v>
      </c>
      <c r="N184" s="238">
        <v>0</v>
      </c>
      <c r="O184" s="212" t="e">
        <f t="shared" si="150"/>
        <v>#REF!</v>
      </c>
      <c r="P184" s="224">
        <f t="shared" si="115"/>
        <v>0</v>
      </c>
      <c r="Q184" s="17" t="e">
        <f>'بودجه 1402-ماهانه'!O177</f>
        <v>#REF!</v>
      </c>
      <c r="R184" s="17" t="e">
        <f>'بودجه 1402-ماهانه'!P177</f>
        <v>#REF!</v>
      </c>
      <c r="S184" s="17">
        <v>362880</v>
      </c>
      <c r="T184" s="228" t="e">
        <f t="shared" si="148"/>
        <v>#REF!</v>
      </c>
      <c r="U184" s="230">
        <f t="shared" si="116"/>
        <v>12096</v>
      </c>
      <c r="V184" s="232">
        <v>292</v>
      </c>
      <c r="W184" s="17">
        <v>87000000</v>
      </c>
      <c r="X184" s="256">
        <v>320</v>
      </c>
      <c r="Y184" s="188" t="e">
        <f t="shared" si="151"/>
        <v>#REF!</v>
      </c>
      <c r="Z184" s="235">
        <f t="shared" si="157"/>
        <v>2.6455026455026454E-2</v>
      </c>
      <c r="AA184" s="238">
        <v>0</v>
      </c>
      <c r="AB184" s="212" t="e">
        <f t="shared" si="152"/>
        <v>#REF!</v>
      </c>
      <c r="AC184" s="224">
        <f t="shared" si="117"/>
        <v>0</v>
      </c>
      <c r="AD184" s="17" t="e">
        <f>'بودجه 1402-ماهانه'!Q177</f>
        <v>#REF!</v>
      </c>
      <c r="AE184" s="17" t="e">
        <f>'بودجه 1402-ماهانه'!R177</f>
        <v>#REF!</v>
      </c>
      <c r="AF184" s="17">
        <v>604800</v>
      </c>
      <c r="AG184" s="228" t="e">
        <f t="shared" si="136"/>
        <v>#REF!</v>
      </c>
      <c r="AH184" s="230">
        <f t="shared" si="118"/>
        <v>20160</v>
      </c>
      <c r="AI184" s="232">
        <v>110</v>
      </c>
      <c r="AJ184" s="17">
        <v>33000000</v>
      </c>
      <c r="AK184" s="256">
        <v>121</v>
      </c>
      <c r="AL184" s="188" t="e">
        <f t="shared" si="153"/>
        <v>#REF!</v>
      </c>
      <c r="AM184" s="235">
        <f t="shared" si="158"/>
        <v>6.0019841269841273E-3</v>
      </c>
      <c r="AN184" s="238">
        <v>0</v>
      </c>
      <c r="AO184" s="212" t="e">
        <f t="shared" si="154"/>
        <v>#REF!</v>
      </c>
      <c r="AP184" s="224">
        <f t="shared" si="140"/>
        <v>0</v>
      </c>
      <c r="AQ184" s="241" t="e">
        <f t="shared" si="141"/>
        <v>#REF!</v>
      </c>
      <c r="AR184" s="244">
        <f t="shared" si="119"/>
        <v>42336</v>
      </c>
      <c r="AS184" s="17">
        <f t="shared" si="145"/>
        <v>618</v>
      </c>
      <c r="AT184" s="17">
        <f t="shared" si="146"/>
        <v>186473573</v>
      </c>
      <c r="AU184" s="17">
        <f t="shared" si="122"/>
        <v>681</v>
      </c>
      <c r="AV184" s="188" t="e">
        <f t="shared" si="155"/>
        <v>#REF!</v>
      </c>
      <c r="AW184" s="246">
        <f t="shared" si="159"/>
        <v>1.6085600907029478E-2</v>
      </c>
    </row>
    <row r="185" spans="1:49" ht="15.75">
      <c r="A185" s="185">
        <v>13060307</v>
      </c>
      <c r="B185" s="185" t="s">
        <v>359</v>
      </c>
      <c r="C185" s="186">
        <v>10</v>
      </c>
      <c r="D185" s="17" t="e">
        <f>'بودجه 1402-ماهانه'!M178</f>
        <v>#REF!</v>
      </c>
      <c r="E185" s="17" t="e">
        <f>'بودجه 1402-ماهانه'!N178</f>
        <v>#REF!</v>
      </c>
      <c r="F185" s="17">
        <v>28800</v>
      </c>
      <c r="G185" s="228" t="e">
        <f t="shared" si="123"/>
        <v>#REF!</v>
      </c>
      <c r="H185" s="230">
        <f t="shared" si="114"/>
        <v>2880</v>
      </c>
      <c r="I185" s="232">
        <v>16</v>
      </c>
      <c r="J185" s="17">
        <v>10666720</v>
      </c>
      <c r="K185" s="256">
        <v>17</v>
      </c>
      <c r="L185" s="189" t="e">
        <f t="shared" si="149"/>
        <v>#REF!</v>
      </c>
      <c r="M185" s="235">
        <f t="shared" si="156"/>
        <v>5.9027777777777776E-3</v>
      </c>
      <c r="N185" s="238">
        <v>0</v>
      </c>
      <c r="O185" s="212" t="e">
        <f t="shared" si="150"/>
        <v>#REF!</v>
      </c>
      <c r="P185" s="224">
        <f t="shared" si="115"/>
        <v>0</v>
      </c>
      <c r="Q185" s="17" t="e">
        <f>'بودجه 1402-ماهانه'!O178</f>
        <v>#REF!</v>
      </c>
      <c r="R185" s="17" t="e">
        <f>'بودجه 1402-ماهانه'!P178</f>
        <v>#REF!</v>
      </c>
      <c r="S185" s="17">
        <v>34560</v>
      </c>
      <c r="T185" s="228" t="e">
        <f t="shared" si="148"/>
        <v>#REF!</v>
      </c>
      <c r="U185" s="230">
        <f t="shared" si="116"/>
        <v>3456</v>
      </c>
      <c r="V185" s="232">
        <v>26</v>
      </c>
      <c r="W185" s="17">
        <v>17333420</v>
      </c>
      <c r="X185" s="256">
        <v>27</v>
      </c>
      <c r="Y185" s="189" t="e">
        <f t="shared" si="151"/>
        <v>#REF!</v>
      </c>
      <c r="Z185" s="235">
        <f t="shared" si="157"/>
        <v>7.8125E-3</v>
      </c>
      <c r="AA185" s="238">
        <v>0</v>
      </c>
      <c r="AB185" s="212" t="e">
        <f t="shared" si="152"/>
        <v>#REF!</v>
      </c>
      <c r="AC185" s="224">
        <f t="shared" si="117"/>
        <v>0</v>
      </c>
      <c r="AD185" s="17" t="e">
        <f>'بودجه 1402-ماهانه'!Q178</f>
        <v>#REF!</v>
      </c>
      <c r="AE185" s="17" t="e">
        <f>'بودجه 1402-ماهانه'!R178</f>
        <v>#REF!</v>
      </c>
      <c r="AF185" s="17">
        <v>57600</v>
      </c>
      <c r="AG185" s="228" t="e">
        <f t="shared" si="136"/>
        <v>#REF!</v>
      </c>
      <c r="AH185" s="230">
        <f t="shared" si="118"/>
        <v>5760</v>
      </c>
      <c r="AI185" s="232"/>
      <c r="AJ185" s="17"/>
      <c r="AK185" s="256">
        <v>0</v>
      </c>
      <c r="AL185" s="189" t="e">
        <f t="shared" si="153"/>
        <v>#REF!</v>
      </c>
      <c r="AM185" s="235">
        <f t="shared" si="158"/>
        <v>0</v>
      </c>
      <c r="AN185" s="238">
        <v>0</v>
      </c>
      <c r="AO185" s="212" t="e">
        <f t="shared" si="154"/>
        <v>#REF!</v>
      </c>
      <c r="AP185" s="224">
        <f t="shared" si="140"/>
        <v>0</v>
      </c>
      <c r="AQ185" s="241" t="e">
        <f t="shared" si="141"/>
        <v>#REF!</v>
      </c>
      <c r="AR185" s="244">
        <f t="shared" si="119"/>
        <v>12096</v>
      </c>
      <c r="AS185" s="17">
        <f t="shared" si="145"/>
        <v>42</v>
      </c>
      <c r="AT185" s="17">
        <f t="shared" si="146"/>
        <v>28000140</v>
      </c>
      <c r="AU185" s="17">
        <f t="shared" si="122"/>
        <v>44</v>
      </c>
      <c r="AV185" s="189" t="e">
        <f t="shared" si="155"/>
        <v>#REF!</v>
      </c>
      <c r="AW185" s="246">
        <f t="shared" si="159"/>
        <v>3.6375661375661374E-3</v>
      </c>
    </row>
    <row r="186" spans="1:49" ht="15.75">
      <c r="A186" s="185">
        <v>13080200</v>
      </c>
      <c r="B186" s="185" t="s">
        <v>360</v>
      </c>
      <c r="C186" s="186">
        <v>1</v>
      </c>
      <c r="D186" s="17" t="e">
        <f>'بودجه 1402-ماهانه'!M179</f>
        <v>#REF!</v>
      </c>
      <c r="E186" s="17" t="e">
        <f>'بودجه 1402-ماهانه'!N179</f>
        <v>#REF!</v>
      </c>
      <c r="F186" s="17">
        <v>19800</v>
      </c>
      <c r="G186" s="228" t="e">
        <f t="shared" si="123"/>
        <v>#REF!</v>
      </c>
      <c r="H186" s="230">
        <f t="shared" si="114"/>
        <v>19800</v>
      </c>
      <c r="I186" s="232">
        <v>780</v>
      </c>
      <c r="J186" s="17">
        <v>45832800</v>
      </c>
      <c r="K186" s="256">
        <v>780</v>
      </c>
      <c r="L186" s="188" t="e">
        <f t="shared" si="149"/>
        <v>#REF!</v>
      </c>
      <c r="M186" s="235">
        <f t="shared" si="156"/>
        <v>3.9393939393939391E-2</v>
      </c>
      <c r="N186" s="238">
        <v>0</v>
      </c>
      <c r="O186" s="212" t="e">
        <f t="shared" si="150"/>
        <v>#REF!</v>
      </c>
      <c r="P186" s="224">
        <f t="shared" si="115"/>
        <v>0</v>
      </c>
      <c r="Q186" s="17" t="e">
        <f>'بودجه 1402-ماهانه'!O179</f>
        <v>#REF!</v>
      </c>
      <c r="R186" s="17" t="e">
        <f>'بودجه 1402-ماهانه'!P179</f>
        <v>#REF!</v>
      </c>
      <c r="S186" s="17">
        <v>23760</v>
      </c>
      <c r="T186" s="228" t="e">
        <f t="shared" si="148"/>
        <v>#REF!</v>
      </c>
      <c r="U186" s="230">
        <f t="shared" si="116"/>
        <v>23760</v>
      </c>
      <c r="V186" s="232">
        <v>3590</v>
      </c>
      <c r="W186" s="17">
        <v>211445600</v>
      </c>
      <c r="X186" s="256">
        <v>3590</v>
      </c>
      <c r="Y186" s="188" t="e">
        <f t="shared" si="151"/>
        <v>#REF!</v>
      </c>
      <c r="Z186" s="235">
        <f t="shared" si="157"/>
        <v>0.15109427609427609</v>
      </c>
      <c r="AA186" s="238">
        <v>0</v>
      </c>
      <c r="AB186" s="212" t="e">
        <f t="shared" si="152"/>
        <v>#REF!</v>
      </c>
      <c r="AC186" s="224">
        <f t="shared" si="117"/>
        <v>0</v>
      </c>
      <c r="AD186" s="17" t="e">
        <f>'بودجه 1402-ماهانه'!Q179</f>
        <v>#REF!</v>
      </c>
      <c r="AE186" s="17" t="e">
        <f>'بودجه 1402-ماهانه'!R179</f>
        <v>#REF!</v>
      </c>
      <c r="AF186" s="17">
        <v>39600</v>
      </c>
      <c r="AG186" s="228" t="e">
        <f t="shared" si="136"/>
        <v>#REF!</v>
      </c>
      <c r="AH186" s="230">
        <f t="shared" si="118"/>
        <v>39600</v>
      </c>
      <c r="AI186" s="232">
        <v>573</v>
      </c>
      <c r="AJ186" s="17">
        <v>39301400</v>
      </c>
      <c r="AK186" s="256">
        <v>573</v>
      </c>
      <c r="AL186" s="188" t="e">
        <f t="shared" si="153"/>
        <v>#REF!</v>
      </c>
      <c r="AM186" s="235">
        <f t="shared" si="158"/>
        <v>1.4469696969696969E-2</v>
      </c>
      <c r="AN186" s="238">
        <v>0</v>
      </c>
      <c r="AO186" s="212" t="e">
        <f t="shared" si="154"/>
        <v>#REF!</v>
      </c>
      <c r="AP186" s="224">
        <f t="shared" si="140"/>
        <v>0</v>
      </c>
      <c r="AQ186" s="241" t="e">
        <f t="shared" si="141"/>
        <v>#REF!</v>
      </c>
      <c r="AR186" s="244">
        <f t="shared" si="119"/>
        <v>83160</v>
      </c>
      <c r="AS186" s="17">
        <f t="shared" si="145"/>
        <v>4943</v>
      </c>
      <c r="AT186" s="17">
        <f t="shared" si="146"/>
        <v>296579800</v>
      </c>
      <c r="AU186" s="17">
        <f t="shared" si="122"/>
        <v>4943</v>
      </c>
      <c r="AV186" s="188" t="e">
        <f t="shared" si="155"/>
        <v>#REF!</v>
      </c>
      <c r="AW186" s="246">
        <f t="shared" si="159"/>
        <v>5.9439634439634438E-2</v>
      </c>
    </row>
    <row r="187" spans="1:49" ht="15.75">
      <c r="A187" s="185">
        <v>13080202</v>
      </c>
      <c r="B187" s="185" t="s">
        <v>361</v>
      </c>
      <c r="C187" s="186">
        <v>1</v>
      </c>
      <c r="D187" s="17" t="e">
        <f>'بودجه 1402-ماهانه'!M180</f>
        <v>#REF!</v>
      </c>
      <c r="E187" s="17" t="e">
        <f>'بودجه 1402-ماهانه'!N180</f>
        <v>#REF!</v>
      </c>
      <c r="F187" s="17">
        <v>19800</v>
      </c>
      <c r="G187" s="228" t="e">
        <f t="shared" si="123"/>
        <v>#REF!</v>
      </c>
      <c r="H187" s="230">
        <f t="shared" si="114"/>
        <v>19800</v>
      </c>
      <c r="I187" s="232">
        <v>7071</v>
      </c>
      <c r="J187" s="17">
        <v>678515450</v>
      </c>
      <c r="K187" s="256">
        <v>7071</v>
      </c>
      <c r="L187" s="188" t="e">
        <f t="shared" si="149"/>
        <v>#REF!</v>
      </c>
      <c r="M187" s="235">
        <f t="shared" si="156"/>
        <v>0.35712121212121212</v>
      </c>
      <c r="N187" s="238">
        <v>0</v>
      </c>
      <c r="O187" s="212" t="e">
        <f t="shared" si="150"/>
        <v>#REF!</v>
      </c>
      <c r="P187" s="224">
        <f t="shared" si="115"/>
        <v>0</v>
      </c>
      <c r="Q187" s="17" t="e">
        <f>'بودجه 1402-ماهانه'!O180</f>
        <v>#REF!</v>
      </c>
      <c r="R187" s="17" t="e">
        <f>'بودجه 1402-ماهانه'!P180</f>
        <v>#REF!</v>
      </c>
      <c r="S187" s="17">
        <v>23760</v>
      </c>
      <c r="T187" s="228" t="e">
        <f t="shared" si="148"/>
        <v>#REF!</v>
      </c>
      <c r="U187" s="230">
        <f t="shared" si="116"/>
        <v>23760</v>
      </c>
      <c r="V187" s="232">
        <v>22852</v>
      </c>
      <c r="W187" s="17">
        <v>2194934600</v>
      </c>
      <c r="X187" s="256">
        <v>22852</v>
      </c>
      <c r="Y187" s="188" t="e">
        <f t="shared" si="151"/>
        <v>#REF!</v>
      </c>
      <c r="Z187" s="235">
        <f t="shared" si="157"/>
        <v>0.96178451178451174</v>
      </c>
      <c r="AA187" s="238">
        <v>0</v>
      </c>
      <c r="AB187" s="212" t="e">
        <f t="shared" si="152"/>
        <v>#REF!</v>
      </c>
      <c r="AC187" s="224">
        <f t="shared" si="117"/>
        <v>0</v>
      </c>
      <c r="AD187" s="17" t="e">
        <f>'بودجه 1402-ماهانه'!Q180</f>
        <v>#REF!</v>
      </c>
      <c r="AE187" s="17" t="e">
        <f>'بودجه 1402-ماهانه'!R180</f>
        <v>#REF!</v>
      </c>
      <c r="AF187" s="17">
        <v>39600</v>
      </c>
      <c r="AG187" s="228" t="e">
        <f t="shared" si="136"/>
        <v>#REF!</v>
      </c>
      <c r="AH187" s="230">
        <f t="shared" si="118"/>
        <v>39600</v>
      </c>
      <c r="AI187" s="232">
        <v>1687</v>
      </c>
      <c r="AJ187" s="17">
        <v>171008550</v>
      </c>
      <c r="AK187" s="256">
        <v>1687</v>
      </c>
      <c r="AL187" s="188" t="e">
        <f t="shared" si="153"/>
        <v>#REF!</v>
      </c>
      <c r="AM187" s="235">
        <f t="shared" si="158"/>
        <v>4.2601010101010098E-2</v>
      </c>
      <c r="AN187" s="238">
        <v>0</v>
      </c>
      <c r="AO187" s="212" t="e">
        <f t="shared" si="154"/>
        <v>#REF!</v>
      </c>
      <c r="AP187" s="224">
        <f t="shared" si="140"/>
        <v>0</v>
      </c>
      <c r="AQ187" s="241" t="e">
        <f t="shared" si="141"/>
        <v>#REF!</v>
      </c>
      <c r="AR187" s="244">
        <f t="shared" si="119"/>
        <v>83160</v>
      </c>
      <c r="AS187" s="17">
        <f t="shared" si="145"/>
        <v>31610</v>
      </c>
      <c r="AT187" s="17">
        <f t="shared" si="146"/>
        <v>3044458600</v>
      </c>
      <c r="AU187" s="17">
        <f t="shared" si="122"/>
        <v>31610</v>
      </c>
      <c r="AV187" s="188" t="e">
        <f t="shared" si="155"/>
        <v>#REF!</v>
      </c>
      <c r="AW187" s="246">
        <f t="shared" si="159"/>
        <v>0.38011063011063012</v>
      </c>
    </row>
    <row r="188" spans="1:49" ht="15.75">
      <c r="A188" s="202"/>
      <c r="B188" s="204" t="s">
        <v>501</v>
      </c>
      <c r="C188" s="202"/>
      <c r="D188" s="202"/>
      <c r="E188" s="202"/>
      <c r="F188" s="90"/>
      <c r="G188" s="90" t="e">
        <f>SUM(G3:G187)</f>
        <v>#REF!</v>
      </c>
      <c r="H188" s="90">
        <f>SUM(H3:H187)</f>
        <v>3928780.666666667</v>
      </c>
      <c r="I188" s="90">
        <f>SUM(I3:I187)</f>
        <v>2853000</v>
      </c>
      <c r="J188" s="202"/>
      <c r="K188" s="90">
        <f>SUM(K3:K187)</f>
        <v>2893753.4099989361</v>
      </c>
      <c r="L188" s="203" t="e">
        <f t="shared" si="149"/>
        <v>#REF!</v>
      </c>
      <c r="M188" s="203">
        <f t="shared" si="156"/>
        <v>0.73655254785554392</v>
      </c>
      <c r="N188" s="213">
        <f>SUM(N3:N187)</f>
        <v>1812758</v>
      </c>
      <c r="O188" s="203" t="e">
        <f t="shared" si="150"/>
        <v>#REF!</v>
      </c>
      <c r="P188" s="214">
        <f t="shared" si="115"/>
        <v>0.46140473439511592</v>
      </c>
      <c r="Q188" s="202"/>
      <c r="R188" s="202"/>
      <c r="S188" s="90"/>
      <c r="T188" s="90" t="e">
        <f>SUM(T3:T187)</f>
        <v>#REF!</v>
      </c>
      <c r="U188" s="90">
        <f>SUM(U3:U187)</f>
        <v>4717692.8</v>
      </c>
      <c r="V188" s="90">
        <f>SUM(V3:V187)</f>
        <v>3646488</v>
      </c>
      <c r="W188" s="202"/>
      <c r="X188" s="90">
        <f>SUM(X3:X187)</f>
        <v>3710152.2869121679</v>
      </c>
      <c r="Y188" s="203" t="e">
        <f t="shared" si="151"/>
        <v>#REF!</v>
      </c>
      <c r="Z188" s="203">
        <f>X188/U188</f>
        <v>0.78643363275204525</v>
      </c>
      <c r="AA188" s="213">
        <f>SUM(AA3:AA187)</f>
        <v>4115135</v>
      </c>
      <c r="AB188" s="203" t="e">
        <f t="shared" si="152"/>
        <v>#REF!</v>
      </c>
      <c r="AC188" s="214">
        <f t="shared" si="117"/>
        <v>0.87227701642633448</v>
      </c>
      <c r="AD188" s="202"/>
      <c r="AE188" s="202"/>
      <c r="AF188" s="90"/>
      <c r="AG188" s="90" t="e">
        <f>SUM(AG3:AG187)</f>
        <v>#REF!</v>
      </c>
      <c r="AH188" s="90">
        <f>SUM(AH3:AH187)</f>
        <v>7547360.333333334</v>
      </c>
      <c r="AI188" s="90">
        <f>SUM(AI3:AI187)</f>
        <v>4412976</v>
      </c>
      <c r="AJ188" s="202"/>
      <c r="AK188" s="90">
        <f>SUM(AK3:AK187)</f>
        <v>4471147</v>
      </c>
      <c r="AL188" s="203" t="e">
        <f t="shared" si="153"/>
        <v>#REF!</v>
      </c>
      <c r="AM188" s="203">
        <f t="shared" si="158"/>
        <v>0.59241202255216729</v>
      </c>
      <c r="AN188" s="213">
        <f>SUM(AN3:AN187)</f>
        <v>3754344</v>
      </c>
      <c r="AO188" s="203" t="e">
        <f t="shared" si="154"/>
        <v>#REF!</v>
      </c>
      <c r="AP188" s="214">
        <f t="shared" si="140"/>
        <v>0.49743802259165132</v>
      </c>
      <c r="AQ188" s="90" t="e">
        <f t="shared" si="141"/>
        <v>#REF!</v>
      </c>
      <c r="AR188" s="90">
        <f>H188+U188+AH188</f>
        <v>16193833.800000001</v>
      </c>
      <c r="AS188" s="90">
        <f>AI188+V188+I188</f>
        <v>10912464</v>
      </c>
      <c r="AT188" s="202"/>
      <c r="AU188" s="253">
        <f>SUM(AU3:AU187)</f>
        <v>11075052.696911106</v>
      </c>
      <c r="AV188" s="203" t="e">
        <f t="shared" si="155"/>
        <v>#REF!</v>
      </c>
      <c r="AW188" s="203">
        <f t="shared" si="159"/>
        <v>0.68390554291789174</v>
      </c>
    </row>
    <row r="189" spans="1:49"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Q189" s="113"/>
      <c r="AS189" s="113"/>
      <c r="AT189" s="113"/>
      <c r="AU189" s="113"/>
      <c r="AV189" s="113"/>
    </row>
    <row r="190" spans="1:49"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Q190" s="113"/>
      <c r="AS190" s="113"/>
      <c r="AT190" s="113"/>
      <c r="AU190" s="113"/>
      <c r="AV190" s="113"/>
    </row>
    <row r="191" spans="1:49"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D191" s="113"/>
      <c r="AE191" s="113"/>
      <c r="AF191" s="113"/>
      <c r="AG191" s="113"/>
      <c r="AH191" s="113"/>
      <c r="AI191" s="113"/>
      <c r="AJ191" s="113"/>
      <c r="AK191" s="113"/>
      <c r="AL191" s="113"/>
      <c r="AM191" s="113"/>
      <c r="AQ191" s="113"/>
      <c r="AS191" s="113"/>
      <c r="AT191" s="113"/>
      <c r="AU191" s="113"/>
      <c r="AV191" s="113"/>
    </row>
    <row r="192" spans="1:49"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Q192" s="113"/>
      <c r="AS192" s="113"/>
      <c r="AT192" s="113"/>
      <c r="AU192" s="113"/>
      <c r="AV192" s="113"/>
    </row>
    <row r="193" spans="4:48"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Q193" s="113"/>
      <c r="AS193" s="113"/>
      <c r="AT193" s="113"/>
      <c r="AU193" s="113"/>
      <c r="AV193" s="113"/>
    </row>
    <row r="194" spans="4:48"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Q194" s="113"/>
      <c r="AS194" s="113"/>
      <c r="AT194" s="113"/>
      <c r="AU194" s="113"/>
      <c r="AV194" s="113"/>
    </row>
    <row r="195" spans="4:48"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Q195" s="113"/>
      <c r="AS195" s="113"/>
      <c r="AT195" s="113"/>
      <c r="AU195" s="113"/>
      <c r="AV195" s="113"/>
    </row>
    <row r="196" spans="4:48"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Q196" s="113"/>
      <c r="AS196" s="113"/>
      <c r="AT196" s="113"/>
      <c r="AU196" s="113"/>
      <c r="AV196" s="113"/>
    </row>
    <row r="197" spans="4:48"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Q197" s="113"/>
      <c r="AS197" s="113"/>
      <c r="AT197" s="113"/>
      <c r="AU197" s="113"/>
      <c r="AV197" s="113"/>
    </row>
    <row r="198" spans="4:48"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Q198" s="113"/>
      <c r="AS198" s="113"/>
      <c r="AT198" s="113"/>
      <c r="AU198" s="113"/>
      <c r="AV198" s="113"/>
    </row>
    <row r="199" spans="4:48"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Q199" s="113"/>
      <c r="AS199" s="113"/>
      <c r="AT199" s="113"/>
      <c r="AU199" s="113"/>
      <c r="AV199" s="113"/>
    </row>
    <row r="200" spans="4:48"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Q200" s="113"/>
      <c r="AS200" s="113"/>
      <c r="AT200" s="113"/>
      <c r="AU200" s="113"/>
      <c r="AV200" s="113"/>
    </row>
    <row r="201" spans="4:48"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Q201" s="113"/>
      <c r="AS201" s="113"/>
      <c r="AT201" s="113"/>
      <c r="AU201" s="113"/>
      <c r="AV201" s="113"/>
    </row>
    <row r="202" spans="4:48"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Q202" s="113"/>
      <c r="AS202" s="113"/>
      <c r="AT202" s="113"/>
      <c r="AU202" s="113"/>
      <c r="AV202" s="113"/>
    </row>
    <row r="203" spans="4:48"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Q203" s="113"/>
      <c r="AS203" s="113"/>
      <c r="AT203" s="113"/>
      <c r="AU203" s="113"/>
      <c r="AV203" s="113"/>
    </row>
    <row r="204" spans="4:48"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D204" s="113"/>
      <c r="AE204" s="113"/>
      <c r="AF204" s="113"/>
      <c r="AG204" s="113"/>
      <c r="AH204" s="113"/>
      <c r="AI204" s="113"/>
      <c r="AJ204" s="113"/>
      <c r="AK204" s="113"/>
      <c r="AL204" s="113"/>
      <c r="AM204" s="113"/>
      <c r="AQ204" s="113"/>
      <c r="AS204" s="113"/>
      <c r="AT204" s="113"/>
      <c r="AU204" s="113"/>
      <c r="AV204" s="113"/>
    </row>
    <row r="205" spans="4:48"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Q205" s="113"/>
      <c r="AS205" s="113"/>
      <c r="AT205" s="113"/>
      <c r="AU205" s="113"/>
      <c r="AV205" s="113"/>
    </row>
    <row r="206" spans="4:48"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Q206" s="113"/>
      <c r="AS206" s="113"/>
      <c r="AT206" s="113"/>
      <c r="AU206" s="113"/>
      <c r="AV206" s="113"/>
    </row>
    <row r="207" spans="4:48"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D207" s="113"/>
      <c r="AE207" s="113"/>
      <c r="AF207" s="113"/>
      <c r="AG207" s="113"/>
      <c r="AH207" s="113"/>
      <c r="AI207" s="113"/>
      <c r="AJ207" s="113"/>
      <c r="AK207" s="113"/>
      <c r="AL207" s="113"/>
      <c r="AM207" s="113"/>
      <c r="AQ207" s="113"/>
      <c r="AS207" s="113"/>
      <c r="AT207" s="113"/>
      <c r="AU207" s="113"/>
      <c r="AV207" s="113"/>
    </row>
    <row r="208" spans="4:48"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Q208" s="113"/>
      <c r="AS208" s="113"/>
      <c r="AT208" s="113"/>
      <c r="AU208" s="113"/>
      <c r="AV208" s="113"/>
    </row>
    <row r="209" spans="4:48"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Q209" s="113"/>
      <c r="AS209" s="113"/>
      <c r="AT209" s="113"/>
      <c r="AU209" s="113"/>
      <c r="AV209" s="113"/>
    </row>
    <row r="210" spans="4:48"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Q210" s="113"/>
      <c r="AS210" s="113"/>
      <c r="AT210" s="113"/>
      <c r="AU210" s="113"/>
      <c r="AV210" s="113"/>
    </row>
    <row r="211" spans="4:48"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Q211" s="113"/>
      <c r="AS211" s="113"/>
      <c r="AT211" s="113"/>
      <c r="AU211" s="113"/>
      <c r="AV211" s="113"/>
    </row>
    <row r="212" spans="4:48"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Q212" s="113"/>
      <c r="AS212" s="113"/>
      <c r="AT212" s="113"/>
      <c r="AU212" s="113"/>
      <c r="AV212" s="113"/>
    </row>
    <row r="213" spans="4:48"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Q213" s="113"/>
      <c r="AS213" s="113"/>
      <c r="AT213" s="113"/>
      <c r="AU213" s="113"/>
      <c r="AV213" s="113"/>
    </row>
    <row r="214" spans="4:48"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Q214" s="113"/>
      <c r="AS214" s="113"/>
      <c r="AT214" s="113"/>
      <c r="AU214" s="113"/>
      <c r="AV214" s="113"/>
    </row>
    <row r="215" spans="4:48"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Q215" s="113"/>
      <c r="AS215" s="113"/>
      <c r="AT215" s="113"/>
      <c r="AU215" s="113"/>
      <c r="AV215" s="113"/>
    </row>
    <row r="216" spans="4:48"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Q216" s="113"/>
      <c r="AS216" s="113"/>
      <c r="AT216" s="113"/>
      <c r="AU216" s="113"/>
      <c r="AV216" s="113"/>
    </row>
    <row r="217" spans="4:48"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Q217" s="113"/>
      <c r="AS217" s="113"/>
      <c r="AT217" s="113"/>
      <c r="AU217" s="113"/>
      <c r="AV217" s="113"/>
    </row>
    <row r="218" spans="4:48"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Q218" s="113"/>
      <c r="AS218" s="113"/>
      <c r="AT218" s="113"/>
      <c r="AU218" s="113"/>
      <c r="AV218" s="113"/>
    </row>
    <row r="219" spans="4:48"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Q219" s="113"/>
      <c r="AS219" s="113"/>
      <c r="AT219" s="113"/>
      <c r="AU219" s="113"/>
      <c r="AV219" s="113"/>
    </row>
    <row r="220" spans="4:48"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Q220" s="113"/>
      <c r="AS220" s="113"/>
      <c r="AT220" s="113"/>
      <c r="AU220" s="113"/>
      <c r="AV220" s="113"/>
    </row>
    <row r="221" spans="4:48"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Q221" s="113"/>
      <c r="AS221" s="113"/>
      <c r="AT221" s="113"/>
      <c r="AU221" s="113"/>
      <c r="AV221" s="113"/>
    </row>
    <row r="222" spans="4:48"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Q222" s="113"/>
      <c r="AS222" s="113"/>
      <c r="AT222" s="113"/>
      <c r="AU222" s="113"/>
      <c r="AV222" s="113"/>
    </row>
    <row r="223" spans="4:48"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Q223" s="113"/>
      <c r="AS223" s="113"/>
      <c r="AT223" s="113"/>
      <c r="AU223" s="113"/>
      <c r="AV223" s="113"/>
    </row>
    <row r="224" spans="4:48"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Q224" s="113"/>
      <c r="AS224" s="113"/>
      <c r="AT224" s="113"/>
      <c r="AU224" s="113"/>
      <c r="AV224" s="113"/>
    </row>
    <row r="225" spans="4:48"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D225" s="113"/>
      <c r="AE225" s="113"/>
      <c r="AF225" s="113"/>
      <c r="AG225" s="113"/>
      <c r="AH225" s="113"/>
      <c r="AI225" s="113"/>
      <c r="AJ225" s="113"/>
      <c r="AK225" s="113"/>
      <c r="AL225" s="113"/>
      <c r="AM225" s="113"/>
      <c r="AQ225" s="113"/>
      <c r="AS225" s="113"/>
      <c r="AT225" s="113"/>
      <c r="AU225" s="113"/>
      <c r="AV225" s="113"/>
    </row>
    <row r="226" spans="4:48"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Q226" s="113"/>
      <c r="AS226" s="113"/>
      <c r="AT226" s="113"/>
      <c r="AU226" s="113"/>
      <c r="AV226" s="113"/>
    </row>
    <row r="227" spans="4:48"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Q227" s="113"/>
      <c r="AS227" s="113"/>
      <c r="AT227" s="113"/>
      <c r="AU227" s="113"/>
      <c r="AV227" s="113"/>
    </row>
    <row r="228" spans="4:48"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Q228" s="113"/>
      <c r="AS228" s="113"/>
      <c r="AT228" s="113"/>
      <c r="AU228" s="113"/>
      <c r="AV228" s="113"/>
    </row>
    <row r="229" spans="4:48"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D229" s="113"/>
      <c r="AE229" s="113"/>
      <c r="AF229" s="113"/>
      <c r="AG229" s="113"/>
      <c r="AH229" s="113"/>
      <c r="AI229" s="113"/>
      <c r="AJ229" s="113"/>
      <c r="AK229" s="113"/>
      <c r="AL229" s="113"/>
      <c r="AM229" s="113"/>
      <c r="AQ229" s="113"/>
      <c r="AS229" s="113"/>
      <c r="AT229" s="113"/>
      <c r="AU229" s="113"/>
      <c r="AV229" s="113"/>
    </row>
    <row r="230" spans="4:48"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D230" s="113"/>
      <c r="AE230" s="113"/>
      <c r="AF230" s="113"/>
      <c r="AG230" s="113"/>
      <c r="AH230" s="113"/>
      <c r="AI230" s="113"/>
      <c r="AJ230" s="113"/>
      <c r="AK230" s="113"/>
      <c r="AL230" s="113"/>
      <c r="AM230" s="113"/>
      <c r="AQ230" s="113"/>
      <c r="AS230" s="113"/>
      <c r="AT230" s="113"/>
      <c r="AU230" s="113"/>
      <c r="AV230" s="113"/>
    </row>
    <row r="231" spans="4:48"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D231" s="113"/>
      <c r="AE231" s="113"/>
      <c r="AF231" s="113"/>
      <c r="AG231" s="113"/>
      <c r="AH231" s="113"/>
      <c r="AI231" s="113"/>
      <c r="AJ231" s="113"/>
      <c r="AK231" s="113"/>
      <c r="AL231" s="113"/>
      <c r="AM231" s="113"/>
      <c r="AQ231" s="113"/>
      <c r="AS231" s="113"/>
      <c r="AT231" s="113"/>
      <c r="AU231" s="113"/>
      <c r="AV231" s="113"/>
    </row>
    <row r="232" spans="4:48"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Q232" s="113"/>
      <c r="AS232" s="113"/>
      <c r="AT232" s="113"/>
      <c r="AU232" s="113"/>
      <c r="AV232" s="113"/>
    </row>
    <row r="233" spans="4:48"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Q233" s="113"/>
      <c r="AS233" s="113"/>
      <c r="AT233" s="113"/>
      <c r="AU233" s="113"/>
      <c r="AV233" s="113"/>
    </row>
    <row r="234" spans="4:48"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Q234" s="113"/>
      <c r="AS234" s="113"/>
      <c r="AT234" s="113"/>
      <c r="AU234" s="113"/>
      <c r="AV234" s="113"/>
    </row>
    <row r="235" spans="4:48"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Q235" s="113"/>
      <c r="AS235" s="113"/>
      <c r="AT235" s="113"/>
      <c r="AU235" s="113"/>
      <c r="AV235" s="113"/>
    </row>
    <row r="236" spans="4:48"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Q236" s="113"/>
      <c r="AS236" s="113"/>
      <c r="AT236" s="113"/>
      <c r="AU236" s="113"/>
      <c r="AV236" s="113"/>
    </row>
    <row r="237" spans="4:48"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Q237" s="113"/>
      <c r="AS237" s="113"/>
      <c r="AT237" s="113"/>
      <c r="AU237" s="113"/>
      <c r="AV237" s="113"/>
    </row>
    <row r="238" spans="4:48"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Q238" s="113"/>
      <c r="AS238" s="113"/>
      <c r="AT238" s="113"/>
      <c r="AU238" s="113"/>
      <c r="AV238" s="113"/>
    </row>
    <row r="239" spans="4:48"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Q239" s="113"/>
      <c r="AS239" s="113"/>
      <c r="AT239" s="113"/>
      <c r="AU239" s="113"/>
      <c r="AV239" s="113"/>
    </row>
    <row r="240" spans="4:48"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Q240" s="113"/>
      <c r="AS240" s="113"/>
      <c r="AT240" s="113"/>
      <c r="AU240" s="113"/>
      <c r="AV240" s="113"/>
    </row>
    <row r="241" spans="4:48"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Q241" s="113"/>
      <c r="AS241" s="113"/>
      <c r="AT241" s="113"/>
      <c r="AU241" s="113"/>
      <c r="AV241" s="113"/>
    </row>
    <row r="242" spans="4:48"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Q242" s="113"/>
      <c r="AS242" s="113"/>
      <c r="AT242" s="113"/>
      <c r="AU242" s="113"/>
      <c r="AV242" s="113"/>
    </row>
    <row r="243" spans="4:48"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Q243" s="113"/>
      <c r="AS243" s="113"/>
      <c r="AT243" s="113"/>
      <c r="AU243" s="113"/>
      <c r="AV243" s="113"/>
    </row>
    <row r="244" spans="4:48"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Q244" s="113"/>
      <c r="AS244" s="113"/>
      <c r="AT244" s="113"/>
      <c r="AU244" s="113"/>
      <c r="AV244" s="113"/>
    </row>
    <row r="245" spans="4:48"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Q245" s="113"/>
      <c r="AS245" s="113"/>
      <c r="AT245" s="113"/>
      <c r="AU245" s="113"/>
      <c r="AV245" s="113"/>
    </row>
    <row r="246" spans="4:48"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Q246" s="113"/>
      <c r="AS246" s="113"/>
      <c r="AT246" s="113"/>
      <c r="AU246" s="113"/>
      <c r="AV246" s="113"/>
    </row>
    <row r="247" spans="4:48"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Q247" s="113"/>
      <c r="AS247" s="113"/>
      <c r="AT247" s="113"/>
      <c r="AU247" s="113"/>
      <c r="AV247" s="113"/>
    </row>
    <row r="248" spans="4:48"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Q248" s="113"/>
      <c r="AS248" s="113"/>
      <c r="AT248" s="113"/>
      <c r="AU248" s="113"/>
      <c r="AV248" s="113"/>
    </row>
    <row r="249" spans="4:48"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Q249" s="113"/>
      <c r="AS249" s="113"/>
      <c r="AT249" s="113"/>
      <c r="AU249" s="113"/>
      <c r="AV249" s="113"/>
    </row>
    <row r="250" spans="4:48"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Q250" s="113"/>
      <c r="AS250" s="113"/>
      <c r="AT250" s="113"/>
      <c r="AU250" s="113"/>
      <c r="AV250" s="113"/>
    </row>
    <row r="251" spans="4:48"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Q251" s="113"/>
      <c r="AS251" s="113"/>
      <c r="AT251" s="113"/>
      <c r="AU251" s="113"/>
      <c r="AV251" s="113"/>
    </row>
    <row r="252" spans="4:48"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Q252" s="113"/>
      <c r="AS252" s="113"/>
      <c r="AT252" s="113"/>
      <c r="AU252" s="113"/>
      <c r="AV252" s="113"/>
    </row>
    <row r="253" spans="4:48"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Q253" s="113"/>
      <c r="AS253" s="113"/>
      <c r="AT253" s="113"/>
      <c r="AU253" s="113"/>
      <c r="AV253" s="113"/>
    </row>
    <row r="254" spans="4:48"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Q254" s="113"/>
      <c r="AS254" s="113"/>
      <c r="AT254" s="113"/>
      <c r="AU254" s="113"/>
      <c r="AV254" s="113"/>
    </row>
    <row r="255" spans="4:48"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D255" s="113"/>
      <c r="AE255" s="113"/>
      <c r="AF255" s="113"/>
      <c r="AG255" s="113"/>
      <c r="AH255" s="113"/>
      <c r="AI255" s="113"/>
      <c r="AJ255" s="113"/>
      <c r="AK255" s="113"/>
      <c r="AL255" s="113"/>
      <c r="AM255" s="113"/>
      <c r="AQ255" s="113"/>
      <c r="AS255" s="113"/>
      <c r="AT255" s="113"/>
      <c r="AU255" s="113"/>
      <c r="AV255" s="113"/>
    </row>
    <row r="256" spans="4:48"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D256" s="113"/>
      <c r="AE256" s="113"/>
      <c r="AF256" s="113"/>
      <c r="AG256" s="113"/>
      <c r="AH256" s="113"/>
      <c r="AI256" s="113"/>
      <c r="AJ256" s="113"/>
      <c r="AK256" s="113"/>
      <c r="AL256" s="113"/>
      <c r="AM256" s="113"/>
      <c r="AQ256" s="113"/>
      <c r="AS256" s="113"/>
      <c r="AT256" s="113"/>
      <c r="AU256" s="113"/>
      <c r="AV256" s="113"/>
    </row>
    <row r="257" spans="4:48"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D257" s="113"/>
      <c r="AE257" s="113"/>
      <c r="AF257" s="113"/>
      <c r="AG257" s="113"/>
      <c r="AH257" s="113"/>
      <c r="AI257" s="113"/>
      <c r="AJ257" s="113"/>
      <c r="AK257" s="113"/>
      <c r="AL257" s="113"/>
      <c r="AM257" s="113"/>
      <c r="AQ257" s="113"/>
      <c r="AS257" s="113"/>
      <c r="AT257" s="113"/>
      <c r="AU257" s="113"/>
      <c r="AV257" s="113"/>
    </row>
    <row r="258" spans="4:48"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D258" s="113"/>
      <c r="AE258" s="113"/>
      <c r="AF258" s="113"/>
      <c r="AG258" s="113"/>
      <c r="AH258" s="113"/>
      <c r="AI258" s="113"/>
      <c r="AJ258" s="113"/>
      <c r="AK258" s="113"/>
      <c r="AL258" s="113"/>
      <c r="AM258" s="113"/>
      <c r="AQ258" s="113"/>
      <c r="AS258" s="113"/>
      <c r="AT258" s="113"/>
      <c r="AU258" s="113"/>
      <c r="AV258" s="113"/>
    </row>
    <row r="259" spans="4:48"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D259" s="113"/>
      <c r="AE259" s="113"/>
      <c r="AF259" s="113"/>
      <c r="AG259" s="113"/>
      <c r="AH259" s="113"/>
      <c r="AI259" s="113"/>
      <c r="AJ259" s="113"/>
      <c r="AK259" s="113"/>
      <c r="AL259" s="113"/>
      <c r="AM259" s="113"/>
      <c r="AQ259" s="113"/>
      <c r="AS259" s="113"/>
      <c r="AT259" s="113"/>
      <c r="AU259" s="113"/>
      <c r="AV259" s="113"/>
    </row>
    <row r="260" spans="4:48"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D260" s="113"/>
      <c r="AE260" s="113"/>
      <c r="AF260" s="113"/>
      <c r="AG260" s="113"/>
      <c r="AH260" s="113"/>
      <c r="AI260" s="113"/>
      <c r="AJ260" s="113"/>
      <c r="AK260" s="113"/>
      <c r="AL260" s="113"/>
      <c r="AM260" s="113"/>
      <c r="AQ260" s="113"/>
      <c r="AS260" s="113"/>
      <c r="AT260" s="113"/>
      <c r="AU260" s="113"/>
      <c r="AV260" s="113"/>
    </row>
    <row r="261" spans="4:48"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D261" s="113"/>
      <c r="AE261" s="113"/>
      <c r="AF261" s="113"/>
      <c r="AG261" s="113"/>
      <c r="AH261" s="113"/>
      <c r="AI261" s="113"/>
      <c r="AJ261" s="113"/>
      <c r="AK261" s="113"/>
      <c r="AL261" s="113"/>
      <c r="AM261" s="113"/>
      <c r="AQ261" s="113"/>
      <c r="AS261" s="113"/>
      <c r="AT261" s="113"/>
      <c r="AU261" s="113"/>
      <c r="AV261" s="113"/>
    </row>
    <row r="262" spans="4:48"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D262" s="113"/>
      <c r="AE262" s="113"/>
      <c r="AF262" s="113"/>
      <c r="AG262" s="113"/>
      <c r="AH262" s="113"/>
      <c r="AI262" s="113"/>
      <c r="AJ262" s="113"/>
      <c r="AK262" s="113"/>
      <c r="AL262" s="113"/>
      <c r="AM262" s="113"/>
      <c r="AQ262" s="113"/>
      <c r="AS262" s="113"/>
      <c r="AT262" s="113"/>
      <c r="AU262" s="113"/>
      <c r="AV262" s="113"/>
    </row>
    <row r="263" spans="4:48"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D263" s="113"/>
      <c r="AE263" s="113"/>
      <c r="AF263" s="113"/>
      <c r="AG263" s="113"/>
      <c r="AH263" s="113"/>
      <c r="AI263" s="113"/>
      <c r="AJ263" s="113"/>
      <c r="AK263" s="113"/>
      <c r="AL263" s="113"/>
      <c r="AM263" s="113"/>
      <c r="AQ263" s="113"/>
      <c r="AS263" s="113"/>
      <c r="AT263" s="113"/>
      <c r="AU263" s="113"/>
      <c r="AV263" s="113"/>
    </row>
    <row r="264" spans="4:48"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D264" s="113"/>
      <c r="AE264" s="113"/>
      <c r="AF264" s="113"/>
      <c r="AG264" s="113"/>
      <c r="AH264" s="113"/>
      <c r="AI264" s="113"/>
      <c r="AJ264" s="113"/>
      <c r="AK264" s="113"/>
      <c r="AL264" s="113"/>
      <c r="AM264" s="113"/>
      <c r="AQ264" s="113"/>
      <c r="AS264" s="113"/>
      <c r="AT264" s="113"/>
      <c r="AU264" s="113"/>
      <c r="AV264" s="113"/>
    </row>
    <row r="265" spans="4:48"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D265" s="113"/>
      <c r="AE265" s="113"/>
      <c r="AF265" s="113"/>
      <c r="AG265" s="113"/>
      <c r="AH265" s="113"/>
      <c r="AI265" s="113"/>
      <c r="AJ265" s="113"/>
      <c r="AK265" s="113"/>
      <c r="AL265" s="113"/>
      <c r="AM265" s="113"/>
      <c r="AQ265" s="113"/>
      <c r="AS265" s="113"/>
      <c r="AT265" s="113"/>
      <c r="AU265" s="113"/>
      <c r="AV265" s="113"/>
    </row>
    <row r="266" spans="4:48"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D266" s="113"/>
      <c r="AE266" s="113"/>
      <c r="AF266" s="113"/>
      <c r="AG266" s="113"/>
      <c r="AH266" s="113"/>
      <c r="AI266" s="113"/>
      <c r="AJ266" s="113"/>
      <c r="AK266" s="113"/>
      <c r="AL266" s="113"/>
      <c r="AM266" s="113"/>
      <c r="AQ266" s="113"/>
      <c r="AS266" s="113"/>
      <c r="AT266" s="113"/>
      <c r="AU266" s="113"/>
      <c r="AV266" s="113"/>
    </row>
    <row r="267" spans="4:48"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D267" s="113"/>
      <c r="AE267" s="113"/>
      <c r="AF267" s="113"/>
      <c r="AG267" s="113"/>
      <c r="AH267" s="113"/>
      <c r="AI267" s="113"/>
      <c r="AJ267" s="113"/>
      <c r="AK267" s="113"/>
      <c r="AL267" s="113"/>
      <c r="AM267" s="113"/>
      <c r="AQ267" s="113"/>
      <c r="AS267" s="113"/>
      <c r="AT267" s="113"/>
      <c r="AU267" s="113"/>
      <c r="AV267" s="113"/>
    </row>
    <row r="268" spans="4:48"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D268" s="113"/>
      <c r="AE268" s="113"/>
      <c r="AF268" s="113"/>
      <c r="AG268" s="113"/>
      <c r="AH268" s="113"/>
      <c r="AI268" s="113"/>
      <c r="AJ268" s="113"/>
      <c r="AK268" s="113"/>
      <c r="AL268" s="113"/>
      <c r="AM268" s="113"/>
      <c r="AQ268" s="113"/>
      <c r="AS268" s="113"/>
      <c r="AT268" s="113"/>
      <c r="AU268" s="113"/>
      <c r="AV268" s="113"/>
    </row>
    <row r="269" spans="4:48"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D269" s="113"/>
      <c r="AE269" s="113"/>
      <c r="AF269" s="113"/>
      <c r="AG269" s="113"/>
      <c r="AH269" s="113"/>
      <c r="AI269" s="113"/>
      <c r="AJ269" s="113"/>
      <c r="AK269" s="113"/>
      <c r="AL269" s="113"/>
      <c r="AM269" s="113"/>
      <c r="AQ269" s="113"/>
      <c r="AS269" s="113"/>
      <c r="AT269" s="113"/>
      <c r="AU269" s="113"/>
      <c r="AV269" s="113"/>
    </row>
    <row r="270" spans="4:48"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D270" s="113"/>
      <c r="AE270" s="113"/>
      <c r="AF270" s="113"/>
      <c r="AG270" s="113"/>
      <c r="AH270" s="113"/>
      <c r="AI270" s="113"/>
      <c r="AJ270" s="113"/>
      <c r="AK270" s="113"/>
      <c r="AL270" s="113"/>
      <c r="AM270" s="113"/>
      <c r="AQ270" s="113"/>
      <c r="AS270" s="113"/>
      <c r="AT270" s="113"/>
      <c r="AU270" s="113"/>
      <c r="AV270" s="113"/>
    </row>
    <row r="271" spans="4:48"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D271" s="113"/>
      <c r="AE271" s="113"/>
      <c r="AF271" s="113"/>
      <c r="AG271" s="113"/>
      <c r="AH271" s="113"/>
      <c r="AI271" s="113"/>
      <c r="AJ271" s="113"/>
      <c r="AK271" s="113"/>
      <c r="AL271" s="113"/>
      <c r="AM271" s="113"/>
      <c r="AQ271" s="113"/>
      <c r="AS271" s="113"/>
      <c r="AT271" s="113"/>
      <c r="AU271" s="113"/>
      <c r="AV271" s="113"/>
    </row>
    <row r="272" spans="4:48"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Q272" s="113"/>
      <c r="AS272" s="113"/>
      <c r="AT272" s="113"/>
      <c r="AU272" s="113"/>
      <c r="AV272" s="113"/>
    </row>
    <row r="273" spans="4:48"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Q273" s="113"/>
      <c r="AS273" s="113"/>
      <c r="AT273" s="113"/>
      <c r="AU273" s="113"/>
      <c r="AV273" s="113"/>
    </row>
    <row r="274" spans="4:48"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Q274" s="113"/>
      <c r="AS274" s="113"/>
      <c r="AT274" s="113"/>
      <c r="AU274" s="113"/>
      <c r="AV274" s="113"/>
    </row>
    <row r="275" spans="4:48"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Q275" s="113"/>
      <c r="AS275" s="113"/>
      <c r="AT275" s="113"/>
      <c r="AU275" s="113"/>
      <c r="AV275" s="113"/>
    </row>
    <row r="276" spans="4:48"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Q276" s="113"/>
      <c r="AS276" s="113"/>
      <c r="AT276" s="113"/>
      <c r="AU276" s="113"/>
      <c r="AV276" s="113"/>
    </row>
    <row r="277" spans="4:48"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Q277" s="113"/>
      <c r="AS277" s="113"/>
      <c r="AT277" s="113"/>
      <c r="AU277" s="113"/>
      <c r="AV277" s="113"/>
    </row>
    <row r="278" spans="4:48"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D278" s="113"/>
      <c r="AE278" s="113"/>
      <c r="AF278" s="113"/>
      <c r="AG278" s="113"/>
      <c r="AH278" s="113"/>
      <c r="AI278" s="113"/>
      <c r="AJ278" s="113"/>
      <c r="AK278" s="113"/>
      <c r="AL278" s="113"/>
      <c r="AM278" s="113"/>
      <c r="AQ278" s="113"/>
      <c r="AS278" s="113"/>
      <c r="AT278" s="113"/>
      <c r="AU278" s="113"/>
      <c r="AV278" s="113"/>
    </row>
    <row r="279" spans="4:48"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D279" s="113"/>
      <c r="AE279" s="113"/>
      <c r="AF279" s="113"/>
      <c r="AG279" s="113"/>
      <c r="AH279" s="113"/>
      <c r="AI279" s="113"/>
      <c r="AJ279" s="113"/>
      <c r="AK279" s="113"/>
      <c r="AL279" s="113"/>
      <c r="AM279" s="113"/>
      <c r="AQ279" s="113"/>
      <c r="AS279" s="113"/>
      <c r="AT279" s="113"/>
      <c r="AU279" s="113"/>
      <c r="AV279" s="113"/>
    </row>
    <row r="280" spans="4:48"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Q280" s="113"/>
      <c r="AS280" s="113"/>
      <c r="AT280" s="113"/>
      <c r="AU280" s="113"/>
      <c r="AV280" s="113"/>
    </row>
    <row r="281" spans="4:48"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Q281" s="113"/>
      <c r="AS281" s="113"/>
      <c r="AT281" s="113"/>
      <c r="AU281" s="113"/>
      <c r="AV281" s="113"/>
    </row>
    <row r="282" spans="4:48"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Q282" s="113"/>
      <c r="AS282" s="113"/>
      <c r="AT282" s="113"/>
      <c r="AU282" s="113"/>
      <c r="AV282" s="113"/>
    </row>
    <row r="283" spans="4:48"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D283" s="113"/>
      <c r="AE283" s="113"/>
      <c r="AF283" s="113"/>
      <c r="AG283" s="113"/>
      <c r="AH283" s="113"/>
      <c r="AI283" s="113"/>
      <c r="AJ283" s="113"/>
      <c r="AK283" s="113"/>
      <c r="AL283" s="113"/>
      <c r="AM283" s="113"/>
      <c r="AQ283" s="113"/>
      <c r="AS283" s="113"/>
      <c r="AT283" s="113"/>
      <c r="AU283" s="113"/>
      <c r="AV283" s="113"/>
    </row>
    <row r="284" spans="4:48"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Q284" s="113"/>
      <c r="AS284" s="113"/>
      <c r="AT284" s="113"/>
      <c r="AU284" s="113"/>
      <c r="AV284" s="113"/>
    </row>
    <row r="285" spans="4:48"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D285" s="113"/>
      <c r="AE285" s="113"/>
      <c r="AF285" s="113"/>
      <c r="AG285" s="113"/>
      <c r="AH285" s="113"/>
      <c r="AI285" s="113"/>
      <c r="AJ285" s="113"/>
      <c r="AK285" s="113"/>
      <c r="AL285" s="113"/>
      <c r="AM285" s="113"/>
      <c r="AQ285" s="113"/>
      <c r="AS285" s="113"/>
      <c r="AT285" s="113"/>
      <c r="AU285" s="113"/>
      <c r="AV285" s="113"/>
    </row>
    <row r="286" spans="4:48"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D286" s="113"/>
      <c r="AE286" s="113"/>
      <c r="AF286" s="113"/>
      <c r="AG286" s="113"/>
      <c r="AH286" s="113"/>
      <c r="AI286" s="113"/>
      <c r="AJ286" s="113"/>
      <c r="AK286" s="113"/>
      <c r="AL286" s="113"/>
      <c r="AM286" s="113"/>
      <c r="AQ286" s="113"/>
      <c r="AS286" s="113"/>
      <c r="AT286" s="113"/>
      <c r="AU286" s="113"/>
      <c r="AV286" s="113"/>
    </row>
    <row r="287" spans="4:48"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D287" s="113"/>
      <c r="AE287" s="113"/>
      <c r="AF287" s="113"/>
      <c r="AG287" s="113"/>
      <c r="AH287" s="113"/>
      <c r="AI287" s="113"/>
      <c r="AJ287" s="113"/>
      <c r="AK287" s="113"/>
      <c r="AL287" s="113"/>
      <c r="AM287" s="113"/>
      <c r="AQ287" s="113"/>
      <c r="AS287" s="113"/>
      <c r="AT287" s="113"/>
      <c r="AU287" s="113"/>
      <c r="AV287" s="113"/>
    </row>
    <row r="288" spans="4:48"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Q288" s="113"/>
      <c r="AS288" s="113"/>
      <c r="AT288" s="113"/>
      <c r="AU288" s="113"/>
      <c r="AV288" s="113"/>
    </row>
    <row r="289" spans="4:48"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D289" s="113"/>
      <c r="AE289" s="113"/>
      <c r="AF289" s="113"/>
      <c r="AG289" s="113"/>
      <c r="AH289" s="113"/>
      <c r="AI289" s="113"/>
      <c r="AJ289" s="113"/>
      <c r="AK289" s="113"/>
      <c r="AL289" s="113"/>
      <c r="AM289" s="113"/>
      <c r="AQ289" s="113"/>
      <c r="AS289" s="113"/>
      <c r="AT289" s="113"/>
      <c r="AU289" s="113"/>
      <c r="AV289" s="113"/>
    </row>
    <row r="290" spans="4:48"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D290" s="113"/>
      <c r="AE290" s="113"/>
      <c r="AF290" s="113"/>
      <c r="AG290" s="113"/>
      <c r="AH290" s="113"/>
      <c r="AI290" s="113"/>
      <c r="AJ290" s="113"/>
      <c r="AK290" s="113"/>
      <c r="AL290" s="113"/>
      <c r="AM290" s="113"/>
      <c r="AQ290" s="113"/>
      <c r="AS290" s="113"/>
      <c r="AT290" s="113"/>
      <c r="AU290" s="113"/>
      <c r="AV290" s="113"/>
    </row>
    <row r="291" spans="4:48"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D291" s="113"/>
      <c r="AE291" s="113"/>
      <c r="AF291" s="113"/>
      <c r="AG291" s="113"/>
      <c r="AH291" s="113"/>
      <c r="AI291" s="113"/>
      <c r="AJ291" s="113"/>
      <c r="AK291" s="113"/>
      <c r="AL291" s="113"/>
      <c r="AM291" s="113"/>
      <c r="AQ291" s="113"/>
      <c r="AS291" s="113"/>
      <c r="AT291" s="113"/>
      <c r="AU291" s="113"/>
      <c r="AV291" s="113"/>
    </row>
    <row r="292" spans="4:48"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D292" s="113"/>
      <c r="AE292" s="113"/>
      <c r="AF292" s="113"/>
      <c r="AG292" s="113"/>
      <c r="AH292" s="113"/>
      <c r="AI292" s="113"/>
      <c r="AJ292" s="113"/>
      <c r="AK292" s="113"/>
      <c r="AL292" s="113"/>
      <c r="AM292" s="113"/>
      <c r="AQ292" s="113"/>
      <c r="AS292" s="113"/>
      <c r="AT292" s="113"/>
      <c r="AU292" s="113"/>
      <c r="AV292" s="113"/>
    </row>
    <row r="293" spans="4:48"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D293" s="113"/>
      <c r="AE293" s="113"/>
      <c r="AF293" s="113"/>
      <c r="AG293" s="113"/>
      <c r="AH293" s="113"/>
      <c r="AI293" s="113"/>
      <c r="AJ293" s="113"/>
      <c r="AK293" s="113"/>
      <c r="AL293" s="113"/>
      <c r="AM293" s="113"/>
      <c r="AQ293" s="113"/>
      <c r="AS293" s="113"/>
      <c r="AT293" s="113"/>
      <c r="AU293" s="113"/>
      <c r="AV293" s="113"/>
    </row>
    <row r="294" spans="4:48"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D294" s="113"/>
      <c r="AE294" s="113"/>
      <c r="AF294" s="113"/>
      <c r="AG294" s="113"/>
      <c r="AH294" s="113"/>
      <c r="AI294" s="113"/>
      <c r="AJ294" s="113"/>
      <c r="AK294" s="113"/>
      <c r="AL294" s="113"/>
      <c r="AM294" s="113"/>
      <c r="AQ294" s="113"/>
      <c r="AS294" s="113"/>
      <c r="AT294" s="113"/>
      <c r="AU294" s="113"/>
      <c r="AV294" s="113"/>
    </row>
    <row r="295" spans="4:48"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D295" s="113"/>
      <c r="AE295" s="113"/>
      <c r="AF295" s="113"/>
      <c r="AG295" s="113"/>
      <c r="AH295" s="113"/>
      <c r="AI295" s="113"/>
      <c r="AJ295" s="113"/>
      <c r="AK295" s="113"/>
      <c r="AL295" s="113"/>
      <c r="AM295" s="113"/>
      <c r="AQ295" s="113"/>
      <c r="AS295" s="113"/>
      <c r="AT295" s="113"/>
      <c r="AU295" s="113"/>
      <c r="AV295" s="113"/>
    </row>
    <row r="296" spans="4:48"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D296" s="113"/>
      <c r="AE296" s="113"/>
      <c r="AF296" s="113"/>
      <c r="AG296" s="113"/>
      <c r="AH296" s="113"/>
      <c r="AI296" s="113"/>
      <c r="AJ296" s="113"/>
      <c r="AK296" s="113"/>
      <c r="AL296" s="113"/>
      <c r="AM296" s="113"/>
      <c r="AQ296" s="113"/>
      <c r="AS296" s="113"/>
      <c r="AT296" s="113"/>
      <c r="AU296" s="113"/>
      <c r="AV296" s="113"/>
    </row>
    <row r="297" spans="4:48"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D297" s="113"/>
      <c r="AE297" s="113"/>
      <c r="AF297" s="113"/>
      <c r="AG297" s="113"/>
      <c r="AH297" s="113"/>
      <c r="AI297" s="113"/>
      <c r="AJ297" s="113"/>
      <c r="AK297" s="113"/>
      <c r="AL297" s="113"/>
      <c r="AM297" s="113"/>
      <c r="AQ297" s="113"/>
      <c r="AS297" s="113"/>
      <c r="AT297" s="113"/>
      <c r="AU297" s="113"/>
      <c r="AV297" s="113"/>
    </row>
    <row r="298" spans="4:48"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D298" s="113"/>
      <c r="AE298" s="113"/>
      <c r="AF298" s="113"/>
      <c r="AG298" s="113"/>
      <c r="AH298" s="113"/>
      <c r="AI298" s="113"/>
      <c r="AJ298" s="113"/>
      <c r="AK298" s="113"/>
      <c r="AL298" s="113"/>
      <c r="AM298" s="113"/>
      <c r="AQ298" s="113"/>
      <c r="AS298" s="113"/>
      <c r="AT298" s="113"/>
      <c r="AU298" s="113"/>
      <c r="AV298" s="113"/>
    </row>
    <row r="299" spans="4:48"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D299" s="113"/>
      <c r="AE299" s="113"/>
      <c r="AF299" s="113"/>
      <c r="AG299" s="113"/>
      <c r="AH299" s="113"/>
      <c r="AI299" s="113"/>
      <c r="AJ299" s="113"/>
      <c r="AK299" s="113"/>
      <c r="AL299" s="113"/>
      <c r="AM299" s="113"/>
      <c r="AQ299" s="113"/>
      <c r="AS299" s="113"/>
      <c r="AT299" s="113"/>
      <c r="AU299" s="113"/>
      <c r="AV299" s="113"/>
    </row>
    <row r="300" spans="4:48"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D300" s="113"/>
      <c r="AE300" s="113"/>
      <c r="AF300" s="113"/>
      <c r="AG300" s="113"/>
      <c r="AH300" s="113"/>
      <c r="AI300" s="113"/>
      <c r="AJ300" s="113"/>
      <c r="AK300" s="113"/>
      <c r="AL300" s="113"/>
      <c r="AM300" s="113"/>
      <c r="AQ300" s="113"/>
      <c r="AS300" s="113"/>
      <c r="AT300" s="113"/>
      <c r="AU300" s="113"/>
      <c r="AV300" s="113"/>
    </row>
    <row r="301" spans="4:48"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Q301" s="113"/>
      <c r="AS301" s="113"/>
      <c r="AT301" s="113"/>
      <c r="AU301" s="113"/>
      <c r="AV301" s="113"/>
    </row>
    <row r="302" spans="4:48"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Q302" s="113"/>
      <c r="AS302" s="113"/>
      <c r="AT302" s="113"/>
      <c r="AU302" s="113"/>
      <c r="AV302" s="113"/>
    </row>
    <row r="303" spans="4:48"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Q303" s="113"/>
      <c r="AS303" s="113"/>
      <c r="AT303" s="113"/>
      <c r="AU303" s="113"/>
      <c r="AV303" s="113"/>
    </row>
    <row r="304" spans="4:48"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Q304" s="113"/>
      <c r="AS304" s="113"/>
      <c r="AT304" s="113"/>
      <c r="AU304" s="113"/>
      <c r="AV304" s="113"/>
    </row>
    <row r="305" spans="4:48"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Q305" s="113"/>
      <c r="AS305" s="113"/>
      <c r="AT305" s="113"/>
      <c r="AU305" s="113"/>
      <c r="AV305" s="113"/>
    </row>
    <row r="306" spans="4:48"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Q306" s="113"/>
      <c r="AS306" s="113"/>
      <c r="AT306" s="113"/>
      <c r="AU306" s="113"/>
      <c r="AV306" s="113"/>
    </row>
    <row r="307" spans="4:48"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Q307" s="113"/>
      <c r="AS307" s="113"/>
      <c r="AT307" s="113"/>
      <c r="AU307" s="113"/>
      <c r="AV307" s="113"/>
    </row>
    <row r="308" spans="4:48"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Q308" s="113"/>
      <c r="AS308" s="113"/>
      <c r="AT308" s="113"/>
      <c r="AU308" s="113"/>
      <c r="AV308" s="113"/>
    </row>
    <row r="309" spans="4:48"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Q309" s="113"/>
      <c r="AS309" s="113"/>
      <c r="AT309" s="113"/>
      <c r="AU309" s="113"/>
      <c r="AV309" s="113"/>
    </row>
    <row r="310" spans="4:48"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Q310" s="113"/>
      <c r="AS310" s="113"/>
      <c r="AT310" s="113"/>
      <c r="AU310" s="113"/>
      <c r="AV310" s="113"/>
    </row>
    <row r="311" spans="4:48"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Q311" s="113"/>
      <c r="AS311" s="113"/>
      <c r="AT311" s="113"/>
      <c r="AU311" s="113"/>
      <c r="AV311" s="113"/>
    </row>
    <row r="312" spans="4:48"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Q312" s="113"/>
      <c r="AS312" s="113"/>
      <c r="AT312" s="113"/>
      <c r="AU312" s="113"/>
      <c r="AV312" s="113"/>
    </row>
    <row r="313" spans="4:48"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Q313" s="113"/>
      <c r="AS313" s="113"/>
      <c r="AT313" s="113"/>
      <c r="AU313" s="113"/>
      <c r="AV313" s="113"/>
    </row>
    <row r="314" spans="4:48"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Q314" s="113"/>
      <c r="AS314" s="113"/>
      <c r="AT314" s="113"/>
      <c r="AU314" s="113"/>
      <c r="AV314" s="113"/>
    </row>
    <row r="315" spans="4:48"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Q315" s="113"/>
      <c r="AS315" s="113"/>
      <c r="AT315" s="113"/>
      <c r="AU315" s="113"/>
      <c r="AV315" s="113"/>
    </row>
    <row r="316" spans="4:48"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Q316" s="113"/>
      <c r="AS316" s="113"/>
      <c r="AT316" s="113"/>
      <c r="AU316" s="113"/>
      <c r="AV316" s="113"/>
    </row>
    <row r="317" spans="4:48"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Q317" s="113"/>
      <c r="AS317" s="113"/>
      <c r="AT317" s="113"/>
      <c r="AU317" s="113"/>
      <c r="AV317" s="113"/>
    </row>
    <row r="318" spans="4:48"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Q318" s="113"/>
      <c r="AS318" s="113"/>
      <c r="AT318" s="113"/>
      <c r="AU318" s="113"/>
      <c r="AV318" s="113"/>
    </row>
    <row r="319" spans="4:48"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Q319" s="113"/>
      <c r="AS319" s="113"/>
      <c r="AT319" s="113"/>
      <c r="AU319" s="113"/>
      <c r="AV319" s="113"/>
    </row>
    <row r="320" spans="4:48"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Q320" s="113"/>
      <c r="AS320" s="113"/>
      <c r="AT320" s="113"/>
      <c r="AU320" s="113"/>
      <c r="AV320" s="113"/>
    </row>
    <row r="321" spans="4:48"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Q321" s="113"/>
      <c r="AS321" s="113"/>
      <c r="AT321" s="113"/>
      <c r="AU321" s="113"/>
      <c r="AV321" s="113"/>
    </row>
    <row r="322" spans="4:48"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Q322" s="113"/>
      <c r="AS322" s="113"/>
      <c r="AT322" s="113"/>
      <c r="AU322" s="113"/>
      <c r="AV322" s="113"/>
    </row>
    <row r="323" spans="4:48"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Q323" s="113"/>
      <c r="AS323" s="113"/>
      <c r="AT323" s="113"/>
      <c r="AU323" s="113"/>
      <c r="AV323" s="113"/>
    </row>
    <row r="324" spans="4:48"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Q324" s="113"/>
      <c r="AS324" s="113"/>
      <c r="AT324" s="113"/>
      <c r="AU324" s="113"/>
      <c r="AV324" s="113"/>
    </row>
    <row r="325" spans="4:48"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Q325" s="113"/>
      <c r="AS325" s="113"/>
      <c r="AT325" s="113"/>
      <c r="AU325" s="113"/>
      <c r="AV325" s="113"/>
    </row>
    <row r="326" spans="4:48"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Q326" s="113"/>
      <c r="AS326" s="113"/>
      <c r="AT326" s="113"/>
      <c r="AU326" s="113"/>
      <c r="AV326" s="113"/>
    </row>
    <row r="327" spans="4:48"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Q327" s="113"/>
      <c r="AS327" s="113"/>
      <c r="AT327" s="113"/>
      <c r="AU327" s="113"/>
      <c r="AV327" s="113"/>
    </row>
    <row r="328" spans="4:48"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Q328" s="113"/>
      <c r="AS328" s="113"/>
      <c r="AT328" s="113"/>
      <c r="AU328" s="113"/>
      <c r="AV328" s="113"/>
    </row>
    <row r="329" spans="4:48"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Q329" s="113"/>
      <c r="AS329" s="113"/>
      <c r="AT329" s="113"/>
      <c r="AU329" s="113"/>
      <c r="AV329" s="113"/>
    </row>
    <row r="330" spans="4:48"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Q330" s="113"/>
      <c r="AS330" s="113"/>
      <c r="AT330" s="113"/>
      <c r="AU330" s="113"/>
      <c r="AV330" s="113"/>
    </row>
    <row r="331" spans="4:48"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Q331" s="113"/>
      <c r="AS331" s="113"/>
      <c r="AT331" s="113"/>
      <c r="AU331" s="113"/>
      <c r="AV331" s="113"/>
    </row>
    <row r="332" spans="4:48"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Q332" s="113"/>
      <c r="AS332" s="113"/>
      <c r="AT332" s="113"/>
      <c r="AU332" s="113"/>
      <c r="AV332" s="113"/>
    </row>
    <row r="333" spans="4:48"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Q333" s="113"/>
      <c r="AS333" s="113"/>
      <c r="AT333" s="113"/>
      <c r="AU333" s="113"/>
      <c r="AV333" s="113"/>
    </row>
    <row r="334" spans="4:48"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Q334" s="113"/>
      <c r="AS334" s="113"/>
      <c r="AT334" s="113"/>
      <c r="AU334" s="113"/>
      <c r="AV334" s="113"/>
    </row>
    <row r="335" spans="4:48"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Q335" s="113"/>
      <c r="AS335" s="113"/>
      <c r="AT335" s="113"/>
      <c r="AU335" s="113"/>
      <c r="AV335" s="113"/>
    </row>
    <row r="336" spans="4:48"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Q336" s="113"/>
      <c r="AS336" s="113"/>
      <c r="AT336" s="113"/>
      <c r="AU336" s="113"/>
      <c r="AV336" s="113"/>
    </row>
    <row r="337" spans="4:48"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Q337" s="113"/>
      <c r="AS337" s="113"/>
      <c r="AT337" s="113"/>
      <c r="AU337" s="113"/>
      <c r="AV337" s="113"/>
    </row>
    <row r="338" spans="4:48"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Q338" s="113"/>
      <c r="AS338" s="113"/>
      <c r="AT338" s="113"/>
      <c r="AU338" s="113"/>
      <c r="AV338" s="113"/>
    </row>
    <row r="339" spans="4:48"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Q339" s="113"/>
      <c r="AS339" s="113"/>
      <c r="AT339" s="113"/>
      <c r="AU339" s="113"/>
      <c r="AV339" s="113"/>
    </row>
    <row r="340" spans="4:48"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Q340" s="113"/>
      <c r="AS340" s="113"/>
      <c r="AT340" s="113"/>
      <c r="AU340" s="113"/>
      <c r="AV340" s="113"/>
    </row>
    <row r="341" spans="4:48"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Q341" s="113"/>
      <c r="AS341" s="113"/>
      <c r="AT341" s="113"/>
      <c r="AU341" s="113"/>
      <c r="AV341" s="113"/>
    </row>
    <row r="342" spans="4:48"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Q342" s="113"/>
      <c r="AS342" s="113"/>
      <c r="AT342" s="113"/>
      <c r="AU342" s="113"/>
      <c r="AV342" s="113"/>
    </row>
    <row r="343" spans="4:48"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Q343" s="113"/>
      <c r="AS343" s="113"/>
      <c r="AT343" s="113"/>
      <c r="AU343" s="113"/>
      <c r="AV343" s="113"/>
    </row>
    <row r="344" spans="4:48"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Q344" s="113"/>
      <c r="AS344" s="113"/>
      <c r="AT344" s="113"/>
      <c r="AU344" s="113"/>
      <c r="AV344" s="113"/>
    </row>
    <row r="345" spans="4:48"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Q345" s="113"/>
      <c r="AS345" s="113"/>
      <c r="AT345" s="113"/>
      <c r="AU345" s="113"/>
      <c r="AV345" s="113"/>
    </row>
    <row r="346" spans="4:48"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Q346" s="113"/>
      <c r="AS346" s="113"/>
      <c r="AT346" s="113"/>
      <c r="AU346" s="113"/>
      <c r="AV346" s="113"/>
    </row>
    <row r="347" spans="4:48"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Q347" s="113"/>
      <c r="AS347" s="113"/>
      <c r="AT347" s="113"/>
      <c r="AU347" s="113"/>
      <c r="AV347" s="113"/>
    </row>
    <row r="348" spans="4:48"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Q348" s="113"/>
      <c r="AS348" s="113"/>
      <c r="AT348" s="113"/>
      <c r="AU348" s="113"/>
      <c r="AV348" s="113"/>
    </row>
    <row r="349" spans="4:48"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Q349" s="113"/>
      <c r="AS349" s="113"/>
      <c r="AT349" s="113"/>
      <c r="AU349" s="113"/>
      <c r="AV349" s="113"/>
    </row>
    <row r="350" spans="4:48"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Q350" s="113"/>
      <c r="AS350" s="113"/>
      <c r="AT350" s="113"/>
      <c r="AU350" s="113"/>
      <c r="AV350" s="113"/>
    </row>
    <row r="351" spans="4:48"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Q351" s="113"/>
      <c r="AS351" s="113"/>
      <c r="AT351" s="113"/>
      <c r="AU351" s="113"/>
      <c r="AV351" s="113"/>
    </row>
    <row r="352" spans="4:48"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Q352" s="113"/>
      <c r="AS352" s="113"/>
      <c r="AT352" s="113"/>
      <c r="AU352" s="113"/>
      <c r="AV352" s="113"/>
    </row>
    <row r="353" spans="4:48"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Q353" s="113"/>
      <c r="AS353" s="113"/>
      <c r="AT353" s="113"/>
      <c r="AU353" s="113"/>
      <c r="AV353" s="113"/>
    </row>
    <row r="354" spans="4:48"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Q354" s="113"/>
      <c r="AS354" s="113"/>
      <c r="AT354" s="113"/>
      <c r="AU354" s="113"/>
      <c r="AV354" s="113"/>
    </row>
    <row r="355" spans="4:48"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Q355" s="113"/>
      <c r="AS355" s="113"/>
      <c r="AT355" s="113"/>
      <c r="AU355" s="113"/>
      <c r="AV355" s="113"/>
    </row>
    <row r="356" spans="4:48"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Q356" s="113"/>
      <c r="AS356" s="113"/>
      <c r="AT356" s="113"/>
      <c r="AU356" s="113"/>
      <c r="AV356" s="113"/>
    </row>
    <row r="357" spans="4:48"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Q357" s="113"/>
      <c r="AS357" s="113"/>
      <c r="AT357" s="113"/>
      <c r="AU357" s="113"/>
      <c r="AV357" s="113"/>
    </row>
    <row r="358" spans="4:48"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Q358" s="113"/>
      <c r="AS358" s="113"/>
      <c r="AT358" s="113"/>
      <c r="AU358" s="113"/>
      <c r="AV358" s="113"/>
    </row>
    <row r="359" spans="4:48"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Q359" s="113"/>
      <c r="AS359" s="113"/>
      <c r="AT359" s="113"/>
      <c r="AU359" s="113"/>
      <c r="AV359" s="113"/>
    </row>
    <row r="360" spans="4:48"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Q360" s="113"/>
      <c r="AS360" s="113"/>
      <c r="AT360" s="113"/>
      <c r="AU360" s="113"/>
      <c r="AV360" s="113"/>
    </row>
    <row r="361" spans="4:48"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Q361" s="113"/>
      <c r="AS361" s="113"/>
      <c r="AT361" s="113"/>
      <c r="AU361" s="113"/>
      <c r="AV361" s="113"/>
    </row>
    <row r="362" spans="4:48"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Q362" s="113"/>
      <c r="AS362" s="113"/>
      <c r="AT362" s="113"/>
      <c r="AU362" s="113"/>
      <c r="AV362" s="113"/>
    </row>
    <row r="363" spans="4:48"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Q363" s="113"/>
      <c r="AS363" s="113"/>
      <c r="AT363" s="113"/>
      <c r="AU363" s="113"/>
      <c r="AV363" s="113"/>
    </row>
    <row r="364" spans="4:48"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Q364" s="113"/>
      <c r="AS364" s="113"/>
      <c r="AT364" s="113"/>
      <c r="AU364" s="113"/>
      <c r="AV364" s="113"/>
    </row>
    <row r="365" spans="4:48"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Q365" s="113"/>
      <c r="AS365" s="113"/>
      <c r="AT365" s="113"/>
      <c r="AU365" s="113"/>
      <c r="AV365" s="113"/>
    </row>
    <row r="366" spans="4:48"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Q366" s="113"/>
      <c r="AS366" s="113"/>
      <c r="AT366" s="113"/>
      <c r="AU366" s="113"/>
      <c r="AV366" s="113"/>
    </row>
    <row r="367" spans="4:48"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Q367" s="113"/>
      <c r="AS367" s="113"/>
      <c r="AT367" s="113"/>
      <c r="AU367" s="113"/>
      <c r="AV367" s="113"/>
    </row>
    <row r="368" spans="4:48"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Q368" s="113"/>
      <c r="AS368" s="113"/>
      <c r="AT368" s="113"/>
      <c r="AU368" s="113"/>
      <c r="AV368" s="113"/>
    </row>
    <row r="369" spans="4:48"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Q369" s="113"/>
      <c r="AS369" s="113"/>
      <c r="AT369" s="113"/>
      <c r="AU369" s="113"/>
      <c r="AV369" s="113"/>
    </row>
    <row r="370" spans="4:48"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Q370" s="113"/>
      <c r="AS370" s="113"/>
      <c r="AT370" s="113"/>
      <c r="AU370" s="113"/>
      <c r="AV370" s="113"/>
    </row>
    <row r="371" spans="4:48"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Q371" s="113"/>
      <c r="AS371" s="113"/>
      <c r="AT371" s="113"/>
      <c r="AU371" s="113"/>
      <c r="AV371" s="113"/>
    </row>
    <row r="372" spans="4:48"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Q372" s="113"/>
      <c r="AS372" s="113"/>
      <c r="AT372" s="113"/>
      <c r="AU372" s="113"/>
      <c r="AV372" s="113"/>
    </row>
    <row r="373" spans="4:48"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Q373" s="113"/>
      <c r="AS373" s="113"/>
      <c r="AT373" s="113"/>
      <c r="AU373" s="113"/>
      <c r="AV373" s="113"/>
    </row>
    <row r="374" spans="4:48"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Q374" s="113"/>
      <c r="AS374" s="113"/>
      <c r="AT374" s="113"/>
      <c r="AU374" s="113"/>
      <c r="AV374" s="113"/>
    </row>
    <row r="375" spans="4:48"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Q375" s="113"/>
      <c r="AS375" s="113"/>
      <c r="AT375" s="113"/>
      <c r="AU375" s="113"/>
      <c r="AV375" s="113"/>
    </row>
    <row r="376" spans="4:48"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Q376" s="113"/>
      <c r="AS376" s="113"/>
      <c r="AT376" s="113"/>
      <c r="AU376" s="113"/>
      <c r="AV376" s="113"/>
    </row>
    <row r="377" spans="4:48"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Q377" s="113"/>
      <c r="AS377" s="113"/>
      <c r="AT377" s="113"/>
      <c r="AU377" s="113"/>
      <c r="AV377" s="113"/>
    </row>
    <row r="378" spans="4:48"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Q378" s="113"/>
      <c r="AS378" s="113"/>
      <c r="AT378" s="113"/>
      <c r="AU378" s="113"/>
      <c r="AV378" s="113"/>
    </row>
    <row r="379" spans="4:48"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Q379" s="113"/>
      <c r="AS379" s="113"/>
      <c r="AT379" s="113"/>
      <c r="AU379" s="113"/>
      <c r="AV379" s="113"/>
    </row>
    <row r="380" spans="4:48"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Q380" s="113"/>
      <c r="AS380" s="113"/>
      <c r="AT380" s="113"/>
      <c r="AU380" s="113"/>
      <c r="AV380" s="113"/>
    </row>
    <row r="381" spans="4:48"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Q381" s="113"/>
      <c r="AS381" s="113"/>
      <c r="AT381" s="113"/>
      <c r="AU381" s="113"/>
      <c r="AV381" s="113"/>
    </row>
    <row r="382" spans="4:48"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Q382" s="113"/>
      <c r="AS382" s="113"/>
      <c r="AT382" s="113"/>
      <c r="AU382" s="113"/>
      <c r="AV382" s="113"/>
    </row>
    <row r="383" spans="4:48"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Q383" s="113"/>
      <c r="AS383" s="113"/>
      <c r="AT383" s="113"/>
      <c r="AU383" s="113"/>
      <c r="AV383" s="113"/>
    </row>
    <row r="384" spans="4:48"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Q384" s="113"/>
      <c r="AS384" s="113"/>
      <c r="AT384" s="113"/>
      <c r="AU384" s="113"/>
      <c r="AV384" s="113"/>
    </row>
    <row r="385" spans="4:48"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Q385" s="113"/>
      <c r="AS385" s="113"/>
      <c r="AT385" s="113"/>
      <c r="AU385" s="113"/>
      <c r="AV385" s="113"/>
    </row>
    <row r="386" spans="4:48"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Q386" s="113"/>
      <c r="AS386" s="113"/>
      <c r="AT386" s="113"/>
      <c r="AU386" s="113"/>
      <c r="AV386" s="113"/>
    </row>
    <row r="387" spans="4:48"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Q387" s="113"/>
      <c r="AS387" s="113"/>
      <c r="AT387" s="113"/>
      <c r="AU387" s="113"/>
      <c r="AV387" s="113"/>
    </row>
    <row r="388" spans="4:48"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Q388" s="113"/>
      <c r="AS388" s="113"/>
      <c r="AT388" s="113"/>
      <c r="AU388" s="113"/>
      <c r="AV388" s="113"/>
    </row>
    <row r="389" spans="4:48"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Q389" s="113"/>
      <c r="AS389" s="113"/>
      <c r="AT389" s="113"/>
      <c r="AU389" s="113"/>
      <c r="AV389" s="113"/>
    </row>
    <row r="390" spans="4:48"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Q390" s="113"/>
      <c r="AS390" s="113"/>
      <c r="AT390" s="113"/>
      <c r="AU390" s="113"/>
      <c r="AV390" s="113"/>
    </row>
    <row r="391" spans="4:48"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Q391" s="113"/>
      <c r="AS391" s="113"/>
      <c r="AT391" s="113"/>
      <c r="AU391" s="113"/>
      <c r="AV391" s="113"/>
    </row>
    <row r="392" spans="4:48"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Q392" s="113"/>
      <c r="AS392" s="113"/>
      <c r="AT392" s="113"/>
      <c r="AU392" s="113"/>
      <c r="AV392" s="113"/>
    </row>
    <row r="393" spans="4:48"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Q393" s="113"/>
      <c r="AS393" s="113"/>
      <c r="AT393" s="113"/>
      <c r="AU393" s="113"/>
      <c r="AV393" s="113"/>
    </row>
    <row r="394" spans="4:48"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D394" s="113"/>
      <c r="AE394" s="113"/>
      <c r="AF394" s="113"/>
      <c r="AG394" s="113"/>
      <c r="AH394" s="113"/>
      <c r="AI394" s="113"/>
      <c r="AJ394" s="113"/>
      <c r="AK394" s="113"/>
      <c r="AL394" s="113"/>
      <c r="AM394" s="113"/>
      <c r="AQ394" s="113"/>
      <c r="AS394" s="113"/>
      <c r="AT394" s="113"/>
      <c r="AU394" s="113"/>
      <c r="AV394" s="113"/>
    </row>
    <row r="395" spans="4:48"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D395" s="113"/>
      <c r="AE395" s="113"/>
      <c r="AF395" s="113"/>
      <c r="AG395" s="113"/>
      <c r="AH395" s="113"/>
      <c r="AI395" s="113"/>
      <c r="AJ395" s="113"/>
      <c r="AK395" s="113"/>
      <c r="AL395" s="113"/>
      <c r="AM395" s="113"/>
      <c r="AQ395" s="113"/>
      <c r="AS395" s="113"/>
      <c r="AT395" s="113"/>
      <c r="AU395" s="113"/>
      <c r="AV395" s="113"/>
    </row>
    <row r="396" spans="4:48"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D396" s="113"/>
      <c r="AE396" s="113"/>
      <c r="AF396" s="113"/>
      <c r="AG396" s="113"/>
      <c r="AH396" s="113"/>
      <c r="AI396" s="113"/>
      <c r="AJ396" s="113"/>
      <c r="AK396" s="113"/>
      <c r="AL396" s="113"/>
      <c r="AM396" s="113"/>
      <c r="AQ396" s="113"/>
      <c r="AS396" s="113"/>
      <c r="AT396" s="113"/>
      <c r="AU396" s="113"/>
      <c r="AV396" s="113"/>
    </row>
    <row r="397" spans="4:48"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D397" s="113"/>
      <c r="AE397" s="113"/>
      <c r="AF397" s="113"/>
      <c r="AG397" s="113"/>
      <c r="AH397" s="113"/>
      <c r="AI397" s="113"/>
      <c r="AJ397" s="113"/>
      <c r="AK397" s="113"/>
      <c r="AL397" s="113"/>
      <c r="AM397" s="113"/>
      <c r="AQ397" s="113"/>
      <c r="AS397" s="113"/>
      <c r="AT397" s="113"/>
      <c r="AU397" s="113"/>
      <c r="AV397" s="113"/>
    </row>
    <row r="398" spans="4:48"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Q398" s="113"/>
      <c r="AS398" s="113"/>
      <c r="AT398" s="113"/>
      <c r="AU398" s="113"/>
      <c r="AV398" s="113"/>
    </row>
    <row r="399" spans="4:48"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D399" s="113"/>
      <c r="AE399" s="113"/>
      <c r="AF399" s="113"/>
      <c r="AG399" s="113"/>
      <c r="AH399" s="113"/>
      <c r="AI399" s="113"/>
      <c r="AJ399" s="113"/>
      <c r="AK399" s="113"/>
      <c r="AL399" s="113"/>
      <c r="AM399" s="113"/>
      <c r="AQ399" s="113"/>
      <c r="AS399" s="113"/>
      <c r="AT399" s="113"/>
      <c r="AU399" s="113"/>
      <c r="AV399" s="113"/>
    </row>
    <row r="400" spans="4:48"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Q400" s="113"/>
      <c r="AS400" s="113"/>
      <c r="AT400" s="113"/>
      <c r="AU400" s="113"/>
      <c r="AV400" s="113"/>
    </row>
    <row r="401" spans="4:48"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Q401" s="113"/>
      <c r="AS401" s="113"/>
      <c r="AT401" s="113"/>
      <c r="AU401" s="113"/>
      <c r="AV401" s="113"/>
    </row>
    <row r="402" spans="4:48"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Q402" s="113"/>
      <c r="AS402" s="113"/>
      <c r="AT402" s="113"/>
      <c r="AU402" s="113"/>
      <c r="AV402" s="113"/>
    </row>
    <row r="403" spans="4:48"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Q403" s="113"/>
      <c r="AS403" s="113"/>
      <c r="AT403" s="113"/>
      <c r="AU403" s="113"/>
      <c r="AV403" s="113"/>
    </row>
    <row r="404" spans="4:48"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Q404" s="113"/>
      <c r="AS404" s="113"/>
      <c r="AT404" s="113"/>
      <c r="AU404" s="113"/>
      <c r="AV404" s="113"/>
    </row>
    <row r="405" spans="4:48"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Q405" s="113"/>
      <c r="AS405" s="113"/>
      <c r="AT405" s="113"/>
      <c r="AU405" s="113"/>
      <c r="AV405" s="113"/>
    </row>
    <row r="406" spans="4:48"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Q406" s="113"/>
      <c r="AS406" s="113"/>
      <c r="AT406" s="113"/>
      <c r="AU406" s="113"/>
      <c r="AV406" s="113"/>
    </row>
    <row r="407" spans="4:48"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Q407" s="113"/>
      <c r="AS407" s="113"/>
      <c r="AT407" s="113"/>
      <c r="AU407" s="113"/>
      <c r="AV407" s="113"/>
    </row>
    <row r="408" spans="4:48"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Q408" s="113"/>
      <c r="AS408" s="113"/>
      <c r="AT408" s="113"/>
      <c r="AU408" s="113"/>
      <c r="AV408" s="113"/>
    </row>
    <row r="409" spans="4:48"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Q409" s="113"/>
      <c r="AS409" s="113"/>
      <c r="AT409" s="113"/>
      <c r="AU409" s="113"/>
      <c r="AV409" s="113"/>
    </row>
    <row r="410" spans="4:48"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Q410" s="113"/>
      <c r="AS410" s="113"/>
      <c r="AT410" s="113"/>
      <c r="AU410" s="113"/>
      <c r="AV410" s="113"/>
    </row>
    <row r="411" spans="4:48"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Q411" s="113"/>
      <c r="AS411" s="113"/>
      <c r="AT411" s="113"/>
      <c r="AU411" s="113"/>
      <c r="AV411" s="113"/>
    </row>
    <row r="412" spans="4:48"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Q412" s="113"/>
      <c r="AS412" s="113"/>
      <c r="AT412" s="113"/>
      <c r="AU412" s="113"/>
      <c r="AV412" s="113"/>
    </row>
    <row r="413" spans="4:48"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Q413" s="113"/>
      <c r="AS413" s="113"/>
      <c r="AT413" s="113"/>
      <c r="AU413" s="113"/>
      <c r="AV413" s="113"/>
    </row>
    <row r="414" spans="4:48"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Q414" s="113"/>
      <c r="AS414" s="113"/>
      <c r="AT414" s="113"/>
      <c r="AU414" s="113"/>
      <c r="AV414" s="113"/>
    </row>
    <row r="415" spans="4:48"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Q415" s="113"/>
      <c r="AS415" s="113"/>
      <c r="AT415" s="113"/>
      <c r="AU415" s="113"/>
      <c r="AV415" s="113"/>
    </row>
    <row r="416" spans="4:48"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Q416" s="113"/>
      <c r="AS416" s="113"/>
      <c r="AT416" s="113"/>
      <c r="AU416" s="113"/>
      <c r="AV416" s="113"/>
    </row>
    <row r="417" spans="4:48"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Q417" s="113"/>
      <c r="AS417" s="113"/>
      <c r="AT417" s="113"/>
      <c r="AU417" s="113"/>
      <c r="AV417" s="113"/>
    </row>
    <row r="418" spans="4:48"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Q418" s="113"/>
      <c r="AS418" s="113"/>
      <c r="AT418" s="113"/>
      <c r="AU418" s="113"/>
      <c r="AV418" s="113"/>
    </row>
    <row r="419" spans="4:48"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Q419" s="113"/>
      <c r="AS419" s="113"/>
      <c r="AT419" s="113"/>
      <c r="AU419" s="113"/>
      <c r="AV419" s="113"/>
    </row>
    <row r="420" spans="4:48"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Q420" s="113"/>
      <c r="AS420" s="113"/>
      <c r="AT420" s="113"/>
      <c r="AU420" s="113"/>
      <c r="AV420" s="113"/>
    </row>
    <row r="421" spans="4:48"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Q421" s="113"/>
      <c r="AS421" s="113"/>
      <c r="AT421" s="113"/>
      <c r="AU421" s="113"/>
      <c r="AV421" s="113"/>
    </row>
    <row r="422" spans="4:48"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Q422" s="113"/>
      <c r="AS422" s="113"/>
      <c r="AT422" s="113"/>
      <c r="AU422" s="113"/>
      <c r="AV422" s="113"/>
    </row>
    <row r="423" spans="4:48"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Q423" s="113"/>
      <c r="AS423" s="113"/>
      <c r="AT423" s="113"/>
      <c r="AU423" s="113"/>
      <c r="AV423" s="113"/>
    </row>
    <row r="424" spans="4:48"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Q424" s="113"/>
      <c r="AS424" s="113"/>
      <c r="AT424" s="113"/>
      <c r="AU424" s="113"/>
      <c r="AV424" s="113"/>
    </row>
    <row r="425" spans="4:48"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Q425" s="113"/>
      <c r="AS425" s="113"/>
      <c r="AT425" s="113"/>
      <c r="AU425" s="113"/>
      <c r="AV425" s="113"/>
    </row>
    <row r="426" spans="4:48"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Q426" s="113"/>
      <c r="AS426" s="113"/>
      <c r="AT426" s="113"/>
      <c r="AU426" s="113"/>
      <c r="AV426" s="113"/>
    </row>
    <row r="427" spans="4:48"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Q427" s="113"/>
      <c r="AS427" s="113"/>
      <c r="AT427" s="113"/>
      <c r="AU427" s="113"/>
      <c r="AV427" s="113"/>
    </row>
    <row r="428" spans="4:48"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Q428" s="113"/>
      <c r="AS428" s="113"/>
      <c r="AT428" s="113"/>
      <c r="AU428" s="113"/>
      <c r="AV428" s="113"/>
    </row>
    <row r="429" spans="4:48"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Q429" s="113"/>
      <c r="AS429" s="113"/>
      <c r="AT429" s="113"/>
      <c r="AU429" s="113"/>
      <c r="AV429" s="113"/>
    </row>
    <row r="430" spans="4:48"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Q430" s="113"/>
      <c r="AS430" s="113"/>
      <c r="AT430" s="113"/>
      <c r="AU430" s="113"/>
      <c r="AV430" s="113"/>
    </row>
    <row r="431" spans="4:48"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Q431" s="113"/>
      <c r="AS431" s="113"/>
      <c r="AT431" s="113"/>
      <c r="AU431" s="113"/>
      <c r="AV431" s="113"/>
    </row>
    <row r="432" spans="4:48"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Q432" s="113"/>
      <c r="AS432" s="113"/>
      <c r="AT432" s="113"/>
      <c r="AU432" s="113"/>
      <c r="AV432" s="113"/>
    </row>
    <row r="433" spans="4:48"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Q433" s="113"/>
      <c r="AS433" s="113"/>
      <c r="AT433" s="113"/>
      <c r="AU433" s="113"/>
      <c r="AV433" s="113"/>
    </row>
    <row r="434" spans="4:48"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Q434" s="113"/>
      <c r="AS434" s="113"/>
      <c r="AT434" s="113"/>
      <c r="AU434" s="113"/>
      <c r="AV434" s="113"/>
    </row>
    <row r="435" spans="4:48"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Q435" s="113"/>
      <c r="AS435" s="113"/>
      <c r="AT435" s="113"/>
      <c r="AU435" s="113"/>
      <c r="AV435" s="113"/>
    </row>
    <row r="436" spans="4:48"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Q436" s="113"/>
      <c r="AS436" s="113"/>
      <c r="AT436" s="113"/>
      <c r="AU436" s="113"/>
      <c r="AV436" s="113"/>
    </row>
    <row r="437" spans="4:48"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Q437" s="113"/>
      <c r="AS437" s="113"/>
      <c r="AT437" s="113"/>
      <c r="AU437" s="113"/>
      <c r="AV437" s="113"/>
    </row>
    <row r="438" spans="4:48"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Q438" s="113"/>
      <c r="AS438" s="113"/>
      <c r="AT438" s="113"/>
      <c r="AU438" s="113"/>
      <c r="AV438" s="113"/>
    </row>
    <row r="439" spans="4:48"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Q439" s="113"/>
      <c r="AS439" s="113"/>
      <c r="AT439" s="113"/>
      <c r="AU439" s="113"/>
      <c r="AV439" s="113"/>
    </row>
    <row r="440" spans="4:48"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Q440" s="113"/>
      <c r="AS440" s="113"/>
      <c r="AT440" s="113"/>
      <c r="AU440" s="113"/>
      <c r="AV440" s="113"/>
    </row>
    <row r="441" spans="4:48"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Q441" s="113"/>
      <c r="AS441" s="113"/>
      <c r="AT441" s="113"/>
      <c r="AU441" s="113"/>
      <c r="AV441" s="113"/>
    </row>
    <row r="442" spans="4:48"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Q442" s="113"/>
      <c r="AS442" s="113"/>
      <c r="AT442" s="113"/>
      <c r="AU442" s="113"/>
      <c r="AV442" s="113"/>
    </row>
    <row r="443" spans="4:48"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Q443" s="113"/>
      <c r="AS443" s="113"/>
      <c r="AT443" s="113"/>
      <c r="AU443" s="113"/>
      <c r="AV443" s="113"/>
    </row>
    <row r="444" spans="4:48"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Q444" s="113"/>
      <c r="AS444" s="113"/>
      <c r="AT444" s="113"/>
      <c r="AU444" s="113"/>
      <c r="AV444" s="113"/>
    </row>
    <row r="445" spans="4:48"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Q445" s="113"/>
      <c r="AS445" s="113"/>
      <c r="AT445" s="113"/>
      <c r="AU445" s="113"/>
      <c r="AV445" s="113"/>
    </row>
    <row r="446" spans="4:48"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Q446" s="113"/>
      <c r="AS446" s="113"/>
      <c r="AT446" s="113"/>
      <c r="AU446" s="113"/>
      <c r="AV446" s="113"/>
    </row>
    <row r="447" spans="4:48"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Q447" s="113"/>
      <c r="AS447" s="113"/>
      <c r="AT447" s="113"/>
      <c r="AU447" s="113"/>
      <c r="AV447" s="113"/>
    </row>
    <row r="448" spans="4:48"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Q448" s="113"/>
      <c r="AS448" s="113"/>
      <c r="AT448" s="113"/>
      <c r="AU448" s="113"/>
      <c r="AV448" s="113"/>
    </row>
    <row r="449" spans="4:48"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Q449" s="113"/>
      <c r="AS449" s="113"/>
      <c r="AT449" s="113"/>
      <c r="AU449" s="113"/>
      <c r="AV449" s="113"/>
    </row>
    <row r="450" spans="4:48"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Q450" s="113"/>
      <c r="AS450" s="113"/>
      <c r="AT450" s="113"/>
      <c r="AU450" s="113"/>
      <c r="AV450" s="113"/>
    </row>
    <row r="451" spans="4:48"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Q451" s="113"/>
      <c r="AS451" s="113"/>
      <c r="AT451" s="113"/>
      <c r="AU451" s="113"/>
      <c r="AV451" s="113"/>
    </row>
    <row r="452" spans="4:48"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Q452" s="113"/>
      <c r="AS452" s="113"/>
      <c r="AT452" s="113"/>
      <c r="AU452" s="113"/>
      <c r="AV452" s="113"/>
    </row>
    <row r="453" spans="4:48"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Q453" s="113"/>
      <c r="AS453" s="113"/>
      <c r="AT453" s="113"/>
      <c r="AU453" s="113"/>
      <c r="AV453" s="113"/>
    </row>
    <row r="454" spans="4:48"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Q454" s="113"/>
      <c r="AS454" s="113"/>
      <c r="AT454" s="113"/>
      <c r="AU454" s="113"/>
      <c r="AV454" s="113"/>
    </row>
    <row r="455" spans="4:48"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Q455" s="113"/>
      <c r="AS455" s="113"/>
      <c r="AT455" s="113"/>
      <c r="AU455" s="113"/>
      <c r="AV455" s="113"/>
    </row>
    <row r="456" spans="4:48"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Q456" s="113"/>
      <c r="AS456" s="113"/>
      <c r="AT456" s="113"/>
      <c r="AU456" s="113"/>
      <c r="AV456" s="113"/>
    </row>
    <row r="457" spans="4:48"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Q457" s="113"/>
      <c r="AS457" s="113"/>
      <c r="AT457" s="113"/>
      <c r="AU457" s="113"/>
      <c r="AV457" s="113"/>
    </row>
    <row r="458" spans="4:48"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Q458" s="113"/>
      <c r="AS458" s="113"/>
      <c r="AT458" s="113"/>
      <c r="AU458" s="113"/>
      <c r="AV458" s="113"/>
    </row>
    <row r="459" spans="4:48"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Q459" s="113"/>
      <c r="AS459" s="113"/>
      <c r="AT459" s="113"/>
      <c r="AU459" s="113"/>
      <c r="AV459" s="113"/>
    </row>
    <row r="460" spans="4:48"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Q460" s="113"/>
      <c r="AS460" s="113"/>
      <c r="AT460" s="113"/>
      <c r="AU460" s="113"/>
      <c r="AV460" s="113"/>
    </row>
    <row r="461" spans="4:48"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Q461" s="113"/>
      <c r="AS461" s="113"/>
      <c r="AT461" s="113"/>
      <c r="AU461" s="113"/>
      <c r="AV461" s="113"/>
    </row>
    <row r="462" spans="4:48"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Q462" s="113"/>
      <c r="AS462" s="113"/>
      <c r="AT462" s="113"/>
      <c r="AU462" s="113"/>
      <c r="AV462" s="113"/>
    </row>
    <row r="463" spans="4:48"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Q463" s="113"/>
      <c r="AS463" s="113"/>
      <c r="AT463" s="113"/>
      <c r="AU463" s="113"/>
      <c r="AV463" s="113"/>
    </row>
    <row r="464" spans="4:48"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Q464" s="113"/>
      <c r="AS464" s="113"/>
      <c r="AT464" s="113"/>
      <c r="AU464" s="113"/>
      <c r="AV464" s="113"/>
    </row>
    <row r="465" spans="4:48"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D465" s="113"/>
      <c r="AE465" s="113"/>
      <c r="AF465" s="113"/>
      <c r="AG465" s="113"/>
      <c r="AH465" s="113"/>
      <c r="AI465" s="113"/>
      <c r="AJ465" s="113"/>
      <c r="AK465" s="113"/>
      <c r="AL465" s="113"/>
      <c r="AM465" s="113"/>
      <c r="AQ465" s="113"/>
      <c r="AS465" s="113"/>
      <c r="AT465" s="113"/>
      <c r="AU465" s="113"/>
      <c r="AV465" s="113"/>
    </row>
    <row r="466" spans="4:48"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Q466" s="113"/>
      <c r="AS466" s="113"/>
      <c r="AT466" s="113"/>
      <c r="AU466" s="113"/>
      <c r="AV466" s="113"/>
    </row>
    <row r="467" spans="4:48"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Q467" s="113"/>
      <c r="AS467" s="113"/>
      <c r="AT467" s="113"/>
      <c r="AU467" s="113"/>
      <c r="AV467" s="113"/>
    </row>
    <row r="468" spans="4:48"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Q468" s="113"/>
      <c r="AS468" s="113"/>
      <c r="AT468" s="113"/>
      <c r="AU468" s="113"/>
      <c r="AV468" s="113"/>
    </row>
    <row r="469" spans="4:48"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Q469" s="113"/>
      <c r="AS469" s="113"/>
      <c r="AT469" s="113"/>
      <c r="AU469" s="113"/>
      <c r="AV469" s="113"/>
    </row>
    <row r="470" spans="4:48"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Q470" s="113"/>
      <c r="AS470" s="113"/>
      <c r="AT470" s="113"/>
      <c r="AU470" s="113"/>
      <c r="AV470" s="113"/>
    </row>
    <row r="471" spans="4:48"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Q471" s="113"/>
      <c r="AS471" s="113"/>
      <c r="AT471" s="113"/>
      <c r="AU471" s="113"/>
      <c r="AV471" s="113"/>
    </row>
    <row r="472" spans="4:48"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Q472" s="113"/>
      <c r="AS472" s="113"/>
      <c r="AT472" s="113"/>
      <c r="AU472" s="113"/>
      <c r="AV472" s="113"/>
    </row>
    <row r="473" spans="4:48"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Q473" s="113"/>
      <c r="AS473" s="113"/>
      <c r="AT473" s="113"/>
      <c r="AU473" s="113"/>
      <c r="AV473" s="113"/>
    </row>
    <row r="474" spans="4:48"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Q474" s="113"/>
      <c r="AS474" s="113"/>
      <c r="AT474" s="113"/>
      <c r="AU474" s="113"/>
      <c r="AV474" s="113"/>
    </row>
    <row r="475" spans="4:48"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Q475" s="113"/>
      <c r="AS475" s="113"/>
      <c r="AT475" s="113"/>
      <c r="AU475" s="113"/>
      <c r="AV475" s="113"/>
    </row>
    <row r="476" spans="4:48"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Q476" s="113"/>
      <c r="AS476" s="113"/>
      <c r="AT476" s="113"/>
      <c r="AU476" s="113"/>
      <c r="AV476" s="113"/>
    </row>
    <row r="477" spans="4:48"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Q477" s="113"/>
      <c r="AS477" s="113"/>
      <c r="AT477" s="113"/>
      <c r="AU477" s="113"/>
      <c r="AV477" s="113"/>
    </row>
    <row r="478" spans="4:48"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Q478" s="113"/>
      <c r="AS478" s="113"/>
      <c r="AT478" s="113"/>
      <c r="AU478" s="113"/>
      <c r="AV478" s="113"/>
    </row>
    <row r="479" spans="4:48"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Q479" s="113"/>
      <c r="AS479" s="113"/>
      <c r="AT479" s="113"/>
      <c r="AU479" s="113"/>
      <c r="AV479" s="113"/>
    </row>
    <row r="480" spans="4:48"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Q480" s="113"/>
      <c r="AS480" s="113"/>
      <c r="AT480" s="113"/>
      <c r="AU480" s="113"/>
      <c r="AV480" s="113"/>
    </row>
    <row r="481" spans="4:48"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Q481" s="113"/>
      <c r="AS481" s="113"/>
      <c r="AT481" s="113"/>
      <c r="AU481" s="113"/>
      <c r="AV481" s="113"/>
    </row>
    <row r="482" spans="4:48"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Q482" s="113"/>
      <c r="AS482" s="113"/>
      <c r="AT482" s="113"/>
      <c r="AU482" s="113"/>
      <c r="AV482" s="113"/>
    </row>
    <row r="483" spans="4:48"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Q483" s="113"/>
      <c r="AS483" s="113"/>
      <c r="AT483" s="113"/>
      <c r="AU483" s="113"/>
      <c r="AV483" s="113"/>
    </row>
    <row r="484" spans="4:48"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Q484" s="113"/>
      <c r="AS484" s="113"/>
      <c r="AT484" s="113"/>
      <c r="AU484" s="113"/>
      <c r="AV484" s="113"/>
    </row>
    <row r="485" spans="4:48"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Q485" s="113"/>
      <c r="AS485" s="113"/>
      <c r="AT485" s="113"/>
      <c r="AU485" s="113"/>
      <c r="AV485" s="113"/>
    </row>
    <row r="486" spans="4:48"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Q486" s="113"/>
      <c r="AS486" s="113"/>
      <c r="AT486" s="113"/>
      <c r="AU486" s="113"/>
      <c r="AV486" s="113"/>
    </row>
    <row r="487" spans="4:48"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Q487" s="113"/>
      <c r="AS487" s="113"/>
      <c r="AT487" s="113"/>
      <c r="AU487" s="113"/>
      <c r="AV487" s="113"/>
    </row>
    <row r="488" spans="4:48"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Q488" s="113"/>
      <c r="AS488" s="113"/>
      <c r="AT488" s="113"/>
      <c r="AU488" s="113"/>
      <c r="AV488" s="113"/>
    </row>
    <row r="489" spans="4:48"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Q489" s="113"/>
      <c r="AS489" s="113"/>
      <c r="AT489" s="113"/>
      <c r="AU489" s="113"/>
      <c r="AV489" s="113"/>
    </row>
    <row r="490" spans="4:48"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Q490" s="113"/>
      <c r="AS490" s="113"/>
      <c r="AT490" s="113"/>
      <c r="AU490" s="113"/>
      <c r="AV490" s="113"/>
    </row>
    <row r="491" spans="4:48"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Q491" s="113"/>
      <c r="AS491" s="113"/>
      <c r="AT491" s="113"/>
      <c r="AU491" s="113"/>
      <c r="AV491" s="113"/>
    </row>
    <row r="492" spans="4:48"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Q492" s="113"/>
      <c r="AS492" s="113"/>
      <c r="AT492" s="113"/>
      <c r="AU492" s="113"/>
      <c r="AV492" s="113"/>
    </row>
    <row r="493" spans="4:48"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Q493" s="113"/>
      <c r="AS493" s="113"/>
      <c r="AT493" s="113"/>
      <c r="AU493" s="113"/>
      <c r="AV493" s="113"/>
    </row>
    <row r="494" spans="4:48"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Q494" s="113"/>
      <c r="AS494" s="113"/>
      <c r="AT494" s="113"/>
      <c r="AU494" s="113"/>
      <c r="AV494" s="113"/>
    </row>
    <row r="495" spans="4:48"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Q495" s="113"/>
      <c r="AS495" s="113"/>
      <c r="AT495" s="113"/>
      <c r="AU495" s="113"/>
      <c r="AV495" s="113"/>
    </row>
    <row r="496" spans="4:48"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Q496" s="113"/>
      <c r="AS496" s="113"/>
      <c r="AT496" s="113"/>
      <c r="AU496" s="113"/>
      <c r="AV496" s="113"/>
    </row>
    <row r="497" spans="4:48"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Q497" s="113"/>
      <c r="AS497" s="113"/>
      <c r="AT497" s="113"/>
      <c r="AU497" s="113"/>
      <c r="AV497" s="113"/>
    </row>
    <row r="498" spans="4:48"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Q498" s="113"/>
      <c r="AS498" s="113"/>
      <c r="AT498" s="113"/>
      <c r="AU498" s="113"/>
      <c r="AV498" s="113"/>
    </row>
    <row r="499" spans="4:48"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Q499" s="113"/>
      <c r="AS499" s="113"/>
      <c r="AT499" s="113"/>
      <c r="AU499" s="113"/>
      <c r="AV499" s="113"/>
    </row>
    <row r="500" spans="4:48"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Q500" s="113"/>
      <c r="AS500" s="113"/>
      <c r="AT500" s="113"/>
      <c r="AU500" s="113"/>
      <c r="AV500" s="113"/>
    </row>
    <row r="501" spans="4:48"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Q501" s="113"/>
      <c r="AS501" s="113"/>
      <c r="AT501" s="113"/>
      <c r="AU501" s="113"/>
      <c r="AV501" s="113"/>
    </row>
    <row r="502" spans="4:48"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Q502" s="113"/>
      <c r="AS502" s="113"/>
      <c r="AT502" s="113"/>
      <c r="AU502" s="113"/>
      <c r="AV502" s="113"/>
    </row>
    <row r="503" spans="4:48"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Q503" s="113"/>
      <c r="AS503" s="113"/>
      <c r="AT503" s="113"/>
      <c r="AU503" s="113"/>
      <c r="AV503" s="113"/>
    </row>
    <row r="504" spans="4:48"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Q504" s="113"/>
      <c r="AS504" s="113"/>
      <c r="AT504" s="113"/>
      <c r="AU504" s="113"/>
      <c r="AV504" s="113"/>
    </row>
    <row r="505" spans="4:48"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Q505" s="113"/>
      <c r="AS505" s="113"/>
      <c r="AT505" s="113"/>
      <c r="AU505" s="113"/>
      <c r="AV505" s="113"/>
    </row>
    <row r="506" spans="4:48"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Q506" s="113"/>
      <c r="AS506" s="113"/>
      <c r="AT506" s="113"/>
      <c r="AU506" s="113"/>
      <c r="AV506" s="113"/>
    </row>
    <row r="507" spans="4:48"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Q507" s="113"/>
      <c r="AS507" s="113"/>
      <c r="AT507" s="113"/>
      <c r="AU507" s="113"/>
      <c r="AV507" s="113"/>
    </row>
    <row r="508" spans="4:48"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Q508" s="113"/>
      <c r="AS508" s="113"/>
      <c r="AT508" s="113"/>
      <c r="AU508" s="113"/>
      <c r="AV508" s="113"/>
    </row>
    <row r="509" spans="4:48"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Q509" s="113"/>
      <c r="AS509" s="113"/>
      <c r="AT509" s="113"/>
      <c r="AU509" s="113"/>
      <c r="AV509" s="113"/>
    </row>
    <row r="510" spans="4:48"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Q510" s="113"/>
      <c r="AS510" s="113"/>
      <c r="AT510" s="113"/>
      <c r="AU510" s="113"/>
      <c r="AV510" s="113"/>
    </row>
    <row r="511" spans="4:48"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Q511" s="113"/>
      <c r="AS511" s="113"/>
      <c r="AT511" s="113"/>
      <c r="AU511" s="113"/>
      <c r="AV511" s="113"/>
    </row>
    <row r="512" spans="4:48"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Q512" s="113"/>
      <c r="AS512" s="113"/>
      <c r="AT512" s="113"/>
      <c r="AU512" s="113"/>
      <c r="AV512" s="113"/>
    </row>
    <row r="513" spans="4:48"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Q513" s="113"/>
      <c r="AS513" s="113"/>
      <c r="AT513" s="113"/>
      <c r="AU513" s="113"/>
      <c r="AV513" s="113"/>
    </row>
    <row r="514" spans="4:48"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Q514" s="113"/>
      <c r="AS514" s="113"/>
      <c r="AT514" s="113"/>
      <c r="AU514" s="113"/>
      <c r="AV514" s="113"/>
    </row>
    <row r="515" spans="4:48"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Q515" s="113"/>
      <c r="AS515" s="113"/>
      <c r="AT515" s="113"/>
      <c r="AU515" s="113"/>
      <c r="AV515" s="113"/>
    </row>
    <row r="516" spans="4:48"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Q516" s="113"/>
      <c r="AS516" s="113"/>
      <c r="AT516" s="113"/>
      <c r="AU516" s="113"/>
      <c r="AV516" s="113"/>
    </row>
    <row r="517" spans="4:48"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Q517" s="113"/>
      <c r="AS517" s="113"/>
      <c r="AT517" s="113"/>
      <c r="AU517" s="113"/>
      <c r="AV517" s="113"/>
    </row>
    <row r="518" spans="4:48"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Q518" s="113"/>
      <c r="AS518" s="113"/>
      <c r="AT518" s="113"/>
      <c r="AU518" s="113"/>
      <c r="AV518" s="113"/>
    </row>
    <row r="519" spans="4:48"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Q519" s="113"/>
      <c r="AS519" s="113"/>
      <c r="AT519" s="113"/>
      <c r="AU519" s="113"/>
      <c r="AV519" s="113"/>
    </row>
    <row r="520" spans="4:48"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Q520" s="113"/>
      <c r="AS520" s="113"/>
      <c r="AT520" s="113"/>
      <c r="AU520" s="113"/>
      <c r="AV520" s="113"/>
    </row>
    <row r="521" spans="4:48"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Q521" s="113"/>
      <c r="AS521" s="113"/>
      <c r="AT521" s="113"/>
      <c r="AU521" s="113"/>
      <c r="AV521" s="113"/>
    </row>
    <row r="522" spans="4:48"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Q522" s="113"/>
      <c r="AS522" s="113"/>
      <c r="AT522" s="113"/>
      <c r="AU522" s="113"/>
      <c r="AV522" s="113"/>
    </row>
    <row r="523" spans="4:48"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Q523" s="113"/>
      <c r="AS523" s="113"/>
      <c r="AT523" s="113"/>
      <c r="AU523" s="113"/>
      <c r="AV523" s="113"/>
    </row>
    <row r="524" spans="4:48"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Q524" s="113"/>
      <c r="AS524" s="113"/>
      <c r="AT524" s="113"/>
      <c r="AU524" s="113"/>
      <c r="AV524" s="113"/>
    </row>
    <row r="525" spans="4:48"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Q525" s="113"/>
      <c r="AS525" s="113"/>
      <c r="AT525" s="113"/>
      <c r="AU525" s="113"/>
      <c r="AV525" s="113"/>
    </row>
    <row r="526" spans="4:48"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Q526" s="113"/>
      <c r="AS526" s="113"/>
      <c r="AT526" s="113"/>
      <c r="AU526" s="113"/>
      <c r="AV526" s="113"/>
    </row>
    <row r="527" spans="4:48"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Q527" s="113"/>
      <c r="AS527" s="113"/>
      <c r="AT527" s="113"/>
      <c r="AU527" s="113"/>
      <c r="AV527" s="113"/>
    </row>
    <row r="528" spans="4:48"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Q528" s="113"/>
      <c r="AS528" s="113"/>
      <c r="AT528" s="113"/>
      <c r="AU528" s="113"/>
      <c r="AV528" s="113"/>
    </row>
    <row r="529" spans="4:48"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Q529" s="113"/>
      <c r="AS529" s="113"/>
      <c r="AT529" s="113"/>
      <c r="AU529" s="113"/>
      <c r="AV529" s="113"/>
    </row>
    <row r="530" spans="4:48"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Q530" s="113"/>
      <c r="AS530" s="113"/>
      <c r="AT530" s="113"/>
      <c r="AU530" s="113"/>
      <c r="AV530" s="113"/>
    </row>
    <row r="531" spans="4:48"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Q531" s="113"/>
      <c r="AS531" s="113"/>
      <c r="AT531" s="113"/>
      <c r="AU531" s="113"/>
      <c r="AV531" s="113"/>
    </row>
    <row r="532" spans="4:48"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Q532" s="113"/>
      <c r="AS532" s="113"/>
      <c r="AT532" s="113"/>
      <c r="AU532" s="113"/>
      <c r="AV532" s="113"/>
    </row>
    <row r="533" spans="4:48"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Q533" s="113"/>
      <c r="AS533" s="113"/>
      <c r="AT533" s="113"/>
      <c r="AU533" s="113"/>
      <c r="AV533" s="113"/>
    </row>
    <row r="534" spans="4:48"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Q534" s="113"/>
      <c r="AS534" s="113"/>
      <c r="AT534" s="113"/>
      <c r="AU534" s="113"/>
      <c r="AV534" s="113"/>
    </row>
    <row r="535" spans="4:48"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Q535" s="113"/>
      <c r="AS535" s="113"/>
      <c r="AT535" s="113"/>
      <c r="AU535" s="113"/>
      <c r="AV535" s="113"/>
    </row>
    <row r="536" spans="4:48"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Q536" s="113"/>
      <c r="AS536" s="113"/>
      <c r="AT536" s="113"/>
      <c r="AU536" s="113"/>
      <c r="AV536" s="113"/>
    </row>
    <row r="537" spans="4:48"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Q537" s="113"/>
      <c r="AS537" s="113"/>
      <c r="AT537" s="113"/>
      <c r="AU537" s="113"/>
      <c r="AV537" s="113"/>
    </row>
    <row r="538" spans="4:48"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Q538" s="113"/>
      <c r="AS538" s="113"/>
      <c r="AT538" s="113"/>
      <c r="AU538" s="113"/>
      <c r="AV538" s="113"/>
    </row>
    <row r="539" spans="4:48"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Q539" s="113"/>
      <c r="AS539" s="113"/>
      <c r="AT539" s="113"/>
      <c r="AU539" s="113"/>
      <c r="AV539" s="113"/>
    </row>
    <row r="540" spans="4:48"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Q540" s="113"/>
      <c r="AS540" s="113"/>
      <c r="AT540" s="113"/>
      <c r="AU540" s="113"/>
      <c r="AV540" s="113"/>
    </row>
    <row r="541" spans="4:48"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Q541" s="113"/>
      <c r="AS541" s="113"/>
      <c r="AT541" s="113"/>
      <c r="AU541" s="113"/>
      <c r="AV541" s="113"/>
    </row>
    <row r="542" spans="4:48"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Q542" s="113"/>
      <c r="AS542" s="113"/>
      <c r="AT542" s="113"/>
      <c r="AU542" s="113"/>
      <c r="AV542" s="113"/>
    </row>
    <row r="543" spans="4:48"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Q543" s="113"/>
      <c r="AS543" s="113"/>
      <c r="AT543" s="113"/>
      <c r="AU543" s="113"/>
      <c r="AV543" s="113"/>
    </row>
    <row r="544" spans="4:48"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Q544" s="113"/>
      <c r="AS544" s="113"/>
      <c r="AT544" s="113"/>
      <c r="AU544" s="113"/>
      <c r="AV544" s="113"/>
    </row>
    <row r="545" spans="4:48"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Q545" s="113"/>
      <c r="AS545" s="113"/>
      <c r="AT545" s="113"/>
      <c r="AU545" s="113"/>
      <c r="AV545" s="113"/>
    </row>
    <row r="546" spans="4:48"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Q546" s="113"/>
      <c r="AS546" s="113"/>
      <c r="AT546" s="113"/>
      <c r="AU546" s="113"/>
      <c r="AV546" s="113"/>
    </row>
    <row r="547" spans="4:48"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Q547" s="113"/>
      <c r="AS547" s="113"/>
      <c r="AT547" s="113"/>
      <c r="AU547" s="113"/>
      <c r="AV547" s="113"/>
    </row>
    <row r="548" spans="4:48"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Q548" s="113"/>
      <c r="AS548" s="113"/>
      <c r="AT548" s="113"/>
      <c r="AU548" s="113"/>
      <c r="AV548" s="113"/>
    </row>
    <row r="549" spans="4:48"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Q549" s="113"/>
      <c r="AS549" s="113"/>
      <c r="AT549" s="113"/>
      <c r="AU549" s="113"/>
      <c r="AV549" s="113"/>
    </row>
    <row r="550" spans="4:48"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Q550" s="113"/>
      <c r="AS550" s="113"/>
      <c r="AT550" s="113"/>
      <c r="AU550" s="113"/>
      <c r="AV550" s="113"/>
    </row>
    <row r="551" spans="4:48"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Q551" s="113"/>
      <c r="AS551" s="113"/>
      <c r="AT551" s="113"/>
      <c r="AU551" s="113"/>
      <c r="AV551" s="113"/>
    </row>
    <row r="552" spans="4:48"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Q552" s="113"/>
      <c r="AS552" s="113"/>
      <c r="AT552" s="113"/>
      <c r="AU552" s="113"/>
      <c r="AV552" s="113"/>
    </row>
    <row r="553" spans="4:48"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Q553" s="113"/>
      <c r="AS553" s="113"/>
      <c r="AT553" s="113"/>
      <c r="AU553" s="113"/>
      <c r="AV553" s="113"/>
    </row>
    <row r="554" spans="4:48"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Q554" s="113"/>
      <c r="AS554" s="113"/>
      <c r="AT554" s="113"/>
      <c r="AU554" s="113"/>
      <c r="AV554" s="113"/>
    </row>
    <row r="555" spans="4:48"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Q555" s="113"/>
      <c r="AS555" s="113"/>
      <c r="AT555" s="113"/>
      <c r="AU555" s="113"/>
      <c r="AV555" s="113"/>
    </row>
    <row r="556" spans="4:48"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Q556" s="113"/>
      <c r="AS556" s="113"/>
      <c r="AT556" s="113"/>
      <c r="AU556" s="113"/>
      <c r="AV556" s="113"/>
    </row>
    <row r="557" spans="4:48"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Q557" s="113"/>
      <c r="AS557" s="113"/>
      <c r="AT557" s="113"/>
      <c r="AU557" s="113"/>
      <c r="AV557" s="113"/>
    </row>
    <row r="558" spans="4:48"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Q558" s="113"/>
      <c r="AS558" s="113"/>
      <c r="AT558" s="113"/>
      <c r="AU558" s="113"/>
      <c r="AV558" s="113"/>
    </row>
    <row r="559" spans="4:48"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Q559" s="113"/>
      <c r="AS559" s="113"/>
      <c r="AT559" s="113"/>
      <c r="AU559" s="113"/>
      <c r="AV559" s="113"/>
    </row>
    <row r="560" spans="4:48"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Q560" s="113"/>
      <c r="AS560" s="113"/>
      <c r="AT560" s="113"/>
      <c r="AU560" s="113"/>
      <c r="AV560" s="113"/>
    </row>
    <row r="561" spans="4:48"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Q561" s="113"/>
      <c r="AS561" s="113"/>
      <c r="AT561" s="113"/>
      <c r="AU561" s="113"/>
      <c r="AV561" s="113"/>
    </row>
    <row r="562" spans="4:48"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Q562" s="113"/>
      <c r="AS562" s="113"/>
      <c r="AT562" s="113"/>
      <c r="AU562" s="113"/>
      <c r="AV562" s="113"/>
    </row>
    <row r="563" spans="4:48"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Q563" s="113"/>
      <c r="AS563" s="113"/>
      <c r="AT563" s="113"/>
      <c r="AU563" s="113"/>
      <c r="AV563" s="113"/>
    </row>
    <row r="564" spans="4:48"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Q564" s="113"/>
      <c r="AS564" s="113"/>
      <c r="AT564" s="113"/>
      <c r="AU564" s="113"/>
      <c r="AV564" s="113"/>
    </row>
    <row r="565" spans="4:48"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Q565" s="113"/>
      <c r="AS565" s="113"/>
      <c r="AT565" s="113"/>
      <c r="AU565" s="113"/>
      <c r="AV565" s="113"/>
    </row>
    <row r="566" spans="4:48"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Q566" s="113"/>
      <c r="AS566" s="113"/>
      <c r="AT566" s="113"/>
      <c r="AU566" s="113"/>
      <c r="AV566" s="113"/>
    </row>
    <row r="567" spans="4:48"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Q567" s="113"/>
      <c r="AS567" s="113"/>
      <c r="AT567" s="113"/>
      <c r="AU567" s="113"/>
      <c r="AV567" s="113"/>
    </row>
    <row r="568" spans="4:48"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Q568" s="113"/>
      <c r="AS568" s="113"/>
      <c r="AT568" s="113"/>
      <c r="AU568" s="113"/>
      <c r="AV568" s="113"/>
    </row>
    <row r="569" spans="4:48"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Q569" s="113"/>
      <c r="AS569" s="113"/>
      <c r="AT569" s="113"/>
      <c r="AU569" s="113"/>
      <c r="AV569" s="113"/>
    </row>
    <row r="570" spans="4:48"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Q570" s="113"/>
      <c r="AS570" s="113"/>
      <c r="AT570" s="113"/>
      <c r="AU570" s="113"/>
      <c r="AV570" s="113"/>
    </row>
    <row r="571" spans="4:48"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Q571" s="113"/>
      <c r="AS571" s="113"/>
      <c r="AT571" s="113"/>
      <c r="AU571" s="113"/>
      <c r="AV571" s="113"/>
    </row>
    <row r="572" spans="4:48"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Q572" s="113"/>
      <c r="AS572" s="113"/>
      <c r="AT572" s="113"/>
      <c r="AU572" s="113"/>
      <c r="AV572" s="113"/>
    </row>
    <row r="573" spans="4:48"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Q573" s="113"/>
      <c r="AS573" s="113"/>
      <c r="AT573" s="113"/>
      <c r="AU573" s="113"/>
      <c r="AV573" s="113"/>
    </row>
    <row r="574" spans="4:48"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Q574" s="113"/>
      <c r="AS574" s="113"/>
      <c r="AT574" s="113"/>
      <c r="AU574" s="113"/>
      <c r="AV574" s="113"/>
    </row>
    <row r="575" spans="4:48"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Q575" s="113"/>
      <c r="AS575" s="113"/>
      <c r="AT575" s="113"/>
      <c r="AU575" s="113"/>
      <c r="AV575" s="113"/>
    </row>
    <row r="576" spans="4:48"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Q576" s="113"/>
      <c r="AS576" s="113"/>
      <c r="AT576" s="113"/>
      <c r="AU576" s="113"/>
      <c r="AV576" s="113"/>
    </row>
    <row r="577" spans="4:48"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Q577" s="113"/>
      <c r="AS577" s="113"/>
      <c r="AT577" s="113"/>
      <c r="AU577" s="113"/>
      <c r="AV577" s="113"/>
    </row>
    <row r="578" spans="4:48"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Q578" s="113"/>
      <c r="AS578" s="113"/>
      <c r="AT578" s="113"/>
      <c r="AU578" s="113"/>
      <c r="AV578" s="113"/>
    </row>
    <row r="579" spans="4:48"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Q579" s="113"/>
      <c r="AS579" s="113"/>
      <c r="AT579" s="113"/>
      <c r="AU579" s="113"/>
      <c r="AV579" s="113"/>
    </row>
    <row r="580" spans="4:48"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Q580" s="113"/>
      <c r="AS580" s="113"/>
      <c r="AT580" s="113"/>
      <c r="AU580" s="113"/>
      <c r="AV580" s="113"/>
    </row>
    <row r="581" spans="4:48"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Q581" s="113"/>
      <c r="AS581" s="113"/>
      <c r="AT581" s="113"/>
      <c r="AU581" s="113"/>
      <c r="AV581" s="113"/>
    </row>
    <row r="582" spans="4:48"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Q582" s="113"/>
      <c r="AS582" s="113"/>
      <c r="AT582" s="113"/>
      <c r="AU582" s="113"/>
      <c r="AV582" s="113"/>
    </row>
    <row r="583" spans="4:48"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Q583" s="113"/>
      <c r="AS583" s="113"/>
      <c r="AT583" s="113"/>
      <c r="AU583" s="113"/>
      <c r="AV583" s="113"/>
    </row>
    <row r="584" spans="4:48"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Q584" s="113"/>
      <c r="AS584" s="113"/>
      <c r="AT584" s="113"/>
      <c r="AU584" s="113"/>
      <c r="AV584" s="113"/>
    </row>
    <row r="585" spans="4:48"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Q585" s="113"/>
      <c r="AS585" s="113"/>
      <c r="AT585" s="113"/>
      <c r="AU585" s="113"/>
      <c r="AV585" s="113"/>
    </row>
    <row r="586" spans="4:48"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Q586" s="113"/>
      <c r="AS586" s="113"/>
      <c r="AT586" s="113"/>
      <c r="AU586" s="113"/>
      <c r="AV586" s="113"/>
    </row>
    <row r="587" spans="4:48"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Q587" s="113"/>
      <c r="AS587" s="113"/>
      <c r="AT587" s="113"/>
      <c r="AU587" s="113"/>
      <c r="AV587" s="113"/>
    </row>
    <row r="588" spans="4:48"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Q588" s="113"/>
      <c r="AS588" s="113"/>
      <c r="AT588" s="113"/>
      <c r="AU588" s="113"/>
      <c r="AV588" s="113"/>
    </row>
    <row r="589" spans="4:48"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Q589" s="113"/>
      <c r="AS589" s="113"/>
      <c r="AT589" s="113"/>
      <c r="AU589" s="113"/>
      <c r="AV589" s="113"/>
    </row>
    <row r="590" spans="4:48"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Q590" s="113"/>
      <c r="AS590" s="113"/>
      <c r="AT590" s="113"/>
      <c r="AU590" s="113"/>
      <c r="AV590" s="113"/>
    </row>
    <row r="591" spans="4:48"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Q591" s="113"/>
      <c r="AS591" s="113"/>
      <c r="AT591" s="113"/>
      <c r="AU591" s="113"/>
      <c r="AV591" s="113"/>
    </row>
    <row r="592" spans="4:48"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Q592" s="113"/>
      <c r="AS592" s="113"/>
      <c r="AT592" s="113"/>
      <c r="AU592" s="113"/>
      <c r="AV592" s="113"/>
    </row>
    <row r="593" spans="4:48"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Q593" s="113"/>
      <c r="AS593" s="113"/>
      <c r="AT593" s="113"/>
      <c r="AU593" s="113"/>
      <c r="AV593" s="113"/>
    </row>
    <row r="594" spans="4:48"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Q594" s="113"/>
      <c r="AS594" s="113"/>
      <c r="AT594" s="113"/>
      <c r="AU594" s="113"/>
      <c r="AV594" s="113"/>
    </row>
    <row r="595" spans="4:48"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Q595" s="113"/>
      <c r="AS595" s="113"/>
      <c r="AT595" s="113"/>
      <c r="AU595" s="113"/>
      <c r="AV595" s="113"/>
    </row>
    <row r="596" spans="4:48"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Q596" s="113"/>
      <c r="AS596" s="113"/>
      <c r="AT596" s="113"/>
      <c r="AU596" s="113"/>
      <c r="AV596" s="113"/>
    </row>
    <row r="597" spans="4:48"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Q597" s="113"/>
      <c r="AS597" s="113"/>
      <c r="AT597" s="113"/>
      <c r="AU597" s="113"/>
      <c r="AV597" s="113"/>
    </row>
    <row r="598" spans="4:48"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Q598" s="113"/>
      <c r="AS598" s="113"/>
      <c r="AT598" s="113"/>
      <c r="AU598" s="113"/>
      <c r="AV598" s="113"/>
    </row>
    <row r="599" spans="4:48"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Q599" s="113"/>
      <c r="AS599" s="113"/>
      <c r="AT599" s="113"/>
      <c r="AU599" s="113"/>
      <c r="AV599" s="113"/>
    </row>
    <row r="600" spans="4:48"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Q600" s="113"/>
      <c r="AS600" s="113"/>
      <c r="AT600" s="113"/>
      <c r="AU600" s="113"/>
      <c r="AV600" s="113"/>
    </row>
    <row r="601" spans="4:48"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Q601" s="113"/>
      <c r="AS601" s="113"/>
      <c r="AT601" s="113"/>
      <c r="AU601" s="113"/>
      <c r="AV601" s="113"/>
    </row>
    <row r="602" spans="4:48"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Q602" s="113"/>
      <c r="AS602" s="113"/>
      <c r="AT602" s="113"/>
      <c r="AU602" s="113"/>
      <c r="AV602" s="113"/>
    </row>
    <row r="603" spans="4:48"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Q603" s="113"/>
      <c r="AS603" s="113"/>
      <c r="AT603" s="113"/>
      <c r="AU603" s="113"/>
      <c r="AV603" s="113"/>
    </row>
    <row r="604" spans="4:48"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Q604" s="113"/>
      <c r="AS604" s="113"/>
      <c r="AT604" s="113"/>
      <c r="AU604" s="113"/>
      <c r="AV604" s="113"/>
    </row>
    <row r="605" spans="4:48"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Q605" s="113"/>
      <c r="AS605" s="113"/>
      <c r="AT605" s="113"/>
      <c r="AU605" s="113"/>
      <c r="AV605" s="113"/>
    </row>
    <row r="606" spans="4:48"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Q606" s="113"/>
      <c r="AS606" s="113"/>
      <c r="AT606" s="113"/>
      <c r="AU606" s="113"/>
      <c r="AV606" s="113"/>
    </row>
    <row r="607" spans="4:48"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Q607" s="113"/>
      <c r="AS607" s="113"/>
      <c r="AT607" s="113"/>
      <c r="AU607" s="113"/>
      <c r="AV607" s="113"/>
    </row>
    <row r="608" spans="4:48"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Q608" s="113"/>
      <c r="AS608" s="113"/>
      <c r="AT608" s="113"/>
      <c r="AU608" s="113"/>
      <c r="AV608" s="113"/>
    </row>
    <row r="609" spans="4:48"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Q609" s="113"/>
      <c r="AS609" s="113"/>
      <c r="AT609" s="113"/>
      <c r="AU609" s="113"/>
      <c r="AV609" s="113"/>
    </row>
    <row r="610" spans="4:48"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Q610" s="113"/>
      <c r="AS610" s="113"/>
      <c r="AT610" s="113"/>
      <c r="AU610" s="113"/>
      <c r="AV610" s="113"/>
    </row>
    <row r="611" spans="4:48"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Q611" s="113"/>
      <c r="AS611" s="113"/>
      <c r="AT611" s="113"/>
      <c r="AU611" s="113"/>
      <c r="AV611" s="113"/>
    </row>
    <row r="612" spans="4:48"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Q612" s="113"/>
      <c r="AS612" s="113"/>
      <c r="AT612" s="113"/>
      <c r="AU612" s="113"/>
      <c r="AV612" s="113"/>
    </row>
    <row r="613" spans="4:48"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Q613" s="113"/>
      <c r="AS613" s="113"/>
      <c r="AT613" s="113"/>
      <c r="AU613" s="113"/>
      <c r="AV613" s="113"/>
    </row>
    <row r="614" spans="4:48"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Q614" s="113"/>
      <c r="AS614" s="113"/>
      <c r="AT614" s="113"/>
      <c r="AU614" s="113"/>
      <c r="AV614" s="113"/>
    </row>
    <row r="615" spans="4:48"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Q615" s="113"/>
      <c r="AS615" s="113"/>
      <c r="AT615" s="113"/>
      <c r="AU615" s="113"/>
      <c r="AV615" s="113"/>
    </row>
    <row r="616" spans="4:48"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Q616" s="113"/>
      <c r="AS616" s="113"/>
      <c r="AT616" s="113"/>
      <c r="AU616" s="113"/>
      <c r="AV616" s="113"/>
    </row>
    <row r="617" spans="4:48"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Q617" s="113"/>
      <c r="AS617" s="113"/>
      <c r="AT617" s="113"/>
      <c r="AU617" s="113"/>
      <c r="AV617" s="113"/>
    </row>
    <row r="618" spans="4:48"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Q618" s="113"/>
      <c r="AS618" s="113"/>
      <c r="AT618" s="113"/>
      <c r="AU618" s="113"/>
      <c r="AV618" s="113"/>
    </row>
    <row r="619" spans="4:48"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Q619" s="113"/>
      <c r="AS619" s="113"/>
      <c r="AT619" s="113"/>
      <c r="AU619" s="113"/>
      <c r="AV619" s="113"/>
    </row>
    <row r="620" spans="4:48"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Q620" s="113"/>
      <c r="AS620" s="113"/>
      <c r="AT620" s="113"/>
      <c r="AU620" s="113"/>
      <c r="AV620" s="113"/>
    </row>
    <row r="621" spans="4:48"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Q621" s="113"/>
      <c r="AS621" s="113"/>
      <c r="AT621" s="113"/>
      <c r="AU621" s="113"/>
      <c r="AV621" s="113"/>
    </row>
    <row r="622" spans="4:48"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Q622" s="113"/>
      <c r="AS622" s="113"/>
      <c r="AT622" s="113"/>
      <c r="AU622" s="113"/>
      <c r="AV622" s="113"/>
    </row>
    <row r="623" spans="4:48"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Q623" s="113"/>
      <c r="AS623" s="113"/>
      <c r="AT623" s="113"/>
      <c r="AU623" s="113"/>
      <c r="AV623" s="113"/>
    </row>
    <row r="624" spans="4:48"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Q624" s="113"/>
      <c r="AS624" s="113"/>
      <c r="AT624" s="113"/>
      <c r="AU624" s="113"/>
      <c r="AV624" s="113"/>
    </row>
    <row r="625" spans="4:48"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Q625" s="113"/>
      <c r="AS625" s="113"/>
      <c r="AT625" s="113"/>
      <c r="AU625" s="113"/>
      <c r="AV625" s="113"/>
    </row>
    <row r="626" spans="4:48"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Q626" s="113"/>
      <c r="AS626" s="113"/>
      <c r="AT626" s="113"/>
      <c r="AU626" s="113"/>
      <c r="AV626" s="113"/>
    </row>
    <row r="627" spans="4:48"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Q627" s="113"/>
      <c r="AS627" s="113"/>
      <c r="AT627" s="113"/>
      <c r="AU627" s="113"/>
      <c r="AV627" s="113"/>
    </row>
    <row r="628" spans="4:48"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Q628" s="113"/>
      <c r="AS628" s="113"/>
      <c r="AT628" s="113"/>
      <c r="AU628" s="113"/>
      <c r="AV628" s="113"/>
    </row>
    <row r="629" spans="4:48"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Q629" s="113"/>
      <c r="AS629" s="113"/>
      <c r="AT629" s="113"/>
      <c r="AU629" s="113"/>
      <c r="AV629" s="113"/>
    </row>
    <row r="630" spans="4:48"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Q630" s="113"/>
      <c r="AS630" s="113"/>
      <c r="AT630" s="113"/>
      <c r="AU630" s="113"/>
      <c r="AV630" s="113"/>
    </row>
    <row r="631" spans="4:48"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Q631" s="113"/>
      <c r="AS631" s="113"/>
      <c r="AT631" s="113"/>
      <c r="AU631" s="113"/>
      <c r="AV631" s="113"/>
    </row>
    <row r="632" spans="4:48"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Q632" s="113"/>
      <c r="AS632" s="113"/>
      <c r="AT632" s="113"/>
      <c r="AU632" s="113"/>
      <c r="AV632" s="113"/>
    </row>
    <row r="633" spans="4:48"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Q633" s="113"/>
      <c r="AS633" s="113"/>
      <c r="AT633" s="113"/>
      <c r="AU633" s="113"/>
      <c r="AV633" s="113"/>
    </row>
    <row r="634" spans="4:48"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Q634" s="113"/>
      <c r="AS634" s="113"/>
      <c r="AT634" s="113"/>
      <c r="AU634" s="113"/>
      <c r="AV634" s="113"/>
    </row>
    <row r="635" spans="4:48"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Q635" s="113"/>
      <c r="AS635" s="113"/>
      <c r="AT635" s="113"/>
      <c r="AU635" s="113"/>
      <c r="AV635" s="113"/>
    </row>
    <row r="636" spans="4:48"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Q636" s="113"/>
      <c r="AS636" s="113"/>
      <c r="AT636" s="113"/>
      <c r="AU636" s="113"/>
      <c r="AV636" s="113"/>
    </row>
    <row r="637" spans="4:48"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Q637" s="113"/>
      <c r="AS637" s="113"/>
      <c r="AT637" s="113"/>
      <c r="AU637" s="113"/>
      <c r="AV637" s="113"/>
    </row>
    <row r="638" spans="4:48"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Q638" s="113"/>
      <c r="AS638" s="113"/>
      <c r="AT638" s="113"/>
      <c r="AU638" s="113"/>
      <c r="AV638" s="113"/>
    </row>
    <row r="639" spans="4:48"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Q639" s="113"/>
      <c r="AS639" s="113"/>
      <c r="AT639" s="113"/>
      <c r="AU639" s="113"/>
      <c r="AV639" s="113"/>
    </row>
    <row r="640" spans="4:48"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Q640" s="113"/>
      <c r="AS640" s="113"/>
      <c r="AT640" s="113"/>
      <c r="AU640" s="113"/>
      <c r="AV640" s="113"/>
    </row>
    <row r="641" spans="4:48"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Q641" s="113"/>
      <c r="AS641" s="113"/>
      <c r="AT641" s="113"/>
      <c r="AU641" s="113"/>
      <c r="AV641" s="113"/>
    </row>
    <row r="642" spans="4:48"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Q642" s="113"/>
      <c r="AS642" s="113"/>
      <c r="AT642" s="113"/>
      <c r="AU642" s="113"/>
      <c r="AV642" s="113"/>
    </row>
    <row r="643" spans="4:48"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Q643" s="113"/>
      <c r="AS643" s="113"/>
      <c r="AT643" s="113"/>
      <c r="AU643" s="113"/>
      <c r="AV643" s="113"/>
    </row>
    <row r="644" spans="4:48"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Q644" s="113"/>
      <c r="AS644" s="113"/>
      <c r="AT644" s="113"/>
      <c r="AU644" s="113"/>
      <c r="AV644" s="113"/>
    </row>
    <row r="645" spans="4:48"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Q645" s="113"/>
      <c r="AS645" s="113"/>
      <c r="AT645" s="113"/>
      <c r="AU645" s="113"/>
      <c r="AV645" s="113"/>
    </row>
    <row r="646" spans="4:48"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Q646" s="113"/>
      <c r="AS646" s="113"/>
      <c r="AT646" s="113"/>
      <c r="AU646" s="113"/>
      <c r="AV646" s="113"/>
    </row>
    <row r="647" spans="4:48"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Q647" s="113"/>
      <c r="AS647" s="113"/>
      <c r="AT647" s="113"/>
      <c r="AU647" s="113"/>
      <c r="AV647" s="113"/>
    </row>
    <row r="648" spans="4:48"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Q648" s="113"/>
      <c r="AS648" s="113"/>
      <c r="AT648" s="113"/>
      <c r="AU648" s="113"/>
      <c r="AV648" s="113"/>
    </row>
    <row r="649" spans="4:48"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Q649" s="113"/>
      <c r="AS649" s="113"/>
      <c r="AT649" s="113"/>
      <c r="AU649" s="113"/>
      <c r="AV649" s="113"/>
    </row>
    <row r="650" spans="4:48"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Q650" s="113"/>
      <c r="AS650" s="113"/>
      <c r="AT650" s="113"/>
      <c r="AU650" s="113"/>
      <c r="AV650" s="113"/>
    </row>
    <row r="651" spans="4:48"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Q651" s="113"/>
      <c r="AS651" s="113"/>
      <c r="AT651" s="113"/>
      <c r="AU651" s="113"/>
      <c r="AV651" s="113"/>
    </row>
    <row r="652" spans="4:48"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Q652" s="113"/>
      <c r="AS652" s="113"/>
      <c r="AT652" s="113"/>
      <c r="AU652" s="113"/>
      <c r="AV652" s="113"/>
    </row>
    <row r="653" spans="4:48"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D653" s="113"/>
      <c r="AE653" s="113"/>
      <c r="AF653" s="113"/>
      <c r="AG653" s="113"/>
      <c r="AH653" s="113"/>
      <c r="AI653" s="113"/>
      <c r="AJ653" s="113"/>
      <c r="AK653" s="113"/>
      <c r="AL653" s="113"/>
      <c r="AM653" s="113"/>
      <c r="AQ653" s="113"/>
      <c r="AS653" s="113"/>
      <c r="AT653" s="113"/>
      <c r="AU653" s="113"/>
      <c r="AV653" s="113"/>
    </row>
    <row r="654" spans="4:48"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Q654" s="113"/>
      <c r="AS654" s="113"/>
      <c r="AT654" s="113"/>
      <c r="AU654" s="113"/>
      <c r="AV654" s="113"/>
    </row>
    <row r="655" spans="4:48"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Q655" s="113"/>
      <c r="AS655" s="113"/>
      <c r="AT655" s="113"/>
      <c r="AU655" s="113"/>
      <c r="AV655" s="113"/>
    </row>
    <row r="656" spans="4:48"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D656" s="113"/>
      <c r="AE656" s="113"/>
      <c r="AF656" s="113"/>
      <c r="AG656" s="113"/>
      <c r="AH656" s="113"/>
      <c r="AI656" s="113"/>
      <c r="AJ656" s="113"/>
      <c r="AK656" s="113"/>
      <c r="AL656" s="113"/>
      <c r="AM656" s="113"/>
      <c r="AQ656" s="113"/>
      <c r="AS656" s="113"/>
      <c r="AT656" s="113"/>
      <c r="AU656" s="113"/>
      <c r="AV656" s="113"/>
    </row>
    <row r="657" spans="4:48"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D657" s="113"/>
      <c r="AE657" s="113"/>
      <c r="AF657" s="113"/>
      <c r="AG657" s="113"/>
      <c r="AH657" s="113"/>
      <c r="AI657" s="113"/>
      <c r="AJ657" s="113"/>
      <c r="AK657" s="113"/>
      <c r="AL657" s="113"/>
      <c r="AM657" s="113"/>
      <c r="AQ657" s="113"/>
      <c r="AS657" s="113"/>
      <c r="AT657" s="113"/>
      <c r="AU657" s="113"/>
      <c r="AV657" s="113"/>
    </row>
    <row r="658" spans="4:48"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D658" s="113"/>
      <c r="AE658" s="113"/>
      <c r="AF658" s="113"/>
      <c r="AG658" s="113"/>
      <c r="AH658" s="113"/>
      <c r="AI658" s="113"/>
      <c r="AJ658" s="113"/>
      <c r="AK658" s="113"/>
      <c r="AL658" s="113"/>
      <c r="AM658" s="113"/>
      <c r="AQ658" s="113"/>
      <c r="AS658" s="113"/>
      <c r="AT658" s="113"/>
      <c r="AU658" s="113"/>
      <c r="AV658" s="113"/>
    </row>
    <row r="659" spans="4:48"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D659" s="113"/>
      <c r="AE659" s="113"/>
      <c r="AF659" s="113"/>
      <c r="AG659" s="113"/>
      <c r="AH659" s="113"/>
      <c r="AI659" s="113"/>
      <c r="AJ659" s="113"/>
      <c r="AK659" s="113"/>
      <c r="AL659" s="113"/>
      <c r="AM659" s="113"/>
      <c r="AQ659" s="113"/>
      <c r="AS659" s="113"/>
      <c r="AT659" s="113"/>
      <c r="AU659" s="113"/>
      <c r="AV659" s="113"/>
    </row>
    <row r="660" spans="4:48"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D660" s="113"/>
      <c r="AE660" s="113"/>
      <c r="AF660" s="113"/>
      <c r="AG660" s="113"/>
      <c r="AH660" s="113"/>
      <c r="AI660" s="113"/>
      <c r="AJ660" s="113"/>
      <c r="AK660" s="113"/>
      <c r="AL660" s="113"/>
      <c r="AM660" s="113"/>
      <c r="AQ660" s="113"/>
      <c r="AS660" s="113"/>
      <c r="AT660" s="113"/>
      <c r="AU660" s="113"/>
      <c r="AV660" s="113"/>
    </row>
    <row r="661" spans="4:48"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D661" s="113"/>
      <c r="AE661" s="113"/>
      <c r="AF661" s="113"/>
      <c r="AG661" s="113"/>
      <c r="AH661" s="113"/>
      <c r="AI661" s="113"/>
      <c r="AJ661" s="113"/>
      <c r="AK661" s="113"/>
      <c r="AL661" s="113"/>
      <c r="AM661" s="113"/>
      <c r="AQ661" s="113"/>
      <c r="AS661" s="113"/>
      <c r="AT661" s="113"/>
      <c r="AU661" s="113"/>
      <c r="AV661" s="113"/>
    </row>
    <row r="662" spans="4:48"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D662" s="113"/>
      <c r="AE662" s="113"/>
      <c r="AF662" s="113"/>
      <c r="AG662" s="113"/>
      <c r="AH662" s="113"/>
      <c r="AI662" s="113"/>
      <c r="AJ662" s="113"/>
      <c r="AK662" s="113"/>
      <c r="AL662" s="113"/>
      <c r="AM662" s="113"/>
      <c r="AQ662" s="113"/>
      <c r="AS662" s="113"/>
      <c r="AT662" s="113"/>
      <c r="AU662" s="113"/>
      <c r="AV662" s="113"/>
    </row>
    <row r="663" spans="4:48"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D663" s="113"/>
      <c r="AE663" s="113"/>
      <c r="AF663" s="113"/>
      <c r="AG663" s="113"/>
      <c r="AH663" s="113"/>
      <c r="AI663" s="113"/>
      <c r="AJ663" s="113"/>
      <c r="AK663" s="113"/>
      <c r="AL663" s="113"/>
      <c r="AM663" s="113"/>
      <c r="AQ663" s="113"/>
      <c r="AS663" s="113"/>
      <c r="AT663" s="113"/>
      <c r="AU663" s="113"/>
      <c r="AV663" s="113"/>
    </row>
    <row r="664" spans="4:48"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D664" s="113"/>
      <c r="AE664" s="113"/>
      <c r="AF664" s="113"/>
      <c r="AG664" s="113"/>
      <c r="AH664" s="113"/>
      <c r="AI664" s="113"/>
      <c r="AJ664" s="113"/>
      <c r="AK664" s="113"/>
      <c r="AL664" s="113"/>
      <c r="AM664" s="113"/>
      <c r="AQ664" s="113"/>
      <c r="AS664" s="113"/>
      <c r="AT664" s="113"/>
      <c r="AU664" s="113"/>
      <c r="AV664" s="113"/>
    </row>
    <row r="665" spans="4:48"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D665" s="113"/>
      <c r="AE665" s="113"/>
      <c r="AF665" s="113"/>
      <c r="AG665" s="113"/>
      <c r="AH665" s="113"/>
      <c r="AI665" s="113"/>
      <c r="AJ665" s="113"/>
      <c r="AK665" s="113"/>
      <c r="AL665" s="113"/>
      <c r="AM665" s="113"/>
      <c r="AQ665" s="113"/>
      <c r="AS665" s="113"/>
      <c r="AT665" s="113"/>
      <c r="AU665" s="113"/>
      <c r="AV665" s="113"/>
    </row>
    <row r="666" spans="4:48"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D666" s="113"/>
      <c r="AE666" s="113"/>
      <c r="AF666" s="113"/>
      <c r="AG666" s="113"/>
      <c r="AH666" s="113"/>
      <c r="AI666" s="113"/>
      <c r="AJ666" s="113"/>
      <c r="AK666" s="113"/>
      <c r="AL666" s="113"/>
      <c r="AM666" s="113"/>
      <c r="AQ666" s="113"/>
      <c r="AS666" s="113"/>
      <c r="AT666" s="113"/>
      <c r="AU666" s="113"/>
      <c r="AV666" s="113"/>
    </row>
    <row r="667" spans="4:48"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D667" s="113"/>
      <c r="AE667" s="113"/>
      <c r="AF667" s="113"/>
      <c r="AG667" s="113"/>
      <c r="AH667" s="113"/>
      <c r="AI667" s="113"/>
      <c r="AJ667" s="113"/>
      <c r="AK667" s="113"/>
      <c r="AL667" s="113"/>
      <c r="AM667" s="113"/>
      <c r="AQ667" s="113"/>
      <c r="AS667" s="113"/>
      <c r="AT667" s="113"/>
      <c r="AU667" s="113"/>
      <c r="AV667" s="113"/>
    </row>
    <row r="668" spans="4:48"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D668" s="113"/>
      <c r="AE668" s="113"/>
      <c r="AF668" s="113"/>
      <c r="AG668" s="113"/>
      <c r="AH668" s="113"/>
      <c r="AI668" s="113"/>
      <c r="AJ668" s="113"/>
      <c r="AK668" s="113"/>
      <c r="AL668" s="113"/>
      <c r="AM668" s="113"/>
      <c r="AQ668" s="113"/>
      <c r="AS668" s="113"/>
      <c r="AT668" s="113"/>
      <c r="AU668" s="113"/>
      <c r="AV668" s="113"/>
    </row>
    <row r="669" spans="4:48"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D669" s="113"/>
      <c r="AE669" s="113"/>
      <c r="AF669" s="113"/>
      <c r="AG669" s="113"/>
      <c r="AH669" s="113"/>
      <c r="AI669" s="113"/>
      <c r="AJ669" s="113"/>
      <c r="AK669" s="113"/>
      <c r="AL669" s="113"/>
      <c r="AM669" s="113"/>
      <c r="AQ669" s="113"/>
      <c r="AS669" s="113"/>
      <c r="AT669" s="113"/>
      <c r="AU669" s="113"/>
      <c r="AV669" s="113"/>
    </row>
    <row r="670" spans="4:48"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D670" s="113"/>
      <c r="AE670" s="113"/>
      <c r="AF670" s="113"/>
      <c r="AG670" s="113"/>
      <c r="AH670" s="113"/>
      <c r="AI670" s="113"/>
      <c r="AJ670" s="113"/>
      <c r="AK670" s="113"/>
      <c r="AL670" s="113"/>
      <c r="AM670" s="113"/>
      <c r="AQ670" s="113"/>
      <c r="AS670" s="113"/>
      <c r="AT670" s="113"/>
      <c r="AU670" s="113"/>
      <c r="AV670" s="113"/>
    </row>
    <row r="671" spans="4:48"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D671" s="113"/>
      <c r="AE671" s="113"/>
      <c r="AF671" s="113"/>
      <c r="AG671" s="113"/>
      <c r="AH671" s="113"/>
      <c r="AI671" s="113"/>
      <c r="AJ671" s="113"/>
      <c r="AK671" s="113"/>
      <c r="AL671" s="113"/>
      <c r="AM671" s="113"/>
      <c r="AQ671" s="113"/>
      <c r="AS671" s="113"/>
      <c r="AT671" s="113"/>
      <c r="AU671" s="113"/>
      <c r="AV671" s="113"/>
    </row>
    <row r="672" spans="4:48"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D672" s="113"/>
      <c r="AE672" s="113"/>
      <c r="AF672" s="113"/>
      <c r="AG672" s="113"/>
      <c r="AH672" s="113"/>
      <c r="AI672" s="113"/>
      <c r="AJ672" s="113"/>
      <c r="AK672" s="113"/>
      <c r="AL672" s="113"/>
      <c r="AM672" s="113"/>
      <c r="AQ672" s="113"/>
      <c r="AS672" s="113"/>
      <c r="AT672" s="113"/>
      <c r="AU672" s="113"/>
      <c r="AV672" s="113"/>
    </row>
    <row r="673" spans="4:48"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D673" s="113"/>
      <c r="AE673" s="113"/>
      <c r="AF673" s="113"/>
      <c r="AG673" s="113"/>
      <c r="AH673" s="113"/>
      <c r="AI673" s="113"/>
      <c r="AJ673" s="113"/>
      <c r="AK673" s="113"/>
      <c r="AL673" s="113"/>
      <c r="AM673" s="113"/>
      <c r="AQ673" s="113"/>
      <c r="AS673" s="113"/>
      <c r="AT673" s="113"/>
      <c r="AU673" s="113"/>
      <c r="AV673" s="113"/>
    </row>
    <row r="674" spans="4:48"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D674" s="113"/>
      <c r="AE674" s="113"/>
      <c r="AF674" s="113"/>
      <c r="AG674" s="113"/>
      <c r="AH674" s="113"/>
      <c r="AI674" s="113"/>
      <c r="AJ674" s="113"/>
      <c r="AK674" s="113"/>
      <c r="AL674" s="113"/>
      <c r="AM674" s="113"/>
      <c r="AQ674" s="113"/>
      <c r="AS674" s="113"/>
      <c r="AT674" s="113"/>
      <c r="AU674" s="113"/>
      <c r="AV674" s="113"/>
    </row>
    <row r="675" spans="4:48"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D675" s="113"/>
      <c r="AE675" s="113"/>
      <c r="AF675" s="113"/>
      <c r="AG675" s="113"/>
      <c r="AH675" s="113"/>
      <c r="AI675" s="113"/>
      <c r="AJ675" s="113"/>
      <c r="AK675" s="113"/>
      <c r="AL675" s="113"/>
      <c r="AM675" s="113"/>
      <c r="AQ675" s="113"/>
      <c r="AS675" s="113"/>
      <c r="AT675" s="113"/>
      <c r="AU675" s="113"/>
      <c r="AV675" s="113"/>
    </row>
    <row r="676" spans="4:48"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D676" s="113"/>
      <c r="AE676" s="113"/>
      <c r="AF676" s="113"/>
      <c r="AG676" s="113"/>
      <c r="AH676" s="113"/>
      <c r="AI676" s="113"/>
      <c r="AJ676" s="113"/>
      <c r="AK676" s="113"/>
      <c r="AL676" s="113"/>
      <c r="AM676" s="113"/>
      <c r="AQ676" s="113"/>
      <c r="AS676" s="113"/>
      <c r="AT676" s="113"/>
      <c r="AU676" s="113"/>
      <c r="AV676" s="113"/>
    </row>
    <row r="677" spans="4:48"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D677" s="113"/>
      <c r="AE677" s="113"/>
      <c r="AF677" s="113"/>
      <c r="AG677" s="113"/>
      <c r="AH677" s="113"/>
      <c r="AI677" s="113"/>
      <c r="AJ677" s="113"/>
      <c r="AK677" s="113"/>
      <c r="AL677" s="113"/>
      <c r="AM677" s="113"/>
      <c r="AQ677" s="113"/>
      <c r="AS677" s="113"/>
      <c r="AT677" s="113"/>
      <c r="AU677" s="113"/>
      <c r="AV677" s="113"/>
    </row>
    <row r="678" spans="4:48"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D678" s="113"/>
      <c r="AE678" s="113"/>
      <c r="AF678" s="113"/>
      <c r="AG678" s="113"/>
      <c r="AH678" s="113"/>
      <c r="AI678" s="113"/>
      <c r="AJ678" s="113"/>
      <c r="AK678" s="113"/>
      <c r="AL678" s="113"/>
      <c r="AM678" s="113"/>
      <c r="AQ678" s="113"/>
      <c r="AS678" s="113"/>
      <c r="AT678" s="113"/>
      <c r="AU678" s="113"/>
      <c r="AV678" s="113"/>
    </row>
    <row r="679" spans="4:48"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D679" s="113"/>
      <c r="AE679" s="113"/>
      <c r="AF679" s="113"/>
      <c r="AG679" s="113"/>
      <c r="AH679" s="113"/>
      <c r="AI679" s="113"/>
      <c r="AJ679" s="113"/>
      <c r="AK679" s="113"/>
      <c r="AL679" s="113"/>
      <c r="AM679" s="113"/>
      <c r="AQ679" s="113"/>
      <c r="AS679" s="113"/>
      <c r="AT679" s="113"/>
      <c r="AU679" s="113"/>
      <c r="AV679" s="113"/>
    </row>
    <row r="680" spans="4:48"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D680" s="113"/>
      <c r="AE680" s="113"/>
      <c r="AF680" s="113"/>
      <c r="AG680" s="113"/>
      <c r="AH680" s="113"/>
      <c r="AI680" s="113"/>
      <c r="AJ680" s="113"/>
      <c r="AK680" s="113"/>
      <c r="AL680" s="113"/>
      <c r="AM680" s="113"/>
      <c r="AQ680" s="113"/>
      <c r="AS680" s="113"/>
      <c r="AT680" s="113"/>
      <c r="AU680" s="113"/>
      <c r="AV680" s="113"/>
    </row>
    <row r="681" spans="4:48"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D681" s="113"/>
      <c r="AE681" s="113"/>
      <c r="AF681" s="113"/>
      <c r="AG681" s="113"/>
      <c r="AH681" s="113"/>
      <c r="AI681" s="113"/>
      <c r="AJ681" s="113"/>
      <c r="AK681" s="113"/>
      <c r="AL681" s="113"/>
      <c r="AM681" s="113"/>
      <c r="AQ681" s="113"/>
      <c r="AS681" s="113"/>
      <c r="AT681" s="113"/>
      <c r="AU681" s="113"/>
      <c r="AV681" s="113"/>
    </row>
    <row r="682" spans="4:48"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D682" s="113"/>
      <c r="AE682" s="113"/>
      <c r="AF682" s="113"/>
      <c r="AG682" s="113"/>
      <c r="AH682" s="113"/>
      <c r="AI682" s="113"/>
      <c r="AJ682" s="113"/>
      <c r="AK682" s="113"/>
      <c r="AL682" s="113"/>
      <c r="AM682" s="113"/>
      <c r="AQ682" s="113"/>
      <c r="AS682" s="113"/>
      <c r="AT682" s="113"/>
      <c r="AU682" s="113"/>
      <c r="AV682" s="113"/>
    </row>
    <row r="683" spans="4:48"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D683" s="113"/>
      <c r="AE683" s="113"/>
      <c r="AF683" s="113"/>
      <c r="AG683" s="113"/>
      <c r="AH683" s="113"/>
      <c r="AI683" s="113"/>
      <c r="AJ683" s="113"/>
      <c r="AK683" s="113"/>
      <c r="AL683" s="113"/>
      <c r="AM683" s="113"/>
      <c r="AQ683" s="113"/>
      <c r="AS683" s="113"/>
      <c r="AT683" s="113"/>
      <c r="AU683" s="113"/>
      <c r="AV683" s="113"/>
    </row>
    <row r="684" spans="4:48"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D684" s="113"/>
      <c r="AE684" s="113"/>
      <c r="AF684" s="113"/>
      <c r="AG684" s="113"/>
      <c r="AH684" s="113"/>
      <c r="AI684" s="113"/>
      <c r="AJ684" s="113"/>
      <c r="AK684" s="113"/>
      <c r="AL684" s="113"/>
      <c r="AM684" s="113"/>
      <c r="AQ684" s="113"/>
      <c r="AS684" s="113"/>
      <c r="AT684" s="113"/>
      <c r="AU684" s="113"/>
      <c r="AV684" s="113"/>
    </row>
    <row r="685" spans="4:48"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D685" s="113"/>
      <c r="AE685" s="113"/>
      <c r="AF685" s="113"/>
      <c r="AG685" s="113"/>
      <c r="AH685" s="113"/>
      <c r="AI685" s="113"/>
      <c r="AJ685" s="113"/>
      <c r="AK685" s="113"/>
      <c r="AL685" s="113"/>
      <c r="AM685" s="113"/>
      <c r="AQ685" s="113"/>
      <c r="AS685" s="113"/>
      <c r="AT685" s="113"/>
      <c r="AU685" s="113"/>
      <c r="AV685" s="113"/>
    </row>
    <row r="686" spans="4:48"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D686" s="113"/>
      <c r="AE686" s="113"/>
      <c r="AF686" s="113"/>
      <c r="AG686" s="113"/>
      <c r="AH686" s="113"/>
      <c r="AI686" s="113"/>
      <c r="AJ686" s="113"/>
      <c r="AK686" s="113"/>
      <c r="AL686" s="113"/>
      <c r="AM686" s="113"/>
      <c r="AQ686" s="113"/>
      <c r="AS686" s="113"/>
      <c r="AT686" s="113"/>
      <c r="AU686" s="113"/>
      <c r="AV686" s="113"/>
    </row>
    <row r="687" spans="4:48"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D687" s="113"/>
      <c r="AE687" s="113"/>
      <c r="AF687" s="113"/>
      <c r="AG687" s="113"/>
      <c r="AH687" s="113"/>
      <c r="AI687" s="113"/>
      <c r="AJ687" s="113"/>
      <c r="AK687" s="113"/>
      <c r="AL687" s="113"/>
      <c r="AM687" s="113"/>
      <c r="AQ687" s="113"/>
      <c r="AS687" s="113"/>
      <c r="AT687" s="113"/>
      <c r="AU687" s="113"/>
      <c r="AV687" s="113"/>
    </row>
    <row r="688" spans="4:48"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D688" s="113"/>
      <c r="AE688" s="113"/>
      <c r="AF688" s="113"/>
      <c r="AG688" s="113"/>
      <c r="AH688" s="113"/>
      <c r="AI688" s="113"/>
      <c r="AJ688" s="113"/>
      <c r="AK688" s="113"/>
      <c r="AL688" s="113"/>
      <c r="AM688" s="113"/>
      <c r="AQ688" s="113"/>
      <c r="AS688" s="113"/>
      <c r="AT688" s="113"/>
      <c r="AU688" s="113"/>
      <c r="AV688" s="113"/>
    </row>
    <row r="689" spans="4:48"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D689" s="113"/>
      <c r="AE689" s="113"/>
      <c r="AF689" s="113"/>
      <c r="AG689" s="113"/>
      <c r="AH689" s="113"/>
      <c r="AI689" s="113"/>
      <c r="AJ689" s="113"/>
      <c r="AK689" s="113"/>
      <c r="AL689" s="113"/>
      <c r="AM689" s="113"/>
      <c r="AQ689" s="113"/>
      <c r="AS689" s="113"/>
      <c r="AT689" s="113"/>
      <c r="AU689" s="113"/>
      <c r="AV689" s="113"/>
    </row>
    <row r="690" spans="4:48"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D690" s="113"/>
      <c r="AE690" s="113"/>
      <c r="AF690" s="113"/>
      <c r="AG690" s="113"/>
      <c r="AH690" s="113"/>
      <c r="AI690" s="113"/>
      <c r="AJ690" s="113"/>
      <c r="AK690" s="113"/>
      <c r="AL690" s="113"/>
      <c r="AM690" s="113"/>
      <c r="AQ690" s="113"/>
      <c r="AS690" s="113"/>
      <c r="AT690" s="113"/>
      <c r="AU690" s="113"/>
      <c r="AV690" s="113"/>
    </row>
    <row r="691" spans="4:48"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D691" s="113"/>
      <c r="AE691" s="113"/>
      <c r="AF691" s="113"/>
      <c r="AG691" s="113"/>
      <c r="AH691" s="113"/>
      <c r="AI691" s="113"/>
      <c r="AJ691" s="113"/>
      <c r="AK691" s="113"/>
      <c r="AL691" s="113"/>
      <c r="AM691" s="113"/>
      <c r="AQ691" s="113"/>
      <c r="AS691" s="113"/>
      <c r="AT691" s="113"/>
      <c r="AU691" s="113"/>
      <c r="AV691" s="113"/>
    </row>
    <row r="692" spans="4:48"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D692" s="113"/>
      <c r="AE692" s="113"/>
      <c r="AF692" s="113"/>
      <c r="AG692" s="113"/>
      <c r="AH692" s="113"/>
      <c r="AI692" s="113"/>
      <c r="AJ692" s="113"/>
      <c r="AK692" s="113"/>
      <c r="AL692" s="113"/>
      <c r="AM692" s="113"/>
      <c r="AQ692" s="113"/>
      <c r="AS692" s="113"/>
      <c r="AT692" s="113"/>
      <c r="AU692" s="113"/>
      <c r="AV692" s="113"/>
    </row>
    <row r="693" spans="4:48"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D693" s="113"/>
      <c r="AE693" s="113"/>
      <c r="AF693" s="113"/>
      <c r="AG693" s="113"/>
      <c r="AH693" s="113"/>
      <c r="AI693" s="113"/>
      <c r="AJ693" s="113"/>
      <c r="AK693" s="113"/>
      <c r="AL693" s="113"/>
      <c r="AM693" s="113"/>
      <c r="AQ693" s="113"/>
      <c r="AS693" s="113"/>
      <c r="AT693" s="113"/>
      <c r="AU693" s="113"/>
      <c r="AV693" s="113"/>
    </row>
    <row r="694" spans="4:48"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D694" s="113"/>
      <c r="AE694" s="113"/>
      <c r="AF694" s="113"/>
      <c r="AG694" s="113"/>
      <c r="AH694" s="113"/>
      <c r="AI694" s="113"/>
      <c r="AJ694" s="113"/>
      <c r="AK694" s="113"/>
      <c r="AL694" s="113"/>
      <c r="AM694" s="113"/>
      <c r="AQ694" s="113"/>
      <c r="AS694" s="113"/>
      <c r="AT694" s="113"/>
      <c r="AU694" s="113"/>
      <c r="AV694" s="113"/>
    </row>
    <row r="695" spans="4:48"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D695" s="113"/>
      <c r="AE695" s="113"/>
      <c r="AF695" s="113"/>
      <c r="AG695" s="113"/>
      <c r="AH695" s="113"/>
      <c r="AI695" s="113"/>
      <c r="AJ695" s="113"/>
      <c r="AK695" s="113"/>
      <c r="AL695" s="113"/>
      <c r="AM695" s="113"/>
      <c r="AQ695" s="113"/>
      <c r="AS695" s="113"/>
      <c r="AT695" s="113"/>
      <c r="AU695" s="113"/>
      <c r="AV695" s="113"/>
    </row>
    <row r="696" spans="4:48"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D696" s="113"/>
      <c r="AE696" s="113"/>
      <c r="AF696" s="113"/>
      <c r="AG696" s="113"/>
      <c r="AH696" s="113"/>
      <c r="AI696" s="113"/>
      <c r="AJ696" s="113"/>
      <c r="AK696" s="113"/>
      <c r="AL696" s="113"/>
      <c r="AM696" s="113"/>
      <c r="AQ696" s="113"/>
      <c r="AS696" s="113"/>
      <c r="AT696" s="113"/>
      <c r="AU696" s="113"/>
      <c r="AV696" s="113"/>
    </row>
    <row r="697" spans="4:48"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D697" s="113"/>
      <c r="AE697" s="113"/>
      <c r="AF697" s="113"/>
      <c r="AG697" s="113"/>
      <c r="AH697" s="113"/>
      <c r="AI697" s="113"/>
      <c r="AJ697" s="113"/>
      <c r="AK697" s="113"/>
      <c r="AL697" s="113"/>
      <c r="AM697" s="113"/>
      <c r="AQ697" s="113"/>
      <c r="AS697" s="113"/>
      <c r="AT697" s="113"/>
      <c r="AU697" s="113"/>
      <c r="AV697" s="113"/>
    </row>
    <row r="698" spans="4:48"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D698" s="113"/>
      <c r="AE698" s="113"/>
      <c r="AF698" s="113"/>
      <c r="AG698" s="113"/>
      <c r="AH698" s="113"/>
      <c r="AI698" s="113"/>
      <c r="AJ698" s="113"/>
      <c r="AK698" s="113"/>
      <c r="AL698" s="113"/>
      <c r="AM698" s="113"/>
      <c r="AQ698" s="113"/>
      <c r="AS698" s="113"/>
      <c r="AT698" s="113"/>
      <c r="AU698" s="113"/>
      <c r="AV698" s="113"/>
    </row>
    <row r="699" spans="4:48"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D699" s="113"/>
      <c r="AE699" s="113"/>
      <c r="AF699" s="113"/>
      <c r="AG699" s="113"/>
      <c r="AH699" s="113"/>
      <c r="AI699" s="113"/>
      <c r="AJ699" s="113"/>
      <c r="AK699" s="113"/>
      <c r="AL699" s="113"/>
      <c r="AM699" s="113"/>
      <c r="AQ699" s="113"/>
      <c r="AS699" s="113"/>
      <c r="AT699" s="113"/>
      <c r="AU699" s="113"/>
      <c r="AV699" s="113"/>
    </row>
    <row r="700" spans="4:48"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D700" s="113"/>
      <c r="AE700" s="113"/>
      <c r="AF700" s="113"/>
      <c r="AG700" s="113"/>
      <c r="AH700" s="113"/>
      <c r="AI700" s="113"/>
      <c r="AJ700" s="113"/>
      <c r="AK700" s="113"/>
      <c r="AL700" s="113"/>
      <c r="AM700" s="113"/>
      <c r="AQ700" s="113"/>
      <c r="AS700" s="113"/>
      <c r="AT700" s="113"/>
      <c r="AU700" s="113"/>
      <c r="AV700" s="113"/>
    </row>
    <row r="701" spans="4:48"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D701" s="113"/>
      <c r="AE701" s="113"/>
      <c r="AF701" s="113"/>
      <c r="AG701" s="113"/>
      <c r="AH701" s="113"/>
      <c r="AI701" s="113"/>
      <c r="AJ701" s="113"/>
      <c r="AK701" s="113"/>
      <c r="AL701" s="113"/>
      <c r="AM701" s="113"/>
      <c r="AQ701" s="113"/>
      <c r="AS701" s="113"/>
      <c r="AT701" s="113"/>
      <c r="AU701" s="113"/>
      <c r="AV701" s="113"/>
    </row>
    <row r="702" spans="4:48"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D702" s="113"/>
      <c r="AE702" s="113"/>
      <c r="AF702" s="113"/>
      <c r="AG702" s="113"/>
      <c r="AH702" s="113"/>
      <c r="AI702" s="113"/>
      <c r="AJ702" s="113"/>
      <c r="AK702" s="113"/>
      <c r="AL702" s="113"/>
      <c r="AM702" s="113"/>
      <c r="AQ702" s="113"/>
      <c r="AS702" s="113"/>
      <c r="AT702" s="113"/>
      <c r="AU702" s="113"/>
      <c r="AV702" s="113"/>
    </row>
    <row r="703" spans="4:48"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D703" s="113"/>
      <c r="AE703" s="113"/>
      <c r="AF703" s="113"/>
      <c r="AG703" s="113"/>
      <c r="AH703" s="113"/>
      <c r="AI703" s="113"/>
      <c r="AJ703" s="113"/>
      <c r="AK703" s="113"/>
      <c r="AL703" s="113"/>
      <c r="AM703" s="113"/>
      <c r="AQ703" s="113"/>
      <c r="AS703" s="113"/>
      <c r="AT703" s="113"/>
      <c r="AU703" s="113"/>
      <c r="AV703" s="113"/>
    </row>
    <row r="704" spans="4:48"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D704" s="113"/>
      <c r="AE704" s="113"/>
      <c r="AF704" s="113"/>
      <c r="AG704" s="113"/>
      <c r="AH704" s="113"/>
      <c r="AI704" s="113"/>
      <c r="AJ704" s="113"/>
      <c r="AK704" s="113"/>
      <c r="AL704" s="113"/>
      <c r="AM704" s="113"/>
      <c r="AQ704" s="113"/>
      <c r="AS704" s="113"/>
      <c r="AT704" s="113"/>
      <c r="AU704" s="113"/>
      <c r="AV704" s="113"/>
    </row>
    <row r="705" spans="4:48"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D705" s="113"/>
      <c r="AE705" s="113"/>
      <c r="AF705" s="113"/>
      <c r="AG705" s="113"/>
      <c r="AH705" s="113"/>
      <c r="AI705" s="113"/>
      <c r="AJ705" s="113"/>
      <c r="AK705" s="113"/>
      <c r="AL705" s="113"/>
      <c r="AM705" s="113"/>
      <c r="AQ705" s="113"/>
      <c r="AS705" s="113"/>
      <c r="AT705" s="113"/>
      <c r="AU705" s="113"/>
      <c r="AV705" s="113"/>
    </row>
    <row r="706" spans="4:48"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D706" s="113"/>
      <c r="AE706" s="113"/>
      <c r="AF706" s="113"/>
      <c r="AG706" s="113"/>
      <c r="AH706" s="113"/>
      <c r="AI706" s="113"/>
      <c r="AJ706" s="113"/>
      <c r="AK706" s="113"/>
      <c r="AL706" s="113"/>
      <c r="AM706" s="113"/>
      <c r="AQ706" s="113"/>
      <c r="AS706" s="113"/>
      <c r="AT706" s="113"/>
      <c r="AU706" s="113"/>
      <c r="AV706" s="113"/>
    </row>
    <row r="707" spans="4:48"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D707" s="113"/>
      <c r="AE707" s="113"/>
      <c r="AF707" s="113"/>
      <c r="AG707" s="113"/>
      <c r="AH707" s="113"/>
      <c r="AI707" s="113"/>
      <c r="AJ707" s="113"/>
      <c r="AK707" s="113"/>
      <c r="AL707" s="113"/>
      <c r="AM707" s="113"/>
      <c r="AQ707" s="113"/>
      <c r="AS707" s="113"/>
      <c r="AT707" s="113"/>
      <c r="AU707" s="113"/>
      <c r="AV707" s="113"/>
    </row>
    <row r="708" spans="4:48"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D708" s="113"/>
      <c r="AE708" s="113"/>
      <c r="AF708" s="113"/>
      <c r="AG708" s="113"/>
      <c r="AH708" s="113"/>
      <c r="AI708" s="113"/>
      <c r="AJ708" s="113"/>
      <c r="AK708" s="113"/>
      <c r="AL708" s="113"/>
      <c r="AM708" s="113"/>
      <c r="AQ708" s="113"/>
      <c r="AS708" s="113"/>
      <c r="AT708" s="113"/>
      <c r="AU708" s="113"/>
      <c r="AV708" s="113"/>
    </row>
    <row r="709" spans="4:48"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D709" s="113"/>
      <c r="AE709" s="113"/>
      <c r="AF709" s="113"/>
      <c r="AG709" s="113"/>
      <c r="AH709" s="113"/>
      <c r="AI709" s="113"/>
      <c r="AJ709" s="113"/>
      <c r="AK709" s="113"/>
      <c r="AL709" s="113"/>
      <c r="AM709" s="113"/>
      <c r="AQ709" s="113"/>
      <c r="AS709" s="113"/>
      <c r="AT709" s="113"/>
      <c r="AU709" s="113"/>
      <c r="AV709" s="113"/>
    </row>
    <row r="710" spans="4:48"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D710" s="113"/>
      <c r="AE710" s="113"/>
      <c r="AF710" s="113"/>
      <c r="AG710" s="113"/>
      <c r="AH710" s="113"/>
      <c r="AI710" s="113"/>
      <c r="AJ710" s="113"/>
      <c r="AK710" s="113"/>
      <c r="AL710" s="113"/>
      <c r="AM710" s="113"/>
      <c r="AQ710" s="113"/>
      <c r="AS710" s="113"/>
      <c r="AT710" s="113"/>
      <c r="AU710" s="113"/>
      <c r="AV710" s="113"/>
    </row>
    <row r="711" spans="4:48"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D711" s="113"/>
      <c r="AE711" s="113"/>
      <c r="AF711" s="113"/>
      <c r="AG711" s="113"/>
      <c r="AH711" s="113"/>
      <c r="AI711" s="113"/>
      <c r="AJ711" s="113"/>
      <c r="AK711" s="113"/>
      <c r="AL711" s="113"/>
      <c r="AM711" s="113"/>
      <c r="AQ711" s="113"/>
      <c r="AS711" s="113"/>
      <c r="AT711" s="113"/>
      <c r="AU711" s="113"/>
      <c r="AV711" s="113"/>
    </row>
    <row r="712" spans="4:48"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D712" s="113"/>
      <c r="AE712" s="113"/>
      <c r="AF712" s="113"/>
      <c r="AG712" s="113"/>
      <c r="AH712" s="113"/>
      <c r="AI712" s="113"/>
      <c r="AJ712" s="113"/>
      <c r="AK712" s="113"/>
      <c r="AL712" s="113"/>
      <c r="AM712" s="113"/>
      <c r="AQ712" s="113"/>
      <c r="AS712" s="113"/>
      <c r="AT712" s="113"/>
      <c r="AU712" s="113"/>
      <c r="AV712" s="113"/>
    </row>
    <row r="713" spans="4:48"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D713" s="113"/>
      <c r="AE713" s="113"/>
      <c r="AF713" s="113"/>
      <c r="AG713" s="113"/>
      <c r="AH713" s="113"/>
      <c r="AI713" s="113"/>
      <c r="AJ713" s="113"/>
      <c r="AK713" s="113"/>
      <c r="AL713" s="113"/>
      <c r="AM713" s="113"/>
      <c r="AQ713" s="113"/>
      <c r="AS713" s="113"/>
      <c r="AT713" s="113"/>
      <c r="AU713" s="113"/>
      <c r="AV713" s="113"/>
    </row>
    <row r="714" spans="4:48"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D714" s="113"/>
      <c r="AE714" s="113"/>
      <c r="AF714" s="113"/>
      <c r="AG714" s="113"/>
      <c r="AH714" s="113"/>
      <c r="AI714" s="113"/>
      <c r="AJ714" s="113"/>
      <c r="AK714" s="113"/>
      <c r="AL714" s="113"/>
      <c r="AM714" s="113"/>
      <c r="AQ714" s="113"/>
      <c r="AS714" s="113"/>
      <c r="AT714" s="113"/>
      <c r="AU714" s="113"/>
      <c r="AV714" s="113"/>
    </row>
    <row r="715" spans="4:48"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D715" s="113"/>
      <c r="AE715" s="113"/>
      <c r="AF715" s="113"/>
      <c r="AG715" s="113"/>
      <c r="AH715" s="113"/>
      <c r="AI715" s="113"/>
      <c r="AJ715" s="113"/>
      <c r="AK715" s="113"/>
      <c r="AL715" s="113"/>
      <c r="AM715" s="113"/>
      <c r="AQ715" s="113"/>
      <c r="AS715" s="113"/>
      <c r="AT715" s="113"/>
      <c r="AU715" s="113"/>
      <c r="AV715" s="113"/>
    </row>
    <row r="716" spans="4:48"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D716" s="113"/>
      <c r="AE716" s="113"/>
      <c r="AF716" s="113"/>
      <c r="AG716" s="113"/>
      <c r="AH716" s="113"/>
      <c r="AI716" s="113"/>
      <c r="AJ716" s="113"/>
      <c r="AK716" s="113"/>
      <c r="AL716" s="113"/>
      <c r="AM716" s="113"/>
      <c r="AQ716" s="113"/>
      <c r="AS716" s="113"/>
      <c r="AT716" s="113"/>
      <c r="AU716" s="113"/>
      <c r="AV716" s="113"/>
    </row>
    <row r="717" spans="4:48"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D717" s="113"/>
      <c r="AE717" s="113"/>
      <c r="AF717" s="113"/>
      <c r="AG717" s="113"/>
      <c r="AH717" s="113"/>
      <c r="AI717" s="113"/>
      <c r="AJ717" s="113"/>
      <c r="AK717" s="113"/>
      <c r="AL717" s="113"/>
      <c r="AM717" s="113"/>
      <c r="AQ717" s="113"/>
      <c r="AS717" s="113"/>
      <c r="AT717" s="113"/>
      <c r="AU717" s="113"/>
      <c r="AV717" s="113"/>
    </row>
    <row r="718" spans="4:48"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D718" s="113"/>
      <c r="AE718" s="113"/>
      <c r="AF718" s="113"/>
      <c r="AG718" s="113"/>
      <c r="AH718" s="113"/>
      <c r="AI718" s="113"/>
      <c r="AJ718" s="113"/>
      <c r="AK718" s="113"/>
      <c r="AL718" s="113"/>
      <c r="AM718" s="113"/>
      <c r="AQ718" s="113"/>
      <c r="AS718" s="113"/>
      <c r="AT718" s="113"/>
      <c r="AU718" s="113"/>
      <c r="AV718" s="113"/>
    </row>
    <row r="719" spans="4:48"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D719" s="113"/>
      <c r="AE719" s="113"/>
      <c r="AF719" s="113"/>
      <c r="AG719" s="113"/>
      <c r="AH719" s="113"/>
      <c r="AI719" s="113"/>
      <c r="AJ719" s="113"/>
      <c r="AK719" s="113"/>
      <c r="AL719" s="113"/>
      <c r="AM719" s="113"/>
      <c r="AQ719" s="113"/>
      <c r="AS719" s="113"/>
      <c r="AT719" s="113"/>
      <c r="AU719" s="113"/>
      <c r="AV719" s="113"/>
    </row>
    <row r="720" spans="4:48"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D720" s="113"/>
      <c r="AE720" s="113"/>
      <c r="AF720" s="113"/>
      <c r="AG720" s="113"/>
      <c r="AH720" s="113"/>
      <c r="AI720" s="113"/>
      <c r="AJ720" s="113"/>
      <c r="AK720" s="113"/>
      <c r="AL720" s="113"/>
      <c r="AM720" s="113"/>
      <c r="AQ720" s="113"/>
      <c r="AS720" s="113"/>
      <c r="AT720" s="113"/>
      <c r="AU720" s="113"/>
      <c r="AV720" s="113"/>
    </row>
    <row r="721" spans="4:48"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D721" s="113"/>
      <c r="AE721" s="113"/>
      <c r="AF721" s="113"/>
      <c r="AG721" s="113"/>
      <c r="AH721" s="113"/>
      <c r="AI721" s="113"/>
      <c r="AJ721" s="113"/>
      <c r="AK721" s="113"/>
      <c r="AL721" s="113"/>
      <c r="AM721" s="113"/>
      <c r="AQ721" s="113"/>
      <c r="AS721" s="113"/>
      <c r="AT721" s="113"/>
      <c r="AU721" s="113"/>
      <c r="AV721" s="113"/>
    </row>
    <row r="722" spans="4:48"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D722" s="113"/>
      <c r="AE722" s="113"/>
      <c r="AF722" s="113"/>
      <c r="AG722" s="113"/>
      <c r="AH722" s="113"/>
      <c r="AI722" s="113"/>
      <c r="AJ722" s="113"/>
      <c r="AK722" s="113"/>
      <c r="AL722" s="113"/>
      <c r="AM722" s="113"/>
      <c r="AQ722" s="113"/>
      <c r="AS722" s="113"/>
      <c r="AT722" s="113"/>
      <c r="AU722" s="113"/>
      <c r="AV722" s="113"/>
    </row>
    <row r="723" spans="4:48"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D723" s="113"/>
      <c r="AE723" s="113"/>
      <c r="AF723" s="113"/>
      <c r="AG723" s="113"/>
      <c r="AH723" s="113"/>
      <c r="AI723" s="113"/>
      <c r="AJ723" s="113"/>
      <c r="AK723" s="113"/>
      <c r="AL723" s="113"/>
      <c r="AM723" s="113"/>
      <c r="AQ723" s="113"/>
      <c r="AS723" s="113"/>
      <c r="AT723" s="113"/>
      <c r="AU723" s="113"/>
      <c r="AV723" s="113"/>
    </row>
    <row r="724" spans="4:48"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D724" s="113"/>
      <c r="AE724" s="113"/>
      <c r="AF724" s="113"/>
      <c r="AG724" s="113"/>
      <c r="AH724" s="113"/>
      <c r="AI724" s="113"/>
      <c r="AJ724" s="113"/>
      <c r="AK724" s="113"/>
      <c r="AL724" s="113"/>
      <c r="AM724" s="113"/>
      <c r="AQ724" s="113"/>
      <c r="AS724" s="113"/>
      <c r="AT724" s="113"/>
      <c r="AU724" s="113"/>
      <c r="AV724" s="113"/>
    </row>
    <row r="725" spans="4:48"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D725" s="113"/>
      <c r="AE725" s="113"/>
      <c r="AF725" s="113"/>
      <c r="AG725" s="113"/>
      <c r="AH725" s="113"/>
      <c r="AI725" s="113"/>
      <c r="AJ725" s="113"/>
      <c r="AK725" s="113"/>
      <c r="AL725" s="113"/>
      <c r="AM725" s="113"/>
      <c r="AQ725" s="113"/>
      <c r="AS725" s="113"/>
      <c r="AT725" s="113"/>
      <c r="AU725" s="113"/>
      <c r="AV725" s="113"/>
    </row>
    <row r="726" spans="4:48"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D726" s="113"/>
      <c r="AE726" s="113"/>
      <c r="AF726" s="113"/>
      <c r="AG726" s="113"/>
      <c r="AH726" s="113"/>
      <c r="AI726" s="113"/>
      <c r="AJ726" s="113"/>
      <c r="AK726" s="113"/>
      <c r="AL726" s="113"/>
      <c r="AM726" s="113"/>
      <c r="AQ726" s="113"/>
      <c r="AS726" s="113"/>
      <c r="AT726" s="113"/>
      <c r="AU726" s="113"/>
      <c r="AV726" s="113"/>
    </row>
    <row r="727" spans="4:48"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D727" s="113"/>
      <c r="AE727" s="113"/>
      <c r="AF727" s="113"/>
      <c r="AG727" s="113"/>
      <c r="AH727" s="113"/>
      <c r="AI727" s="113"/>
      <c r="AJ727" s="113"/>
      <c r="AK727" s="113"/>
      <c r="AL727" s="113"/>
      <c r="AM727" s="113"/>
      <c r="AQ727" s="113"/>
      <c r="AS727" s="113"/>
      <c r="AT727" s="113"/>
      <c r="AU727" s="113"/>
      <c r="AV727" s="113"/>
    </row>
    <row r="728" spans="4:48"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D728" s="113"/>
      <c r="AE728" s="113"/>
      <c r="AF728" s="113"/>
      <c r="AG728" s="113"/>
      <c r="AH728" s="113"/>
      <c r="AI728" s="113"/>
      <c r="AJ728" s="113"/>
      <c r="AK728" s="113"/>
      <c r="AL728" s="113"/>
      <c r="AM728" s="113"/>
      <c r="AQ728" s="113"/>
      <c r="AS728" s="113"/>
      <c r="AT728" s="113"/>
      <c r="AU728" s="113"/>
      <c r="AV728" s="113"/>
    </row>
    <row r="729" spans="4:48"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D729" s="113"/>
      <c r="AE729" s="113"/>
      <c r="AF729" s="113"/>
      <c r="AG729" s="113"/>
      <c r="AH729" s="113"/>
      <c r="AI729" s="113"/>
      <c r="AJ729" s="113"/>
      <c r="AK729" s="113"/>
      <c r="AL729" s="113"/>
      <c r="AM729" s="113"/>
      <c r="AQ729" s="113"/>
      <c r="AS729" s="113"/>
      <c r="AT729" s="113"/>
      <c r="AU729" s="113"/>
      <c r="AV729" s="113"/>
    </row>
    <row r="730" spans="4:48"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D730" s="113"/>
      <c r="AE730" s="113"/>
      <c r="AF730" s="113"/>
      <c r="AG730" s="113"/>
      <c r="AH730" s="113"/>
      <c r="AI730" s="113"/>
      <c r="AJ730" s="113"/>
      <c r="AK730" s="113"/>
      <c r="AL730" s="113"/>
      <c r="AM730" s="113"/>
      <c r="AQ730" s="113"/>
      <c r="AS730" s="113"/>
      <c r="AT730" s="113"/>
      <c r="AU730" s="113"/>
      <c r="AV730" s="113"/>
    </row>
    <row r="731" spans="4:48"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D731" s="113"/>
      <c r="AE731" s="113"/>
      <c r="AF731" s="113"/>
      <c r="AG731" s="113"/>
      <c r="AH731" s="113"/>
      <c r="AI731" s="113"/>
      <c r="AJ731" s="113"/>
      <c r="AK731" s="113"/>
      <c r="AL731" s="113"/>
      <c r="AM731" s="113"/>
      <c r="AQ731" s="113"/>
      <c r="AS731" s="113"/>
      <c r="AT731" s="113"/>
      <c r="AU731" s="113"/>
      <c r="AV731" s="113"/>
    </row>
    <row r="732" spans="4:48"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D732" s="113"/>
      <c r="AE732" s="113"/>
      <c r="AF732" s="113"/>
      <c r="AG732" s="113"/>
      <c r="AH732" s="113"/>
      <c r="AI732" s="113"/>
      <c r="AJ732" s="113"/>
      <c r="AK732" s="113"/>
      <c r="AL732" s="113"/>
      <c r="AM732" s="113"/>
      <c r="AQ732" s="113"/>
      <c r="AS732" s="113"/>
      <c r="AT732" s="113"/>
      <c r="AU732" s="113"/>
      <c r="AV732" s="113"/>
    </row>
    <row r="733" spans="4:48"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D733" s="113"/>
      <c r="AE733" s="113"/>
      <c r="AF733" s="113"/>
      <c r="AG733" s="113"/>
      <c r="AH733" s="113"/>
      <c r="AI733" s="113"/>
      <c r="AJ733" s="113"/>
      <c r="AK733" s="113"/>
      <c r="AL733" s="113"/>
      <c r="AM733" s="113"/>
      <c r="AQ733" s="113"/>
      <c r="AS733" s="113"/>
      <c r="AT733" s="113"/>
      <c r="AU733" s="113"/>
      <c r="AV733" s="113"/>
    </row>
    <row r="734" spans="4:48"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D734" s="113"/>
      <c r="AE734" s="113"/>
      <c r="AF734" s="113"/>
      <c r="AG734" s="113"/>
      <c r="AH734" s="113"/>
      <c r="AI734" s="113"/>
      <c r="AJ734" s="113"/>
      <c r="AK734" s="113"/>
      <c r="AL734" s="113"/>
      <c r="AM734" s="113"/>
      <c r="AQ734" s="113"/>
      <c r="AS734" s="113"/>
      <c r="AT734" s="113"/>
      <c r="AU734" s="113"/>
      <c r="AV734" s="113"/>
    </row>
    <row r="735" spans="4:48"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D735" s="113"/>
      <c r="AE735" s="113"/>
      <c r="AF735" s="113"/>
      <c r="AG735" s="113"/>
      <c r="AH735" s="113"/>
      <c r="AI735" s="113"/>
      <c r="AJ735" s="113"/>
      <c r="AK735" s="113"/>
      <c r="AL735" s="113"/>
      <c r="AM735" s="113"/>
      <c r="AQ735" s="113"/>
      <c r="AS735" s="113"/>
      <c r="AT735" s="113"/>
      <c r="AU735" s="113"/>
      <c r="AV735" s="113"/>
    </row>
    <row r="736" spans="4:48"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D736" s="113"/>
      <c r="AE736" s="113"/>
      <c r="AF736" s="113"/>
      <c r="AG736" s="113"/>
      <c r="AH736" s="113"/>
      <c r="AI736" s="113"/>
      <c r="AJ736" s="113"/>
      <c r="AK736" s="113"/>
      <c r="AL736" s="113"/>
      <c r="AM736" s="113"/>
      <c r="AQ736" s="113"/>
      <c r="AS736" s="113"/>
      <c r="AT736" s="113"/>
      <c r="AU736" s="113"/>
      <c r="AV736" s="113"/>
    </row>
    <row r="737" spans="4:48"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D737" s="113"/>
      <c r="AE737" s="113"/>
      <c r="AF737" s="113"/>
      <c r="AG737" s="113"/>
      <c r="AH737" s="113"/>
      <c r="AI737" s="113"/>
      <c r="AJ737" s="113"/>
      <c r="AK737" s="113"/>
      <c r="AL737" s="113"/>
      <c r="AM737" s="113"/>
      <c r="AQ737" s="113"/>
      <c r="AS737" s="113"/>
      <c r="AT737" s="113"/>
      <c r="AU737" s="113"/>
      <c r="AV737" s="113"/>
    </row>
    <row r="738" spans="4:48"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D738" s="113"/>
      <c r="AE738" s="113"/>
      <c r="AF738" s="113"/>
      <c r="AG738" s="113"/>
      <c r="AH738" s="113"/>
      <c r="AI738" s="113"/>
      <c r="AJ738" s="113"/>
      <c r="AK738" s="113"/>
      <c r="AL738" s="113"/>
      <c r="AM738" s="113"/>
      <c r="AQ738" s="113"/>
      <c r="AS738" s="113"/>
      <c r="AT738" s="113"/>
      <c r="AU738" s="113"/>
      <c r="AV738" s="113"/>
    </row>
    <row r="739" spans="4:48"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D739" s="113"/>
      <c r="AE739" s="113"/>
      <c r="AF739" s="113"/>
      <c r="AG739" s="113"/>
      <c r="AH739" s="113"/>
      <c r="AI739" s="113"/>
      <c r="AJ739" s="113"/>
      <c r="AK739" s="113"/>
      <c r="AL739" s="113"/>
      <c r="AM739" s="113"/>
      <c r="AQ739" s="113"/>
      <c r="AS739" s="113"/>
      <c r="AT739" s="113"/>
      <c r="AU739" s="113"/>
      <c r="AV739" s="113"/>
    </row>
    <row r="740" spans="4:48"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D740" s="113"/>
      <c r="AE740" s="113"/>
      <c r="AF740" s="113"/>
      <c r="AG740" s="113"/>
      <c r="AH740" s="113"/>
      <c r="AI740" s="113"/>
      <c r="AJ740" s="113"/>
      <c r="AK740" s="113"/>
      <c r="AL740" s="113"/>
      <c r="AM740" s="113"/>
      <c r="AQ740" s="113"/>
      <c r="AS740" s="113"/>
      <c r="AT740" s="113"/>
      <c r="AU740" s="113"/>
      <c r="AV740" s="113"/>
    </row>
    <row r="741" spans="4:48"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D741" s="113"/>
      <c r="AE741" s="113"/>
      <c r="AF741" s="113"/>
      <c r="AG741" s="113"/>
      <c r="AH741" s="113"/>
      <c r="AI741" s="113"/>
      <c r="AJ741" s="113"/>
      <c r="AK741" s="113"/>
      <c r="AL741" s="113"/>
      <c r="AM741" s="113"/>
      <c r="AQ741" s="113"/>
      <c r="AS741" s="113"/>
      <c r="AT741" s="113"/>
      <c r="AU741" s="113"/>
      <c r="AV741" s="113"/>
    </row>
    <row r="742" spans="4:48"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D742" s="113"/>
      <c r="AE742" s="113"/>
      <c r="AF742" s="113"/>
      <c r="AG742" s="113"/>
      <c r="AH742" s="113"/>
      <c r="AI742" s="113"/>
      <c r="AJ742" s="113"/>
      <c r="AK742" s="113"/>
      <c r="AL742" s="113"/>
      <c r="AM742" s="113"/>
      <c r="AQ742" s="113"/>
      <c r="AS742" s="113"/>
      <c r="AT742" s="113"/>
      <c r="AU742" s="113"/>
      <c r="AV742" s="113"/>
    </row>
    <row r="743" spans="4:48"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D743" s="113"/>
      <c r="AE743" s="113"/>
      <c r="AF743" s="113"/>
      <c r="AG743" s="113"/>
      <c r="AH743" s="113"/>
      <c r="AI743" s="113"/>
      <c r="AJ743" s="113"/>
      <c r="AK743" s="113"/>
      <c r="AL743" s="113"/>
      <c r="AM743" s="113"/>
      <c r="AQ743" s="113"/>
      <c r="AS743" s="113"/>
      <c r="AT743" s="113"/>
      <c r="AU743" s="113"/>
      <c r="AV743" s="113"/>
    </row>
    <row r="744" spans="4:48"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D744" s="113"/>
      <c r="AE744" s="113"/>
      <c r="AF744" s="113"/>
      <c r="AG744" s="113"/>
      <c r="AH744" s="113"/>
      <c r="AI744" s="113"/>
      <c r="AJ744" s="113"/>
      <c r="AK744" s="113"/>
      <c r="AL744" s="113"/>
      <c r="AM744" s="113"/>
      <c r="AQ744" s="113"/>
      <c r="AS744" s="113"/>
      <c r="AT744" s="113"/>
      <c r="AU744" s="113"/>
      <c r="AV744" s="113"/>
    </row>
    <row r="745" spans="4:48"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D745" s="113"/>
      <c r="AE745" s="113"/>
      <c r="AF745" s="113"/>
      <c r="AG745" s="113"/>
      <c r="AH745" s="113"/>
      <c r="AI745" s="113"/>
      <c r="AJ745" s="113"/>
      <c r="AK745" s="113"/>
      <c r="AL745" s="113"/>
      <c r="AM745" s="113"/>
      <c r="AQ745" s="113"/>
      <c r="AS745" s="113"/>
      <c r="AT745" s="113"/>
      <c r="AU745" s="113"/>
      <c r="AV745" s="113"/>
    </row>
    <row r="746" spans="4:48"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D746" s="113"/>
      <c r="AE746" s="113"/>
      <c r="AF746" s="113"/>
      <c r="AG746" s="113"/>
      <c r="AH746" s="113"/>
      <c r="AI746" s="113"/>
      <c r="AJ746" s="113"/>
      <c r="AK746" s="113"/>
      <c r="AL746" s="113"/>
      <c r="AM746" s="113"/>
      <c r="AQ746" s="113"/>
      <c r="AS746" s="113"/>
      <c r="AT746" s="113"/>
      <c r="AU746" s="113"/>
      <c r="AV746" s="113"/>
    </row>
    <row r="747" spans="4:48"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D747" s="113"/>
      <c r="AE747" s="113"/>
      <c r="AF747" s="113"/>
      <c r="AG747" s="113"/>
      <c r="AH747" s="113"/>
      <c r="AI747" s="113"/>
      <c r="AJ747" s="113"/>
      <c r="AK747" s="113"/>
      <c r="AL747" s="113"/>
      <c r="AM747" s="113"/>
      <c r="AQ747" s="113"/>
      <c r="AS747" s="113"/>
      <c r="AT747" s="113"/>
      <c r="AU747" s="113"/>
      <c r="AV747" s="113"/>
    </row>
    <row r="748" spans="4:48"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D748" s="113"/>
      <c r="AE748" s="113"/>
      <c r="AF748" s="113"/>
      <c r="AG748" s="113"/>
      <c r="AH748" s="113"/>
      <c r="AI748" s="113"/>
      <c r="AJ748" s="113"/>
      <c r="AK748" s="113"/>
      <c r="AL748" s="113"/>
      <c r="AM748" s="113"/>
      <c r="AQ748" s="113"/>
      <c r="AS748" s="113"/>
      <c r="AT748" s="113"/>
      <c r="AU748" s="113"/>
      <c r="AV748" s="113"/>
    </row>
    <row r="749" spans="4:48"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D749" s="113"/>
      <c r="AE749" s="113"/>
      <c r="AF749" s="113"/>
      <c r="AG749" s="113"/>
      <c r="AH749" s="113"/>
      <c r="AI749" s="113"/>
      <c r="AJ749" s="113"/>
      <c r="AK749" s="113"/>
      <c r="AL749" s="113"/>
      <c r="AM749" s="113"/>
      <c r="AQ749" s="113"/>
      <c r="AS749" s="113"/>
      <c r="AT749" s="113"/>
      <c r="AU749" s="113"/>
      <c r="AV749" s="113"/>
    </row>
    <row r="750" spans="4:48"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D750" s="113"/>
      <c r="AE750" s="113"/>
      <c r="AF750" s="113"/>
      <c r="AG750" s="113"/>
      <c r="AH750" s="113"/>
      <c r="AI750" s="113"/>
      <c r="AJ750" s="113"/>
      <c r="AK750" s="113"/>
      <c r="AL750" s="113"/>
      <c r="AM750" s="113"/>
      <c r="AQ750" s="113"/>
      <c r="AS750" s="113"/>
      <c r="AT750" s="113"/>
      <c r="AU750" s="113"/>
      <c r="AV750" s="113"/>
    </row>
    <row r="751" spans="4:48"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D751" s="113"/>
      <c r="AE751" s="113"/>
      <c r="AF751" s="113"/>
      <c r="AG751" s="113"/>
      <c r="AH751" s="113"/>
      <c r="AI751" s="113"/>
      <c r="AJ751" s="113"/>
      <c r="AK751" s="113"/>
      <c r="AL751" s="113"/>
      <c r="AM751" s="113"/>
      <c r="AQ751" s="113"/>
      <c r="AS751" s="113"/>
      <c r="AT751" s="113"/>
      <c r="AU751" s="113"/>
      <c r="AV751" s="113"/>
    </row>
    <row r="752" spans="4:48"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D752" s="113"/>
      <c r="AE752" s="113"/>
      <c r="AF752" s="113"/>
      <c r="AG752" s="113"/>
      <c r="AH752" s="113"/>
      <c r="AI752" s="113"/>
      <c r="AJ752" s="113"/>
      <c r="AK752" s="113"/>
      <c r="AL752" s="113"/>
      <c r="AM752" s="113"/>
      <c r="AQ752" s="113"/>
      <c r="AS752" s="113"/>
      <c r="AT752" s="113"/>
      <c r="AU752" s="113"/>
      <c r="AV752" s="113"/>
    </row>
    <row r="753" spans="4:48"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D753" s="113"/>
      <c r="AE753" s="113"/>
      <c r="AF753" s="113"/>
      <c r="AG753" s="113"/>
      <c r="AH753" s="113"/>
      <c r="AI753" s="113"/>
      <c r="AJ753" s="113"/>
      <c r="AK753" s="113"/>
      <c r="AL753" s="113"/>
      <c r="AM753" s="113"/>
      <c r="AQ753" s="113"/>
      <c r="AS753" s="113"/>
      <c r="AT753" s="113"/>
      <c r="AU753" s="113"/>
      <c r="AV753" s="113"/>
    </row>
    <row r="754" spans="4:48"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D754" s="113"/>
      <c r="AE754" s="113"/>
      <c r="AF754" s="113"/>
      <c r="AG754" s="113"/>
      <c r="AH754" s="113"/>
      <c r="AI754" s="113"/>
      <c r="AJ754" s="113"/>
      <c r="AK754" s="113"/>
      <c r="AL754" s="113"/>
      <c r="AM754" s="113"/>
      <c r="AQ754" s="113"/>
      <c r="AS754" s="113"/>
      <c r="AT754" s="113"/>
      <c r="AU754" s="113"/>
      <c r="AV754" s="113"/>
    </row>
    <row r="755" spans="4:48"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D755" s="113"/>
      <c r="AE755" s="113"/>
      <c r="AF755" s="113"/>
      <c r="AG755" s="113"/>
      <c r="AH755" s="113"/>
      <c r="AI755" s="113"/>
      <c r="AJ755" s="113"/>
      <c r="AK755" s="113"/>
      <c r="AL755" s="113"/>
      <c r="AM755" s="113"/>
      <c r="AQ755" s="113"/>
      <c r="AS755" s="113"/>
      <c r="AT755" s="113"/>
      <c r="AU755" s="113"/>
      <c r="AV755" s="113"/>
    </row>
    <row r="756" spans="4:48"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D756" s="113"/>
      <c r="AE756" s="113"/>
      <c r="AF756" s="113"/>
      <c r="AG756" s="113"/>
      <c r="AH756" s="113"/>
      <c r="AI756" s="113"/>
      <c r="AJ756" s="113"/>
      <c r="AK756" s="113"/>
      <c r="AL756" s="113"/>
      <c r="AM756" s="113"/>
      <c r="AQ756" s="113"/>
      <c r="AS756" s="113"/>
      <c r="AT756" s="113"/>
      <c r="AU756" s="113"/>
      <c r="AV756" s="113"/>
    </row>
    <row r="757" spans="4:48"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D757" s="113"/>
      <c r="AE757" s="113"/>
      <c r="AF757" s="113"/>
      <c r="AG757" s="113"/>
      <c r="AH757" s="113"/>
      <c r="AI757" s="113"/>
      <c r="AJ757" s="113"/>
      <c r="AK757" s="113"/>
      <c r="AL757" s="113"/>
      <c r="AM757" s="113"/>
      <c r="AQ757" s="113"/>
      <c r="AS757" s="113"/>
      <c r="AT757" s="113"/>
      <c r="AU757" s="113"/>
      <c r="AV757" s="113"/>
    </row>
    <row r="758" spans="4:48"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D758" s="113"/>
      <c r="AE758" s="113"/>
      <c r="AF758" s="113"/>
      <c r="AG758" s="113"/>
      <c r="AH758" s="113"/>
      <c r="AI758" s="113"/>
      <c r="AJ758" s="113"/>
      <c r="AK758" s="113"/>
      <c r="AL758" s="113"/>
      <c r="AM758" s="113"/>
      <c r="AQ758" s="113"/>
      <c r="AS758" s="113"/>
      <c r="AT758" s="113"/>
      <c r="AU758" s="113"/>
      <c r="AV758" s="113"/>
    </row>
    <row r="759" spans="4:48"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D759" s="113"/>
      <c r="AE759" s="113"/>
      <c r="AF759" s="113"/>
      <c r="AG759" s="113"/>
      <c r="AH759" s="113"/>
      <c r="AI759" s="113"/>
      <c r="AJ759" s="113"/>
      <c r="AK759" s="113"/>
      <c r="AL759" s="113"/>
      <c r="AM759" s="113"/>
      <c r="AQ759" s="113"/>
      <c r="AS759" s="113"/>
      <c r="AT759" s="113"/>
      <c r="AU759" s="113"/>
      <c r="AV759" s="113"/>
    </row>
    <row r="760" spans="4:48"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D760" s="113"/>
      <c r="AE760" s="113"/>
      <c r="AF760" s="113"/>
      <c r="AG760" s="113"/>
      <c r="AH760" s="113"/>
      <c r="AI760" s="113"/>
      <c r="AJ760" s="113"/>
      <c r="AK760" s="113"/>
      <c r="AL760" s="113"/>
      <c r="AM760" s="113"/>
      <c r="AQ760" s="113"/>
      <c r="AS760" s="113"/>
      <c r="AT760" s="113"/>
      <c r="AU760" s="113"/>
      <c r="AV760" s="113"/>
    </row>
    <row r="761" spans="4:48"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D761" s="113"/>
      <c r="AE761" s="113"/>
      <c r="AF761" s="113"/>
      <c r="AG761" s="113"/>
      <c r="AH761" s="113"/>
      <c r="AI761" s="113"/>
      <c r="AJ761" s="113"/>
      <c r="AK761" s="113"/>
      <c r="AL761" s="113"/>
      <c r="AM761" s="113"/>
      <c r="AQ761" s="113"/>
      <c r="AS761" s="113"/>
      <c r="AT761" s="113"/>
      <c r="AU761" s="113"/>
      <c r="AV761" s="113"/>
    </row>
    <row r="762" spans="4:48"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D762" s="113"/>
      <c r="AE762" s="113"/>
      <c r="AF762" s="113"/>
      <c r="AG762" s="113"/>
      <c r="AH762" s="113"/>
      <c r="AI762" s="113"/>
      <c r="AJ762" s="113"/>
      <c r="AK762" s="113"/>
      <c r="AL762" s="113"/>
      <c r="AM762" s="113"/>
      <c r="AQ762" s="113"/>
      <c r="AS762" s="113"/>
      <c r="AT762" s="113"/>
      <c r="AU762" s="113"/>
      <c r="AV762" s="113"/>
    </row>
    <row r="763" spans="4:48"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D763" s="113"/>
      <c r="AE763" s="113"/>
      <c r="AF763" s="113"/>
      <c r="AG763" s="113"/>
      <c r="AH763" s="113"/>
      <c r="AI763" s="113"/>
      <c r="AJ763" s="113"/>
      <c r="AK763" s="113"/>
      <c r="AL763" s="113"/>
      <c r="AM763" s="113"/>
      <c r="AQ763" s="113"/>
      <c r="AS763" s="113"/>
      <c r="AT763" s="113"/>
      <c r="AU763" s="113"/>
      <c r="AV763" s="113"/>
    </row>
    <row r="764" spans="4:48"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D764" s="113"/>
      <c r="AE764" s="113"/>
      <c r="AF764" s="113"/>
      <c r="AG764" s="113"/>
      <c r="AH764" s="113"/>
      <c r="AI764" s="113"/>
      <c r="AJ764" s="113"/>
      <c r="AK764" s="113"/>
      <c r="AL764" s="113"/>
      <c r="AM764" s="113"/>
      <c r="AQ764" s="113"/>
      <c r="AS764" s="113"/>
      <c r="AT764" s="113"/>
      <c r="AU764" s="113"/>
      <c r="AV764" s="113"/>
    </row>
    <row r="765" spans="4:48"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D765" s="113"/>
      <c r="AE765" s="113"/>
      <c r="AF765" s="113"/>
      <c r="AG765" s="113"/>
      <c r="AH765" s="113"/>
      <c r="AI765" s="113"/>
      <c r="AJ765" s="113"/>
      <c r="AK765" s="113"/>
      <c r="AL765" s="113"/>
      <c r="AM765" s="113"/>
      <c r="AQ765" s="113"/>
      <c r="AS765" s="113"/>
      <c r="AT765" s="113"/>
      <c r="AU765" s="113"/>
      <c r="AV765" s="113"/>
    </row>
    <row r="766" spans="4:48"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D766" s="113"/>
      <c r="AE766" s="113"/>
      <c r="AF766" s="113"/>
      <c r="AG766" s="113"/>
      <c r="AH766" s="113"/>
      <c r="AI766" s="113"/>
      <c r="AJ766" s="113"/>
      <c r="AK766" s="113"/>
      <c r="AL766" s="113"/>
      <c r="AM766" s="113"/>
      <c r="AQ766" s="113"/>
      <c r="AS766" s="113"/>
      <c r="AT766" s="113"/>
      <c r="AU766" s="113"/>
      <c r="AV766" s="113"/>
    </row>
    <row r="767" spans="4:48"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D767" s="113"/>
      <c r="AE767" s="113"/>
      <c r="AF767" s="113"/>
      <c r="AG767" s="113"/>
      <c r="AH767" s="113"/>
      <c r="AI767" s="113"/>
      <c r="AJ767" s="113"/>
      <c r="AK767" s="113"/>
      <c r="AL767" s="113"/>
      <c r="AM767" s="113"/>
      <c r="AQ767" s="113"/>
      <c r="AS767" s="113"/>
      <c r="AT767" s="113"/>
      <c r="AU767" s="113"/>
      <c r="AV767" s="113"/>
    </row>
    <row r="768" spans="4:48"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D768" s="113"/>
      <c r="AE768" s="113"/>
      <c r="AF768" s="113"/>
      <c r="AG768" s="113"/>
      <c r="AH768" s="113"/>
      <c r="AI768" s="113"/>
      <c r="AJ768" s="113"/>
      <c r="AK768" s="113"/>
      <c r="AL768" s="113"/>
      <c r="AM768" s="113"/>
      <c r="AQ768" s="113"/>
      <c r="AS768" s="113"/>
      <c r="AT768" s="113"/>
      <c r="AU768" s="113"/>
      <c r="AV768" s="113"/>
    </row>
    <row r="769" spans="4:48"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D769" s="113"/>
      <c r="AE769" s="113"/>
      <c r="AF769" s="113"/>
      <c r="AG769" s="113"/>
      <c r="AH769" s="113"/>
      <c r="AI769" s="113"/>
      <c r="AJ769" s="113"/>
      <c r="AK769" s="113"/>
      <c r="AL769" s="113"/>
      <c r="AM769" s="113"/>
      <c r="AQ769" s="113"/>
      <c r="AS769" s="113"/>
      <c r="AT769" s="113"/>
      <c r="AU769" s="113"/>
      <c r="AV769" s="113"/>
    </row>
    <row r="770" spans="4:48"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D770" s="113"/>
      <c r="AE770" s="113"/>
      <c r="AF770" s="113"/>
      <c r="AG770" s="113"/>
      <c r="AH770" s="113"/>
      <c r="AI770" s="113"/>
      <c r="AJ770" s="113"/>
      <c r="AK770" s="113"/>
      <c r="AL770" s="113"/>
      <c r="AM770" s="113"/>
      <c r="AQ770" s="113"/>
      <c r="AS770" s="113"/>
      <c r="AT770" s="113"/>
      <c r="AU770" s="113"/>
      <c r="AV770" s="113"/>
    </row>
    <row r="771" spans="4:48"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D771" s="113"/>
      <c r="AE771" s="113"/>
      <c r="AF771" s="113"/>
      <c r="AG771" s="113"/>
      <c r="AH771" s="113"/>
      <c r="AI771" s="113"/>
      <c r="AJ771" s="113"/>
      <c r="AK771" s="113"/>
      <c r="AL771" s="113"/>
      <c r="AM771" s="113"/>
      <c r="AQ771" s="113"/>
      <c r="AS771" s="113"/>
      <c r="AT771" s="113"/>
      <c r="AU771" s="113"/>
      <c r="AV771" s="113"/>
    </row>
    <row r="772" spans="4:48"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D772" s="113"/>
      <c r="AE772" s="113"/>
      <c r="AF772" s="113"/>
      <c r="AG772" s="113"/>
      <c r="AH772" s="113"/>
      <c r="AI772" s="113"/>
      <c r="AJ772" s="113"/>
      <c r="AK772" s="113"/>
      <c r="AL772" s="113"/>
      <c r="AM772" s="113"/>
      <c r="AQ772" s="113"/>
      <c r="AS772" s="113"/>
      <c r="AT772" s="113"/>
      <c r="AU772" s="113"/>
      <c r="AV772" s="113"/>
    </row>
    <row r="773" spans="4:48"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D773" s="113"/>
      <c r="AE773" s="113"/>
      <c r="AF773" s="113"/>
      <c r="AG773" s="113"/>
      <c r="AH773" s="113"/>
      <c r="AI773" s="113"/>
      <c r="AJ773" s="113"/>
      <c r="AK773" s="113"/>
      <c r="AL773" s="113"/>
      <c r="AM773" s="113"/>
      <c r="AQ773" s="113"/>
      <c r="AS773" s="113"/>
      <c r="AT773" s="113"/>
      <c r="AU773" s="113"/>
      <c r="AV773" s="113"/>
    </row>
    <row r="774" spans="4:48"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D774" s="113"/>
      <c r="AE774" s="113"/>
      <c r="AF774" s="113"/>
      <c r="AG774" s="113"/>
      <c r="AH774" s="113"/>
      <c r="AI774" s="113"/>
      <c r="AJ774" s="113"/>
      <c r="AK774" s="113"/>
      <c r="AL774" s="113"/>
      <c r="AM774" s="113"/>
      <c r="AQ774" s="113"/>
      <c r="AS774" s="113"/>
      <c r="AT774" s="113"/>
      <c r="AU774" s="113"/>
      <c r="AV774" s="113"/>
    </row>
    <row r="775" spans="4:48"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D775" s="113"/>
      <c r="AE775" s="113"/>
      <c r="AF775" s="113"/>
      <c r="AG775" s="113"/>
      <c r="AH775" s="113"/>
      <c r="AI775" s="113"/>
      <c r="AJ775" s="113"/>
      <c r="AK775" s="113"/>
      <c r="AL775" s="113"/>
      <c r="AM775" s="113"/>
      <c r="AQ775" s="113"/>
      <c r="AS775" s="113"/>
      <c r="AT775" s="113"/>
      <c r="AU775" s="113"/>
      <c r="AV775" s="113"/>
    </row>
    <row r="776" spans="4:48"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D776" s="113"/>
      <c r="AE776" s="113"/>
      <c r="AF776" s="113"/>
      <c r="AG776" s="113"/>
      <c r="AH776" s="113"/>
      <c r="AI776" s="113"/>
      <c r="AJ776" s="113"/>
      <c r="AK776" s="113"/>
      <c r="AL776" s="113"/>
      <c r="AM776" s="113"/>
      <c r="AQ776" s="113"/>
      <c r="AS776" s="113"/>
      <c r="AT776" s="113"/>
      <c r="AU776" s="113"/>
      <c r="AV776" s="113"/>
    </row>
    <row r="777" spans="4:48"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D777" s="113"/>
      <c r="AE777" s="113"/>
      <c r="AF777" s="113"/>
      <c r="AG777" s="113"/>
      <c r="AH777" s="113"/>
      <c r="AI777" s="113"/>
      <c r="AJ777" s="113"/>
      <c r="AK777" s="113"/>
      <c r="AL777" s="113"/>
      <c r="AM777" s="113"/>
      <c r="AQ777" s="113"/>
      <c r="AS777" s="113"/>
      <c r="AT777" s="113"/>
      <c r="AU777" s="113"/>
      <c r="AV777" s="113"/>
    </row>
    <row r="778" spans="4:48"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D778" s="113"/>
      <c r="AE778" s="113"/>
      <c r="AF778" s="113"/>
      <c r="AG778" s="113"/>
      <c r="AH778" s="113"/>
      <c r="AI778" s="113"/>
      <c r="AJ778" s="113"/>
      <c r="AK778" s="113"/>
      <c r="AL778" s="113"/>
      <c r="AM778" s="113"/>
      <c r="AQ778" s="113"/>
      <c r="AS778" s="113"/>
      <c r="AT778" s="113"/>
      <c r="AU778" s="113"/>
      <c r="AV778" s="113"/>
    </row>
    <row r="779" spans="4:48"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D779" s="113"/>
      <c r="AE779" s="113"/>
      <c r="AF779" s="113"/>
      <c r="AG779" s="113"/>
      <c r="AH779" s="113"/>
      <c r="AI779" s="113"/>
      <c r="AJ779" s="113"/>
      <c r="AK779" s="113"/>
      <c r="AL779" s="113"/>
      <c r="AM779" s="113"/>
      <c r="AQ779" s="113"/>
      <c r="AS779" s="113"/>
      <c r="AT779" s="113"/>
      <c r="AU779" s="113"/>
      <c r="AV779" s="113"/>
    </row>
    <row r="780" spans="4:48"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D780" s="113"/>
      <c r="AE780" s="113"/>
      <c r="AF780" s="113"/>
      <c r="AG780" s="113"/>
      <c r="AH780" s="113"/>
      <c r="AI780" s="113"/>
      <c r="AJ780" s="113"/>
      <c r="AK780" s="113"/>
      <c r="AL780" s="113"/>
      <c r="AM780" s="113"/>
      <c r="AQ780" s="113"/>
      <c r="AS780" s="113"/>
      <c r="AT780" s="113"/>
      <c r="AU780" s="113"/>
      <c r="AV780" s="113"/>
    </row>
    <row r="781" spans="4:48"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D781" s="113"/>
      <c r="AE781" s="113"/>
      <c r="AF781" s="113"/>
      <c r="AG781" s="113"/>
      <c r="AH781" s="113"/>
      <c r="AI781" s="113"/>
      <c r="AJ781" s="113"/>
      <c r="AK781" s="113"/>
      <c r="AL781" s="113"/>
      <c r="AM781" s="113"/>
      <c r="AQ781" s="113"/>
      <c r="AS781" s="113"/>
      <c r="AT781" s="113"/>
      <c r="AU781" s="113"/>
      <c r="AV781" s="113"/>
    </row>
    <row r="782" spans="4:48"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D782" s="113"/>
      <c r="AE782" s="113"/>
      <c r="AF782" s="113"/>
      <c r="AG782" s="113"/>
      <c r="AH782" s="113"/>
      <c r="AI782" s="113"/>
      <c r="AJ782" s="113"/>
      <c r="AK782" s="113"/>
      <c r="AL782" s="113"/>
      <c r="AM782" s="113"/>
      <c r="AQ782" s="113"/>
      <c r="AS782" s="113"/>
      <c r="AT782" s="113"/>
      <c r="AU782" s="113"/>
      <c r="AV782" s="113"/>
    </row>
    <row r="783" spans="4:48"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D783" s="113"/>
      <c r="AE783" s="113"/>
      <c r="AF783" s="113"/>
      <c r="AG783" s="113"/>
      <c r="AH783" s="113"/>
      <c r="AI783" s="113"/>
      <c r="AJ783" s="113"/>
      <c r="AK783" s="113"/>
      <c r="AL783" s="113"/>
      <c r="AM783" s="113"/>
      <c r="AQ783" s="113"/>
      <c r="AS783" s="113"/>
      <c r="AT783" s="113"/>
      <c r="AU783" s="113"/>
      <c r="AV783" s="113"/>
    </row>
    <row r="784" spans="4:48"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D784" s="113"/>
      <c r="AE784" s="113"/>
      <c r="AF784" s="113"/>
      <c r="AG784" s="113"/>
      <c r="AH784" s="113"/>
      <c r="AI784" s="113"/>
      <c r="AJ784" s="113"/>
      <c r="AK784" s="113"/>
      <c r="AL784" s="113"/>
      <c r="AM784" s="113"/>
      <c r="AQ784" s="113"/>
      <c r="AS784" s="113"/>
      <c r="AT784" s="113"/>
      <c r="AU784" s="113"/>
      <c r="AV784" s="113"/>
    </row>
    <row r="785" spans="4:48"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D785" s="113"/>
      <c r="AE785" s="113"/>
      <c r="AF785" s="113"/>
      <c r="AG785" s="113"/>
      <c r="AH785" s="113"/>
      <c r="AI785" s="113"/>
      <c r="AJ785" s="113"/>
      <c r="AK785" s="113"/>
      <c r="AL785" s="113"/>
      <c r="AM785" s="113"/>
      <c r="AQ785" s="113"/>
      <c r="AS785" s="113"/>
      <c r="AT785" s="113"/>
      <c r="AU785" s="113"/>
      <c r="AV785" s="113"/>
    </row>
    <row r="786" spans="4:48"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D786" s="113"/>
      <c r="AE786" s="113"/>
      <c r="AF786" s="113"/>
      <c r="AG786" s="113"/>
      <c r="AH786" s="113"/>
      <c r="AI786" s="113"/>
      <c r="AJ786" s="113"/>
      <c r="AK786" s="113"/>
      <c r="AL786" s="113"/>
      <c r="AM786" s="113"/>
      <c r="AQ786" s="113"/>
      <c r="AS786" s="113"/>
      <c r="AT786" s="113"/>
      <c r="AU786" s="113"/>
      <c r="AV786" s="113"/>
    </row>
    <row r="787" spans="4:48"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D787" s="113"/>
      <c r="AE787" s="113"/>
      <c r="AF787" s="113"/>
      <c r="AG787" s="113"/>
      <c r="AH787" s="113"/>
      <c r="AI787" s="113"/>
      <c r="AJ787" s="113"/>
      <c r="AK787" s="113"/>
      <c r="AL787" s="113"/>
      <c r="AM787" s="113"/>
      <c r="AQ787" s="113"/>
      <c r="AS787" s="113"/>
      <c r="AT787" s="113"/>
      <c r="AU787" s="113"/>
      <c r="AV787" s="113"/>
    </row>
    <row r="788" spans="4:48"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D788" s="113"/>
      <c r="AE788" s="113"/>
      <c r="AF788" s="113"/>
      <c r="AG788" s="113"/>
      <c r="AH788" s="113"/>
      <c r="AI788" s="113"/>
      <c r="AJ788" s="113"/>
      <c r="AK788" s="113"/>
      <c r="AL788" s="113"/>
      <c r="AM788" s="113"/>
      <c r="AQ788" s="113"/>
      <c r="AS788" s="113"/>
      <c r="AT788" s="113"/>
      <c r="AU788" s="113"/>
      <c r="AV788" s="113"/>
    </row>
    <row r="789" spans="4:48"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D789" s="113"/>
      <c r="AE789" s="113"/>
      <c r="AF789" s="113"/>
      <c r="AG789" s="113"/>
      <c r="AH789" s="113"/>
      <c r="AI789" s="113"/>
      <c r="AJ789" s="113"/>
      <c r="AK789" s="113"/>
      <c r="AL789" s="113"/>
      <c r="AM789" s="113"/>
      <c r="AQ789" s="113"/>
      <c r="AS789" s="113"/>
      <c r="AT789" s="113"/>
      <c r="AU789" s="113"/>
      <c r="AV789" s="113"/>
    </row>
    <row r="790" spans="4:48"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D790" s="113"/>
      <c r="AE790" s="113"/>
      <c r="AF790" s="113"/>
      <c r="AG790" s="113"/>
      <c r="AH790" s="113"/>
      <c r="AI790" s="113"/>
      <c r="AJ790" s="113"/>
      <c r="AK790" s="113"/>
      <c r="AL790" s="113"/>
      <c r="AM790" s="113"/>
      <c r="AQ790" s="113"/>
      <c r="AS790" s="113"/>
      <c r="AT790" s="113"/>
      <c r="AU790" s="113"/>
      <c r="AV790" s="113"/>
    </row>
    <row r="791" spans="4:48"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D791" s="113"/>
      <c r="AE791" s="113"/>
      <c r="AF791" s="113"/>
      <c r="AG791" s="113"/>
      <c r="AH791" s="113"/>
      <c r="AI791" s="113"/>
      <c r="AJ791" s="113"/>
      <c r="AK791" s="113"/>
      <c r="AL791" s="113"/>
      <c r="AM791" s="113"/>
      <c r="AQ791" s="113"/>
      <c r="AS791" s="113"/>
      <c r="AT791" s="113"/>
      <c r="AU791" s="113"/>
      <c r="AV791" s="113"/>
    </row>
    <row r="792" spans="4:48"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D792" s="113"/>
      <c r="AE792" s="113"/>
      <c r="AF792" s="113"/>
      <c r="AG792" s="113"/>
      <c r="AH792" s="113"/>
      <c r="AI792" s="113"/>
      <c r="AJ792" s="113"/>
      <c r="AK792" s="113"/>
      <c r="AL792" s="113"/>
      <c r="AM792" s="113"/>
      <c r="AQ792" s="113"/>
      <c r="AS792" s="113"/>
      <c r="AT792" s="113"/>
      <c r="AU792" s="113"/>
      <c r="AV792" s="113"/>
    </row>
    <row r="793" spans="4:48"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D793" s="113"/>
      <c r="AE793" s="113"/>
      <c r="AF793" s="113"/>
      <c r="AG793" s="113"/>
      <c r="AH793" s="113"/>
      <c r="AI793" s="113"/>
      <c r="AJ793" s="113"/>
      <c r="AK793" s="113"/>
      <c r="AL793" s="113"/>
      <c r="AM793" s="113"/>
      <c r="AQ793" s="113"/>
      <c r="AS793" s="113"/>
      <c r="AT793" s="113"/>
      <c r="AU793" s="113"/>
      <c r="AV793" s="113"/>
    </row>
    <row r="794" spans="4:48"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D794" s="113"/>
      <c r="AE794" s="113"/>
      <c r="AF794" s="113"/>
      <c r="AG794" s="113"/>
      <c r="AH794" s="113"/>
      <c r="AI794" s="113"/>
      <c r="AJ794" s="113"/>
      <c r="AK794" s="113"/>
      <c r="AL794" s="113"/>
      <c r="AM794" s="113"/>
      <c r="AQ794" s="113"/>
      <c r="AS794" s="113"/>
      <c r="AT794" s="113"/>
      <c r="AU794" s="113"/>
      <c r="AV794" s="113"/>
    </row>
    <row r="795" spans="4:48"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D795" s="113"/>
      <c r="AE795" s="113"/>
      <c r="AF795" s="113"/>
      <c r="AG795" s="113"/>
      <c r="AH795" s="113"/>
      <c r="AI795" s="113"/>
      <c r="AJ795" s="113"/>
      <c r="AK795" s="113"/>
      <c r="AL795" s="113"/>
      <c r="AM795" s="113"/>
      <c r="AQ795" s="113"/>
      <c r="AS795" s="113"/>
      <c r="AT795" s="113"/>
      <c r="AU795" s="113"/>
      <c r="AV795" s="113"/>
    </row>
    <row r="796" spans="4:48"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D796" s="113"/>
      <c r="AE796" s="113"/>
      <c r="AF796" s="113"/>
      <c r="AG796" s="113"/>
      <c r="AH796" s="113"/>
      <c r="AI796" s="113"/>
      <c r="AJ796" s="113"/>
      <c r="AK796" s="113"/>
      <c r="AL796" s="113"/>
      <c r="AM796" s="113"/>
      <c r="AQ796" s="113"/>
      <c r="AS796" s="113"/>
      <c r="AT796" s="113"/>
      <c r="AU796" s="113"/>
      <c r="AV796" s="113"/>
    </row>
    <row r="797" spans="4:48"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D797" s="113"/>
      <c r="AE797" s="113"/>
      <c r="AF797" s="113"/>
      <c r="AG797" s="113"/>
      <c r="AH797" s="113"/>
      <c r="AI797" s="113"/>
      <c r="AJ797" s="113"/>
      <c r="AK797" s="113"/>
      <c r="AL797" s="113"/>
      <c r="AM797" s="113"/>
      <c r="AQ797" s="113"/>
      <c r="AS797" s="113"/>
      <c r="AT797" s="113"/>
      <c r="AU797" s="113"/>
      <c r="AV797" s="113"/>
    </row>
    <row r="798" spans="4:48"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D798" s="113"/>
      <c r="AE798" s="113"/>
      <c r="AF798" s="113"/>
      <c r="AG798" s="113"/>
      <c r="AH798" s="113"/>
      <c r="AI798" s="113"/>
      <c r="AJ798" s="113"/>
      <c r="AK798" s="113"/>
      <c r="AL798" s="113"/>
      <c r="AM798" s="113"/>
      <c r="AQ798" s="113"/>
      <c r="AS798" s="113"/>
      <c r="AT798" s="113"/>
      <c r="AU798" s="113"/>
      <c r="AV798" s="113"/>
    </row>
    <row r="799" spans="4:48"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D799" s="113"/>
      <c r="AE799" s="113"/>
      <c r="AF799" s="113"/>
      <c r="AG799" s="113"/>
      <c r="AH799" s="113"/>
      <c r="AI799" s="113"/>
      <c r="AJ799" s="113"/>
      <c r="AK799" s="113"/>
      <c r="AL799" s="113"/>
      <c r="AM799" s="113"/>
      <c r="AQ799" s="113"/>
      <c r="AS799" s="113"/>
      <c r="AT799" s="113"/>
      <c r="AU799" s="113"/>
      <c r="AV799" s="113"/>
    </row>
    <row r="800" spans="4:48"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D800" s="113"/>
      <c r="AE800" s="113"/>
      <c r="AF800" s="113"/>
      <c r="AG800" s="113"/>
      <c r="AH800" s="113"/>
      <c r="AI800" s="113"/>
      <c r="AJ800" s="113"/>
      <c r="AK800" s="113"/>
      <c r="AL800" s="113"/>
      <c r="AM800" s="113"/>
      <c r="AQ800" s="113"/>
      <c r="AS800" s="113"/>
      <c r="AT800" s="113"/>
      <c r="AU800" s="113"/>
      <c r="AV800" s="113"/>
    </row>
    <row r="801" spans="4:48"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D801" s="113"/>
      <c r="AE801" s="113"/>
      <c r="AF801" s="113"/>
      <c r="AG801" s="113"/>
      <c r="AH801" s="113"/>
      <c r="AI801" s="113"/>
      <c r="AJ801" s="113"/>
      <c r="AK801" s="113"/>
      <c r="AL801" s="113"/>
      <c r="AM801" s="113"/>
      <c r="AQ801" s="113"/>
      <c r="AS801" s="113"/>
      <c r="AT801" s="113"/>
      <c r="AU801" s="113"/>
      <c r="AV801" s="113"/>
    </row>
    <row r="802" spans="4:48"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D802" s="113"/>
      <c r="AE802" s="113"/>
      <c r="AF802" s="113"/>
      <c r="AG802" s="113"/>
      <c r="AH802" s="113"/>
      <c r="AI802" s="113"/>
      <c r="AJ802" s="113"/>
      <c r="AK802" s="113"/>
      <c r="AL802" s="113"/>
      <c r="AM802" s="113"/>
      <c r="AQ802" s="113"/>
      <c r="AS802" s="113"/>
      <c r="AT802" s="113"/>
      <c r="AU802" s="113"/>
      <c r="AV802" s="113"/>
    </row>
    <row r="803" spans="4:48"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D803" s="113"/>
      <c r="AE803" s="113"/>
      <c r="AF803" s="113"/>
      <c r="AG803" s="113"/>
      <c r="AH803" s="113"/>
      <c r="AI803" s="113"/>
      <c r="AJ803" s="113"/>
      <c r="AK803" s="113"/>
      <c r="AL803" s="113"/>
      <c r="AM803" s="113"/>
      <c r="AQ803" s="113"/>
      <c r="AS803" s="113"/>
      <c r="AT803" s="113"/>
      <c r="AU803" s="113"/>
      <c r="AV803" s="113"/>
    </row>
    <row r="804" spans="4:48"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D804" s="113"/>
      <c r="AE804" s="113"/>
      <c r="AF804" s="113"/>
      <c r="AG804" s="113"/>
      <c r="AH804" s="113"/>
      <c r="AI804" s="113"/>
      <c r="AJ804" s="113"/>
      <c r="AK804" s="113"/>
      <c r="AL804" s="113"/>
      <c r="AM804" s="113"/>
      <c r="AQ804" s="113"/>
      <c r="AS804" s="113"/>
      <c r="AT804" s="113"/>
      <c r="AU804" s="113"/>
      <c r="AV804" s="113"/>
    </row>
    <row r="805" spans="4:48"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D805" s="113"/>
      <c r="AE805" s="113"/>
      <c r="AF805" s="113"/>
      <c r="AG805" s="113"/>
      <c r="AH805" s="113"/>
      <c r="AI805" s="113"/>
      <c r="AJ805" s="113"/>
      <c r="AK805" s="113"/>
      <c r="AL805" s="113"/>
      <c r="AM805" s="113"/>
      <c r="AQ805" s="113"/>
      <c r="AS805" s="113"/>
      <c r="AT805" s="113"/>
      <c r="AU805" s="113"/>
      <c r="AV805" s="113"/>
    </row>
    <row r="806" spans="4:48"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D806" s="113"/>
      <c r="AE806" s="113"/>
      <c r="AF806" s="113"/>
      <c r="AG806" s="113"/>
      <c r="AH806" s="113"/>
      <c r="AI806" s="113"/>
      <c r="AJ806" s="113"/>
      <c r="AK806" s="113"/>
      <c r="AL806" s="113"/>
      <c r="AM806" s="113"/>
      <c r="AQ806" s="113"/>
      <c r="AS806" s="113"/>
      <c r="AT806" s="113"/>
      <c r="AU806" s="113"/>
      <c r="AV806" s="113"/>
    </row>
    <row r="807" spans="4:48"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D807" s="113"/>
      <c r="AE807" s="113"/>
      <c r="AF807" s="113"/>
      <c r="AG807" s="113"/>
      <c r="AH807" s="113"/>
      <c r="AI807" s="113"/>
      <c r="AJ807" s="113"/>
      <c r="AK807" s="113"/>
      <c r="AL807" s="113"/>
      <c r="AM807" s="113"/>
      <c r="AQ807" s="113"/>
      <c r="AS807" s="113"/>
      <c r="AT807" s="113"/>
      <c r="AU807" s="113"/>
      <c r="AV807" s="113"/>
    </row>
    <row r="808" spans="4:48"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D808" s="113"/>
      <c r="AE808" s="113"/>
      <c r="AF808" s="113"/>
      <c r="AG808" s="113"/>
      <c r="AH808" s="113"/>
      <c r="AI808" s="113"/>
      <c r="AJ808" s="113"/>
      <c r="AK808" s="113"/>
      <c r="AL808" s="113"/>
      <c r="AM808" s="113"/>
      <c r="AQ808" s="113"/>
      <c r="AS808" s="113"/>
      <c r="AT808" s="113"/>
      <c r="AU808" s="113"/>
      <c r="AV808" s="113"/>
    </row>
    <row r="809" spans="4:48"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D809" s="113"/>
      <c r="AE809" s="113"/>
      <c r="AF809" s="113"/>
      <c r="AG809" s="113"/>
      <c r="AH809" s="113"/>
      <c r="AI809" s="113"/>
      <c r="AJ809" s="113"/>
      <c r="AK809" s="113"/>
      <c r="AL809" s="113"/>
      <c r="AM809" s="113"/>
      <c r="AQ809" s="113"/>
      <c r="AS809" s="113"/>
      <c r="AT809" s="113"/>
      <c r="AU809" s="113"/>
      <c r="AV809" s="113"/>
    </row>
    <row r="810" spans="4:48"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D810" s="113"/>
      <c r="AE810" s="113"/>
      <c r="AF810" s="113"/>
      <c r="AG810" s="113"/>
      <c r="AH810" s="113"/>
      <c r="AI810" s="113"/>
      <c r="AJ810" s="113"/>
      <c r="AK810" s="113"/>
      <c r="AL810" s="113"/>
      <c r="AM810" s="113"/>
      <c r="AQ810" s="113"/>
      <c r="AS810" s="113"/>
      <c r="AT810" s="113"/>
      <c r="AU810" s="113"/>
      <c r="AV810" s="113"/>
    </row>
    <row r="811" spans="4:48"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D811" s="113"/>
      <c r="AE811" s="113"/>
      <c r="AF811" s="113"/>
      <c r="AG811" s="113"/>
      <c r="AH811" s="113"/>
      <c r="AI811" s="113"/>
      <c r="AJ811" s="113"/>
      <c r="AK811" s="113"/>
      <c r="AL811" s="113"/>
      <c r="AM811" s="113"/>
      <c r="AQ811" s="113"/>
      <c r="AS811" s="113"/>
      <c r="AT811" s="113"/>
      <c r="AU811" s="113"/>
      <c r="AV811" s="113"/>
    </row>
    <row r="812" spans="4:48"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D812" s="113"/>
      <c r="AE812" s="113"/>
      <c r="AF812" s="113"/>
      <c r="AG812" s="113"/>
      <c r="AH812" s="113"/>
      <c r="AI812" s="113"/>
      <c r="AJ812" s="113"/>
      <c r="AK812" s="113"/>
      <c r="AL812" s="113"/>
      <c r="AM812" s="113"/>
      <c r="AQ812" s="113"/>
      <c r="AS812" s="113"/>
      <c r="AT812" s="113"/>
      <c r="AU812" s="113"/>
      <c r="AV812" s="113"/>
    </row>
    <row r="813" spans="4:48"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D813" s="113"/>
      <c r="AE813" s="113"/>
      <c r="AF813" s="113"/>
      <c r="AG813" s="113"/>
      <c r="AH813" s="113"/>
      <c r="AI813" s="113"/>
      <c r="AJ813" s="113"/>
      <c r="AK813" s="113"/>
      <c r="AL813" s="113"/>
      <c r="AM813" s="113"/>
      <c r="AQ813" s="113"/>
      <c r="AS813" s="113"/>
      <c r="AT813" s="113"/>
      <c r="AU813" s="113"/>
      <c r="AV813" s="113"/>
    </row>
    <row r="814" spans="4:48"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D814" s="113"/>
      <c r="AE814" s="113"/>
      <c r="AF814" s="113"/>
      <c r="AG814" s="113"/>
      <c r="AH814" s="113"/>
      <c r="AI814" s="113"/>
      <c r="AJ814" s="113"/>
      <c r="AK814" s="113"/>
      <c r="AL814" s="113"/>
      <c r="AM814" s="113"/>
      <c r="AQ814" s="113"/>
      <c r="AS814" s="113"/>
      <c r="AT814" s="113"/>
      <c r="AU814" s="113"/>
      <c r="AV814" s="113"/>
    </row>
    <row r="815" spans="4:48"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D815" s="113"/>
      <c r="AE815" s="113"/>
      <c r="AF815" s="113"/>
      <c r="AG815" s="113"/>
      <c r="AH815" s="113"/>
      <c r="AI815" s="113"/>
      <c r="AJ815" s="113"/>
      <c r="AK815" s="113"/>
      <c r="AL815" s="113"/>
      <c r="AM815" s="113"/>
      <c r="AQ815" s="113"/>
      <c r="AS815" s="113"/>
      <c r="AT815" s="113"/>
      <c r="AU815" s="113"/>
      <c r="AV815" s="113"/>
    </row>
    <row r="816" spans="4:48"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D816" s="113"/>
      <c r="AE816" s="113"/>
      <c r="AF816" s="113"/>
      <c r="AG816" s="113"/>
      <c r="AH816" s="113"/>
      <c r="AI816" s="113"/>
      <c r="AJ816" s="113"/>
      <c r="AK816" s="113"/>
      <c r="AL816" s="113"/>
      <c r="AM816" s="113"/>
      <c r="AQ816" s="113"/>
      <c r="AS816" s="113"/>
      <c r="AT816" s="113"/>
      <c r="AU816" s="113"/>
      <c r="AV816" s="113"/>
    </row>
    <row r="817" spans="4:48"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D817" s="113"/>
      <c r="AE817" s="113"/>
      <c r="AF817" s="113"/>
      <c r="AG817" s="113"/>
      <c r="AH817" s="113"/>
      <c r="AI817" s="113"/>
      <c r="AJ817" s="113"/>
      <c r="AK817" s="113"/>
      <c r="AL817" s="113"/>
      <c r="AM817" s="113"/>
      <c r="AQ817" s="113"/>
      <c r="AS817" s="113"/>
      <c r="AT817" s="113"/>
      <c r="AU817" s="113"/>
      <c r="AV817" s="113"/>
    </row>
    <row r="818" spans="4:48"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D818" s="113"/>
      <c r="AE818" s="113"/>
      <c r="AF818" s="113"/>
      <c r="AG818" s="113"/>
      <c r="AH818" s="113"/>
      <c r="AI818" s="113"/>
      <c r="AJ818" s="113"/>
      <c r="AK818" s="113"/>
      <c r="AL818" s="113"/>
      <c r="AM818" s="113"/>
      <c r="AQ818" s="113"/>
      <c r="AS818" s="113"/>
      <c r="AT818" s="113"/>
      <c r="AU818" s="113"/>
      <c r="AV818" s="113"/>
    </row>
    <row r="819" spans="4:48"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D819" s="113"/>
      <c r="AE819" s="113"/>
      <c r="AF819" s="113"/>
      <c r="AG819" s="113"/>
      <c r="AH819" s="113"/>
      <c r="AI819" s="113"/>
      <c r="AJ819" s="113"/>
      <c r="AK819" s="113"/>
      <c r="AL819" s="113"/>
      <c r="AM819" s="113"/>
      <c r="AQ819" s="113"/>
      <c r="AS819" s="113"/>
      <c r="AT819" s="113"/>
      <c r="AU819" s="113"/>
      <c r="AV819" s="113"/>
    </row>
    <row r="820" spans="4:48"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D820" s="113"/>
      <c r="AE820" s="113"/>
      <c r="AF820" s="113"/>
      <c r="AG820" s="113"/>
      <c r="AH820" s="113"/>
      <c r="AI820" s="113"/>
      <c r="AJ820" s="113"/>
      <c r="AK820" s="113"/>
      <c r="AL820" s="113"/>
      <c r="AM820" s="113"/>
      <c r="AQ820" s="113"/>
      <c r="AS820" s="113"/>
      <c r="AT820" s="113"/>
      <c r="AU820" s="113"/>
      <c r="AV820" s="113"/>
    </row>
    <row r="821" spans="4:48"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D821" s="113"/>
      <c r="AE821" s="113"/>
      <c r="AF821" s="113"/>
      <c r="AG821" s="113"/>
      <c r="AH821" s="113"/>
      <c r="AI821" s="113"/>
      <c r="AJ821" s="113"/>
      <c r="AK821" s="113"/>
      <c r="AL821" s="113"/>
      <c r="AM821" s="113"/>
      <c r="AQ821" s="113"/>
      <c r="AS821" s="113"/>
      <c r="AT821" s="113"/>
      <c r="AU821" s="113"/>
      <c r="AV821" s="113"/>
    </row>
    <row r="822" spans="4:48"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D822" s="113"/>
      <c r="AE822" s="113"/>
      <c r="AF822" s="113"/>
      <c r="AG822" s="113"/>
      <c r="AH822" s="113"/>
      <c r="AI822" s="113"/>
      <c r="AJ822" s="113"/>
      <c r="AK822" s="113"/>
      <c r="AL822" s="113"/>
      <c r="AM822" s="113"/>
      <c r="AQ822" s="113"/>
      <c r="AS822" s="113"/>
      <c r="AT822" s="113"/>
      <c r="AU822" s="113"/>
      <c r="AV822" s="113"/>
    </row>
    <row r="823" spans="4:48"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D823" s="113"/>
      <c r="AE823" s="113"/>
      <c r="AF823" s="113"/>
      <c r="AG823" s="113"/>
      <c r="AH823" s="113"/>
      <c r="AI823" s="113"/>
      <c r="AJ823" s="113"/>
      <c r="AK823" s="113"/>
      <c r="AL823" s="113"/>
      <c r="AM823" s="113"/>
      <c r="AQ823" s="113"/>
      <c r="AS823" s="113"/>
      <c r="AT823" s="113"/>
      <c r="AU823" s="113"/>
      <c r="AV823" s="113"/>
    </row>
    <row r="824" spans="4:48"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D824" s="113"/>
      <c r="AE824" s="113"/>
      <c r="AF824" s="113"/>
      <c r="AG824" s="113"/>
      <c r="AH824" s="113"/>
      <c r="AI824" s="113"/>
      <c r="AJ824" s="113"/>
      <c r="AK824" s="113"/>
      <c r="AL824" s="113"/>
      <c r="AM824" s="113"/>
      <c r="AQ824" s="113"/>
      <c r="AS824" s="113"/>
      <c r="AT824" s="113"/>
      <c r="AU824" s="113"/>
      <c r="AV824" s="113"/>
    </row>
    <row r="825" spans="4:48"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D825" s="113"/>
      <c r="AE825" s="113"/>
      <c r="AF825" s="113"/>
      <c r="AG825" s="113"/>
      <c r="AH825" s="113"/>
      <c r="AI825" s="113"/>
      <c r="AJ825" s="113"/>
      <c r="AK825" s="113"/>
      <c r="AL825" s="113"/>
      <c r="AM825" s="113"/>
      <c r="AQ825" s="113"/>
      <c r="AS825" s="113"/>
      <c r="AT825" s="113"/>
      <c r="AU825" s="113"/>
      <c r="AV825" s="113"/>
    </row>
    <row r="826" spans="4:48"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D826" s="113"/>
      <c r="AE826" s="113"/>
      <c r="AF826" s="113"/>
      <c r="AG826" s="113"/>
      <c r="AH826" s="113"/>
      <c r="AI826" s="113"/>
      <c r="AJ826" s="113"/>
      <c r="AK826" s="113"/>
      <c r="AL826" s="113"/>
      <c r="AM826" s="113"/>
      <c r="AQ826" s="113"/>
      <c r="AS826" s="113"/>
      <c r="AT826" s="113"/>
      <c r="AU826" s="113"/>
      <c r="AV826" s="113"/>
    </row>
    <row r="827" spans="4:48"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D827" s="113"/>
      <c r="AE827" s="113"/>
      <c r="AF827" s="113"/>
      <c r="AG827" s="113"/>
      <c r="AH827" s="113"/>
      <c r="AI827" s="113"/>
      <c r="AJ827" s="113"/>
      <c r="AK827" s="113"/>
      <c r="AL827" s="113"/>
      <c r="AM827" s="113"/>
      <c r="AQ827" s="113"/>
      <c r="AS827" s="113"/>
      <c r="AT827" s="113"/>
      <c r="AU827" s="113"/>
      <c r="AV827" s="113"/>
    </row>
    <row r="828" spans="4:48"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D828" s="113"/>
      <c r="AE828" s="113"/>
      <c r="AF828" s="113"/>
      <c r="AG828" s="113"/>
      <c r="AH828" s="113"/>
      <c r="AI828" s="113"/>
      <c r="AJ828" s="113"/>
      <c r="AK828" s="113"/>
      <c r="AL828" s="113"/>
      <c r="AM828" s="113"/>
      <c r="AQ828" s="113"/>
      <c r="AS828" s="113"/>
      <c r="AT828" s="113"/>
      <c r="AU828" s="113"/>
      <c r="AV828" s="113"/>
    </row>
    <row r="829" spans="4:48"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D829" s="113"/>
      <c r="AE829" s="113"/>
      <c r="AF829" s="113"/>
      <c r="AG829" s="113"/>
      <c r="AH829" s="113"/>
      <c r="AI829" s="113"/>
      <c r="AJ829" s="113"/>
      <c r="AK829" s="113"/>
      <c r="AL829" s="113"/>
      <c r="AM829" s="113"/>
      <c r="AQ829" s="113"/>
      <c r="AS829" s="113"/>
      <c r="AT829" s="113"/>
      <c r="AU829" s="113"/>
      <c r="AV829" s="113"/>
    </row>
    <row r="830" spans="4:48"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D830" s="113"/>
      <c r="AE830" s="113"/>
      <c r="AF830" s="113"/>
      <c r="AG830" s="113"/>
      <c r="AH830" s="113"/>
      <c r="AI830" s="113"/>
      <c r="AJ830" s="113"/>
      <c r="AK830" s="113"/>
      <c r="AL830" s="113"/>
      <c r="AM830" s="113"/>
      <c r="AQ830" s="113"/>
      <c r="AS830" s="113"/>
      <c r="AT830" s="113"/>
      <c r="AU830" s="113"/>
      <c r="AV830" s="113"/>
    </row>
    <row r="831" spans="4:48"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D831" s="113"/>
      <c r="AE831" s="113"/>
      <c r="AF831" s="113"/>
      <c r="AG831" s="113"/>
      <c r="AH831" s="113"/>
      <c r="AI831" s="113"/>
      <c r="AJ831" s="113"/>
      <c r="AK831" s="113"/>
      <c r="AL831" s="113"/>
      <c r="AM831" s="113"/>
      <c r="AQ831" s="113"/>
      <c r="AS831" s="113"/>
      <c r="AT831" s="113"/>
      <c r="AU831" s="113"/>
      <c r="AV831" s="113"/>
    </row>
    <row r="832" spans="4:48"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D832" s="113"/>
      <c r="AE832" s="113"/>
      <c r="AF832" s="113"/>
      <c r="AG832" s="113"/>
      <c r="AH832" s="113"/>
      <c r="AI832" s="113"/>
      <c r="AJ832" s="113"/>
      <c r="AK832" s="113"/>
      <c r="AL832" s="113"/>
      <c r="AM832" s="113"/>
      <c r="AQ832" s="113"/>
      <c r="AS832" s="113"/>
      <c r="AT832" s="113"/>
      <c r="AU832" s="113"/>
      <c r="AV832" s="113"/>
    </row>
    <row r="833" spans="4:48"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D833" s="113"/>
      <c r="AE833" s="113"/>
      <c r="AF833" s="113"/>
      <c r="AG833" s="113"/>
      <c r="AH833" s="113"/>
      <c r="AI833" s="113"/>
      <c r="AJ833" s="113"/>
      <c r="AK833" s="113"/>
      <c r="AL833" s="113"/>
      <c r="AM833" s="113"/>
      <c r="AQ833" s="113"/>
      <c r="AS833" s="113"/>
      <c r="AT833" s="113"/>
      <c r="AU833" s="113"/>
      <c r="AV833" s="113"/>
    </row>
    <row r="834" spans="4:48"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D834" s="113"/>
      <c r="AE834" s="113"/>
      <c r="AF834" s="113"/>
      <c r="AG834" s="113"/>
      <c r="AH834" s="113"/>
      <c r="AI834" s="113"/>
      <c r="AJ834" s="113"/>
      <c r="AK834" s="113"/>
      <c r="AL834" s="113"/>
      <c r="AM834" s="113"/>
      <c r="AQ834" s="113"/>
      <c r="AS834" s="113"/>
      <c r="AT834" s="113"/>
      <c r="AU834" s="113"/>
      <c r="AV834" s="113"/>
    </row>
    <row r="835" spans="4:48"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D835" s="113"/>
      <c r="AE835" s="113"/>
      <c r="AF835" s="113"/>
      <c r="AG835" s="113"/>
      <c r="AH835" s="113"/>
      <c r="AI835" s="113"/>
      <c r="AJ835" s="113"/>
      <c r="AK835" s="113"/>
      <c r="AL835" s="113"/>
      <c r="AM835" s="113"/>
      <c r="AQ835" s="113"/>
      <c r="AS835" s="113"/>
      <c r="AT835" s="113"/>
      <c r="AU835" s="113"/>
      <c r="AV835" s="113"/>
    </row>
    <row r="836" spans="4:48"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D836" s="113"/>
      <c r="AE836" s="113"/>
      <c r="AF836" s="113"/>
      <c r="AG836" s="113"/>
      <c r="AH836" s="113"/>
      <c r="AI836" s="113"/>
      <c r="AJ836" s="113"/>
      <c r="AK836" s="113"/>
      <c r="AL836" s="113"/>
      <c r="AM836" s="113"/>
      <c r="AQ836" s="113"/>
      <c r="AS836" s="113"/>
      <c r="AT836" s="113"/>
      <c r="AU836" s="113"/>
      <c r="AV836" s="113"/>
    </row>
    <row r="837" spans="4:48"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D837" s="113"/>
      <c r="AE837" s="113"/>
      <c r="AF837" s="113"/>
      <c r="AG837" s="113"/>
      <c r="AH837" s="113"/>
      <c r="AI837" s="113"/>
      <c r="AJ837" s="113"/>
      <c r="AK837" s="113"/>
      <c r="AL837" s="113"/>
      <c r="AM837" s="113"/>
      <c r="AQ837" s="113"/>
      <c r="AS837" s="113"/>
      <c r="AT837" s="113"/>
      <c r="AU837" s="113"/>
      <c r="AV837" s="113"/>
    </row>
    <row r="838" spans="4:48"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D838" s="113"/>
      <c r="AE838" s="113"/>
      <c r="AF838" s="113"/>
      <c r="AG838" s="113"/>
      <c r="AH838" s="113"/>
      <c r="AI838" s="113"/>
      <c r="AJ838" s="113"/>
      <c r="AK838" s="113"/>
      <c r="AL838" s="113"/>
      <c r="AM838" s="113"/>
      <c r="AQ838" s="113"/>
      <c r="AS838" s="113"/>
      <c r="AT838" s="113"/>
      <c r="AU838" s="113"/>
      <c r="AV838" s="113"/>
    </row>
    <row r="839" spans="4:48"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D839" s="113"/>
      <c r="AE839" s="113"/>
      <c r="AF839" s="113"/>
      <c r="AG839" s="113"/>
      <c r="AH839" s="113"/>
      <c r="AI839" s="113"/>
      <c r="AJ839" s="113"/>
      <c r="AK839" s="113"/>
      <c r="AL839" s="113"/>
      <c r="AM839" s="113"/>
      <c r="AQ839" s="113"/>
      <c r="AS839" s="113"/>
      <c r="AT839" s="113"/>
      <c r="AU839" s="113"/>
      <c r="AV839" s="113"/>
    </row>
    <row r="840" spans="4:48"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D840" s="113"/>
      <c r="AE840" s="113"/>
      <c r="AF840" s="113"/>
      <c r="AG840" s="113"/>
      <c r="AH840" s="113"/>
      <c r="AI840" s="113"/>
      <c r="AJ840" s="113"/>
      <c r="AK840" s="113"/>
      <c r="AL840" s="113"/>
      <c r="AM840" s="113"/>
      <c r="AQ840" s="113"/>
      <c r="AS840" s="113"/>
      <c r="AT840" s="113"/>
      <c r="AU840" s="113"/>
      <c r="AV840" s="113"/>
    </row>
    <row r="841" spans="4:48"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D841" s="113"/>
      <c r="AE841" s="113"/>
      <c r="AF841" s="113"/>
      <c r="AG841" s="113"/>
      <c r="AH841" s="113"/>
      <c r="AI841" s="113"/>
      <c r="AJ841" s="113"/>
      <c r="AK841" s="113"/>
      <c r="AL841" s="113"/>
      <c r="AM841" s="113"/>
      <c r="AQ841" s="113"/>
      <c r="AS841" s="113"/>
      <c r="AT841" s="113"/>
      <c r="AU841" s="113"/>
      <c r="AV841" s="113"/>
    </row>
    <row r="842" spans="4:48"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D842" s="113"/>
      <c r="AE842" s="113"/>
      <c r="AF842" s="113"/>
      <c r="AG842" s="113"/>
      <c r="AH842" s="113"/>
      <c r="AI842" s="113"/>
      <c r="AJ842" s="113"/>
      <c r="AK842" s="113"/>
      <c r="AL842" s="113"/>
      <c r="AM842" s="113"/>
      <c r="AQ842" s="113"/>
      <c r="AS842" s="113"/>
      <c r="AT842" s="113"/>
      <c r="AU842" s="113"/>
      <c r="AV842" s="113"/>
    </row>
    <row r="843" spans="4:48"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D843" s="113"/>
      <c r="AE843" s="113"/>
      <c r="AF843" s="113"/>
      <c r="AG843" s="113"/>
      <c r="AH843" s="113"/>
      <c r="AI843" s="113"/>
      <c r="AJ843" s="113"/>
      <c r="AK843" s="113"/>
      <c r="AL843" s="113"/>
      <c r="AM843" s="113"/>
      <c r="AQ843" s="113"/>
      <c r="AS843" s="113"/>
      <c r="AT843" s="113"/>
      <c r="AU843" s="113"/>
      <c r="AV843" s="113"/>
    </row>
    <row r="844" spans="4:48"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D844" s="113"/>
      <c r="AE844" s="113"/>
      <c r="AF844" s="113"/>
      <c r="AG844" s="113"/>
      <c r="AH844" s="113"/>
      <c r="AI844" s="113"/>
      <c r="AJ844" s="113"/>
      <c r="AK844" s="113"/>
      <c r="AL844" s="113"/>
      <c r="AM844" s="113"/>
      <c r="AQ844" s="113"/>
      <c r="AS844" s="113"/>
      <c r="AT844" s="113"/>
      <c r="AU844" s="113"/>
      <c r="AV844" s="113"/>
    </row>
    <row r="845" spans="4:48"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D845" s="113"/>
      <c r="AE845" s="113"/>
      <c r="AF845" s="113"/>
      <c r="AG845" s="113"/>
      <c r="AH845" s="113"/>
      <c r="AI845" s="113"/>
      <c r="AJ845" s="113"/>
      <c r="AK845" s="113"/>
      <c r="AL845" s="113"/>
      <c r="AM845" s="113"/>
      <c r="AQ845" s="113"/>
      <c r="AS845" s="113"/>
      <c r="AT845" s="113"/>
      <c r="AU845" s="113"/>
      <c r="AV845" s="113"/>
    </row>
    <row r="846" spans="4:48"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D846" s="113"/>
      <c r="AE846" s="113"/>
      <c r="AF846" s="113"/>
      <c r="AG846" s="113"/>
      <c r="AH846" s="113"/>
      <c r="AI846" s="113"/>
      <c r="AJ846" s="113"/>
      <c r="AK846" s="113"/>
      <c r="AL846" s="113"/>
      <c r="AM846" s="113"/>
      <c r="AQ846" s="113"/>
      <c r="AS846" s="113"/>
      <c r="AT846" s="113"/>
      <c r="AU846" s="113"/>
      <c r="AV846" s="113"/>
    </row>
    <row r="847" spans="4:48"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D847" s="113"/>
      <c r="AE847" s="113"/>
      <c r="AF847" s="113"/>
      <c r="AG847" s="113"/>
      <c r="AH847" s="113"/>
      <c r="AI847" s="113"/>
      <c r="AJ847" s="113"/>
      <c r="AK847" s="113"/>
      <c r="AL847" s="113"/>
      <c r="AM847" s="113"/>
      <c r="AQ847" s="113"/>
      <c r="AS847" s="113"/>
      <c r="AT847" s="113"/>
      <c r="AU847" s="113"/>
      <c r="AV847" s="113"/>
    </row>
    <row r="848" spans="4:48"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D848" s="113"/>
      <c r="AE848" s="113"/>
      <c r="AF848" s="113"/>
      <c r="AG848" s="113"/>
      <c r="AH848" s="113"/>
      <c r="AI848" s="113"/>
      <c r="AJ848" s="113"/>
      <c r="AK848" s="113"/>
      <c r="AL848" s="113"/>
      <c r="AM848" s="113"/>
      <c r="AQ848" s="113"/>
      <c r="AS848" s="113"/>
      <c r="AT848" s="113"/>
      <c r="AU848" s="113"/>
      <c r="AV848" s="113"/>
    </row>
    <row r="849" spans="4:48"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D849" s="113"/>
      <c r="AE849" s="113"/>
      <c r="AF849" s="113"/>
      <c r="AG849" s="113"/>
      <c r="AH849" s="113"/>
      <c r="AI849" s="113"/>
      <c r="AJ849" s="113"/>
      <c r="AK849" s="113"/>
      <c r="AL849" s="113"/>
      <c r="AM849" s="113"/>
      <c r="AQ849" s="113"/>
      <c r="AS849" s="113"/>
      <c r="AT849" s="113"/>
      <c r="AU849" s="113"/>
      <c r="AV849" s="113"/>
    </row>
    <row r="850" spans="4:48"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D850" s="113"/>
      <c r="AE850" s="113"/>
      <c r="AF850" s="113"/>
      <c r="AG850" s="113"/>
      <c r="AH850" s="113"/>
      <c r="AI850" s="113"/>
      <c r="AJ850" s="113"/>
      <c r="AK850" s="113"/>
      <c r="AL850" s="113"/>
      <c r="AM850" s="113"/>
      <c r="AQ850" s="113"/>
      <c r="AS850" s="113"/>
      <c r="AT850" s="113"/>
      <c r="AU850" s="113"/>
      <c r="AV850" s="113"/>
    </row>
    <row r="851" spans="4:48"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D851" s="113"/>
      <c r="AE851" s="113"/>
      <c r="AF851" s="113"/>
      <c r="AG851" s="113"/>
      <c r="AH851" s="113"/>
      <c r="AI851" s="113"/>
      <c r="AJ851" s="113"/>
      <c r="AK851" s="113"/>
      <c r="AL851" s="113"/>
      <c r="AM851" s="113"/>
      <c r="AQ851" s="113"/>
      <c r="AS851" s="113"/>
      <c r="AT851" s="113"/>
      <c r="AU851" s="113"/>
      <c r="AV851" s="113"/>
    </row>
    <row r="852" spans="4:48"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D852" s="113"/>
      <c r="AE852" s="113"/>
      <c r="AF852" s="113"/>
      <c r="AG852" s="113"/>
      <c r="AH852" s="113"/>
      <c r="AI852" s="113"/>
      <c r="AJ852" s="113"/>
      <c r="AK852" s="113"/>
      <c r="AL852" s="113"/>
      <c r="AM852" s="113"/>
      <c r="AQ852" s="113"/>
      <c r="AS852" s="113"/>
      <c r="AT852" s="113"/>
      <c r="AU852" s="113"/>
      <c r="AV852" s="113"/>
    </row>
    <row r="853" spans="4:48"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D853" s="113"/>
      <c r="AE853" s="113"/>
      <c r="AF853" s="113"/>
      <c r="AG853" s="113"/>
      <c r="AH853" s="113"/>
      <c r="AI853" s="113"/>
      <c r="AJ853" s="113"/>
      <c r="AK853" s="113"/>
      <c r="AL853" s="113"/>
      <c r="AM853" s="113"/>
      <c r="AQ853" s="113"/>
      <c r="AS853" s="113"/>
      <c r="AT853" s="113"/>
      <c r="AU853" s="113"/>
      <c r="AV853" s="113"/>
    </row>
    <row r="854" spans="4:48"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D854" s="113"/>
      <c r="AE854" s="113"/>
      <c r="AF854" s="113"/>
      <c r="AG854" s="113"/>
      <c r="AH854" s="113"/>
      <c r="AI854" s="113"/>
      <c r="AJ854" s="113"/>
      <c r="AK854" s="113"/>
      <c r="AL854" s="113"/>
      <c r="AM854" s="113"/>
      <c r="AQ854" s="113"/>
      <c r="AS854" s="113"/>
      <c r="AT854" s="113"/>
      <c r="AU854" s="113"/>
      <c r="AV854" s="113"/>
    </row>
    <row r="855" spans="4:48"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D855" s="113"/>
      <c r="AE855" s="113"/>
      <c r="AF855" s="113"/>
      <c r="AG855" s="113"/>
      <c r="AH855" s="113"/>
      <c r="AI855" s="113"/>
      <c r="AJ855" s="113"/>
      <c r="AK855" s="113"/>
      <c r="AL855" s="113"/>
      <c r="AM855" s="113"/>
      <c r="AQ855" s="113"/>
      <c r="AS855" s="113"/>
      <c r="AT855" s="113"/>
      <c r="AU855" s="113"/>
      <c r="AV855" s="113"/>
    </row>
    <row r="856" spans="4:48"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D856" s="113"/>
      <c r="AE856" s="113"/>
      <c r="AF856" s="113"/>
      <c r="AG856" s="113"/>
      <c r="AH856" s="113"/>
      <c r="AI856" s="113"/>
      <c r="AJ856" s="113"/>
      <c r="AK856" s="113"/>
      <c r="AL856" s="113"/>
      <c r="AM856" s="113"/>
      <c r="AQ856" s="113"/>
      <c r="AS856" s="113"/>
      <c r="AT856" s="113"/>
      <c r="AU856" s="113"/>
      <c r="AV856" s="113"/>
    </row>
    <row r="857" spans="4:48"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D857" s="113"/>
      <c r="AE857" s="113"/>
      <c r="AF857" s="113"/>
      <c r="AG857" s="113"/>
      <c r="AH857" s="113"/>
      <c r="AI857" s="113"/>
      <c r="AJ857" s="113"/>
      <c r="AK857" s="113"/>
      <c r="AL857" s="113"/>
      <c r="AM857" s="113"/>
      <c r="AQ857" s="113"/>
      <c r="AS857" s="113"/>
      <c r="AT857" s="113"/>
      <c r="AU857" s="113"/>
      <c r="AV857" s="113"/>
    </row>
    <row r="858" spans="4:48"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D858" s="113"/>
      <c r="AE858" s="113"/>
      <c r="AF858" s="113"/>
      <c r="AG858" s="113"/>
      <c r="AH858" s="113"/>
      <c r="AI858" s="113"/>
      <c r="AJ858" s="113"/>
      <c r="AK858" s="113"/>
      <c r="AL858" s="113"/>
      <c r="AM858" s="113"/>
      <c r="AQ858" s="113"/>
      <c r="AS858" s="113"/>
      <c r="AT858" s="113"/>
      <c r="AU858" s="113"/>
      <c r="AV858" s="113"/>
    </row>
    <row r="859" spans="4:48"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D859" s="113"/>
      <c r="AE859" s="113"/>
      <c r="AF859" s="113"/>
      <c r="AG859" s="113"/>
      <c r="AH859" s="113"/>
      <c r="AI859" s="113"/>
      <c r="AJ859" s="113"/>
      <c r="AK859" s="113"/>
      <c r="AL859" s="113"/>
      <c r="AM859" s="113"/>
      <c r="AQ859" s="113"/>
      <c r="AS859" s="113"/>
      <c r="AT859" s="113"/>
      <c r="AU859" s="113"/>
      <c r="AV859" s="113"/>
    </row>
    <row r="860" spans="4:48"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D860" s="113"/>
      <c r="AE860" s="113"/>
      <c r="AF860" s="113"/>
      <c r="AG860" s="113"/>
      <c r="AH860" s="113"/>
      <c r="AI860" s="113"/>
      <c r="AJ860" s="113"/>
      <c r="AK860" s="113"/>
      <c r="AL860" s="113"/>
      <c r="AM860" s="113"/>
      <c r="AQ860" s="113"/>
      <c r="AS860" s="113"/>
      <c r="AT860" s="113"/>
      <c r="AU860" s="113"/>
      <c r="AV860" s="113"/>
    </row>
    <row r="861" spans="4:48"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D861" s="113"/>
      <c r="AE861" s="113"/>
      <c r="AF861" s="113"/>
      <c r="AG861" s="113"/>
      <c r="AH861" s="113"/>
      <c r="AI861" s="113"/>
      <c r="AJ861" s="113"/>
      <c r="AK861" s="113"/>
      <c r="AL861" s="113"/>
      <c r="AM861" s="113"/>
      <c r="AQ861" s="113"/>
      <c r="AS861" s="113"/>
      <c r="AT861" s="113"/>
      <c r="AU861" s="113"/>
      <c r="AV861" s="113"/>
    </row>
    <row r="862" spans="4:48"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D862" s="113"/>
      <c r="AE862" s="113"/>
      <c r="AF862" s="113"/>
      <c r="AG862" s="113"/>
      <c r="AH862" s="113"/>
      <c r="AI862" s="113"/>
      <c r="AJ862" s="113"/>
      <c r="AK862" s="113"/>
      <c r="AL862" s="113"/>
      <c r="AM862" s="113"/>
      <c r="AQ862" s="113"/>
      <c r="AS862" s="113"/>
      <c r="AT862" s="113"/>
      <c r="AU862" s="113"/>
      <c r="AV862" s="113"/>
    </row>
    <row r="863" spans="4:48"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D863" s="113"/>
      <c r="AE863" s="113"/>
      <c r="AF863" s="113"/>
      <c r="AG863" s="113"/>
      <c r="AH863" s="113"/>
      <c r="AI863" s="113"/>
      <c r="AJ863" s="113"/>
      <c r="AK863" s="113"/>
      <c r="AL863" s="113"/>
      <c r="AM863" s="113"/>
      <c r="AQ863" s="113"/>
      <c r="AS863" s="113"/>
      <c r="AT863" s="113"/>
      <c r="AU863" s="113"/>
      <c r="AV863" s="113"/>
    </row>
    <row r="864" spans="4:48"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D864" s="113"/>
      <c r="AE864" s="113"/>
      <c r="AF864" s="113"/>
      <c r="AG864" s="113"/>
      <c r="AH864" s="113"/>
      <c r="AI864" s="113"/>
      <c r="AJ864" s="113"/>
      <c r="AK864" s="113"/>
      <c r="AL864" s="113"/>
      <c r="AM864" s="113"/>
      <c r="AQ864" s="113"/>
      <c r="AS864" s="113"/>
      <c r="AT864" s="113"/>
      <c r="AU864" s="113"/>
      <c r="AV864" s="113"/>
    </row>
    <row r="865" spans="4:48"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D865" s="113"/>
      <c r="AE865" s="113"/>
      <c r="AF865" s="113"/>
      <c r="AG865" s="113"/>
      <c r="AH865" s="113"/>
      <c r="AI865" s="113"/>
      <c r="AJ865" s="113"/>
      <c r="AK865" s="113"/>
      <c r="AL865" s="113"/>
      <c r="AM865" s="113"/>
      <c r="AQ865" s="113"/>
      <c r="AS865" s="113"/>
      <c r="AT865" s="113"/>
      <c r="AU865" s="113"/>
      <c r="AV865" s="113"/>
    </row>
    <row r="866" spans="4:48"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D866" s="113"/>
      <c r="AE866" s="113"/>
      <c r="AF866" s="113"/>
      <c r="AG866" s="113"/>
      <c r="AH866" s="113"/>
      <c r="AI866" s="113"/>
      <c r="AJ866" s="113"/>
      <c r="AK866" s="113"/>
      <c r="AL866" s="113"/>
      <c r="AM866" s="113"/>
      <c r="AQ866" s="113"/>
      <c r="AS866" s="113"/>
      <c r="AT866" s="113"/>
      <c r="AU866" s="113"/>
      <c r="AV866" s="113"/>
    </row>
    <row r="867" spans="4:48"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D867" s="113"/>
      <c r="AE867" s="113"/>
      <c r="AF867" s="113"/>
      <c r="AG867" s="113"/>
      <c r="AH867" s="113"/>
      <c r="AI867" s="113"/>
      <c r="AJ867" s="113"/>
      <c r="AK867" s="113"/>
      <c r="AL867" s="113"/>
      <c r="AM867" s="113"/>
      <c r="AQ867" s="113"/>
      <c r="AS867" s="113"/>
      <c r="AT867" s="113"/>
      <c r="AU867" s="113"/>
      <c r="AV867" s="113"/>
    </row>
    <row r="868" spans="4:48"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D868" s="113"/>
      <c r="AE868" s="113"/>
      <c r="AF868" s="113"/>
      <c r="AG868" s="113"/>
      <c r="AH868" s="113"/>
      <c r="AI868" s="113"/>
      <c r="AJ868" s="113"/>
      <c r="AK868" s="113"/>
      <c r="AL868" s="113"/>
      <c r="AM868" s="113"/>
      <c r="AQ868" s="113"/>
      <c r="AS868" s="113"/>
      <c r="AT868" s="113"/>
      <c r="AU868" s="113"/>
      <c r="AV868" s="113"/>
    </row>
    <row r="869" spans="4:48"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D869" s="113"/>
      <c r="AE869" s="113"/>
      <c r="AF869" s="113"/>
      <c r="AG869" s="113"/>
      <c r="AH869" s="113"/>
      <c r="AI869" s="113"/>
      <c r="AJ869" s="113"/>
      <c r="AK869" s="113"/>
      <c r="AL869" s="113"/>
      <c r="AM869" s="113"/>
      <c r="AQ869" s="113"/>
      <c r="AS869" s="113"/>
      <c r="AT869" s="113"/>
      <c r="AU869" s="113"/>
      <c r="AV869" s="113"/>
    </row>
    <row r="870" spans="4:48"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D870" s="113"/>
      <c r="AE870" s="113"/>
      <c r="AF870" s="113"/>
      <c r="AG870" s="113"/>
      <c r="AH870" s="113"/>
      <c r="AI870" s="113"/>
      <c r="AJ870" s="113"/>
      <c r="AK870" s="113"/>
      <c r="AL870" s="113"/>
      <c r="AM870" s="113"/>
      <c r="AQ870" s="113"/>
      <c r="AS870" s="113"/>
      <c r="AT870" s="113"/>
      <c r="AU870" s="113"/>
      <c r="AV870" s="113"/>
    </row>
    <row r="871" spans="4:48"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D871" s="113"/>
      <c r="AE871" s="113"/>
      <c r="AF871" s="113"/>
      <c r="AG871" s="113"/>
      <c r="AH871" s="113"/>
      <c r="AI871" s="113"/>
      <c r="AJ871" s="113"/>
      <c r="AK871" s="113"/>
      <c r="AL871" s="113"/>
      <c r="AM871" s="113"/>
      <c r="AQ871" s="113"/>
      <c r="AS871" s="113"/>
      <c r="AT871" s="113"/>
      <c r="AU871" s="113"/>
      <c r="AV871" s="113"/>
    </row>
    <row r="872" spans="4:48"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D872" s="113"/>
      <c r="AE872" s="113"/>
      <c r="AF872" s="113"/>
      <c r="AG872" s="113"/>
      <c r="AH872" s="113"/>
      <c r="AI872" s="113"/>
      <c r="AJ872" s="113"/>
      <c r="AK872" s="113"/>
      <c r="AL872" s="113"/>
      <c r="AM872" s="113"/>
      <c r="AQ872" s="113"/>
      <c r="AS872" s="113"/>
      <c r="AT872" s="113"/>
      <c r="AU872" s="113"/>
      <c r="AV872" s="113"/>
    </row>
    <row r="873" spans="4:48"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D873" s="113"/>
      <c r="AE873" s="113"/>
      <c r="AF873" s="113"/>
      <c r="AG873" s="113"/>
      <c r="AH873" s="113"/>
      <c r="AI873" s="113"/>
      <c r="AJ873" s="113"/>
      <c r="AK873" s="113"/>
      <c r="AL873" s="113"/>
      <c r="AM873" s="113"/>
      <c r="AQ873" s="113"/>
      <c r="AS873" s="113"/>
      <c r="AT873" s="113"/>
      <c r="AU873" s="113"/>
      <c r="AV873" s="113"/>
    </row>
    <row r="874" spans="4:48"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D874" s="113"/>
      <c r="AE874" s="113"/>
      <c r="AF874" s="113"/>
      <c r="AG874" s="113"/>
      <c r="AH874" s="113"/>
      <c r="AI874" s="113"/>
      <c r="AJ874" s="113"/>
      <c r="AK874" s="113"/>
      <c r="AL874" s="113"/>
      <c r="AM874" s="113"/>
      <c r="AQ874" s="113"/>
      <c r="AS874" s="113"/>
      <c r="AT874" s="113"/>
      <c r="AU874" s="113"/>
      <c r="AV874" s="113"/>
    </row>
    <row r="875" spans="4:48"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D875" s="113"/>
      <c r="AE875" s="113"/>
      <c r="AF875" s="113"/>
      <c r="AG875" s="113"/>
      <c r="AH875" s="113"/>
      <c r="AI875" s="113"/>
      <c r="AJ875" s="113"/>
      <c r="AK875" s="113"/>
      <c r="AL875" s="113"/>
      <c r="AM875" s="113"/>
      <c r="AQ875" s="113"/>
      <c r="AS875" s="113"/>
      <c r="AT875" s="113"/>
      <c r="AU875" s="113"/>
      <c r="AV875" s="113"/>
    </row>
    <row r="876" spans="4:48"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D876" s="113"/>
      <c r="AE876" s="113"/>
      <c r="AF876" s="113"/>
      <c r="AG876" s="113"/>
      <c r="AH876" s="113"/>
      <c r="AI876" s="113"/>
      <c r="AJ876" s="113"/>
      <c r="AK876" s="113"/>
      <c r="AL876" s="113"/>
      <c r="AM876" s="113"/>
      <c r="AQ876" s="113"/>
      <c r="AS876" s="113"/>
      <c r="AT876" s="113"/>
      <c r="AU876" s="113"/>
      <c r="AV876" s="113"/>
    </row>
    <row r="877" spans="4:48"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D877" s="113"/>
      <c r="AE877" s="113"/>
      <c r="AF877" s="113"/>
      <c r="AG877" s="113"/>
      <c r="AH877" s="113"/>
      <c r="AI877" s="113"/>
      <c r="AJ877" s="113"/>
      <c r="AK877" s="113"/>
      <c r="AL877" s="113"/>
      <c r="AM877" s="113"/>
      <c r="AQ877" s="113"/>
      <c r="AS877" s="113"/>
      <c r="AT877" s="113"/>
      <c r="AU877" s="113"/>
      <c r="AV877" s="113"/>
    </row>
    <row r="878" spans="4:48"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D878" s="113"/>
      <c r="AE878" s="113"/>
      <c r="AF878" s="113"/>
      <c r="AG878" s="113"/>
      <c r="AH878" s="113"/>
      <c r="AI878" s="113"/>
      <c r="AJ878" s="113"/>
      <c r="AK878" s="113"/>
      <c r="AL878" s="113"/>
      <c r="AM878" s="113"/>
      <c r="AQ878" s="113"/>
      <c r="AS878" s="113"/>
      <c r="AT878" s="113"/>
      <c r="AU878" s="113"/>
      <c r="AV878" s="113"/>
    </row>
    <row r="879" spans="4:48"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D879" s="113"/>
      <c r="AE879" s="113"/>
      <c r="AF879" s="113"/>
      <c r="AG879" s="113"/>
      <c r="AH879" s="113"/>
      <c r="AI879" s="113"/>
      <c r="AJ879" s="113"/>
      <c r="AK879" s="113"/>
      <c r="AL879" s="113"/>
      <c r="AM879" s="113"/>
      <c r="AQ879" s="113"/>
      <c r="AS879" s="113"/>
      <c r="AT879" s="113"/>
      <c r="AU879" s="113"/>
      <c r="AV879" s="113"/>
    </row>
    <row r="880" spans="4:48"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D880" s="113"/>
      <c r="AE880" s="113"/>
      <c r="AF880" s="113"/>
      <c r="AG880" s="113"/>
      <c r="AH880" s="113"/>
      <c r="AI880" s="113"/>
      <c r="AJ880" s="113"/>
      <c r="AK880" s="113"/>
      <c r="AL880" s="113"/>
      <c r="AM880" s="113"/>
      <c r="AQ880" s="113"/>
      <c r="AS880" s="113"/>
      <c r="AT880" s="113"/>
      <c r="AU880" s="113"/>
      <c r="AV880" s="113"/>
    </row>
    <row r="881" spans="4:48"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D881" s="113"/>
      <c r="AE881" s="113"/>
      <c r="AF881" s="113"/>
      <c r="AG881" s="113"/>
      <c r="AH881" s="113"/>
      <c r="AI881" s="113"/>
      <c r="AJ881" s="113"/>
      <c r="AK881" s="113"/>
      <c r="AL881" s="113"/>
      <c r="AM881" s="113"/>
      <c r="AQ881" s="113"/>
      <c r="AS881" s="113"/>
      <c r="AT881" s="113"/>
      <c r="AU881" s="113"/>
      <c r="AV881" s="113"/>
    </row>
    <row r="882" spans="4:48"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D882" s="113"/>
      <c r="AE882" s="113"/>
      <c r="AF882" s="113"/>
      <c r="AG882" s="113"/>
      <c r="AH882" s="113"/>
      <c r="AI882" s="113"/>
      <c r="AJ882" s="113"/>
      <c r="AK882" s="113"/>
      <c r="AL882" s="113"/>
      <c r="AM882" s="113"/>
      <c r="AQ882" s="113"/>
      <c r="AS882" s="113"/>
      <c r="AT882" s="113"/>
      <c r="AU882" s="113"/>
      <c r="AV882" s="113"/>
    </row>
    <row r="883" spans="4:48"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D883" s="113"/>
      <c r="AE883" s="113"/>
      <c r="AF883" s="113"/>
      <c r="AG883" s="113"/>
      <c r="AH883" s="113"/>
      <c r="AI883" s="113"/>
      <c r="AJ883" s="113"/>
      <c r="AK883" s="113"/>
      <c r="AL883" s="113"/>
      <c r="AM883" s="113"/>
      <c r="AQ883" s="113"/>
      <c r="AS883" s="113"/>
      <c r="AT883" s="113"/>
      <c r="AU883" s="113"/>
      <c r="AV883" s="113"/>
    </row>
    <row r="884" spans="4:48"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D884" s="113"/>
      <c r="AE884" s="113"/>
      <c r="AF884" s="113"/>
      <c r="AG884" s="113"/>
      <c r="AH884" s="113"/>
      <c r="AI884" s="113"/>
      <c r="AJ884" s="113"/>
      <c r="AK884" s="113"/>
      <c r="AL884" s="113"/>
      <c r="AM884" s="113"/>
      <c r="AQ884" s="113"/>
      <c r="AS884" s="113"/>
      <c r="AT884" s="113"/>
      <c r="AU884" s="113"/>
      <c r="AV884" s="113"/>
    </row>
    <row r="885" spans="4:48"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D885" s="113"/>
      <c r="AE885" s="113"/>
      <c r="AF885" s="113"/>
      <c r="AG885" s="113"/>
      <c r="AH885" s="113"/>
      <c r="AI885" s="113"/>
      <c r="AJ885" s="113"/>
      <c r="AK885" s="113"/>
      <c r="AL885" s="113"/>
      <c r="AM885" s="113"/>
      <c r="AQ885" s="113"/>
      <c r="AS885" s="113"/>
      <c r="AT885" s="113"/>
      <c r="AU885" s="113"/>
      <c r="AV885" s="113"/>
    </row>
    <row r="886" spans="4:48"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D886" s="113"/>
      <c r="AE886" s="113"/>
      <c r="AF886" s="113"/>
      <c r="AG886" s="113"/>
      <c r="AH886" s="113"/>
      <c r="AI886" s="113"/>
      <c r="AJ886" s="113"/>
      <c r="AK886" s="113"/>
      <c r="AL886" s="113"/>
      <c r="AM886" s="113"/>
      <c r="AQ886" s="113"/>
      <c r="AS886" s="113"/>
      <c r="AT886" s="113"/>
      <c r="AU886" s="113"/>
      <c r="AV886" s="113"/>
    </row>
    <row r="887" spans="4:48"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D887" s="113"/>
      <c r="AE887" s="113"/>
      <c r="AF887" s="113"/>
      <c r="AG887" s="113"/>
      <c r="AH887" s="113"/>
      <c r="AI887" s="113"/>
      <c r="AJ887" s="113"/>
      <c r="AK887" s="113"/>
      <c r="AL887" s="113"/>
      <c r="AM887" s="113"/>
      <c r="AQ887" s="113"/>
      <c r="AS887" s="113"/>
      <c r="AT887" s="113"/>
      <c r="AU887" s="113"/>
      <c r="AV887" s="113"/>
    </row>
    <row r="888" spans="4:48"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D888" s="113"/>
      <c r="AE888" s="113"/>
      <c r="AF888" s="113"/>
      <c r="AG888" s="113"/>
      <c r="AH888" s="113"/>
      <c r="AI888" s="113"/>
      <c r="AJ888" s="113"/>
      <c r="AK888" s="113"/>
      <c r="AL888" s="113"/>
      <c r="AM888" s="113"/>
      <c r="AQ888" s="113"/>
      <c r="AS888" s="113"/>
      <c r="AT888" s="113"/>
      <c r="AU888" s="113"/>
      <c r="AV888" s="113"/>
    </row>
    <row r="889" spans="4:48"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D889" s="113"/>
      <c r="AE889" s="113"/>
      <c r="AF889" s="113"/>
      <c r="AG889" s="113"/>
      <c r="AH889" s="113"/>
      <c r="AI889" s="113"/>
      <c r="AJ889" s="113"/>
      <c r="AK889" s="113"/>
      <c r="AL889" s="113"/>
      <c r="AM889" s="113"/>
      <c r="AQ889" s="113"/>
      <c r="AS889" s="113"/>
      <c r="AT889" s="113"/>
      <c r="AU889" s="113"/>
      <c r="AV889" s="113"/>
    </row>
    <row r="890" spans="4:48"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D890" s="113"/>
      <c r="AE890" s="113"/>
      <c r="AF890" s="113"/>
      <c r="AG890" s="113"/>
      <c r="AH890" s="113"/>
      <c r="AI890" s="113"/>
      <c r="AJ890" s="113"/>
      <c r="AK890" s="113"/>
      <c r="AL890" s="113"/>
      <c r="AM890" s="113"/>
      <c r="AQ890" s="113"/>
      <c r="AS890" s="113"/>
      <c r="AT890" s="113"/>
      <c r="AU890" s="113"/>
      <c r="AV890" s="113"/>
    </row>
    <row r="891" spans="4:48"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D891" s="113"/>
      <c r="AE891" s="113"/>
      <c r="AF891" s="113"/>
      <c r="AG891" s="113"/>
      <c r="AH891" s="113"/>
      <c r="AI891" s="113"/>
      <c r="AJ891" s="113"/>
      <c r="AK891" s="113"/>
      <c r="AL891" s="113"/>
      <c r="AM891" s="113"/>
      <c r="AQ891" s="113"/>
      <c r="AS891" s="113"/>
      <c r="AT891" s="113"/>
      <c r="AU891" s="113"/>
      <c r="AV891" s="113"/>
    </row>
    <row r="892" spans="4:48"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D892" s="113"/>
      <c r="AE892" s="113"/>
      <c r="AF892" s="113"/>
      <c r="AG892" s="113"/>
      <c r="AH892" s="113"/>
      <c r="AI892" s="113"/>
      <c r="AJ892" s="113"/>
      <c r="AK892" s="113"/>
      <c r="AL892" s="113"/>
      <c r="AM892" s="113"/>
      <c r="AQ892" s="113"/>
      <c r="AS892" s="113"/>
      <c r="AT892" s="113"/>
      <c r="AU892" s="113"/>
      <c r="AV892" s="113"/>
    </row>
    <row r="893" spans="4:48"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D893" s="113"/>
      <c r="AE893" s="113"/>
      <c r="AF893" s="113"/>
      <c r="AG893" s="113"/>
      <c r="AH893" s="113"/>
      <c r="AI893" s="113"/>
      <c r="AJ893" s="113"/>
      <c r="AK893" s="113"/>
      <c r="AL893" s="113"/>
      <c r="AM893" s="113"/>
      <c r="AQ893" s="113"/>
      <c r="AS893" s="113"/>
      <c r="AT893" s="113"/>
      <c r="AU893" s="113"/>
      <c r="AV893" s="113"/>
    </row>
    <row r="894" spans="4:48"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D894" s="113"/>
      <c r="AE894" s="113"/>
      <c r="AF894" s="113"/>
      <c r="AG894" s="113"/>
      <c r="AH894" s="113"/>
      <c r="AI894" s="113"/>
      <c r="AJ894" s="113"/>
      <c r="AK894" s="113"/>
      <c r="AL894" s="113"/>
      <c r="AM894" s="113"/>
      <c r="AQ894" s="113"/>
      <c r="AS894" s="113"/>
      <c r="AT894" s="113"/>
      <c r="AU894" s="113"/>
      <c r="AV894" s="113"/>
    </row>
    <row r="895" spans="4:48"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D895" s="113"/>
      <c r="AE895" s="113"/>
      <c r="AF895" s="113"/>
      <c r="AG895" s="113"/>
      <c r="AH895" s="113"/>
      <c r="AI895" s="113"/>
      <c r="AJ895" s="113"/>
      <c r="AK895" s="113"/>
      <c r="AL895" s="113"/>
      <c r="AM895" s="113"/>
      <c r="AQ895" s="113"/>
      <c r="AS895" s="113"/>
      <c r="AT895" s="113"/>
      <c r="AU895" s="113"/>
      <c r="AV895" s="113"/>
    </row>
    <row r="896" spans="4:48"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D896" s="113"/>
      <c r="AE896" s="113"/>
      <c r="AF896" s="113"/>
      <c r="AG896" s="113"/>
      <c r="AH896" s="113"/>
      <c r="AI896" s="113"/>
      <c r="AJ896" s="113"/>
      <c r="AK896" s="113"/>
      <c r="AL896" s="113"/>
      <c r="AM896" s="113"/>
      <c r="AQ896" s="113"/>
      <c r="AS896" s="113"/>
      <c r="AT896" s="113"/>
      <c r="AU896" s="113"/>
      <c r="AV896" s="113"/>
    </row>
    <row r="897" spans="4:48"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D897" s="113"/>
      <c r="AE897" s="113"/>
      <c r="AF897" s="113"/>
      <c r="AG897" s="113"/>
      <c r="AH897" s="113"/>
      <c r="AI897" s="113"/>
      <c r="AJ897" s="113"/>
      <c r="AK897" s="113"/>
      <c r="AL897" s="113"/>
      <c r="AM897" s="113"/>
      <c r="AQ897" s="113"/>
      <c r="AS897" s="113"/>
      <c r="AT897" s="113"/>
      <c r="AU897" s="113"/>
      <c r="AV897" s="113"/>
    </row>
    <row r="898" spans="4:48"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D898" s="113"/>
      <c r="AE898" s="113"/>
      <c r="AF898" s="113"/>
      <c r="AG898" s="113"/>
      <c r="AH898" s="113"/>
      <c r="AI898" s="113"/>
      <c r="AJ898" s="113"/>
      <c r="AK898" s="113"/>
      <c r="AL898" s="113"/>
      <c r="AM898" s="113"/>
      <c r="AQ898" s="113"/>
      <c r="AS898" s="113"/>
      <c r="AT898" s="113"/>
      <c r="AU898" s="113"/>
      <c r="AV898" s="113"/>
    </row>
    <row r="899" spans="4:48"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D899" s="113"/>
      <c r="AE899" s="113"/>
      <c r="AF899" s="113"/>
      <c r="AG899" s="113"/>
      <c r="AH899" s="113"/>
      <c r="AI899" s="113"/>
      <c r="AJ899" s="113"/>
      <c r="AK899" s="113"/>
      <c r="AL899" s="113"/>
      <c r="AM899" s="113"/>
      <c r="AQ899" s="113"/>
      <c r="AS899" s="113"/>
      <c r="AT899" s="113"/>
      <c r="AU899" s="113"/>
      <c r="AV899" s="113"/>
    </row>
    <row r="900" spans="4:48"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D900" s="113"/>
      <c r="AE900" s="113"/>
      <c r="AF900" s="113"/>
      <c r="AG900" s="113"/>
      <c r="AH900" s="113"/>
      <c r="AI900" s="113"/>
      <c r="AJ900" s="113"/>
      <c r="AK900" s="113"/>
      <c r="AL900" s="113"/>
      <c r="AM900" s="113"/>
      <c r="AQ900" s="113"/>
      <c r="AS900" s="113"/>
      <c r="AT900" s="113"/>
      <c r="AU900" s="113"/>
      <c r="AV900" s="113"/>
    </row>
    <row r="901" spans="4:48"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D901" s="113"/>
      <c r="AE901" s="113"/>
      <c r="AF901" s="113"/>
      <c r="AG901" s="113"/>
      <c r="AH901" s="113"/>
      <c r="AI901" s="113"/>
      <c r="AJ901" s="113"/>
      <c r="AK901" s="113"/>
      <c r="AL901" s="113"/>
      <c r="AM901" s="113"/>
      <c r="AQ901" s="113"/>
      <c r="AS901" s="113"/>
      <c r="AT901" s="113"/>
      <c r="AU901" s="113"/>
      <c r="AV901" s="113"/>
    </row>
    <row r="902" spans="4:48"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D902" s="113"/>
      <c r="AE902" s="113"/>
      <c r="AF902" s="113"/>
      <c r="AG902" s="113"/>
      <c r="AH902" s="113"/>
      <c r="AI902" s="113"/>
      <c r="AJ902" s="113"/>
      <c r="AK902" s="113"/>
      <c r="AL902" s="113"/>
      <c r="AM902" s="113"/>
      <c r="AQ902" s="113"/>
      <c r="AS902" s="113"/>
      <c r="AT902" s="113"/>
      <c r="AU902" s="113"/>
      <c r="AV902" s="113"/>
    </row>
    <row r="903" spans="4:48"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D903" s="113"/>
      <c r="AE903" s="113"/>
      <c r="AF903" s="113"/>
      <c r="AG903" s="113"/>
      <c r="AH903" s="113"/>
      <c r="AI903" s="113"/>
      <c r="AJ903" s="113"/>
      <c r="AK903" s="113"/>
      <c r="AL903" s="113"/>
      <c r="AM903" s="113"/>
      <c r="AQ903" s="113"/>
      <c r="AS903" s="113"/>
      <c r="AT903" s="113"/>
      <c r="AU903" s="113"/>
      <c r="AV903" s="113"/>
    </row>
    <row r="904" spans="4:48"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D904" s="113"/>
      <c r="AE904" s="113"/>
      <c r="AF904" s="113"/>
      <c r="AG904" s="113"/>
      <c r="AH904" s="113"/>
      <c r="AI904" s="113"/>
      <c r="AJ904" s="113"/>
      <c r="AK904" s="113"/>
      <c r="AL904" s="113"/>
      <c r="AM904" s="113"/>
      <c r="AQ904" s="113"/>
      <c r="AS904" s="113"/>
      <c r="AT904" s="113"/>
      <c r="AU904" s="113"/>
      <c r="AV904" s="113"/>
    </row>
    <row r="905" spans="4:48"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D905" s="113"/>
      <c r="AE905" s="113"/>
      <c r="AF905" s="113"/>
      <c r="AG905" s="113"/>
      <c r="AH905" s="113"/>
      <c r="AI905" s="113"/>
      <c r="AJ905" s="113"/>
      <c r="AK905" s="113"/>
      <c r="AL905" s="113"/>
      <c r="AM905" s="113"/>
      <c r="AQ905" s="113"/>
      <c r="AS905" s="113"/>
      <c r="AT905" s="113"/>
      <c r="AU905" s="113"/>
      <c r="AV905" s="113"/>
    </row>
    <row r="906" spans="4:48"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D906" s="113"/>
      <c r="AE906" s="113"/>
      <c r="AF906" s="113"/>
      <c r="AG906" s="113"/>
      <c r="AH906" s="113"/>
      <c r="AI906" s="113"/>
      <c r="AJ906" s="113"/>
      <c r="AK906" s="113"/>
      <c r="AL906" s="113"/>
      <c r="AM906" s="113"/>
      <c r="AQ906" s="113"/>
      <c r="AS906" s="113"/>
      <c r="AT906" s="113"/>
      <c r="AU906" s="113"/>
      <c r="AV906" s="113"/>
    </row>
    <row r="907" spans="4:48"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D907" s="113"/>
      <c r="AE907" s="113"/>
      <c r="AF907" s="113"/>
      <c r="AG907" s="113"/>
      <c r="AH907" s="113"/>
      <c r="AI907" s="113"/>
      <c r="AJ907" s="113"/>
      <c r="AK907" s="113"/>
      <c r="AL907" s="113"/>
      <c r="AM907" s="113"/>
      <c r="AQ907" s="113"/>
      <c r="AS907" s="113"/>
      <c r="AT907" s="113"/>
      <c r="AU907" s="113"/>
      <c r="AV907" s="113"/>
    </row>
    <row r="908" spans="4:48"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D908" s="113"/>
      <c r="AE908" s="113"/>
      <c r="AF908" s="113"/>
      <c r="AG908" s="113"/>
      <c r="AH908" s="113"/>
      <c r="AI908" s="113"/>
      <c r="AJ908" s="113"/>
      <c r="AK908" s="113"/>
      <c r="AL908" s="113"/>
      <c r="AM908" s="113"/>
      <c r="AQ908" s="113"/>
      <c r="AS908" s="113"/>
      <c r="AT908" s="113"/>
      <c r="AU908" s="113"/>
      <c r="AV908" s="113"/>
    </row>
    <row r="909" spans="4:48"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D909" s="113"/>
      <c r="AE909" s="113"/>
      <c r="AF909" s="113"/>
      <c r="AG909" s="113"/>
      <c r="AH909" s="113"/>
      <c r="AI909" s="113"/>
      <c r="AJ909" s="113"/>
      <c r="AK909" s="113"/>
      <c r="AL909" s="113"/>
      <c r="AM909" s="113"/>
      <c r="AQ909" s="113"/>
      <c r="AS909" s="113"/>
      <c r="AT909" s="113"/>
      <c r="AU909" s="113"/>
      <c r="AV909" s="113"/>
    </row>
    <row r="910" spans="4:48"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D910" s="113"/>
      <c r="AE910" s="113"/>
      <c r="AF910" s="113"/>
      <c r="AG910" s="113"/>
      <c r="AH910" s="113"/>
      <c r="AI910" s="113"/>
      <c r="AJ910" s="113"/>
      <c r="AK910" s="113"/>
      <c r="AL910" s="113"/>
      <c r="AM910" s="113"/>
      <c r="AQ910" s="113"/>
      <c r="AS910" s="113"/>
      <c r="AT910" s="113"/>
      <c r="AU910" s="113"/>
      <c r="AV910" s="113"/>
    </row>
    <row r="911" spans="4:48"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D911" s="113"/>
      <c r="AE911" s="113"/>
      <c r="AF911" s="113"/>
      <c r="AG911" s="113"/>
      <c r="AH911" s="113"/>
      <c r="AI911" s="113"/>
      <c r="AJ911" s="113"/>
      <c r="AK911" s="113"/>
      <c r="AL911" s="113"/>
      <c r="AM911" s="113"/>
      <c r="AQ911" s="113"/>
      <c r="AS911" s="113"/>
      <c r="AT911" s="113"/>
      <c r="AU911" s="113"/>
      <c r="AV911" s="113"/>
    </row>
    <row r="912" spans="4:48"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D912" s="113"/>
      <c r="AE912" s="113"/>
      <c r="AF912" s="113"/>
      <c r="AG912" s="113"/>
      <c r="AH912" s="113"/>
      <c r="AI912" s="113"/>
      <c r="AJ912" s="113"/>
      <c r="AK912" s="113"/>
      <c r="AL912" s="113"/>
      <c r="AM912" s="113"/>
      <c r="AQ912" s="113"/>
      <c r="AS912" s="113"/>
      <c r="AT912" s="113"/>
      <c r="AU912" s="113"/>
      <c r="AV912" s="113"/>
    </row>
    <row r="913" spans="4:48"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D913" s="113"/>
      <c r="AE913" s="113"/>
      <c r="AF913" s="113"/>
      <c r="AG913" s="113"/>
      <c r="AH913" s="113"/>
      <c r="AI913" s="113"/>
      <c r="AJ913" s="113"/>
      <c r="AK913" s="113"/>
      <c r="AL913" s="113"/>
      <c r="AM913" s="113"/>
      <c r="AQ913" s="113"/>
      <c r="AS913" s="113"/>
      <c r="AT913" s="113"/>
      <c r="AU913" s="113"/>
      <c r="AV913" s="113"/>
    </row>
    <row r="914" spans="4:48"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D914" s="113"/>
      <c r="AE914" s="113"/>
      <c r="AF914" s="113"/>
      <c r="AG914" s="113"/>
      <c r="AH914" s="113"/>
      <c r="AI914" s="113"/>
      <c r="AJ914" s="113"/>
      <c r="AK914" s="113"/>
      <c r="AL914" s="113"/>
      <c r="AM914" s="113"/>
      <c r="AQ914" s="113"/>
      <c r="AS914" s="113"/>
      <c r="AT914" s="113"/>
      <c r="AU914" s="113"/>
      <c r="AV914" s="113"/>
    </row>
    <row r="915" spans="4:48"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D915" s="113"/>
      <c r="AE915" s="113"/>
      <c r="AF915" s="113"/>
      <c r="AG915" s="113"/>
      <c r="AH915" s="113"/>
      <c r="AI915" s="113"/>
      <c r="AJ915" s="113"/>
      <c r="AK915" s="113"/>
      <c r="AL915" s="113"/>
      <c r="AM915" s="113"/>
      <c r="AQ915" s="113"/>
      <c r="AS915" s="113"/>
      <c r="AT915" s="113"/>
      <c r="AU915" s="113"/>
      <c r="AV915" s="113"/>
    </row>
    <row r="916" spans="4:48"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D916" s="113"/>
      <c r="AE916" s="113"/>
      <c r="AF916" s="113"/>
      <c r="AG916" s="113"/>
      <c r="AH916" s="113"/>
      <c r="AI916" s="113"/>
      <c r="AJ916" s="113"/>
      <c r="AK916" s="113"/>
      <c r="AL916" s="113"/>
      <c r="AM916" s="113"/>
      <c r="AQ916" s="113"/>
      <c r="AS916" s="113"/>
      <c r="AT916" s="113"/>
      <c r="AU916" s="113"/>
      <c r="AV916" s="113"/>
    </row>
    <row r="917" spans="4:48"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D917" s="113"/>
      <c r="AE917" s="113"/>
      <c r="AF917" s="113"/>
      <c r="AG917" s="113"/>
      <c r="AH917" s="113"/>
      <c r="AI917" s="113"/>
      <c r="AJ917" s="113"/>
      <c r="AK917" s="113"/>
      <c r="AL917" s="113"/>
      <c r="AM917" s="113"/>
      <c r="AQ917" s="113"/>
      <c r="AS917" s="113"/>
      <c r="AT917" s="113"/>
      <c r="AU917" s="113"/>
      <c r="AV917" s="113"/>
    </row>
    <row r="918" spans="4:48"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D918" s="113"/>
      <c r="AE918" s="113"/>
      <c r="AF918" s="113"/>
      <c r="AG918" s="113"/>
      <c r="AH918" s="113"/>
      <c r="AI918" s="113"/>
      <c r="AJ918" s="113"/>
      <c r="AK918" s="113"/>
      <c r="AL918" s="113"/>
      <c r="AM918" s="113"/>
      <c r="AQ918" s="113"/>
      <c r="AS918" s="113"/>
      <c r="AT918" s="113"/>
      <c r="AU918" s="113"/>
      <c r="AV918" s="113"/>
    </row>
    <row r="919" spans="4:48"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D919" s="113"/>
      <c r="AE919" s="113"/>
      <c r="AF919" s="113"/>
      <c r="AG919" s="113"/>
      <c r="AH919" s="113"/>
      <c r="AI919" s="113"/>
      <c r="AJ919" s="113"/>
      <c r="AK919" s="113"/>
      <c r="AL919" s="113"/>
      <c r="AM919" s="113"/>
      <c r="AQ919" s="113"/>
      <c r="AS919" s="113"/>
      <c r="AT919" s="113"/>
      <c r="AU919" s="113"/>
      <c r="AV919" s="113"/>
    </row>
    <row r="920" spans="4:48"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D920" s="113"/>
      <c r="AE920" s="113"/>
      <c r="AF920" s="113"/>
      <c r="AG920" s="113"/>
      <c r="AH920" s="113"/>
      <c r="AI920" s="113"/>
      <c r="AJ920" s="113"/>
      <c r="AK920" s="113"/>
      <c r="AL920" s="113"/>
      <c r="AM920" s="113"/>
      <c r="AQ920" s="113"/>
      <c r="AS920" s="113"/>
      <c r="AT920" s="113"/>
      <c r="AU920" s="113"/>
      <c r="AV920" s="113"/>
    </row>
    <row r="921" spans="4:48"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D921" s="113"/>
      <c r="AE921" s="113"/>
      <c r="AF921" s="113"/>
      <c r="AG921" s="113"/>
      <c r="AH921" s="113"/>
      <c r="AI921" s="113"/>
      <c r="AJ921" s="113"/>
      <c r="AK921" s="113"/>
      <c r="AL921" s="113"/>
      <c r="AM921" s="113"/>
      <c r="AQ921" s="113"/>
      <c r="AS921" s="113"/>
      <c r="AT921" s="113"/>
      <c r="AU921" s="113"/>
      <c r="AV921" s="113"/>
    </row>
    <row r="922" spans="4:48"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D922" s="113"/>
      <c r="AE922" s="113"/>
      <c r="AF922" s="113"/>
      <c r="AG922" s="113"/>
      <c r="AH922" s="113"/>
      <c r="AI922" s="113"/>
      <c r="AJ922" s="113"/>
      <c r="AK922" s="113"/>
      <c r="AL922" s="113"/>
      <c r="AM922" s="113"/>
      <c r="AQ922" s="113"/>
      <c r="AS922" s="113"/>
      <c r="AT922" s="113"/>
      <c r="AU922" s="113"/>
      <c r="AV922" s="113"/>
    </row>
    <row r="923" spans="4:48"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D923" s="113"/>
      <c r="AE923" s="113"/>
      <c r="AF923" s="113"/>
      <c r="AG923" s="113"/>
      <c r="AH923" s="113"/>
      <c r="AI923" s="113"/>
      <c r="AJ923" s="113"/>
      <c r="AK923" s="113"/>
      <c r="AL923" s="113"/>
      <c r="AM923" s="113"/>
      <c r="AQ923" s="113"/>
      <c r="AS923" s="113"/>
      <c r="AT923" s="113"/>
      <c r="AU923" s="113"/>
      <c r="AV923" s="113"/>
    </row>
    <row r="924" spans="4:48"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D924" s="113"/>
      <c r="AE924" s="113"/>
      <c r="AF924" s="113"/>
      <c r="AG924" s="113"/>
      <c r="AH924" s="113"/>
      <c r="AI924" s="113"/>
      <c r="AJ924" s="113"/>
      <c r="AK924" s="113"/>
      <c r="AL924" s="113"/>
      <c r="AM924" s="113"/>
      <c r="AQ924" s="113"/>
      <c r="AS924" s="113"/>
      <c r="AT924" s="113"/>
      <c r="AU924" s="113"/>
      <c r="AV924" s="113"/>
    </row>
    <row r="925" spans="4:48"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D925" s="113"/>
      <c r="AE925" s="113"/>
      <c r="AF925" s="113"/>
      <c r="AG925" s="113"/>
      <c r="AH925" s="113"/>
      <c r="AI925" s="113"/>
      <c r="AJ925" s="113"/>
      <c r="AK925" s="113"/>
      <c r="AL925" s="113"/>
      <c r="AM925" s="113"/>
      <c r="AQ925" s="113"/>
      <c r="AS925" s="113"/>
      <c r="AT925" s="113"/>
      <c r="AU925" s="113"/>
      <c r="AV925" s="113"/>
    </row>
    <row r="926" spans="4:48"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D926" s="113"/>
      <c r="AE926" s="113"/>
      <c r="AF926" s="113"/>
      <c r="AG926" s="113"/>
      <c r="AH926" s="113"/>
      <c r="AI926" s="113"/>
      <c r="AJ926" s="113"/>
      <c r="AK926" s="113"/>
      <c r="AL926" s="113"/>
      <c r="AM926" s="113"/>
      <c r="AQ926" s="113"/>
      <c r="AS926" s="113"/>
      <c r="AT926" s="113"/>
      <c r="AU926" s="113"/>
      <c r="AV926" s="113"/>
    </row>
    <row r="927" spans="4:48"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D927" s="113"/>
      <c r="AE927" s="113"/>
      <c r="AF927" s="113"/>
      <c r="AG927" s="113"/>
      <c r="AH927" s="113"/>
      <c r="AI927" s="113"/>
      <c r="AJ927" s="113"/>
      <c r="AK927" s="113"/>
      <c r="AL927" s="113"/>
      <c r="AM927" s="113"/>
      <c r="AQ927" s="113"/>
      <c r="AS927" s="113"/>
      <c r="AT927" s="113"/>
      <c r="AU927" s="113"/>
      <c r="AV927" s="113"/>
    </row>
    <row r="928" spans="4:48"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D928" s="113"/>
      <c r="AE928" s="113"/>
      <c r="AF928" s="113"/>
      <c r="AG928" s="113"/>
      <c r="AH928" s="113"/>
      <c r="AI928" s="113"/>
      <c r="AJ928" s="113"/>
      <c r="AK928" s="113"/>
      <c r="AL928" s="113"/>
      <c r="AM928" s="113"/>
      <c r="AQ928" s="113"/>
      <c r="AS928" s="113"/>
      <c r="AT928" s="113"/>
      <c r="AU928" s="113"/>
      <c r="AV928" s="113"/>
    </row>
    <row r="929" spans="4:48"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D929" s="113"/>
      <c r="AE929" s="113"/>
      <c r="AF929" s="113"/>
      <c r="AG929" s="113"/>
      <c r="AH929" s="113"/>
      <c r="AI929" s="113"/>
      <c r="AJ929" s="113"/>
      <c r="AK929" s="113"/>
      <c r="AL929" s="113"/>
      <c r="AM929" s="113"/>
      <c r="AQ929" s="113"/>
      <c r="AS929" s="113"/>
      <c r="AT929" s="113"/>
      <c r="AU929" s="113"/>
      <c r="AV929" s="113"/>
    </row>
    <row r="930" spans="4:48"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D930" s="113"/>
      <c r="AE930" s="113"/>
      <c r="AF930" s="113"/>
      <c r="AG930" s="113"/>
      <c r="AH930" s="113"/>
      <c r="AI930" s="113"/>
      <c r="AJ930" s="113"/>
      <c r="AK930" s="113"/>
      <c r="AL930" s="113"/>
      <c r="AM930" s="113"/>
      <c r="AQ930" s="113"/>
      <c r="AS930" s="113"/>
      <c r="AT930" s="113"/>
      <c r="AU930" s="113"/>
      <c r="AV930" s="113"/>
    </row>
    <row r="931" spans="4:48"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D931" s="113"/>
      <c r="AE931" s="113"/>
      <c r="AF931" s="113"/>
      <c r="AG931" s="113"/>
      <c r="AH931" s="113"/>
      <c r="AI931" s="113"/>
      <c r="AJ931" s="113"/>
      <c r="AK931" s="113"/>
      <c r="AL931" s="113"/>
      <c r="AM931" s="113"/>
      <c r="AQ931" s="113"/>
      <c r="AS931" s="113"/>
      <c r="AT931" s="113"/>
      <c r="AU931" s="113"/>
      <c r="AV931" s="113"/>
    </row>
    <row r="932" spans="4:48"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D932" s="113"/>
      <c r="AE932" s="113"/>
      <c r="AF932" s="113"/>
      <c r="AG932" s="113"/>
      <c r="AH932" s="113"/>
      <c r="AI932" s="113"/>
      <c r="AJ932" s="113"/>
      <c r="AK932" s="113"/>
      <c r="AL932" s="113"/>
      <c r="AM932" s="113"/>
      <c r="AQ932" s="113"/>
      <c r="AS932" s="113"/>
      <c r="AT932" s="113"/>
      <c r="AU932" s="113"/>
      <c r="AV932" s="113"/>
    </row>
    <row r="933" spans="4:48"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D933" s="113"/>
      <c r="AE933" s="113"/>
      <c r="AF933" s="113"/>
      <c r="AG933" s="113"/>
      <c r="AH933" s="113"/>
      <c r="AI933" s="113"/>
      <c r="AJ933" s="113"/>
      <c r="AK933" s="113"/>
      <c r="AL933" s="113"/>
      <c r="AM933" s="113"/>
      <c r="AQ933" s="113"/>
      <c r="AS933" s="113"/>
      <c r="AT933" s="113"/>
      <c r="AU933" s="113"/>
      <c r="AV933" s="113"/>
    </row>
    <row r="934" spans="4:48"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D934" s="113"/>
      <c r="AE934" s="113"/>
      <c r="AF934" s="113"/>
      <c r="AG934" s="113"/>
      <c r="AH934" s="113"/>
      <c r="AI934" s="113"/>
      <c r="AJ934" s="113"/>
      <c r="AK934" s="113"/>
      <c r="AL934" s="113"/>
      <c r="AM934" s="113"/>
      <c r="AQ934" s="113"/>
      <c r="AS934" s="113"/>
      <c r="AT934" s="113"/>
      <c r="AU934" s="113"/>
      <c r="AV934" s="113"/>
    </row>
    <row r="935" spans="4:48"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D935" s="113"/>
      <c r="AE935" s="113"/>
      <c r="AF935" s="113"/>
      <c r="AG935" s="113"/>
      <c r="AH935" s="113"/>
      <c r="AI935" s="113"/>
      <c r="AJ935" s="113"/>
      <c r="AK935" s="113"/>
      <c r="AL935" s="113"/>
      <c r="AM935" s="113"/>
      <c r="AQ935" s="113"/>
      <c r="AS935" s="113"/>
      <c r="AT935" s="113"/>
      <c r="AU935" s="113"/>
      <c r="AV935" s="113"/>
    </row>
    <row r="936" spans="4:48"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D936" s="113"/>
      <c r="AE936" s="113"/>
      <c r="AF936" s="113"/>
      <c r="AG936" s="113"/>
      <c r="AH936" s="113"/>
      <c r="AI936" s="113"/>
      <c r="AJ936" s="113"/>
      <c r="AK936" s="113"/>
      <c r="AL936" s="113"/>
      <c r="AM936" s="113"/>
      <c r="AQ936" s="113"/>
      <c r="AS936" s="113"/>
      <c r="AT936" s="113"/>
      <c r="AU936" s="113"/>
      <c r="AV936" s="113"/>
    </row>
    <row r="937" spans="4:48"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D937" s="113"/>
      <c r="AE937" s="113"/>
      <c r="AF937" s="113"/>
      <c r="AG937" s="113"/>
      <c r="AH937" s="113"/>
      <c r="AI937" s="113"/>
      <c r="AJ937" s="113"/>
      <c r="AK937" s="113"/>
      <c r="AL937" s="113"/>
      <c r="AM937" s="113"/>
      <c r="AQ937" s="113"/>
      <c r="AS937" s="113"/>
      <c r="AT937" s="113"/>
      <c r="AU937" s="113"/>
      <c r="AV937" s="113"/>
    </row>
    <row r="938" spans="4:48"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D938" s="113"/>
      <c r="AE938" s="113"/>
      <c r="AF938" s="113"/>
      <c r="AG938" s="113"/>
      <c r="AH938" s="113"/>
      <c r="AI938" s="113"/>
      <c r="AJ938" s="113"/>
      <c r="AK938" s="113"/>
      <c r="AL938" s="113"/>
      <c r="AM938" s="113"/>
      <c r="AQ938" s="113"/>
      <c r="AS938" s="113"/>
      <c r="AT938" s="113"/>
      <c r="AU938" s="113"/>
      <c r="AV938" s="113"/>
    </row>
    <row r="939" spans="4:48"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D939" s="113"/>
      <c r="AE939" s="113"/>
      <c r="AF939" s="113"/>
      <c r="AG939" s="113"/>
      <c r="AH939" s="113"/>
      <c r="AI939" s="113"/>
      <c r="AJ939" s="113"/>
      <c r="AK939" s="113"/>
      <c r="AL939" s="113"/>
      <c r="AM939" s="113"/>
      <c r="AQ939" s="113"/>
      <c r="AS939" s="113"/>
      <c r="AT939" s="113"/>
      <c r="AU939" s="113"/>
      <c r="AV939" s="113"/>
    </row>
    <row r="940" spans="4:48"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D940" s="113"/>
      <c r="AE940" s="113"/>
      <c r="AF940" s="113"/>
      <c r="AG940" s="113"/>
      <c r="AH940" s="113"/>
      <c r="AI940" s="113"/>
      <c r="AJ940" s="113"/>
      <c r="AK940" s="113"/>
      <c r="AL940" s="113"/>
      <c r="AM940" s="113"/>
      <c r="AQ940" s="113"/>
      <c r="AS940" s="113"/>
      <c r="AT940" s="113"/>
      <c r="AU940" s="113"/>
      <c r="AV940" s="113"/>
    </row>
    <row r="941" spans="4:48"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D941" s="113"/>
      <c r="AE941" s="113"/>
      <c r="AF941" s="113"/>
      <c r="AG941" s="113"/>
      <c r="AH941" s="113"/>
      <c r="AI941" s="113"/>
      <c r="AJ941" s="113"/>
      <c r="AK941" s="113"/>
      <c r="AL941" s="113"/>
      <c r="AM941" s="113"/>
      <c r="AQ941" s="113"/>
      <c r="AS941" s="113"/>
      <c r="AT941" s="113"/>
      <c r="AU941" s="113"/>
      <c r="AV941" s="113"/>
    </row>
    <row r="942" spans="4:48"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D942" s="113"/>
      <c r="AE942" s="113"/>
      <c r="AF942" s="113"/>
      <c r="AG942" s="113"/>
      <c r="AH942" s="113"/>
      <c r="AI942" s="113"/>
      <c r="AJ942" s="113"/>
      <c r="AK942" s="113"/>
      <c r="AL942" s="113"/>
      <c r="AM942" s="113"/>
      <c r="AQ942" s="113"/>
      <c r="AS942" s="113"/>
      <c r="AT942" s="113"/>
      <c r="AU942" s="113"/>
      <c r="AV942" s="113"/>
    </row>
    <row r="943" spans="4:48"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D943" s="113"/>
      <c r="AE943" s="113"/>
      <c r="AF943" s="113"/>
      <c r="AG943" s="113"/>
      <c r="AH943" s="113"/>
      <c r="AI943" s="113"/>
      <c r="AJ943" s="113"/>
      <c r="AK943" s="113"/>
      <c r="AL943" s="113"/>
      <c r="AM943" s="113"/>
      <c r="AQ943" s="113"/>
      <c r="AS943" s="113"/>
      <c r="AT943" s="113"/>
      <c r="AU943" s="113"/>
      <c r="AV943" s="113"/>
    </row>
    <row r="944" spans="4:48"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D944" s="113"/>
      <c r="AE944" s="113"/>
      <c r="AF944" s="113"/>
      <c r="AG944" s="113"/>
      <c r="AH944" s="113"/>
      <c r="AI944" s="113"/>
      <c r="AJ944" s="113"/>
      <c r="AK944" s="113"/>
      <c r="AL944" s="113"/>
      <c r="AM944" s="113"/>
      <c r="AQ944" s="113"/>
      <c r="AS944" s="113"/>
      <c r="AT944" s="113"/>
      <c r="AU944" s="113"/>
      <c r="AV944" s="113"/>
    </row>
    <row r="945" spans="4:48"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D945" s="113"/>
      <c r="AE945" s="113"/>
      <c r="AF945" s="113"/>
      <c r="AG945" s="113"/>
      <c r="AH945" s="113"/>
      <c r="AI945" s="113"/>
      <c r="AJ945" s="113"/>
      <c r="AK945" s="113"/>
      <c r="AL945" s="113"/>
      <c r="AM945" s="113"/>
      <c r="AQ945" s="113"/>
      <c r="AS945" s="113"/>
      <c r="AT945" s="113"/>
      <c r="AU945" s="113"/>
      <c r="AV945" s="113"/>
    </row>
    <row r="946" spans="4:48"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D946" s="113"/>
      <c r="AE946" s="113"/>
      <c r="AF946" s="113"/>
      <c r="AG946" s="113"/>
      <c r="AH946" s="113"/>
      <c r="AI946" s="113"/>
      <c r="AJ946" s="113"/>
      <c r="AK946" s="113"/>
      <c r="AL946" s="113"/>
      <c r="AM946" s="113"/>
      <c r="AQ946" s="113"/>
      <c r="AS946" s="113"/>
      <c r="AT946" s="113"/>
      <c r="AU946" s="113"/>
      <c r="AV946" s="113"/>
    </row>
    <row r="947" spans="4:48"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D947" s="113"/>
      <c r="AE947" s="113"/>
      <c r="AF947" s="113"/>
      <c r="AG947" s="113"/>
      <c r="AH947" s="113"/>
      <c r="AI947" s="113"/>
      <c r="AJ947" s="113"/>
      <c r="AK947" s="113"/>
      <c r="AL947" s="113"/>
      <c r="AM947" s="113"/>
      <c r="AQ947" s="113"/>
      <c r="AS947" s="113"/>
      <c r="AT947" s="113"/>
      <c r="AU947" s="113"/>
      <c r="AV947" s="113"/>
    </row>
    <row r="948" spans="4:48"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D948" s="113"/>
      <c r="AE948" s="113"/>
      <c r="AF948" s="113"/>
      <c r="AG948" s="113"/>
      <c r="AH948" s="113"/>
      <c r="AI948" s="113"/>
      <c r="AJ948" s="113"/>
      <c r="AK948" s="113"/>
      <c r="AL948" s="113"/>
      <c r="AM948" s="113"/>
      <c r="AQ948" s="113"/>
      <c r="AS948" s="113"/>
      <c r="AT948" s="113"/>
      <c r="AU948" s="113"/>
      <c r="AV948" s="113"/>
    </row>
    <row r="949" spans="4:48"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D949" s="113"/>
      <c r="AE949" s="113"/>
      <c r="AF949" s="113"/>
      <c r="AG949" s="113"/>
      <c r="AH949" s="113"/>
      <c r="AI949" s="113"/>
      <c r="AJ949" s="113"/>
      <c r="AK949" s="113"/>
      <c r="AL949" s="113"/>
      <c r="AM949" s="113"/>
      <c r="AQ949" s="113"/>
      <c r="AS949" s="113"/>
      <c r="AT949" s="113"/>
      <c r="AU949" s="113"/>
      <c r="AV949" s="113"/>
    </row>
    <row r="950" spans="4:48"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D950" s="113"/>
      <c r="AE950" s="113"/>
      <c r="AF950" s="113"/>
      <c r="AG950" s="113"/>
      <c r="AH950" s="113"/>
      <c r="AI950" s="113"/>
      <c r="AJ950" s="113"/>
      <c r="AK950" s="113"/>
      <c r="AL950" s="113"/>
      <c r="AM950" s="113"/>
      <c r="AQ950" s="113"/>
      <c r="AS950" s="113"/>
      <c r="AT950" s="113"/>
      <c r="AU950" s="113"/>
      <c r="AV950" s="113"/>
    </row>
    <row r="951" spans="4:48"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D951" s="113"/>
      <c r="AE951" s="113"/>
      <c r="AF951" s="113"/>
      <c r="AG951" s="113"/>
      <c r="AH951" s="113"/>
      <c r="AI951" s="113"/>
      <c r="AJ951" s="113"/>
      <c r="AK951" s="113"/>
      <c r="AL951" s="113"/>
      <c r="AM951" s="113"/>
      <c r="AQ951" s="113"/>
      <c r="AS951" s="113"/>
      <c r="AT951" s="113"/>
      <c r="AU951" s="113"/>
      <c r="AV951" s="113"/>
    </row>
    <row r="952" spans="4:48"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D952" s="113"/>
      <c r="AE952" s="113"/>
      <c r="AF952" s="113"/>
      <c r="AG952" s="113"/>
      <c r="AH952" s="113"/>
      <c r="AI952" s="113"/>
      <c r="AJ952" s="113"/>
      <c r="AK952" s="113"/>
      <c r="AL952" s="113"/>
      <c r="AM952" s="113"/>
      <c r="AQ952" s="113"/>
      <c r="AS952" s="113"/>
      <c r="AT952" s="113"/>
      <c r="AU952" s="113"/>
      <c r="AV952" s="113"/>
    </row>
    <row r="953" spans="4:48"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D953" s="113"/>
      <c r="AE953" s="113"/>
      <c r="AF953" s="113"/>
      <c r="AG953" s="113"/>
      <c r="AH953" s="113"/>
      <c r="AI953" s="113"/>
      <c r="AJ953" s="113"/>
      <c r="AK953" s="113"/>
      <c r="AL953" s="113"/>
      <c r="AM953" s="113"/>
      <c r="AQ953" s="113"/>
      <c r="AS953" s="113"/>
      <c r="AT953" s="113"/>
      <c r="AU953" s="113"/>
      <c r="AV953" s="113"/>
    </row>
    <row r="954" spans="4:48"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D954" s="113"/>
      <c r="AE954" s="113"/>
      <c r="AF954" s="113"/>
      <c r="AG954" s="113"/>
      <c r="AH954" s="113"/>
      <c r="AI954" s="113"/>
      <c r="AJ954" s="113"/>
      <c r="AK954" s="113"/>
      <c r="AL954" s="113"/>
      <c r="AM954" s="113"/>
      <c r="AQ954" s="113"/>
      <c r="AS954" s="113"/>
      <c r="AT954" s="113"/>
      <c r="AU954" s="113"/>
      <c r="AV954" s="113"/>
    </row>
    <row r="955" spans="4:48"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D955" s="113"/>
      <c r="AE955" s="113"/>
      <c r="AF955" s="113"/>
      <c r="AG955" s="113"/>
      <c r="AH955" s="113"/>
      <c r="AI955" s="113"/>
      <c r="AJ955" s="113"/>
      <c r="AK955" s="113"/>
      <c r="AL955" s="113"/>
      <c r="AM955" s="113"/>
      <c r="AQ955" s="113"/>
      <c r="AS955" s="113"/>
      <c r="AT955" s="113"/>
      <c r="AU955" s="113"/>
      <c r="AV955" s="113"/>
    </row>
    <row r="956" spans="4:48"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D956" s="113"/>
      <c r="AE956" s="113"/>
      <c r="AF956" s="113"/>
      <c r="AG956" s="113"/>
      <c r="AH956" s="113"/>
      <c r="AI956" s="113"/>
      <c r="AJ956" s="113"/>
      <c r="AK956" s="113"/>
      <c r="AL956" s="113"/>
      <c r="AM956" s="113"/>
      <c r="AQ956" s="113"/>
      <c r="AS956" s="113"/>
      <c r="AT956" s="113"/>
      <c r="AU956" s="113"/>
      <c r="AV956" s="113"/>
    </row>
    <row r="957" spans="4:48"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D957" s="113"/>
      <c r="AE957" s="113"/>
      <c r="AF957" s="113"/>
      <c r="AG957" s="113"/>
      <c r="AH957" s="113"/>
      <c r="AI957" s="113"/>
      <c r="AJ957" s="113"/>
      <c r="AK957" s="113"/>
      <c r="AL957" s="113"/>
      <c r="AM957" s="113"/>
      <c r="AQ957" s="113"/>
      <c r="AS957" s="113"/>
      <c r="AT957" s="113"/>
      <c r="AU957" s="113"/>
      <c r="AV957" s="113"/>
    </row>
    <row r="958" spans="4:48"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D958" s="113"/>
      <c r="AE958" s="113"/>
      <c r="AF958" s="113"/>
      <c r="AG958" s="113"/>
      <c r="AH958" s="113"/>
      <c r="AI958" s="113"/>
      <c r="AJ958" s="113"/>
      <c r="AK958" s="113"/>
      <c r="AL958" s="113"/>
      <c r="AM958" s="113"/>
      <c r="AQ958" s="113"/>
      <c r="AS958" s="113"/>
      <c r="AT958" s="113"/>
      <c r="AU958" s="113"/>
      <c r="AV958" s="113"/>
    </row>
    <row r="959" spans="4:48"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D959" s="113"/>
      <c r="AE959" s="113"/>
      <c r="AF959" s="113"/>
      <c r="AG959" s="113"/>
      <c r="AH959" s="113"/>
      <c r="AI959" s="113"/>
      <c r="AJ959" s="113"/>
      <c r="AK959" s="113"/>
      <c r="AL959" s="113"/>
      <c r="AM959" s="113"/>
      <c r="AQ959" s="113"/>
      <c r="AS959" s="113"/>
      <c r="AT959" s="113"/>
      <c r="AU959" s="113"/>
      <c r="AV959" s="113"/>
    </row>
    <row r="960" spans="4:48"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D960" s="113"/>
      <c r="AE960" s="113"/>
      <c r="AF960" s="113"/>
      <c r="AG960" s="113"/>
      <c r="AH960" s="113"/>
      <c r="AI960" s="113"/>
      <c r="AJ960" s="113"/>
      <c r="AK960" s="113"/>
      <c r="AL960" s="113"/>
      <c r="AM960" s="113"/>
      <c r="AQ960" s="113"/>
      <c r="AS960" s="113"/>
      <c r="AT960" s="113"/>
      <c r="AU960" s="113"/>
      <c r="AV960" s="113"/>
    </row>
    <row r="961" spans="4:48"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D961" s="113"/>
      <c r="AE961" s="113"/>
      <c r="AF961" s="113"/>
      <c r="AG961" s="113"/>
      <c r="AH961" s="113"/>
      <c r="AI961" s="113"/>
      <c r="AJ961" s="113"/>
      <c r="AK961" s="113"/>
      <c r="AL961" s="113"/>
      <c r="AM961" s="113"/>
      <c r="AQ961" s="113"/>
      <c r="AS961" s="113"/>
      <c r="AT961" s="113"/>
      <c r="AU961" s="113"/>
      <c r="AV961" s="113"/>
    </row>
    <row r="962" spans="4:48"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D962" s="113"/>
      <c r="AE962" s="113"/>
      <c r="AF962" s="113"/>
      <c r="AG962" s="113"/>
      <c r="AH962" s="113"/>
      <c r="AI962" s="113"/>
      <c r="AJ962" s="113"/>
      <c r="AK962" s="113"/>
      <c r="AL962" s="113"/>
      <c r="AM962" s="113"/>
      <c r="AQ962" s="113"/>
      <c r="AS962" s="113"/>
      <c r="AT962" s="113"/>
      <c r="AU962" s="113"/>
      <c r="AV962" s="113"/>
    </row>
    <row r="963" spans="4:48"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D963" s="113"/>
      <c r="AE963" s="113"/>
      <c r="AF963" s="113"/>
      <c r="AG963" s="113"/>
      <c r="AH963" s="113"/>
      <c r="AI963" s="113"/>
      <c r="AJ963" s="113"/>
      <c r="AK963" s="113"/>
      <c r="AL963" s="113"/>
      <c r="AM963" s="113"/>
      <c r="AQ963" s="113"/>
      <c r="AS963" s="113"/>
      <c r="AT963" s="113"/>
      <c r="AU963" s="113"/>
      <c r="AV963" s="113"/>
    </row>
    <row r="964" spans="4:48"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D964" s="113"/>
      <c r="AE964" s="113"/>
      <c r="AF964" s="113"/>
      <c r="AG964" s="113"/>
      <c r="AH964" s="113"/>
      <c r="AI964" s="113"/>
      <c r="AJ964" s="113"/>
      <c r="AK964" s="113"/>
      <c r="AL964" s="113"/>
      <c r="AM964" s="113"/>
      <c r="AQ964" s="113"/>
      <c r="AS964" s="113"/>
      <c r="AT964" s="113"/>
      <c r="AU964" s="113"/>
      <c r="AV964" s="113"/>
    </row>
    <row r="965" spans="4:48"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D965" s="113"/>
      <c r="AE965" s="113"/>
      <c r="AF965" s="113"/>
      <c r="AG965" s="113"/>
      <c r="AH965" s="113"/>
      <c r="AI965" s="113"/>
      <c r="AJ965" s="113"/>
      <c r="AK965" s="113"/>
      <c r="AL965" s="113"/>
      <c r="AM965" s="113"/>
      <c r="AQ965" s="113"/>
      <c r="AS965" s="113"/>
      <c r="AT965" s="113"/>
      <c r="AU965" s="113"/>
      <c r="AV965" s="113"/>
    </row>
    <row r="966" spans="4:48"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D966" s="113"/>
      <c r="AE966" s="113"/>
      <c r="AF966" s="113"/>
      <c r="AG966" s="113"/>
      <c r="AH966" s="113"/>
      <c r="AI966" s="113"/>
      <c r="AJ966" s="113"/>
      <c r="AK966" s="113"/>
      <c r="AL966" s="113"/>
      <c r="AM966" s="113"/>
      <c r="AQ966" s="113"/>
      <c r="AS966" s="113"/>
      <c r="AT966" s="113"/>
      <c r="AU966" s="113"/>
      <c r="AV966" s="113"/>
    </row>
    <row r="967" spans="4:48"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D967" s="113"/>
      <c r="AE967" s="113"/>
      <c r="AF967" s="113"/>
      <c r="AG967" s="113"/>
      <c r="AH967" s="113"/>
      <c r="AI967" s="113"/>
      <c r="AJ967" s="113"/>
      <c r="AK967" s="113"/>
      <c r="AL967" s="113"/>
      <c r="AM967" s="113"/>
      <c r="AQ967" s="113"/>
      <c r="AS967" s="113"/>
      <c r="AT967" s="113"/>
      <c r="AU967" s="113"/>
      <c r="AV967" s="113"/>
    </row>
    <row r="968" spans="4:48"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D968" s="113"/>
      <c r="AE968" s="113"/>
      <c r="AF968" s="113"/>
      <c r="AG968" s="113"/>
      <c r="AH968" s="113"/>
      <c r="AI968" s="113"/>
      <c r="AJ968" s="113"/>
      <c r="AK968" s="113"/>
      <c r="AL968" s="113"/>
      <c r="AM968" s="113"/>
      <c r="AQ968" s="113"/>
      <c r="AS968" s="113"/>
      <c r="AT968" s="113"/>
      <c r="AU968" s="113"/>
      <c r="AV968" s="113"/>
    </row>
    <row r="969" spans="4:48"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D969" s="113"/>
      <c r="AE969" s="113"/>
      <c r="AF969" s="113"/>
      <c r="AG969" s="113"/>
      <c r="AH969" s="113"/>
      <c r="AI969" s="113"/>
      <c r="AJ969" s="113"/>
      <c r="AK969" s="113"/>
      <c r="AL969" s="113"/>
      <c r="AM969" s="113"/>
      <c r="AQ969" s="113"/>
      <c r="AS969" s="113"/>
      <c r="AT969" s="113"/>
      <c r="AU969" s="113"/>
      <c r="AV969" s="113"/>
    </row>
    <row r="970" spans="4:48"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D970" s="113"/>
      <c r="AE970" s="113"/>
      <c r="AF970" s="113"/>
      <c r="AG970" s="113"/>
      <c r="AH970" s="113"/>
      <c r="AI970" s="113"/>
      <c r="AJ970" s="113"/>
      <c r="AK970" s="113"/>
      <c r="AL970" s="113"/>
      <c r="AM970" s="113"/>
      <c r="AQ970" s="113"/>
      <c r="AS970" s="113"/>
      <c r="AT970" s="113"/>
      <c r="AU970" s="113"/>
      <c r="AV970" s="113"/>
    </row>
    <row r="971" spans="4:48"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D971" s="113"/>
      <c r="AE971" s="113"/>
      <c r="AF971" s="113"/>
      <c r="AG971" s="113"/>
      <c r="AH971" s="113"/>
      <c r="AI971" s="113"/>
      <c r="AJ971" s="113"/>
      <c r="AK971" s="113"/>
      <c r="AL971" s="113"/>
      <c r="AM971" s="113"/>
      <c r="AQ971" s="113"/>
      <c r="AS971" s="113"/>
      <c r="AT971" s="113"/>
      <c r="AU971" s="113"/>
      <c r="AV971" s="113"/>
    </row>
    <row r="972" spans="4:48"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D972" s="113"/>
      <c r="AE972" s="113"/>
      <c r="AF972" s="113"/>
      <c r="AG972" s="113"/>
      <c r="AH972" s="113"/>
      <c r="AI972" s="113"/>
      <c r="AJ972" s="113"/>
      <c r="AK972" s="113"/>
      <c r="AL972" s="113"/>
      <c r="AM972" s="113"/>
      <c r="AQ972" s="113"/>
      <c r="AS972" s="113"/>
      <c r="AT972" s="113"/>
      <c r="AU972" s="113"/>
      <c r="AV972" s="113"/>
    </row>
    <row r="973" spans="4:48"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D973" s="113"/>
      <c r="AE973" s="113"/>
      <c r="AF973" s="113"/>
      <c r="AG973" s="113"/>
      <c r="AH973" s="113"/>
      <c r="AI973" s="113"/>
      <c r="AJ973" s="113"/>
      <c r="AK973" s="113"/>
      <c r="AL973" s="113"/>
      <c r="AM973" s="113"/>
      <c r="AQ973" s="113"/>
      <c r="AS973" s="113"/>
      <c r="AT973" s="113"/>
      <c r="AU973" s="113"/>
      <c r="AV973" s="113"/>
    </row>
    <row r="974" spans="4:48"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D974" s="113"/>
      <c r="AE974" s="113"/>
      <c r="AF974" s="113"/>
      <c r="AG974" s="113"/>
      <c r="AH974" s="113"/>
      <c r="AI974" s="113"/>
      <c r="AJ974" s="113"/>
      <c r="AK974" s="113"/>
      <c r="AL974" s="113"/>
      <c r="AM974" s="113"/>
      <c r="AQ974" s="113"/>
      <c r="AS974" s="113"/>
      <c r="AT974" s="113"/>
      <c r="AU974" s="113"/>
      <c r="AV974" s="113"/>
    </row>
    <row r="975" spans="4:48"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D975" s="113"/>
      <c r="AE975" s="113"/>
      <c r="AF975" s="113"/>
      <c r="AG975" s="113"/>
      <c r="AH975" s="113"/>
      <c r="AI975" s="113"/>
      <c r="AJ975" s="113"/>
      <c r="AK975" s="113"/>
      <c r="AL975" s="113"/>
      <c r="AM975" s="113"/>
      <c r="AQ975" s="113"/>
      <c r="AS975" s="113"/>
      <c r="AT975" s="113"/>
      <c r="AU975" s="113"/>
      <c r="AV975" s="113"/>
    </row>
    <row r="976" spans="4:48"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D976" s="113"/>
      <c r="AE976" s="113"/>
      <c r="AF976" s="113"/>
      <c r="AG976" s="113"/>
      <c r="AH976" s="113"/>
      <c r="AI976" s="113"/>
      <c r="AJ976" s="113"/>
      <c r="AK976" s="113"/>
      <c r="AL976" s="113"/>
      <c r="AM976" s="113"/>
      <c r="AQ976" s="113"/>
      <c r="AS976" s="113"/>
      <c r="AT976" s="113"/>
      <c r="AU976" s="113"/>
      <c r="AV976" s="113"/>
    </row>
    <row r="977" spans="4:48"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D977" s="113"/>
      <c r="AE977" s="113"/>
      <c r="AF977" s="113"/>
      <c r="AG977" s="113"/>
      <c r="AH977" s="113"/>
      <c r="AI977" s="113"/>
      <c r="AJ977" s="113"/>
      <c r="AK977" s="113"/>
      <c r="AL977" s="113"/>
      <c r="AM977" s="113"/>
      <c r="AQ977" s="113"/>
      <c r="AS977" s="113"/>
      <c r="AT977" s="113"/>
      <c r="AU977" s="113"/>
      <c r="AV977" s="113"/>
    </row>
    <row r="978" spans="4:48"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D978" s="113"/>
      <c r="AE978" s="113"/>
      <c r="AF978" s="113"/>
      <c r="AG978" s="113"/>
      <c r="AH978" s="113"/>
      <c r="AI978" s="113"/>
      <c r="AJ978" s="113"/>
      <c r="AK978" s="113"/>
      <c r="AL978" s="113"/>
      <c r="AM978" s="113"/>
      <c r="AQ978" s="113"/>
      <c r="AS978" s="113"/>
      <c r="AT978" s="113"/>
      <c r="AU978" s="113"/>
      <c r="AV978" s="113"/>
    </row>
    <row r="979" spans="4:48"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D979" s="113"/>
      <c r="AE979" s="113"/>
      <c r="AF979" s="113"/>
      <c r="AG979" s="113"/>
      <c r="AH979" s="113"/>
      <c r="AI979" s="113"/>
      <c r="AJ979" s="113"/>
      <c r="AK979" s="113"/>
      <c r="AL979" s="113"/>
      <c r="AM979" s="113"/>
      <c r="AQ979" s="113"/>
      <c r="AS979" s="113"/>
      <c r="AT979" s="113"/>
      <c r="AU979" s="113"/>
      <c r="AV979" s="113"/>
    </row>
    <row r="980" spans="4:48"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D980" s="113"/>
      <c r="AE980" s="113"/>
      <c r="AF980" s="113"/>
      <c r="AG980" s="113"/>
      <c r="AH980" s="113"/>
      <c r="AI980" s="113"/>
      <c r="AJ980" s="113"/>
      <c r="AK980" s="113"/>
      <c r="AL980" s="113"/>
      <c r="AM980" s="113"/>
      <c r="AQ980" s="113"/>
      <c r="AS980" s="113"/>
      <c r="AT980" s="113"/>
      <c r="AU980" s="113"/>
      <c r="AV980" s="113"/>
    </row>
    <row r="981" spans="4:48"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D981" s="113"/>
      <c r="AE981" s="113"/>
      <c r="AF981" s="113"/>
      <c r="AG981" s="113"/>
      <c r="AH981" s="113"/>
      <c r="AI981" s="113"/>
      <c r="AJ981" s="113"/>
      <c r="AK981" s="113"/>
      <c r="AL981" s="113"/>
      <c r="AM981" s="113"/>
      <c r="AQ981" s="113"/>
      <c r="AS981" s="113"/>
      <c r="AT981" s="113"/>
      <c r="AU981" s="113"/>
      <c r="AV981" s="113"/>
    </row>
    <row r="982" spans="4:48"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D982" s="113"/>
      <c r="AE982" s="113"/>
      <c r="AF982" s="113"/>
      <c r="AG982" s="113"/>
      <c r="AH982" s="113"/>
      <c r="AI982" s="113"/>
      <c r="AJ982" s="113"/>
      <c r="AK982" s="113"/>
      <c r="AL982" s="113"/>
      <c r="AM982" s="113"/>
      <c r="AQ982" s="113"/>
      <c r="AS982" s="113"/>
      <c r="AT982" s="113"/>
      <c r="AU982" s="113"/>
      <c r="AV982" s="113"/>
    </row>
    <row r="983" spans="4:48"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D983" s="113"/>
      <c r="AE983" s="113"/>
      <c r="AF983" s="113"/>
      <c r="AG983" s="113"/>
      <c r="AH983" s="113"/>
      <c r="AI983" s="113"/>
      <c r="AJ983" s="113"/>
      <c r="AK983" s="113"/>
      <c r="AL983" s="113"/>
      <c r="AM983" s="113"/>
      <c r="AQ983" s="113"/>
      <c r="AS983" s="113"/>
      <c r="AT983" s="113"/>
      <c r="AU983" s="113"/>
      <c r="AV983" s="113"/>
    </row>
    <row r="984" spans="4:48"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D984" s="113"/>
      <c r="AE984" s="113"/>
      <c r="AF984" s="113"/>
      <c r="AG984" s="113"/>
      <c r="AH984" s="113"/>
      <c r="AI984" s="113"/>
      <c r="AJ984" s="113"/>
      <c r="AK984" s="113"/>
      <c r="AL984" s="113"/>
      <c r="AM984" s="113"/>
      <c r="AQ984" s="113"/>
      <c r="AS984" s="113"/>
      <c r="AT984" s="113"/>
      <c r="AU984" s="113"/>
      <c r="AV984" s="113"/>
    </row>
    <row r="985" spans="4:48"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D985" s="113"/>
      <c r="AE985" s="113"/>
      <c r="AF985" s="113"/>
      <c r="AG985" s="113"/>
      <c r="AH985" s="113"/>
      <c r="AI985" s="113"/>
      <c r="AJ985" s="113"/>
      <c r="AK985" s="113"/>
      <c r="AL985" s="113"/>
      <c r="AM985" s="113"/>
      <c r="AQ985" s="113"/>
      <c r="AS985" s="113"/>
      <c r="AT985" s="113"/>
      <c r="AU985" s="113"/>
      <c r="AV985" s="113"/>
    </row>
    <row r="986" spans="4:48"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D986" s="113"/>
      <c r="AE986" s="113"/>
      <c r="AF986" s="113"/>
      <c r="AG986" s="113"/>
      <c r="AH986" s="113"/>
      <c r="AI986" s="113"/>
      <c r="AJ986" s="113"/>
      <c r="AK986" s="113"/>
      <c r="AL986" s="113"/>
      <c r="AM986" s="113"/>
      <c r="AQ986" s="113"/>
      <c r="AS986" s="113"/>
      <c r="AT986" s="113"/>
      <c r="AU986" s="113"/>
      <c r="AV986" s="113"/>
    </row>
    <row r="987" spans="4:48"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D987" s="113"/>
      <c r="AE987" s="113"/>
      <c r="AF987" s="113"/>
      <c r="AG987" s="113"/>
      <c r="AH987" s="113"/>
      <c r="AI987" s="113"/>
      <c r="AJ987" s="113"/>
      <c r="AK987" s="113"/>
      <c r="AL987" s="113"/>
      <c r="AM987" s="113"/>
      <c r="AQ987" s="113"/>
      <c r="AS987" s="113"/>
      <c r="AT987" s="113"/>
      <c r="AU987" s="113"/>
      <c r="AV987" s="113"/>
    </row>
    <row r="988" spans="4:48"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D988" s="113"/>
      <c r="AE988" s="113"/>
      <c r="AF988" s="113"/>
      <c r="AG988" s="113"/>
      <c r="AH988" s="113"/>
      <c r="AI988" s="113"/>
      <c r="AJ988" s="113"/>
      <c r="AK988" s="113"/>
      <c r="AL988" s="113"/>
      <c r="AM988" s="113"/>
      <c r="AQ988" s="113"/>
      <c r="AS988" s="113"/>
      <c r="AT988" s="113"/>
      <c r="AU988" s="113"/>
      <c r="AV988" s="113"/>
    </row>
    <row r="989" spans="4:48"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D989" s="113"/>
      <c r="AE989" s="113"/>
      <c r="AF989" s="113"/>
      <c r="AG989" s="113"/>
      <c r="AH989" s="113"/>
      <c r="AI989" s="113"/>
      <c r="AJ989" s="113"/>
      <c r="AK989" s="113"/>
      <c r="AL989" s="113"/>
      <c r="AM989" s="113"/>
      <c r="AQ989" s="113"/>
      <c r="AS989" s="113"/>
      <c r="AT989" s="113"/>
      <c r="AU989" s="113"/>
      <c r="AV989" s="113"/>
    </row>
    <row r="990" spans="4:48"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D990" s="113"/>
      <c r="AE990" s="113"/>
      <c r="AF990" s="113"/>
      <c r="AG990" s="113"/>
      <c r="AH990" s="113"/>
      <c r="AI990" s="113"/>
      <c r="AJ990" s="113"/>
      <c r="AK990" s="113"/>
      <c r="AL990" s="113"/>
      <c r="AM990" s="113"/>
      <c r="AQ990" s="113"/>
      <c r="AS990" s="113"/>
      <c r="AT990" s="113"/>
      <c r="AU990" s="113"/>
      <c r="AV990" s="113"/>
    </row>
    <row r="991" spans="4:48"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D991" s="113"/>
      <c r="AE991" s="113"/>
      <c r="AF991" s="113"/>
      <c r="AG991" s="113"/>
      <c r="AH991" s="113"/>
      <c r="AI991" s="113"/>
      <c r="AJ991" s="113"/>
      <c r="AK991" s="113"/>
      <c r="AL991" s="113"/>
      <c r="AM991" s="113"/>
      <c r="AQ991" s="113"/>
      <c r="AS991" s="113"/>
      <c r="AT991" s="113"/>
      <c r="AU991" s="113"/>
      <c r="AV991" s="113"/>
    </row>
    <row r="992" spans="4:48"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D992" s="113"/>
      <c r="AE992" s="113"/>
      <c r="AF992" s="113"/>
      <c r="AG992" s="113"/>
      <c r="AH992" s="113"/>
      <c r="AI992" s="113"/>
      <c r="AJ992" s="113"/>
      <c r="AK992" s="113"/>
      <c r="AL992" s="113"/>
      <c r="AM992" s="113"/>
      <c r="AQ992" s="113"/>
      <c r="AS992" s="113"/>
      <c r="AT992" s="113"/>
      <c r="AU992" s="113"/>
      <c r="AV992" s="113"/>
    </row>
    <row r="993" spans="4:48"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D993" s="113"/>
      <c r="AE993" s="113"/>
      <c r="AF993" s="113"/>
      <c r="AG993" s="113"/>
      <c r="AH993" s="113"/>
      <c r="AI993" s="113"/>
      <c r="AJ993" s="113"/>
      <c r="AK993" s="113"/>
      <c r="AL993" s="113"/>
      <c r="AM993" s="113"/>
      <c r="AQ993" s="113"/>
      <c r="AS993" s="113"/>
      <c r="AT993" s="113"/>
      <c r="AU993" s="113"/>
      <c r="AV993" s="113"/>
    </row>
    <row r="994" spans="4:48"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D994" s="113"/>
      <c r="AE994" s="113"/>
      <c r="AF994" s="113"/>
      <c r="AG994" s="113"/>
      <c r="AH994" s="113"/>
      <c r="AI994" s="113"/>
      <c r="AJ994" s="113"/>
      <c r="AK994" s="113"/>
      <c r="AL994" s="113"/>
      <c r="AM994" s="113"/>
      <c r="AQ994" s="113"/>
      <c r="AS994" s="113"/>
      <c r="AT994" s="113"/>
      <c r="AU994" s="113"/>
      <c r="AV994" s="113"/>
    </row>
    <row r="995" spans="4:48"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D995" s="113"/>
      <c r="AE995" s="113"/>
      <c r="AF995" s="113"/>
      <c r="AG995" s="113"/>
      <c r="AH995" s="113"/>
      <c r="AI995" s="113"/>
      <c r="AJ995" s="113"/>
      <c r="AK995" s="113"/>
      <c r="AL995" s="113"/>
      <c r="AM995" s="113"/>
      <c r="AQ995" s="113"/>
      <c r="AS995" s="113"/>
      <c r="AT995" s="113"/>
      <c r="AU995" s="113"/>
      <c r="AV995" s="113"/>
    </row>
    <row r="996" spans="4:48"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D996" s="113"/>
      <c r="AE996" s="113"/>
      <c r="AF996" s="113"/>
      <c r="AG996" s="113"/>
      <c r="AH996" s="113"/>
      <c r="AI996" s="113"/>
      <c r="AJ996" s="113"/>
      <c r="AK996" s="113"/>
      <c r="AL996" s="113"/>
      <c r="AM996" s="113"/>
      <c r="AQ996" s="113"/>
      <c r="AS996" s="113"/>
      <c r="AT996" s="113"/>
      <c r="AU996" s="113"/>
      <c r="AV996" s="113"/>
    </row>
    <row r="997" spans="4:48"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D997" s="113"/>
      <c r="AE997" s="113"/>
      <c r="AF997" s="113"/>
      <c r="AG997" s="113"/>
      <c r="AH997" s="113"/>
      <c r="AI997" s="113"/>
      <c r="AJ997" s="113"/>
      <c r="AK997" s="113"/>
      <c r="AL997" s="113"/>
      <c r="AM997" s="113"/>
      <c r="AQ997" s="113"/>
      <c r="AS997" s="113"/>
      <c r="AT997" s="113"/>
      <c r="AU997" s="113"/>
      <c r="AV997" s="113"/>
    </row>
    <row r="998" spans="4:48"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D998" s="113"/>
      <c r="AE998" s="113"/>
      <c r="AF998" s="113"/>
      <c r="AG998" s="113"/>
      <c r="AH998" s="113"/>
      <c r="AI998" s="113"/>
      <c r="AJ998" s="113"/>
      <c r="AK998" s="113"/>
      <c r="AL998" s="113"/>
      <c r="AM998" s="113"/>
      <c r="AQ998" s="113"/>
      <c r="AS998" s="113"/>
      <c r="AT998" s="113"/>
      <c r="AU998" s="113"/>
      <c r="AV998" s="113"/>
    </row>
    <row r="999" spans="4:48"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D999" s="113"/>
      <c r="AE999" s="113"/>
      <c r="AF999" s="113"/>
      <c r="AG999" s="113"/>
      <c r="AH999" s="113"/>
      <c r="AI999" s="113"/>
      <c r="AJ999" s="113"/>
      <c r="AK999" s="113"/>
      <c r="AL999" s="113"/>
      <c r="AM999" s="113"/>
      <c r="AQ999" s="113"/>
      <c r="AS999" s="113"/>
      <c r="AT999" s="113"/>
      <c r="AU999" s="113"/>
      <c r="AV999" s="113"/>
    </row>
    <row r="1000" spans="4:48"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D1000" s="113"/>
      <c r="AE1000" s="113"/>
      <c r="AF1000" s="113"/>
      <c r="AG1000" s="113"/>
      <c r="AH1000" s="113"/>
      <c r="AI1000" s="113"/>
      <c r="AJ1000" s="113"/>
      <c r="AK1000" s="113"/>
      <c r="AL1000" s="113"/>
      <c r="AM1000" s="113"/>
      <c r="AQ1000" s="113"/>
      <c r="AS1000" s="113"/>
      <c r="AT1000" s="113"/>
      <c r="AU1000" s="113"/>
      <c r="AV1000" s="113"/>
    </row>
    <row r="1001" spans="4:48"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  <c r="AD1001" s="113"/>
      <c r="AE1001" s="113"/>
      <c r="AF1001" s="113"/>
      <c r="AG1001" s="113"/>
      <c r="AH1001" s="113"/>
      <c r="AI1001" s="113"/>
      <c r="AJ1001" s="113"/>
      <c r="AK1001" s="113"/>
      <c r="AL1001" s="113"/>
      <c r="AM1001" s="113"/>
      <c r="AQ1001" s="113"/>
      <c r="AS1001" s="113"/>
      <c r="AT1001" s="113"/>
      <c r="AU1001" s="113"/>
      <c r="AV1001" s="113"/>
    </row>
    <row r="1002" spans="4:48"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  <c r="AD1002" s="113"/>
      <c r="AE1002" s="113"/>
      <c r="AF1002" s="113"/>
      <c r="AG1002" s="113"/>
      <c r="AH1002" s="113"/>
      <c r="AI1002" s="113"/>
      <c r="AJ1002" s="113"/>
      <c r="AK1002" s="113"/>
      <c r="AL1002" s="113"/>
      <c r="AM1002" s="113"/>
      <c r="AQ1002" s="113"/>
      <c r="AS1002" s="113"/>
      <c r="AT1002" s="113"/>
      <c r="AU1002" s="113"/>
      <c r="AV1002" s="113"/>
    </row>
    <row r="1003" spans="4:48">
      <c r="D1003" s="113"/>
      <c r="E1003" s="113"/>
      <c r="F1003" s="113"/>
      <c r="G1003" s="113"/>
      <c r="H1003" s="113"/>
      <c r="I1003" s="113"/>
      <c r="J1003" s="113"/>
      <c r="K1003" s="113"/>
      <c r="L1003" s="113"/>
      <c r="M1003" s="113"/>
      <c r="Q1003" s="113"/>
      <c r="R1003" s="113"/>
      <c r="S1003" s="113"/>
      <c r="T1003" s="113"/>
      <c r="U1003" s="113"/>
      <c r="V1003" s="113"/>
      <c r="W1003" s="113"/>
      <c r="X1003" s="113"/>
      <c r="Y1003" s="113"/>
      <c r="Z1003" s="113"/>
      <c r="AD1003" s="113"/>
      <c r="AE1003" s="113"/>
      <c r="AF1003" s="113"/>
      <c r="AG1003" s="113"/>
      <c r="AH1003" s="113"/>
      <c r="AI1003" s="113"/>
      <c r="AJ1003" s="113"/>
      <c r="AK1003" s="113"/>
      <c r="AL1003" s="113"/>
      <c r="AM1003" s="113"/>
      <c r="AQ1003" s="113"/>
      <c r="AS1003" s="113"/>
      <c r="AT1003" s="113"/>
      <c r="AU1003" s="113"/>
      <c r="AV1003" s="113"/>
    </row>
    <row r="1004" spans="4:48">
      <c r="D1004" s="113"/>
      <c r="E1004" s="113"/>
      <c r="F1004" s="113"/>
      <c r="G1004" s="113"/>
      <c r="H1004" s="113"/>
      <c r="I1004" s="113"/>
      <c r="J1004" s="113"/>
      <c r="K1004" s="113"/>
      <c r="L1004" s="113"/>
      <c r="M1004" s="113"/>
      <c r="Q1004" s="113"/>
      <c r="R1004" s="113"/>
      <c r="S1004" s="113"/>
      <c r="T1004" s="113"/>
      <c r="U1004" s="113"/>
      <c r="V1004" s="113"/>
      <c r="W1004" s="113"/>
      <c r="X1004" s="113"/>
      <c r="Y1004" s="113"/>
      <c r="Z1004" s="113"/>
      <c r="AD1004" s="113"/>
      <c r="AE1004" s="113"/>
      <c r="AF1004" s="113"/>
      <c r="AG1004" s="113"/>
      <c r="AH1004" s="113"/>
      <c r="AI1004" s="113"/>
      <c r="AJ1004" s="113"/>
      <c r="AK1004" s="113"/>
      <c r="AL1004" s="113"/>
      <c r="AM1004" s="113"/>
      <c r="AQ1004" s="113"/>
      <c r="AS1004" s="113"/>
      <c r="AT1004" s="113"/>
      <c r="AU1004" s="113"/>
      <c r="AV1004" s="113"/>
    </row>
    <row r="1005" spans="4:48">
      <c r="D1005" s="113"/>
      <c r="E1005" s="113"/>
      <c r="F1005" s="113"/>
      <c r="G1005" s="113"/>
      <c r="H1005" s="113"/>
      <c r="I1005" s="113"/>
      <c r="J1005" s="113"/>
      <c r="K1005" s="113"/>
      <c r="L1005" s="113"/>
      <c r="M1005" s="113"/>
      <c r="Q1005" s="113"/>
      <c r="R1005" s="113"/>
      <c r="S1005" s="113"/>
      <c r="T1005" s="113"/>
      <c r="U1005" s="113"/>
      <c r="V1005" s="113"/>
      <c r="W1005" s="113"/>
      <c r="X1005" s="113"/>
      <c r="Y1005" s="113"/>
      <c r="Z1005" s="113"/>
      <c r="AD1005" s="113"/>
      <c r="AE1005" s="113"/>
      <c r="AF1005" s="113"/>
      <c r="AG1005" s="113"/>
      <c r="AH1005" s="113"/>
      <c r="AI1005" s="113"/>
      <c r="AJ1005" s="113"/>
      <c r="AK1005" s="113"/>
      <c r="AL1005" s="113"/>
      <c r="AM1005" s="113"/>
      <c r="AQ1005" s="113"/>
      <c r="AS1005" s="113"/>
      <c r="AT1005" s="113"/>
      <c r="AU1005" s="113"/>
      <c r="AV1005" s="113"/>
    </row>
    <row r="1006" spans="4:48"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  <c r="AD1006" s="113"/>
      <c r="AE1006" s="113"/>
      <c r="AF1006" s="113"/>
      <c r="AG1006" s="113"/>
      <c r="AH1006" s="113"/>
      <c r="AI1006" s="113"/>
      <c r="AJ1006" s="113"/>
      <c r="AK1006" s="113"/>
      <c r="AL1006" s="113"/>
      <c r="AM1006" s="113"/>
      <c r="AQ1006" s="113"/>
      <c r="AS1006" s="113"/>
      <c r="AT1006" s="113"/>
      <c r="AU1006" s="113"/>
      <c r="AV1006" s="113"/>
    </row>
    <row r="1007" spans="4:48">
      <c r="D1007" s="113"/>
      <c r="E1007" s="113"/>
      <c r="F1007" s="113"/>
      <c r="G1007" s="113"/>
      <c r="H1007" s="113"/>
      <c r="I1007" s="113"/>
      <c r="J1007" s="113"/>
      <c r="K1007" s="113"/>
      <c r="L1007" s="113"/>
      <c r="M1007" s="113"/>
      <c r="Q1007" s="113"/>
      <c r="R1007" s="113"/>
      <c r="S1007" s="113"/>
      <c r="T1007" s="113"/>
      <c r="U1007" s="113"/>
      <c r="V1007" s="113"/>
      <c r="W1007" s="113"/>
      <c r="X1007" s="113"/>
      <c r="Y1007" s="113"/>
      <c r="Z1007" s="113"/>
      <c r="AD1007" s="113"/>
      <c r="AE1007" s="113"/>
      <c r="AF1007" s="113"/>
      <c r="AG1007" s="113"/>
      <c r="AH1007" s="113"/>
      <c r="AI1007" s="113"/>
      <c r="AJ1007" s="113"/>
      <c r="AK1007" s="113"/>
      <c r="AL1007" s="113"/>
      <c r="AM1007" s="113"/>
      <c r="AQ1007" s="113"/>
      <c r="AS1007" s="113"/>
      <c r="AT1007" s="113"/>
      <c r="AU1007" s="113"/>
      <c r="AV1007" s="113"/>
    </row>
    <row r="1008" spans="4:48">
      <c r="D1008" s="113"/>
      <c r="E1008" s="113"/>
      <c r="F1008" s="113"/>
      <c r="G1008" s="113"/>
      <c r="H1008" s="113"/>
      <c r="I1008" s="113"/>
      <c r="J1008" s="113"/>
      <c r="K1008" s="113"/>
      <c r="L1008" s="113"/>
      <c r="M1008" s="113"/>
      <c r="Q1008" s="113"/>
      <c r="R1008" s="113"/>
      <c r="S1008" s="113"/>
      <c r="T1008" s="113"/>
      <c r="U1008" s="113"/>
      <c r="V1008" s="113"/>
      <c r="W1008" s="113"/>
      <c r="X1008" s="113"/>
      <c r="Y1008" s="113"/>
      <c r="Z1008" s="113"/>
      <c r="AD1008" s="113"/>
      <c r="AE1008" s="113"/>
      <c r="AF1008" s="113"/>
      <c r="AG1008" s="113"/>
      <c r="AH1008" s="113"/>
      <c r="AI1008" s="113"/>
      <c r="AJ1008" s="113"/>
      <c r="AK1008" s="113"/>
      <c r="AL1008" s="113"/>
      <c r="AM1008" s="113"/>
      <c r="AQ1008" s="113"/>
      <c r="AS1008" s="113"/>
      <c r="AT1008" s="113"/>
      <c r="AU1008" s="113"/>
      <c r="AV1008" s="113"/>
    </row>
    <row r="1009" spans="4:48"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Q1009" s="113"/>
      <c r="R1009" s="113"/>
      <c r="S1009" s="113"/>
      <c r="T1009" s="113"/>
      <c r="U1009" s="113"/>
      <c r="V1009" s="113"/>
      <c r="W1009" s="113"/>
      <c r="X1009" s="113"/>
      <c r="Y1009" s="113"/>
      <c r="Z1009" s="113"/>
      <c r="AD1009" s="113"/>
      <c r="AE1009" s="113"/>
      <c r="AF1009" s="113"/>
      <c r="AG1009" s="113"/>
      <c r="AH1009" s="113"/>
      <c r="AI1009" s="113"/>
      <c r="AJ1009" s="113"/>
      <c r="AK1009" s="113"/>
      <c r="AL1009" s="113"/>
      <c r="AM1009" s="113"/>
      <c r="AQ1009" s="113"/>
      <c r="AS1009" s="113"/>
      <c r="AT1009" s="113"/>
      <c r="AU1009" s="113"/>
      <c r="AV1009" s="113"/>
    </row>
    <row r="1010" spans="4:48">
      <c r="D1010" s="113"/>
      <c r="E1010" s="113"/>
      <c r="F1010" s="113"/>
      <c r="G1010" s="113"/>
      <c r="H1010" s="113"/>
      <c r="I1010" s="113"/>
      <c r="J1010" s="113"/>
      <c r="K1010" s="113"/>
      <c r="L1010" s="113"/>
      <c r="M1010" s="113"/>
      <c r="Q1010" s="113"/>
      <c r="R1010" s="113"/>
      <c r="S1010" s="113"/>
      <c r="T1010" s="113"/>
      <c r="U1010" s="113"/>
      <c r="V1010" s="113"/>
      <c r="W1010" s="113"/>
      <c r="X1010" s="113"/>
      <c r="Y1010" s="113"/>
      <c r="Z1010" s="113"/>
      <c r="AD1010" s="113"/>
      <c r="AE1010" s="113"/>
      <c r="AF1010" s="113"/>
      <c r="AG1010" s="113"/>
      <c r="AH1010" s="113"/>
      <c r="AI1010" s="113"/>
      <c r="AJ1010" s="113"/>
      <c r="AK1010" s="113"/>
      <c r="AL1010" s="113"/>
      <c r="AM1010" s="113"/>
      <c r="AQ1010" s="113"/>
      <c r="AS1010" s="113"/>
      <c r="AT1010" s="113"/>
      <c r="AU1010" s="113"/>
      <c r="AV1010" s="113"/>
    </row>
    <row r="1011" spans="4:48">
      <c r="D1011" s="113"/>
      <c r="E1011" s="113"/>
      <c r="F1011" s="113"/>
      <c r="G1011" s="113"/>
      <c r="H1011" s="113"/>
      <c r="I1011" s="113"/>
      <c r="J1011" s="113"/>
      <c r="K1011" s="113"/>
      <c r="L1011" s="113"/>
      <c r="M1011" s="113"/>
      <c r="Q1011" s="113"/>
      <c r="R1011" s="113"/>
      <c r="S1011" s="113"/>
      <c r="T1011" s="113"/>
      <c r="U1011" s="113"/>
      <c r="V1011" s="113"/>
      <c r="W1011" s="113"/>
      <c r="X1011" s="113"/>
      <c r="Y1011" s="113"/>
      <c r="Z1011" s="113"/>
      <c r="AD1011" s="113"/>
      <c r="AE1011" s="113"/>
      <c r="AF1011" s="113"/>
      <c r="AG1011" s="113"/>
      <c r="AH1011" s="113"/>
      <c r="AI1011" s="113"/>
      <c r="AJ1011" s="113"/>
      <c r="AK1011" s="113"/>
      <c r="AL1011" s="113"/>
      <c r="AM1011" s="113"/>
      <c r="AQ1011" s="113"/>
      <c r="AS1011" s="113"/>
      <c r="AT1011" s="113"/>
      <c r="AU1011" s="113"/>
      <c r="AV1011" s="113"/>
    </row>
    <row r="1012" spans="4:48">
      <c r="D1012" s="113"/>
      <c r="E1012" s="113"/>
      <c r="F1012" s="113"/>
      <c r="G1012" s="113"/>
      <c r="H1012" s="113"/>
      <c r="I1012" s="113"/>
      <c r="J1012" s="113"/>
      <c r="K1012" s="113"/>
      <c r="L1012" s="113"/>
      <c r="M1012" s="113"/>
      <c r="Q1012" s="113"/>
      <c r="R1012" s="113"/>
      <c r="S1012" s="113"/>
      <c r="T1012" s="113"/>
      <c r="U1012" s="113"/>
      <c r="V1012" s="113"/>
      <c r="W1012" s="113"/>
      <c r="X1012" s="113"/>
      <c r="Y1012" s="113"/>
      <c r="Z1012" s="113"/>
      <c r="AD1012" s="113"/>
      <c r="AE1012" s="113"/>
      <c r="AF1012" s="113"/>
      <c r="AG1012" s="113"/>
      <c r="AH1012" s="113"/>
      <c r="AI1012" s="113"/>
      <c r="AJ1012" s="113"/>
      <c r="AK1012" s="113"/>
      <c r="AL1012" s="113"/>
      <c r="AM1012" s="113"/>
      <c r="AQ1012" s="113"/>
      <c r="AS1012" s="113"/>
      <c r="AT1012" s="113"/>
      <c r="AU1012" s="113"/>
      <c r="AV1012" s="113"/>
    </row>
    <row r="1013" spans="4:48">
      <c r="D1013" s="113"/>
      <c r="E1013" s="113"/>
      <c r="F1013" s="113"/>
      <c r="G1013" s="113"/>
      <c r="H1013" s="113"/>
      <c r="I1013" s="113"/>
      <c r="J1013" s="113"/>
      <c r="K1013" s="113"/>
      <c r="L1013" s="113"/>
      <c r="M1013" s="113"/>
      <c r="Q1013" s="113"/>
      <c r="R1013" s="113"/>
      <c r="S1013" s="113"/>
      <c r="T1013" s="113"/>
      <c r="U1013" s="113"/>
      <c r="V1013" s="113"/>
      <c r="W1013" s="113"/>
      <c r="X1013" s="113"/>
      <c r="Y1013" s="113"/>
      <c r="Z1013" s="113"/>
      <c r="AD1013" s="113"/>
      <c r="AE1013" s="113"/>
      <c r="AF1013" s="113"/>
      <c r="AG1013" s="113"/>
      <c r="AH1013" s="113"/>
      <c r="AI1013" s="113"/>
      <c r="AJ1013" s="113"/>
      <c r="AK1013" s="113"/>
      <c r="AL1013" s="113"/>
      <c r="AM1013" s="113"/>
      <c r="AQ1013" s="113"/>
      <c r="AS1013" s="113"/>
      <c r="AT1013" s="113"/>
      <c r="AU1013" s="113"/>
      <c r="AV1013" s="113"/>
    </row>
    <row r="1014" spans="4:48">
      <c r="D1014" s="113"/>
      <c r="E1014" s="113"/>
      <c r="F1014" s="113"/>
      <c r="G1014" s="113"/>
      <c r="H1014" s="113"/>
      <c r="I1014" s="113"/>
      <c r="J1014" s="113"/>
      <c r="K1014" s="113"/>
      <c r="L1014" s="113"/>
      <c r="M1014" s="113"/>
      <c r="Q1014" s="113"/>
      <c r="R1014" s="113"/>
      <c r="S1014" s="113"/>
      <c r="T1014" s="113"/>
      <c r="U1014" s="113"/>
      <c r="V1014" s="113"/>
      <c r="W1014" s="113"/>
      <c r="X1014" s="113"/>
      <c r="Y1014" s="113"/>
      <c r="Z1014" s="113"/>
      <c r="AD1014" s="113"/>
      <c r="AE1014" s="113"/>
      <c r="AF1014" s="113"/>
      <c r="AG1014" s="113"/>
      <c r="AH1014" s="113"/>
      <c r="AI1014" s="113"/>
      <c r="AJ1014" s="113"/>
      <c r="AK1014" s="113"/>
      <c r="AL1014" s="113"/>
      <c r="AM1014" s="113"/>
      <c r="AQ1014" s="113"/>
      <c r="AS1014" s="113"/>
      <c r="AT1014" s="113"/>
      <c r="AU1014" s="113"/>
      <c r="AV1014" s="113"/>
    </row>
    <row r="1015" spans="4:48">
      <c r="D1015" s="113"/>
      <c r="E1015" s="113"/>
      <c r="F1015" s="113"/>
      <c r="G1015" s="113"/>
      <c r="H1015" s="113"/>
      <c r="I1015" s="113"/>
      <c r="J1015" s="113"/>
      <c r="K1015" s="113"/>
      <c r="L1015" s="113"/>
      <c r="M1015" s="113"/>
      <c r="Q1015" s="113"/>
      <c r="R1015" s="113"/>
      <c r="S1015" s="113"/>
      <c r="T1015" s="113"/>
      <c r="U1015" s="113"/>
      <c r="V1015" s="113"/>
      <c r="W1015" s="113"/>
      <c r="X1015" s="113"/>
      <c r="Y1015" s="113"/>
      <c r="Z1015" s="113"/>
      <c r="AD1015" s="113"/>
      <c r="AE1015" s="113"/>
      <c r="AF1015" s="113"/>
      <c r="AG1015" s="113"/>
      <c r="AH1015" s="113"/>
      <c r="AI1015" s="113"/>
      <c r="AJ1015" s="113"/>
      <c r="AK1015" s="113"/>
      <c r="AL1015" s="113"/>
      <c r="AM1015" s="113"/>
      <c r="AQ1015" s="113"/>
      <c r="AS1015" s="113"/>
      <c r="AT1015" s="113"/>
      <c r="AU1015" s="113"/>
      <c r="AV1015" s="113"/>
    </row>
    <row r="1016" spans="4:48">
      <c r="D1016" s="113"/>
      <c r="E1016" s="113"/>
      <c r="F1016" s="113"/>
      <c r="G1016" s="113"/>
      <c r="H1016" s="113"/>
      <c r="I1016" s="113"/>
      <c r="J1016" s="113"/>
      <c r="K1016" s="113"/>
      <c r="L1016" s="113"/>
      <c r="M1016" s="113"/>
      <c r="Q1016" s="113"/>
      <c r="R1016" s="113"/>
      <c r="S1016" s="113"/>
      <c r="T1016" s="113"/>
      <c r="U1016" s="113"/>
      <c r="V1016" s="113"/>
      <c r="W1016" s="113"/>
      <c r="X1016" s="113"/>
      <c r="Y1016" s="113"/>
      <c r="Z1016" s="113"/>
      <c r="AD1016" s="113"/>
      <c r="AE1016" s="113"/>
      <c r="AF1016" s="113"/>
      <c r="AG1016" s="113"/>
      <c r="AH1016" s="113"/>
      <c r="AI1016" s="113"/>
      <c r="AJ1016" s="113"/>
      <c r="AK1016" s="113"/>
      <c r="AL1016" s="113"/>
      <c r="AM1016" s="113"/>
      <c r="AQ1016" s="113"/>
      <c r="AS1016" s="113"/>
      <c r="AT1016" s="113"/>
      <c r="AU1016" s="113"/>
      <c r="AV1016" s="113"/>
    </row>
    <row r="1017" spans="4:48">
      <c r="D1017" s="113"/>
      <c r="E1017" s="113"/>
      <c r="F1017" s="113"/>
      <c r="G1017" s="113"/>
      <c r="H1017" s="113"/>
      <c r="I1017" s="113"/>
      <c r="J1017" s="113"/>
      <c r="K1017" s="113"/>
      <c r="L1017" s="113"/>
      <c r="M1017" s="113"/>
      <c r="Q1017" s="113"/>
      <c r="R1017" s="113"/>
      <c r="S1017" s="113"/>
      <c r="T1017" s="113"/>
      <c r="U1017" s="113"/>
      <c r="V1017" s="113"/>
      <c r="W1017" s="113"/>
      <c r="X1017" s="113"/>
      <c r="Y1017" s="113"/>
      <c r="Z1017" s="113"/>
      <c r="AD1017" s="113"/>
      <c r="AE1017" s="113"/>
      <c r="AF1017" s="113"/>
      <c r="AG1017" s="113"/>
      <c r="AH1017" s="113"/>
      <c r="AI1017" s="113"/>
      <c r="AJ1017" s="113"/>
      <c r="AK1017" s="113"/>
      <c r="AL1017" s="113"/>
      <c r="AM1017" s="113"/>
      <c r="AQ1017" s="113"/>
      <c r="AS1017" s="113"/>
      <c r="AT1017" s="113"/>
      <c r="AU1017" s="113"/>
      <c r="AV1017" s="113"/>
    </row>
    <row r="1018" spans="4:48">
      <c r="D1018" s="113"/>
      <c r="E1018" s="113"/>
      <c r="F1018" s="113"/>
      <c r="G1018" s="113"/>
      <c r="H1018" s="113"/>
      <c r="I1018" s="113"/>
      <c r="J1018" s="113"/>
      <c r="K1018" s="113"/>
      <c r="L1018" s="113"/>
      <c r="M1018" s="113"/>
      <c r="Q1018" s="113"/>
      <c r="R1018" s="113"/>
      <c r="S1018" s="113"/>
      <c r="T1018" s="113"/>
      <c r="U1018" s="113"/>
      <c r="V1018" s="113"/>
      <c r="W1018" s="113"/>
      <c r="X1018" s="113"/>
      <c r="Y1018" s="113"/>
      <c r="Z1018" s="113"/>
      <c r="AD1018" s="113"/>
      <c r="AE1018" s="113"/>
      <c r="AF1018" s="113"/>
      <c r="AG1018" s="113"/>
      <c r="AH1018" s="113"/>
      <c r="AI1018" s="113"/>
      <c r="AJ1018" s="113"/>
      <c r="AK1018" s="113"/>
      <c r="AL1018" s="113"/>
      <c r="AM1018" s="113"/>
      <c r="AQ1018" s="113"/>
      <c r="AS1018" s="113"/>
      <c r="AT1018" s="113"/>
      <c r="AU1018" s="113"/>
      <c r="AV1018" s="113"/>
    </row>
    <row r="1019" spans="4:48">
      <c r="D1019" s="113"/>
      <c r="E1019" s="113"/>
      <c r="F1019" s="113"/>
      <c r="G1019" s="113"/>
      <c r="H1019" s="113"/>
      <c r="I1019" s="113"/>
      <c r="J1019" s="113"/>
      <c r="K1019" s="113"/>
      <c r="L1019" s="113"/>
      <c r="M1019" s="113"/>
      <c r="Q1019" s="113"/>
      <c r="R1019" s="113"/>
      <c r="S1019" s="113"/>
      <c r="T1019" s="113"/>
      <c r="U1019" s="113"/>
      <c r="V1019" s="113"/>
      <c r="W1019" s="113"/>
      <c r="X1019" s="113"/>
      <c r="Y1019" s="113"/>
      <c r="Z1019" s="113"/>
      <c r="AD1019" s="113"/>
      <c r="AE1019" s="113"/>
      <c r="AF1019" s="113"/>
      <c r="AG1019" s="113"/>
      <c r="AH1019" s="113"/>
      <c r="AI1019" s="113"/>
      <c r="AJ1019" s="113"/>
      <c r="AK1019" s="113"/>
      <c r="AL1019" s="113"/>
      <c r="AM1019" s="113"/>
      <c r="AQ1019" s="113"/>
      <c r="AS1019" s="113"/>
      <c r="AT1019" s="113"/>
      <c r="AU1019" s="113"/>
      <c r="AV1019" s="113"/>
    </row>
    <row r="1020" spans="4:48">
      <c r="D1020" s="113"/>
      <c r="E1020" s="113"/>
      <c r="F1020" s="113"/>
      <c r="G1020" s="113"/>
      <c r="H1020" s="113"/>
      <c r="I1020" s="113"/>
      <c r="J1020" s="113"/>
      <c r="K1020" s="113"/>
      <c r="L1020" s="113"/>
      <c r="M1020" s="113"/>
      <c r="Q1020" s="113"/>
      <c r="R1020" s="113"/>
      <c r="S1020" s="113"/>
      <c r="T1020" s="113"/>
      <c r="U1020" s="113"/>
      <c r="V1020" s="113"/>
      <c r="W1020" s="113"/>
      <c r="X1020" s="113"/>
      <c r="Y1020" s="113"/>
      <c r="Z1020" s="113"/>
      <c r="AD1020" s="113"/>
      <c r="AE1020" s="113"/>
      <c r="AF1020" s="113"/>
      <c r="AG1020" s="113"/>
      <c r="AH1020" s="113"/>
      <c r="AI1020" s="113"/>
      <c r="AJ1020" s="113"/>
      <c r="AK1020" s="113"/>
      <c r="AL1020" s="113"/>
      <c r="AM1020" s="113"/>
      <c r="AQ1020" s="113"/>
      <c r="AS1020" s="113"/>
      <c r="AT1020" s="113"/>
      <c r="AU1020" s="113"/>
      <c r="AV1020" s="113"/>
    </row>
    <row r="1021" spans="4:48">
      <c r="D1021" s="113"/>
      <c r="E1021" s="113"/>
      <c r="F1021" s="113"/>
      <c r="G1021" s="113"/>
      <c r="H1021" s="113"/>
      <c r="I1021" s="113"/>
      <c r="J1021" s="113"/>
      <c r="K1021" s="113"/>
      <c r="L1021" s="113"/>
      <c r="M1021" s="113"/>
      <c r="Q1021" s="113"/>
      <c r="R1021" s="113"/>
      <c r="S1021" s="113"/>
      <c r="T1021" s="113"/>
      <c r="U1021" s="113"/>
      <c r="V1021" s="113"/>
      <c r="W1021" s="113"/>
      <c r="X1021" s="113"/>
      <c r="Y1021" s="113"/>
      <c r="Z1021" s="113"/>
      <c r="AD1021" s="113"/>
      <c r="AE1021" s="113"/>
      <c r="AF1021" s="113"/>
      <c r="AG1021" s="113"/>
      <c r="AH1021" s="113"/>
      <c r="AI1021" s="113"/>
      <c r="AJ1021" s="113"/>
      <c r="AK1021" s="113"/>
      <c r="AL1021" s="113"/>
      <c r="AM1021" s="113"/>
      <c r="AQ1021" s="113"/>
      <c r="AS1021" s="113"/>
      <c r="AT1021" s="113"/>
      <c r="AU1021" s="113"/>
      <c r="AV1021" s="113"/>
    </row>
    <row r="1022" spans="4:48">
      <c r="D1022" s="113"/>
      <c r="E1022" s="113"/>
      <c r="F1022" s="113"/>
      <c r="G1022" s="113"/>
      <c r="H1022" s="113"/>
      <c r="I1022" s="113"/>
      <c r="J1022" s="113"/>
      <c r="K1022" s="113"/>
      <c r="L1022" s="113"/>
      <c r="M1022" s="113"/>
      <c r="Q1022" s="113"/>
      <c r="R1022" s="113"/>
      <c r="S1022" s="113"/>
      <c r="T1022" s="113"/>
      <c r="U1022" s="113"/>
      <c r="V1022" s="113"/>
      <c r="W1022" s="113"/>
      <c r="X1022" s="113"/>
      <c r="Y1022" s="113"/>
      <c r="Z1022" s="113"/>
      <c r="AD1022" s="113"/>
      <c r="AE1022" s="113"/>
      <c r="AF1022" s="113"/>
      <c r="AG1022" s="113"/>
      <c r="AH1022" s="113"/>
      <c r="AI1022" s="113"/>
      <c r="AJ1022" s="113"/>
      <c r="AK1022" s="113"/>
      <c r="AL1022" s="113"/>
      <c r="AM1022" s="113"/>
      <c r="AQ1022" s="113"/>
      <c r="AS1022" s="113"/>
      <c r="AT1022" s="113"/>
      <c r="AU1022" s="113"/>
      <c r="AV1022" s="113"/>
    </row>
    <row r="1023" spans="4:48">
      <c r="D1023" s="113"/>
      <c r="E1023" s="113"/>
      <c r="F1023" s="113"/>
      <c r="G1023" s="113"/>
      <c r="H1023" s="113"/>
      <c r="I1023" s="113"/>
      <c r="J1023" s="113"/>
      <c r="K1023" s="113"/>
      <c r="L1023" s="113"/>
      <c r="M1023" s="113"/>
      <c r="Q1023" s="113"/>
      <c r="R1023" s="113"/>
      <c r="S1023" s="113"/>
      <c r="T1023" s="113"/>
      <c r="U1023" s="113"/>
      <c r="V1023" s="113"/>
      <c r="W1023" s="113"/>
      <c r="X1023" s="113"/>
      <c r="Y1023" s="113"/>
      <c r="Z1023" s="113"/>
      <c r="AD1023" s="113"/>
      <c r="AE1023" s="113"/>
      <c r="AF1023" s="113"/>
      <c r="AG1023" s="113"/>
      <c r="AH1023" s="113"/>
      <c r="AI1023" s="113"/>
      <c r="AJ1023" s="113"/>
      <c r="AK1023" s="113"/>
      <c r="AL1023" s="113"/>
      <c r="AM1023" s="113"/>
      <c r="AQ1023" s="113"/>
      <c r="AS1023" s="113"/>
      <c r="AT1023" s="113"/>
      <c r="AU1023" s="113"/>
      <c r="AV1023" s="113"/>
    </row>
    <row r="1024" spans="4:48">
      <c r="D1024" s="113"/>
      <c r="E1024" s="113"/>
      <c r="F1024" s="113"/>
      <c r="G1024" s="113"/>
      <c r="H1024" s="113"/>
      <c r="I1024" s="113"/>
      <c r="J1024" s="113"/>
      <c r="K1024" s="113"/>
      <c r="L1024" s="113"/>
      <c r="M1024" s="113"/>
      <c r="Q1024" s="113"/>
      <c r="R1024" s="113"/>
      <c r="S1024" s="113"/>
      <c r="T1024" s="113"/>
      <c r="U1024" s="113"/>
      <c r="V1024" s="113"/>
      <c r="W1024" s="113"/>
      <c r="X1024" s="113"/>
      <c r="Y1024" s="113"/>
      <c r="Z1024" s="113"/>
      <c r="AD1024" s="113"/>
      <c r="AE1024" s="113"/>
      <c r="AF1024" s="113"/>
      <c r="AG1024" s="113"/>
      <c r="AH1024" s="113"/>
      <c r="AI1024" s="113"/>
      <c r="AJ1024" s="113"/>
      <c r="AK1024" s="113"/>
      <c r="AL1024" s="113"/>
      <c r="AM1024" s="113"/>
      <c r="AQ1024" s="113"/>
      <c r="AS1024" s="113"/>
      <c r="AT1024" s="113"/>
      <c r="AU1024" s="113"/>
      <c r="AV1024" s="113"/>
    </row>
    <row r="1025" spans="4:48">
      <c r="D1025" s="113"/>
      <c r="E1025" s="113"/>
      <c r="F1025" s="113"/>
      <c r="G1025" s="113"/>
      <c r="H1025" s="113"/>
      <c r="I1025" s="113"/>
      <c r="J1025" s="113"/>
      <c r="K1025" s="113"/>
      <c r="L1025" s="113"/>
      <c r="M1025" s="113"/>
      <c r="Q1025" s="113"/>
      <c r="R1025" s="113"/>
      <c r="S1025" s="113"/>
      <c r="T1025" s="113"/>
      <c r="U1025" s="113"/>
      <c r="V1025" s="113"/>
      <c r="W1025" s="113"/>
      <c r="X1025" s="113"/>
      <c r="Y1025" s="113"/>
      <c r="Z1025" s="113"/>
      <c r="AD1025" s="113"/>
      <c r="AE1025" s="113"/>
      <c r="AF1025" s="113"/>
      <c r="AG1025" s="113"/>
      <c r="AH1025" s="113"/>
      <c r="AI1025" s="113"/>
      <c r="AJ1025" s="113"/>
      <c r="AK1025" s="113"/>
      <c r="AL1025" s="113"/>
      <c r="AM1025" s="113"/>
      <c r="AQ1025" s="113"/>
      <c r="AS1025" s="113"/>
      <c r="AT1025" s="113"/>
      <c r="AU1025" s="113"/>
      <c r="AV1025" s="113"/>
    </row>
    <row r="1026" spans="4:48">
      <c r="D1026" s="113"/>
      <c r="E1026" s="113"/>
      <c r="F1026" s="113"/>
      <c r="G1026" s="113"/>
      <c r="H1026" s="113"/>
      <c r="I1026" s="113"/>
      <c r="J1026" s="113"/>
      <c r="K1026" s="113"/>
      <c r="L1026" s="113"/>
      <c r="M1026" s="113"/>
      <c r="Q1026" s="113"/>
      <c r="R1026" s="113"/>
      <c r="S1026" s="113"/>
      <c r="T1026" s="113"/>
      <c r="U1026" s="113"/>
      <c r="V1026" s="113"/>
      <c r="W1026" s="113"/>
      <c r="X1026" s="113"/>
      <c r="Y1026" s="113"/>
      <c r="Z1026" s="113"/>
      <c r="AD1026" s="113"/>
      <c r="AE1026" s="113"/>
      <c r="AF1026" s="113"/>
      <c r="AG1026" s="113"/>
      <c r="AH1026" s="113"/>
      <c r="AI1026" s="113"/>
      <c r="AJ1026" s="113"/>
      <c r="AK1026" s="113"/>
      <c r="AL1026" s="113"/>
      <c r="AM1026" s="113"/>
      <c r="AQ1026" s="113"/>
      <c r="AS1026" s="113"/>
      <c r="AT1026" s="113"/>
      <c r="AU1026" s="113"/>
      <c r="AV1026" s="113"/>
    </row>
    <row r="1027" spans="4:48">
      <c r="D1027" s="113"/>
      <c r="E1027" s="113"/>
      <c r="F1027" s="113"/>
      <c r="G1027" s="113"/>
      <c r="H1027" s="113"/>
      <c r="I1027" s="113"/>
      <c r="J1027" s="113"/>
      <c r="K1027" s="113"/>
      <c r="L1027" s="113"/>
      <c r="M1027" s="113"/>
      <c r="Q1027" s="113"/>
      <c r="R1027" s="113"/>
      <c r="S1027" s="113"/>
      <c r="T1027" s="113"/>
      <c r="U1027" s="113"/>
      <c r="V1027" s="113"/>
      <c r="W1027" s="113"/>
      <c r="X1027" s="113"/>
      <c r="Y1027" s="113"/>
      <c r="Z1027" s="113"/>
      <c r="AD1027" s="113"/>
      <c r="AE1027" s="113"/>
      <c r="AF1027" s="113"/>
      <c r="AG1027" s="113"/>
      <c r="AH1027" s="113"/>
      <c r="AI1027" s="113"/>
      <c r="AJ1027" s="113"/>
      <c r="AK1027" s="113"/>
      <c r="AL1027" s="113"/>
      <c r="AM1027" s="113"/>
      <c r="AQ1027" s="113"/>
      <c r="AS1027" s="113"/>
      <c r="AT1027" s="113"/>
      <c r="AU1027" s="113"/>
      <c r="AV1027" s="113"/>
    </row>
    <row r="1028" spans="4:48">
      <c r="D1028" s="113"/>
      <c r="E1028" s="113"/>
      <c r="F1028" s="113"/>
      <c r="G1028" s="113"/>
      <c r="H1028" s="113"/>
      <c r="I1028" s="113"/>
      <c r="J1028" s="113"/>
      <c r="K1028" s="113"/>
      <c r="L1028" s="113"/>
      <c r="M1028" s="113"/>
      <c r="Q1028" s="113"/>
      <c r="R1028" s="113"/>
      <c r="S1028" s="113"/>
      <c r="T1028" s="113"/>
      <c r="U1028" s="113"/>
      <c r="V1028" s="113"/>
      <c r="W1028" s="113"/>
      <c r="X1028" s="113"/>
      <c r="Y1028" s="113"/>
      <c r="Z1028" s="113"/>
      <c r="AD1028" s="113"/>
      <c r="AE1028" s="113"/>
      <c r="AF1028" s="113"/>
      <c r="AG1028" s="113"/>
      <c r="AH1028" s="113"/>
      <c r="AI1028" s="113"/>
      <c r="AJ1028" s="113"/>
      <c r="AK1028" s="113"/>
      <c r="AL1028" s="113"/>
      <c r="AM1028" s="113"/>
      <c r="AQ1028" s="113"/>
      <c r="AS1028" s="113"/>
      <c r="AT1028" s="113"/>
      <c r="AU1028" s="113"/>
      <c r="AV1028" s="113"/>
    </row>
    <row r="1029" spans="4:48">
      <c r="D1029" s="113"/>
      <c r="E1029" s="113"/>
      <c r="F1029" s="113"/>
      <c r="G1029" s="113"/>
      <c r="H1029" s="113"/>
      <c r="I1029" s="113"/>
      <c r="J1029" s="113"/>
      <c r="K1029" s="113"/>
      <c r="L1029" s="113"/>
      <c r="M1029" s="113"/>
      <c r="Q1029" s="113"/>
      <c r="R1029" s="113"/>
      <c r="S1029" s="113"/>
      <c r="T1029" s="113"/>
      <c r="U1029" s="113"/>
      <c r="V1029" s="113"/>
      <c r="W1029" s="113"/>
      <c r="X1029" s="113"/>
      <c r="Y1029" s="113"/>
      <c r="Z1029" s="113"/>
      <c r="AD1029" s="113"/>
      <c r="AE1029" s="113"/>
      <c r="AF1029" s="113"/>
      <c r="AG1029" s="113"/>
      <c r="AH1029" s="113"/>
      <c r="AI1029" s="113"/>
      <c r="AJ1029" s="113"/>
      <c r="AK1029" s="113"/>
      <c r="AL1029" s="113"/>
      <c r="AM1029" s="113"/>
      <c r="AQ1029" s="113"/>
      <c r="AS1029" s="113"/>
      <c r="AT1029" s="113"/>
      <c r="AU1029" s="113"/>
      <c r="AV1029" s="113"/>
    </row>
    <row r="1030" spans="4:48">
      <c r="D1030" s="113"/>
      <c r="E1030" s="113"/>
      <c r="F1030" s="113"/>
      <c r="G1030" s="113"/>
      <c r="H1030" s="113"/>
      <c r="I1030" s="113"/>
      <c r="J1030" s="113"/>
      <c r="K1030" s="113"/>
      <c r="L1030" s="113"/>
      <c r="M1030" s="113"/>
      <c r="Q1030" s="113"/>
      <c r="R1030" s="113"/>
      <c r="S1030" s="113"/>
      <c r="T1030" s="113"/>
      <c r="U1030" s="113"/>
      <c r="V1030" s="113"/>
      <c r="W1030" s="113"/>
      <c r="X1030" s="113"/>
      <c r="Y1030" s="113"/>
      <c r="Z1030" s="113"/>
      <c r="AD1030" s="113"/>
      <c r="AE1030" s="113"/>
      <c r="AF1030" s="113"/>
      <c r="AG1030" s="113"/>
      <c r="AH1030" s="113"/>
      <c r="AI1030" s="113"/>
      <c r="AJ1030" s="113"/>
      <c r="AK1030" s="113"/>
      <c r="AL1030" s="113"/>
      <c r="AM1030" s="113"/>
      <c r="AQ1030" s="113"/>
      <c r="AS1030" s="113"/>
      <c r="AT1030" s="113"/>
      <c r="AU1030" s="113"/>
      <c r="AV1030" s="113"/>
    </row>
    <row r="1031" spans="4:48">
      <c r="D1031" s="113"/>
      <c r="E1031" s="113"/>
      <c r="F1031" s="113"/>
      <c r="G1031" s="113"/>
      <c r="H1031" s="113"/>
      <c r="I1031" s="113"/>
      <c r="J1031" s="113"/>
      <c r="K1031" s="113"/>
      <c r="L1031" s="113"/>
      <c r="M1031" s="113"/>
      <c r="Q1031" s="113"/>
      <c r="R1031" s="113"/>
      <c r="S1031" s="113"/>
      <c r="T1031" s="113"/>
      <c r="U1031" s="113"/>
      <c r="V1031" s="113"/>
      <c r="W1031" s="113"/>
      <c r="X1031" s="113"/>
      <c r="Y1031" s="113"/>
      <c r="Z1031" s="113"/>
      <c r="AD1031" s="113"/>
      <c r="AE1031" s="113"/>
      <c r="AF1031" s="113"/>
      <c r="AG1031" s="113"/>
      <c r="AH1031" s="113"/>
      <c r="AI1031" s="113"/>
      <c r="AJ1031" s="113"/>
      <c r="AK1031" s="113"/>
      <c r="AL1031" s="113"/>
      <c r="AM1031" s="113"/>
      <c r="AQ1031" s="113"/>
      <c r="AS1031" s="113"/>
      <c r="AT1031" s="113"/>
      <c r="AU1031" s="113"/>
      <c r="AV1031" s="113"/>
    </row>
    <row r="1032" spans="4:48">
      <c r="D1032" s="113"/>
      <c r="E1032" s="113"/>
      <c r="F1032" s="113"/>
      <c r="G1032" s="113"/>
      <c r="H1032" s="113"/>
      <c r="I1032" s="113"/>
      <c r="J1032" s="113"/>
      <c r="K1032" s="113"/>
      <c r="L1032" s="113"/>
      <c r="M1032" s="113"/>
      <c r="Q1032" s="113"/>
      <c r="R1032" s="113"/>
      <c r="S1032" s="113"/>
      <c r="T1032" s="113"/>
      <c r="U1032" s="113"/>
      <c r="V1032" s="113"/>
      <c r="W1032" s="113"/>
      <c r="X1032" s="113"/>
      <c r="Y1032" s="113"/>
      <c r="Z1032" s="113"/>
      <c r="AD1032" s="113"/>
      <c r="AE1032" s="113"/>
      <c r="AF1032" s="113"/>
      <c r="AG1032" s="113"/>
      <c r="AH1032" s="113"/>
      <c r="AI1032" s="113"/>
      <c r="AJ1032" s="113"/>
      <c r="AK1032" s="113"/>
      <c r="AL1032" s="113"/>
      <c r="AM1032" s="113"/>
      <c r="AQ1032" s="113"/>
      <c r="AS1032" s="113"/>
      <c r="AT1032" s="113"/>
      <c r="AU1032" s="113"/>
      <c r="AV1032" s="113"/>
    </row>
    <row r="1033" spans="4:48">
      <c r="D1033" s="113"/>
      <c r="E1033" s="113"/>
      <c r="F1033" s="113"/>
      <c r="G1033" s="113"/>
      <c r="H1033" s="113"/>
      <c r="I1033" s="113"/>
      <c r="J1033" s="113"/>
      <c r="K1033" s="113"/>
      <c r="L1033" s="113"/>
      <c r="M1033" s="113"/>
      <c r="Q1033" s="113"/>
      <c r="R1033" s="113"/>
      <c r="S1033" s="113"/>
      <c r="T1033" s="113"/>
      <c r="U1033" s="113"/>
      <c r="V1033" s="113"/>
      <c r="W1033" s="113"/>
      <c r="X1033" s="113"/>
      <c r="Y1033" s="113"/>
      <c r="Z1033" s="113"/>
      <c r="AD1033" s="113"/>
      <c r="AE1033" s="113"/>
      <c r="AF1033" s="113"/>
      <c r="AG1033" s="113"/>
      <c r="AH1033" s="113"/>
      <c r="AI1033" s="113"/>
      <c r="AJ1033" s="113"/>
      <c r="AK1033" s="113"/>
      <c r="AL1033" s="113"/>
      <c r="AM1033" s="113"/>
      <c r="AQ1033" s="113"/>
      <c r="AS1033" s="113"/>
      <c r="AT1033" s="113"/>
      <c r="AU1033" s="113"/>
      <c r="AV1033" s="113"/>
    </row>
    <row r="1034" spans="4:48">
      <c r="D1034" s="113"/>
      <c r="E1034" s="113"/>
      <c r="F1034" s="113"/>
      <c r="G1034" s="113"/>
      <c r="H1034" s="113"/>
      <c r="I1034" s="113"/>
      <c r="J1034" s="113"/>
      <c r="K1034" s="113"/>
      <c r="L1034" s="113"/>
      <c r="M1034" s="113"/>
      <c r="Q1034" s="113"/>
      <c r="R1034" s="113"/>
      <c r="S1034" s="113"/>
      <c r="T1034" s="113"/>
      <c r="U1034" s="113"/>
      <c r="V1034" s="113"/>
      <c r="W1034" s="113"/>
      <c r="X1034" s="113"/>
      <c r="Y1034" s="113"/>
      <c r="Z1034" s="113"/>
      <c r="AD1034" s="113"/>
      <c r="AE1034" s="113"/>
      <c r="AF1034" s="113"/>
      <c r="AG1034" s="113"/>
      <c r="AH1034" s="113"/>
      <c r="AI1034" s="113"/>
      <c r="AJ1034" s="113"/>
      <c r="AK1034" s="113"/>
      <c r="AL1034" s="113"/>
      <c r="AM1034" s="113"/>
      <c r="AQ1034" s="113"/>
      <c r="AS1034" s="113"/>
      <c r="AT1034" s="113"/>
      <c r="AU1034" s="113"/>
      <c r="AV1034" s="113"/>
    </row>
    <row r="1035" spans="4:48">
      <c r="D1035" s="113"/>
      <c r="E1035" s="113"/>
      <c r="F1035" s="113"/>
      <c r="G1035" s="113"/>
      <c r="H1035" s="113"/>
      <c r="I1035" s="113"/>
      <c r="J1035" s="113"/>
      <c r="K1035" s="113"/>
      <c r="L1035" s="113"/>
      <c r="M1035" s="113"/>
      <c r="Q1035" s="113"/>
      <c r="R1035" s="113"/>
      <c r="S1035" s="113"/>
      <c r="T1035" s="113"/>
      <c r="U1035" s="113"/>
      <c r="V1035" s="113"/>
      <c r="W1035" s="113"/>
      <c r="X1035" s="113"/>
      <c r="Y1035" s="113"/>
      <c r="Z1035" s="113"/>
      <c r="AD1035" s="113"/>
      <c r="AE1035" s="113"/>
      <c r="AF1035" s="113"/>
      <c r="AG1035" s="113"/>
      <c r="AH1035" s="113"/>
      <c r="AI1035" s="113"/>
      <c r="AJ1035" s="113"/>
      <c r="AK1035" s="113"/>
      <c r="AL1035" s="113"/>
      <c r="AM1035" s="113"/>
      <c r="AQ1035" s="113"/>
      <c r="AS1035" s="113"/>
      <c r="AT1035" s="113"/>
      <c r="AU1035" s="113"/>
      <c r="AV1035" s="113"/>
    </row>
    <row r="1036" spans="4:48">
      <c r="D1036" s="113"/>
      <c r="E1036" s="113"/>
      <c r="F1036" s="113"/>
      <c r="G1036" s="113"/>
      <c r="H1036" s="113"/>
      <c r="I1036" s="113"/>
      <c r="J1036" s="113"/>
      <c r="K1036" s="113"/>
      <c r="L1036" s="113"/>
      <c r="M1036" s="113"/>
      <c r="Q1036" s="113"/>
      <c r="R1036" s="113"/>
      <c r="S1036" s="113"/>
      <c r="T1036" s="113"/>
      <c r="U1036" s="113"/>
      <c r="V1036" s="113"/>
      <c r="W1036" s="113"/>
      <c r="X1036" s="113"/>
      <c r="Y1036" s="113"/>
      <c r="Z1036" s="113"/>
      <c r="AD1036" s="113"/>
      <c r="AE1036" s="113"/>
      <c r="AF1036" s="113"/>
      <c r="AG1036" s="113"/>
      <c r="AH1036" s="113"/>
      <c r="AI1036" s="113"/>
      <c r="AJ1036" s="113"/>
      <c r="AK1036" s="113"/>
      <c r="AL1036" s="113"/>
      <c r="AM1036" s="113"/>
      <c r="AQ1036" s="113"/>
      <c r="AS1036" s="113"/>
      <c r="AT1036" s="113"/>
      <c r="AU1036" s="113"/>
      <c r="AV1036" s="113"/>
    </row>
    <row r="1037" spans="4:48">
      <c r="D1037" s="113"/>
      <c r="E1037" s="113"/>
      <c r="F1037" s="113"/>
      <c r="G1037" s="113"/>
      <c r="H1037" s="113"/>
      <c r="I1037" s="113"/>
      <c r="J1037" s="113"/>
      <c r="K1037" s="113"/>
      <c r="L1037" s="113"/>
      <c r="M1037" s="113"/>
      <c r="Q1037" s="113"/>
      <c r="R1037" s="113"/>
      <c r="S1037" s="113"/>
      <c r="T1037" s="113"/>
      <c r="U1037" s="113"/>
      <c r="V1037" s="113"/>
      <c r="W1037" s="113"/>
      <c r="X1037" s="113"/>
      <c r="Y1037" s="113"/>
      <c r="Z1037" s="113"/>
      <c r="AD1037" s="113"/>
      <c r="AE1037" s="113"/>
      <c r="AF1037" s="113"/>
      <c r="AG1037" s="113"/>
      <c r="AH1037" s="113"/>
      <c r="AI1037" s="113"/>
      <c r="AJ1037" s="113"/>
      <c r="AK1037" s="113"/>
      <c r="AL1037" s="113"/>
      <c r="AM1037" s="113"/>
      <c r="AQ1037" s="113"/>
      <c r="AS1037" s="113"/>
      <c r="AT1037" s="113"/>
      <c r="AU1037" s="113"/>
      <c r="AV1037" s="113"/>
    </row>
    <row r="1038" spans="4:48">
      <c r="D1038" s="113"/>
      <c r="E1038" s="113"/>
      <c r="F1038" s="113"/>
      <c r="G1038" s="113"/>
      <c r="H1038" s="113"/>
      <c r="I1038" s="113"/>
      <c r="J1038" s="113"/>
      <c r="K1038" s="113"/>
      <c r="L1038" s="113"/>
      <c r="M1038" s="113"/>
      <c r="Q1038" s="113"/>
      <c r="R1038" s="113"/>
      <c r="S1038" s="113"/>
      <c r="T1038" s="113"/>
      <c r="U1038" s="113"/>
      <c r="V1038" s="113"/>
      <c r="W1038" s="113"/>
      <c r="X1038" s="113"/>
      <c r="Y1038" s="113"/>
      <c r="Z1038" s="113"/>
      <c r="AD1038" s="113"/>
      <c r="AE1038" s="113"/>
      <c r="AF1038" s="113"/>
      <c r="AG1038" s="113"/>
      <c r="AH1038" s="113"/>
      <c r="AI1038" s="113"/>
      <c r="AJ1038" s="113"/>
      <c r="AK1038" s="113"/>
      <c r="AL1038" s="113"/>
      <c r="AM1038" s="113"/>
      <c r="AQ1038" s="113"/>
      <c r="AS1038" s="113"/>
      <c r="AT1038" s="113"/>
      <c r="AU1038" s="113"/>
      <c r="AV1038" s="113"/>
    </row>
    <row r="1039" spans="4:48">
      <c r="D1039" s="113"/>
      <c r="E1039" s="113"/>
      <c r="F1039" s="113"/>
      <c r="G1039" s="113"/>
      <c r="H1039" s="113"/>
      <c r="I1039" s="113"/>
      <c r="J1039" s="113"/>
      <c r="K1039" s="113"/>
      <c r="L1039" s="113"/>
      <c r="M1039" s="113"/>
      <c r="Q1039" s="113"/>
      <c r="R1039" s="113"/>
      <c r="S1039" s="113"/>
      <c r="T1039" s="113"/>
      <c r="U1039" s="113"/>
      <c r="V1039" s="113"/>
      <c r="W1039" s="113"/>
      <c r="X1039" s="113"/>
      <c r="Y1039" s="113"/>
      <c r="Z1039" s="113"/>
      <c r="AD1039" s="113"/>
      <c r="AE1039" s="113"/>
      <c r="AF1039" s="113"/>
      <c r="AG1039" s="113"/>
      <c r="AH1039" s="113"/>
      <c r="AI1039" s="113"/>
      <c r="AJ1039" s="113"/>
      <c r="AK1039" s="113"/>
      <c r="AL1039" s="113"/>
      <c r="AM1039" s="113"/>
      <c r="AQ1039" s="113"/>
      <c r="AS1039" s="113"/>
      <c r="AT1039" s="113"/>
      <c r="AU1039" s="113"/>
      <c r="AV1039" s="113"/>
    </row>
    <row r="1040" spans="4:48">
      <c r="D1040" s="113"/>
      <c r="E1040" s="113"/>
      <c r="F1040" s="113"/>
      <c r="G1040" s="113"/>
      <c r="H1040" s="113"/>
      <c r="I1040" s="113"/>
      <c r="J1040" s="113"/>
      <c r="K1040" s="113"/>
      <c r="L1040" s="113"/>
      <c r="M1040" s="113"/>
      <c r="Q1040" s="113"/>
      <c r="R1040" s="113"/>
      <c r="S1040" s="113"/>
      <c r="T1040" s="113"/>
      <c r="U1040" s="113"/>
      <c r="V1040" s="113"/>
      <c r="W1040" s="113"/>
      <c r="X1040" s="113"/>
      <c r="Y1040" s="113"/>
      <c r="Z1040" s="113"/>
      <c r="AD1040" s="113"/>
      <c r="AE1040" s="113"/>
      <c r="AF1040" s="113"/>
      <c r="AG1040" s="113"/>
      <c r="AH1040" s="113"/>
      <c r="AI1040" s="113"/>
      <c r="AJ1040" s="113"/>
      <c r="AK1040" s="113"/>
      <c r="AL1040" s="113"/>
      <c r="AM1040" s="113"/>
      <c r="AQ1040" s="113"/>
      <c r="AS1040" s="113"/>
      <c r="AT1040" s="113"/>
      <c r="AU1040" s="113"/>
      <c r="AV1040" s="113"/>
    </row>
    <row r="1041" spans="4:48">
      <c r="D1041" s="113"/>
      <c r="E1041" s="113"/>
      <c r="F1041" s="113"/>
      <c r="G1041" s="113"/>
      <c r="H1041" s="113"/>
      <c r="I1041" s="113"/>
      <c r="J1041" s="113"/>
      <c r="K1041" s="113"/>
      <c r="L1041" s="113"/>
      <c r="M1041" s="113"/>
      <c r="Q1041" s="113"/>
      <c r="R1041" s="113"/>
      <c r="S1041" s="113"/>
      <c r="T1041" s="113"/>
      <c r="U1041" s="113"/>
      <c r="V1041" s="113"/>
      <c r="W1041" s="113"/>
      <c r="X1041" s="113"/>
      <c r="Y1041" s="113"/>
      <c r="Z1041" s="113"/>
      <c r="AD1041" s="113"/>
      <c r="AE1041" s="113"/>
      <c r="AF1041" s="113"/>
      <c r="AG1041" s="113"/>
      <c r="AH1041" s="113"/>
      <c r="AI1041" s="113"/>
      <c r="AJ1041" s="113"/>
      <c r="AK1041" s="113"/>
      <c r="AL1041" s="113"/>
      <c r="AM1041" s="113"/>
      <c r="AQ1041" s="113"/>
      <c r="AS1041" s="113"/>
      <c r="AT1041" s="113"/>
      <c r="AU1041" s="113"/>
      <c r="AV1041" s="113"/>
    </row>
    <row r="1042" spans="4:48">
      <c r="D1042" s="113"/>
      <c r="E1042" s="113"/>
      <c r="F1042" s="113"/>
      <c r="G1042" s="113"/>
      <c r="H1042" s="113"/>
      <c r="I1042" s="113"/>
      <c r="J1042" s="113"/>
      <c r="K1042" s="113"/>
      <c r="L1042" s="113"/>
      <c r="M1042" s="113"/>
      <c r="Q1042" s="113"/>
      <c r="R1042" s="113"/>
      <c r="S1042" s="113"/>
      <c r="T1042" s="113"/>
      <c r="U1042" s="113"/>
      <c r="V1042" s="113"/>
      <c r="W1042" s="113"/>
      <c r="X1042" s="113"/>
      <c r="Y1042" s="113"/>
      <c r="Z1042" s="113"/>
      <c r="AD1042" s="113"/>
      <c r="AE1042" s="113"/>
      <c r="AF1042" s="113"/>
      <c r="AG1042" s="113"/>
      <c r="AH1042" s="113"/>
      <c r="AI1042" s="113"/>
      <c r="AJ1042" s="113"/>
      <c r="AK1042" s="113"/>
      <c r="AL1042" s="113"/>
      <c r="AM1042" s="113"/>
      <c r="AQ1042" s="113"/>
      <c r="AS1042" s="113"/>
      <c r="AT1042" s="113"/>
      <c r="AU1042" s="113"/>
      <c r="AV1042" s="113"/>
    </row>
    <row r="1043" spans="4:48">
      <c r="D1043" s="113"/>
      <c r="E1043" s="113"/>
      <c r="F1043" s="113"/>
      <c r="G1043" s="113"/>
      <c r="H1043" s="113"/>
      <c r="I1043" s="113"/>
      <c r="J1043" s="113"/>
      <c r="K1043" s="113"/>
      <c r="L1043" s="113"/>
      <c r="M1043" s="113"/>
      <c r="Q1043" s="113"/>
      <c r="R1043" s="113"/>
      <c r="S1043" s="113"/>
      <c r="T1043" s="113"/>
      <c r="U1043" s="113"/>
      <c r="V1043" s="113"/>
      <c r="W1043" s="113"/>
      <c r="X1043" s="113"/>
      <c r="Y1043" s="113"/>
      <c r="Z1043" s="113"/>
      <c r="AD1043" s="113"/>
      <c r="AE1043" s="113"/>
      <c r="AF1043" s="113"/>
      <c r="AG1043" s="113"/>
      <c r="AH1043" s="113"/>
      <c r="AI1043" s="113"/>
      <c r="AJ1043" s="113"/>
      <c r="AK1043" s="113"/>
      <c r="AL1043" s="113"/>
      <c r="AM1043" s="113"/>
      <c r="AQ1043" s="113"/>
      <c r="AS1043" s="113"/>
      <c r="AT1043" s="113"/>
      <c r="AU1043" s="113"/>
      <c r="AV1043" s="113"/>
    </row>
    <row r="1044" spans="4:48">
      <c r="D1044" s="113"/>
      <c r="E1044" s="113"/>
      <c r="F1044" s="113"/>
      <c r="G1044" s="113"/>
      <c r="H1044" s="113"/>
      <c r="I1044" s="113"/>
      <c r="J1044" s="113"/>
      <c r="K1044" s="113"/>
      <c r="L1044" s="113"/>
      <c r="M1044" s="113"/>
      <c r="Q1044" s="113"/>
      <c r="R1044" s="113"/>
      <c r="S1044" s="113"/>
      <c r="T1044" s="113"/>
      <c r="U1044" s="113"/>
      <c r="V1044" s="113"/>
      <c r="W1044" s="113"/>
      <c r="X1044" s="113"/>
      <c r="Y1044" s="113"/>
      <c r="Z1044" s="113"/>
      <c r="AD1044" s="113"/>
      <c r="AE1044" s="113"/>
      <c r="AF1044" s="113"/>
      <c r="AG1044" s="113"/>
      <c r="AH1044" s="113"/>
      <c r="AI1044" s="113"/>
      <c r="AJ1044" s="113"/>
      <c r="AK1044" s="113"/>
      <c r="AL1044" s="113"/>
      <c r="AM1044" s="113"/>
      <c r="AQ1044" s="113"/>
      <c r="AS1044" s="113"/>
      <c r="AT1044" s="113"/>
      <c r="AU1044" s="113"/>
      <c r="AV1044" s="113"/>
    </row>
    <row r="1045" spans="4:48">
      <c r="D1045" s="113"/>
      <c r="E1045" s="113"/>
      <c r="F1045" s="113"/>
      <c r="G1045" s="113"/>
      <c r="H1045" s="113"/>
      <c r="I1045" s="113"/>
      <c r="J1045" s="113"/>
      <c r="K1045" s="113"/>
      <c r="L1045" s="113"/>
      <c r="M1045" s="113"/>
      <c r="Q1045" s="113"/>
      <c r="R1045" s="113"/>
      <c r="S1045" s="113"/>
      <c r="T1045" s="113"/>
      <c r="U1045" s="113"/>
      <c r="V1045" s="113"/>
      <c r="W1045" s="113"/>
      <c r="X1045" s="113"/>
      <c r="Y1045" s="113"/>
      <c r="Z1045" s="113"/>
      <c r="AD1045" s="113"/>
      <c r="AE1045" s="113"/>
      <c r="AF1045" s="113"/>
      <c r="AG1045" s="113"/>
      <c r="AH1045" s="113"/>
      <c r="AI1045" s="113"/>
      <c r="AJ1045" s="113"/>
      <c r="AK1045" s="113"/>
      <c r="AL1045" s="113"/>
      <c r="AM1045" s="113"/>
      <c r="AQ1045" s="113"/>
      <c r="AS1045" s="113"/>
      <c r="AT1045" s="113"/>
      <c r="AU1045" s="113"/>
      <c r="AV1045" s="113"/>
    </row>
    <row r="1046" spans="4:48">
      <c r="D1046" s="113"/>
      <c r="E1046" s="113"/>
      <c r="F1046" s="113"/>
      <c r="G1046" s="113"/>
      <c r="H1046" s="113"/>
      <c r="I1046" s="113"/>
      <c r="J1046" s="113"/>
      <c r="K1046" s="113"/>
      <c r="L1046" s="113"/>
      <c r="M1046" s="113"/>
      <c r="Q1046" s="113"/>
      <c r="R1046" s="113"/>
      <c r="S1046" s="113"/>
      <c r="T1046" s="113"/>
      <c r="U1046" s="113"/>
      <c r="V1046" s="113"/>
      <c r="W1046" s="113"/>
      <c r="X1046" s="113"/>
      <c r="Y1046" s="113"/>
      <c r="Z1046" s="113"/>
      <c r="AD1046" s="113"/>
      <c r="AE1046" s="113"/>
      <c r="AF1046" s="113"/>
      <c r="AG1046" s="113"/>
      <c r="AH1046" s="113"/>
      <c r="AI1046" s="113"/>
      <c r="AJ1046" s="113"/>
      <c r="AK1046" s="113"/>
      <c r="AL1046" s="113"/>
      <c r="AM1046" s="113"/>
      <c r="AQ1046" s="113"/>
      <c r="AS1046" s="113"/>
      <c r="AT1046" s="113"/>
      <c r="AU1046" s="113"/>
      <c r="AV1046" s="113"/>
    </row>
    <row r="1047" spans="4:48">
      <c r="D1047" s="113"/>
      <c r="E1047" s="113"/>
      <c r="F1047" s="113"/>
      <c r="G1047" s="113"/>
      <c r="H1047" s="113"/>
      <c r="I1047" s="113"/>
      <c r="J1047" s="113"/>
      <c r="K1047" s="113"/>
      <c r="L1047" s="113"/>
      <c r="M1047" s="113"/>
      <c r="Q1047" s="113"/>
      <c r="R1047" s="113"/>
      <c r="S1047" s="113"/>
      <c r="T1047" s="113"/>
      <c r="U1047" s="113"/>
      <c r="V1047" s="113"/>
      <c r="W1047" s="113"/>
      <c r="X1047" s="113"/>
      <c r="Y1047" s="113"/>
      <c r="Z1047" s="113"/>
      <c r="AD1047" s="113"/>
      <c r="AE1047" s="113"/>
      <c r="AF1047" s="113"/>
      <c r="AG1047" s="113"/>
      <c r="AH1047" s="113"/>
      <c r="AI1047" s="113"/>
      <c r="AJ1047" s="113"/>
      <c r="AK1047" s="113"/>
      <c r="AL1047" s="113"/>
      <c r="AM1047" s="113"/>
      <c r="AQ1047" s="113"/>
      <c r="AS1047" s="113"/>
      <c r="AT1047" s="113"/>
      <c r="AU1047" s="113"/>
      <c r="AV1047" s="113"/>
    </row>
    <row r="1048" spans="4:48">
      <c r="D1048" s="113"/>
      <c r="E1048" s="113"/>
      <c r="F1048" s="113"/>
      <c r="G1048" s="113"/>
      <c r="H1048" s="113"/>
      <c r="I1048" s="113"/>
      <c r="J1048" s="113"/>
      <c r="K1048" s="113"/>
      <c r="L1048" s="113"/>
      <c r="M1048" s="113"/>
      <c r="Q1048" s="113"/>
      <c r="R1048" s="113"/>
      <c r="S1048" s="113"/>
      <c r="T1048" s="113"/>
      <c r="U1048" s="113"/>
      <c r="V1048" s="113"/>
      <c r="W1048" s="113"/>
      <c r="X1048" s="113"/>
      <c r="Y1048" s="113"/>
      <c r="Z1048" s="113"/>
      <c r="AD1048" s="113"/>
      <c r="AE1048" s="113"/>
      <c r="AF1048" s="113"/>
      <c r="AG1048" s="113"/>
      <c r="AH1048" s="113"/>
      <c r="AI1048" s="113"/>
      <c r="AJ1048" s="113"/>
      <c r="AK1048" s="113"/>
      <c r="AL1048" s="113"/>
      <c r="AM1048" s="113"/>
      <c r="AQ1048" s="113"/>
      <c r="AS1048" s="113"/>
      <c r="AT1048" s="113"/>
      <c r="AU1048" s="113"/>
      <c r="AV1048" s="113"/>
    </row>
    <row r="1049" spans="4:48">
      <c r="D1049" s="113"/>
      <c r="E1049" s="113"/>
      <c r="F1049" s="113"/>
      <c r="G1049" s="113"/>
      <c r="H1049" s="113"/>
      <c r="I1049" s="113"/>
      <c r="J1049" s="113"/>
      <c r="K1049" s="113"/>
      <c r="L1049" s="113"/>
      <c r="M1049" s="113"/>
      <c r="Q1049" s="113"/>
      <c r="R1049" s="113"/>
      <c r="S1049" s="113"/>
      <c r="T1049" s="113"/>
      <c r="U1049" s="113"/>
      <c r="V1049" s="113"/>
      <c r="W1049" s="113"/>
      <c r="X1049" s="113"/>
      <c r="Y1049" s="113"/>
      <c r="Z1049" s="113"/>
      <c r="AD1049" s="113"/>
      <c r="AE1049" s="113"/>
      <c r="AF1049" s="113"/>
      <c r="AG1049" s="113"/>
      <c r="AH1049" s="113"/>
      <c r="AI1049" s="113"/>
      <c r="AJ1049" s="113"/>
      <c r="AK1049" s="113"/>
      <c r="AL1049" s="113"/>
      <c r="AM1049" s="113"/>
      <c r="AQ1049" s="113"/>
      <c r="AS1049" s="113"/>
      <c r="AT1049" s="113"/>
      <c r="AU1049" s="113"/>
      <c r="AV1049" s="113"/>
    </row>
    <row r="1050" spans="4:48">
      <c r="D1050" s="113"/>
      <c r="E1050" s="113"/>
      <c r="F1050" s="113"/>
      <c r="G1050" s="113"/>
      <c r="H1050" s="113"/>
      <c r="I1050" s="113"/>
      <c r="J1050" s="113"/>
      <c r="K1050" s="113"/>
      <c r="L1050" s="113"/>
      <c r="M1050" s="113"/>
      <c r="Q1050" s="113"/>
      <c r="R1050" s="113"/>
      <c r="S1050" s="113"/>
      <c r="T1050" s="113"/>
      <c r="U1050" s="113"/>
      <c r="V1050" s="113"/>
      <c r="W1050" s="113"/>
      <c r="X1050" s="113"/>
      <c r="Y1050" s="113"/>
      <c r="Z1050" s="113"/>
      <c r="AD1050" s="113"/>
      <c r="AE1050" s="113"/>
      <c r="AF1050" s="113"/>
      <c r="AG1050" s="113"/>
      <c r="AH1050" s="113"/>
      <c r="AI1050" s="113"/>
      <c r="AJ1050" s="113"/>
      <c r="AK1050" s="113"/>
      <c r="AL1050" s="113"/>
      <c r="AM1050" s="113"/>
      <c r="AQ1050" s="113"/>
      <c r="AS1050" s="113"/>
      <c r="AT1050" s="113"/>
      <c r="AU1050" s="113"/>
      <c r="AV1050" s="113"/>
    </row>
    <row r="1051" spans="4:48">
      <c r="D1051" s="113"/>
      <c r="E1051" s="113"/>
      <c r="F1051" s="113"/>
      <c r="G1051" s="113"/>
      <c r="H1051" s="113"/>
      <c r="I1051" s="113"/>
      <c r="J1051" s="113"/>
      <c r="K1051" s="113"/>
      <c r="L1051" s="113"/>
      <c r="M1051" s="113"/>
      <c r="Q1051" s="113"/>
      <c r="R1051" s="113"/>
      <c r="S1051" s="113"/>
      <c r="T1051" s="113"/>
      <c r="U1051" s="113"/>
      <c r="V1051" s="113"/>
      <c r="W1051" s="113"/>
      <c r="X1051" s="113"/>
      <c r="Y1051" s="113"/>
      <c r="Z1051" s="113"/>
      <c r="AD1051" s="113"/>
      <c r="AE1051" s="113"/>
      <c r="AF1051" s="113"/>
      <c r="AG1051" s="113"/>
      <c r="AH1051" s="113"/>
      <c r="AI1051" s="113"/>
      <c r="AJ1051" s="113"/>
      <c r="AK1051" s="113"/>
      <c r="AL1051" s="113"/>
      <c r="AM1051" s="113"/>
      <c r="AQ1051" s="113"/>
      <c r="AS1051" s="113"/>
      <c r="AT1051" s="113"/>
      <c r="AU1051" s="113"/>
      <c r="AV1051" s="113"/>
    </row>
    <row r="1052" spans="4:48">
      <c r="D1052" s="113"/>
      <c r="E1052" s="113"/>
      <c r="F1052" s="113"/>
      <c r="G1052" s="113"/>
      <c r="H1052" s="113"/>
      <c r="I1052" s="113"/>
      <c r="J1052" s="113"/>
      <c r="K1052" s="113"/>
      <c r="L1052" s="113"/>
      <c r="M1052" s="113"/>
      <c r="Q1052" s="113"/>
      <c r="R1052" s="113"/>
      <c r="S1052" s="113"/>
      <c r="T1052" s="113"/>
      <c r="U1052" s="113"/>
      <c r="V1052" s="113"/>
      <c r="W1052" s="113"/>
      <c r="X1052" s="113"/>
      <c r="Y1052" s="113"/>
      <c r="Z1052" s="113"/>
      <c r="AD1052" s="113"/>
      <c r="AE1052" s="113"/>
      <c r="AF1052" s="113"/>
      <c r="AG1052" s="113"/>
      <c r="AH1052" s="113"/>
      <c r="AI1052" s="113"/>
      <c r="AJ1052" s="113"/>
      <c r="AK1052" s="113"/>
      <c r="AL1052" s="113"/>
      <c r="AM1052" s="113"/>
      <c r="AQ1052" s="113"/>
      <c r="AS1052" s="113"/>
      <c r="AT1052" s="113"/>
      <c r="AU1052" s="113"/>
      <c r="AV1052" s="113"/>
    </row>
    <row r="1053" spans="4:48">
      <c r="D1053" s="113"/>
      <c r="E1053" s="113"/>
      <c r="F1053" s="113"/>
      <c r="G1053" s="113"/>
      <c r="H1053" s="113"/>
      <c r="I1053" s="113"/>
      <c r="J1053" s="113"/>
      <c r="K1053" s="113"/>
      <c r="L1053" s="113"/>
      <c r="M1053" s="113"/>
      <c r="Q1053" s="113"/>
      <c r="R1053" s="113"/>
      <c r="S1053" s="113"/>
      <c r="T1053" s="113"/>
      <c r="U1053" s="113"/>
      <c r="V1053" s="113"/>
      <c r="W1053" s="113"/>
      <c r="X1053" s="113"/>
      <c r="Y1053" s="113"/>
      <c r="Z1053" s="113"/>
      <c r="AD1053" s="113"/>
      <c r="AE1053" s="113"/>
      <c r="AF1053" s="113"/>
      <c r="AG1053" s="113"/>
      <c r="AH1053" s="113"/>
      <c r="AI1053" s="113"/>
      <c r="AJ1053" s="113"/>
      <c r="AK1053" s="113"/>
      <c r="AL1053" s="113"/>
      <c r="AM1053" s="113"/>
      <c r="AQ1053" s="113"/>
      <c r="AS1053" s="113"/>
      <c r="AT1053" s="113"/>
      <c r="AU1053" s="113"/>
      <c r="AV1053" s="113"/>
    </row>
    <row r="1054" spans="4:48">
      <c r="D1054" s="113"/>
      <c r="E1054" s="113"/>
      <c r="F1054" s="113"/>
      <c r="G1054" s="113"/>
      <c r="H1054" s="113"/>
      <c r="I1054" s="113"/>
      <c r="J1054" s="113"/>
      <c r="K1054" s="113"/>
      <c r="L1054" s="113"/>
      <c r="M1054" s="113"/>
      <c r="Q1054" s="113"/>
      <c r="R1054" s="113"/>
      <c r="S1054" s="113"/>
      <c r="T1054" s="113"/>
      <c r="U1054" s="113"/>
      <c r="V1054" s="113"/>
      <c r="W1054" s="113"/>
      <c r="X1054" s="113"/>
      <c r="Y1054" s="113"/>
      <c r="Z1054" s="113"/>
      <c r="AD1054" s="113"/>
      <c r="AE1054" s="113"/>
      <c r="AF1054" s="113"/>
      <c r="AG1054" s="113"/>
      <c r="AH1054" s="113"/>
      <c r="AI1054" s="113"/>
      <c r="AJ1054" s="113"/>
      <c r="AK1054" s="113"/>
      <c r="AL1054" s="113"/>
      <c r="AM1054" s="113"/>
      <c r="AQ1054" s="113"/>
      <c r="AS1054" s="113"/>
      <c r="AT1054" s="113"/>
      <c r="AU1054" s="113"/>
      <c r="AV1054" s="113"/>
    </row>
    <row r="1055" spans="4:48">
      <c r="D1055" s="113"/>
      <c r="E1055" s="113"/>
      <c r="F1055" s="113"/>
      <c r="G1055" s="113"/>
      <c r="H1055" s="113"/>
      <c r="I1055" s="113"/>
      <c r="J1055" s="113"/>
      <c r="K1055" s="113"/>
      <c r="L1055" s="113"/>
      <c r="M1055" s="113"/>
      <c r="Q1055" s="113"/>
      <c r="R1055" s="113"/>
      <c r="S1055" s="113"/>
      <c r="T1055" s="113"/>
      <c r="U1055" s="113"/>
      <c r="V1055" s="113"/>
      <c r="W1055" s="113"/>
      <c r="X1055" s="113"/>
      <c r="Y1055" s="113"/>
      <c r="Z1055" s="113"/>
      <c r="AD1055" s="113"/>
      <c r="AE1055" s="113"/>
      <c r="AF1055" s="113"/>
      <c r="AG1055" s="113"/>
      <c r="AH1055" s="113"/>
      <c r="AI1055" s="113"/>
      <c r="AJ1055" s="113"/>
      <c r="AK1055" s="113"/>
      <c r="AL1055" s="113"/>
      <c r="AM1055" s="113"/>
      <c r="AQ1055" s="113"/>
      <c r="AS1055" s="113"/>
      <c r="AT1055" s="113"/>
      <c r="AU1055" s="113"/>
      <c r="AV1055" s="113"/>
    </row>
    <row r="1056" spans="4:48">
      <c r="D1056" s="113"/>
      <c r="E1056" s="113"/>
      <c r="F1056" s="113"/>
      <c r="G1056" s="113"/>
      <c r="H1056" s="113"/>
      <c r="I1056" s="113"/>
      <c r="J1056" s="113"/>
      <c r="K1056" s="113"/>
      <c r="L1056" s="113"/>
      <c r="M1056" s="113"/>
      <c r="Q1056" s="113"/>
      <c r="R1056" s="113"/>
      <c r="S1056" s="113"/>
      <c r="T1056" s="113"/>
      <c r="U1056" s="113"/>
      <c r="V1056" s="113"/>
      <c r="W1056" s="113"/>
      <c r="X1056" s="113"/>
      <c r="Y1056" s="113"/>
      <c r="Z1056" s="113"/>
      <c r="AD1056" s="113"/>
      <c r="AE1056" s="113"/>
      <c r="AF1056" s="113"/>
      <c r="AG1056" s="113"/>
      <c r="AH1056" s="113"/>
      <c r="AI1056" s="113"/>
      <c r="AJ1056" s="113"/>
      <c r="AK1056" s="113"/>
      <c r="AL1056" s="113"/>
      <c r="AM1056" s="113"/>
      <c r="AQ1056" s="113"/>
      <c r="AS1056" s="113"/>
      <c r="AT1056" s="113"/>
      <c r="AU1056" s="113"/>
      <c r="AV1056" s="113"/>
    </row>
    <row r="1057" spans="4:48">
      <c r="D1057" s="113"/>
      <c r="E1057" s="113"/>
      <c r="F1057" s="113"/>
      <c r="G1057" s="113"/>
      <c r="H1057" s="113"/>
      <c r="I1057" s="113"/>
      <c r="J1057" s="113"/>
      <c r="K1057" s="113"/>
      <c r="L1057" s="113"/>
      <c r="M1057" s="113"/>
      <c r="Q1057" s="113"/>
      <c r="R1057" s="113"/>
      <c r="S1057" s="113"/>
      <c r="T1057" s="113"/>
      <c r="U1057" s="113"/>
      <c r="V1057" s="113"/>
      <c r="W1057" s="113"/>
      <c r="X1057" s="113"/>
      <c r="Y1057" s="113"/>
      <c r="Z1057" s="113"/>
      <c r="AD1057" s="113"/>
      <c r="AE1057" s="113"/>
      <c r="AF1057" s="113"/>
      <c r="AG1057" s="113"/>
      <c r="AH1057" s="113"/>
      <c r="AI1057" s="113"/>
      <c r="AJ1057" s="113"/>
      <c r="AK1057" s="113"/>
      <c r="AL1057" s="113"/>
      <c r="AM1057" s="113"/>
      <c r="AQ1057" s="113"/>
      <c r="AS1057" s="113"/>
      <c r="AT1057" s="113"/>
      <c r="AU1057" s="113"/>
      <c r="AV1057" s="113"/>
    </row>
    <row r="1058" spans="4:48">
      <c r="D1058" s="113"/>
      <c r="E1058" s="113"/>
      <c r="F1058" s="113"/>
      <c r="G1058" s="113"/>
      <c r="H1058" s="113"/>
      <c r="I1058" s="113"/>
      <c r="J1058" s="113"/>
      <c r="K1058" s="113"/>
      <c r="L1058" s="113"/>
      <c r="M1058" s="113"/>
      <c r="Q1058" s="113"/>
      <c r="R1058" s="113"/>
      <c r="S1058" s="113"/>
      <c r="T1058" s="113"/>
      <c r="U1058" s="113"/>
      <c r="V1058" s="113"/>
      <c r="W1058" s="113"/>
      <c r="X1058" s="113"/>
      <c r="Y1058" s="113"/>
      <c r="Z1058" s="113"/>
      <c r="AD1058" s="113"/>
      <c r="AE1058" s="113"/>
      <c r="AF1058" s="113"/>
      <c r="AG1058" s="113"/>
      <c r="AH1058" s="113"/>
      <c r="AI1058" s="113"/>
      <c r="AJ1058" s="113"/>
      <c r="AK1058" s="113"/>
      <c r="AL1058" s="113"/>
      <c r="AM1058" s="113"/>
      <c r="AQ1058" s="113"/>
      <c r="AS1058" s="113"/>
      <c r="AT1058" s="113"/>
      <c r="AU1058" s="113"/>
      <c r="AV1058" s="113"/>
    </row>
    <row r="1059" spans="4:48">
      <c r="D1059" s="113"/>
      <c r="E1059" s="113"/>
      <c r="F1059" s="113"/>
      <c r="G1059" s="113"/>
      <c r="H1059" s="113"/>
      <c r="I1059" s="113"/>
      <c r="J1059" s="113"/>
      <c r="K1059" s="113"/>
      <c r="L1059" s="113"/>
      <c r="M1059" s="113"/>
      <c r="Q1059" s="113"/>
      <c r="R1059" s="113"/>
      <c r="S1059" s="113"/>
      <c r="T1059" s="113"/>
      <c r="U1059" s="113"/>
      <c r="V1059" s="113"/>
      <c r="W1059" s="113"/>
      <c r="X1059" s="113"/>
      <c r="Y1059" s="113"/>
      <c r="Z1059" s="113"/>
      <c r="AD1059" s="113"/>
      <c r="AE1059" s="113"/>
      <c r="AF1059" s="113"/>
      <c r="AG1059" s="113"/>
      <c r="AH1059" s="113"/>
      <c r="AI1059" s="113"/>
      <c r="AJ1059" s="113"/>
      <c r="AK1059" s="113"/>
      <c r="AL1059" s="113"/>
      <c r="AM1059" s="113"/>
      <c r="AQ1059" s="113"/>
      <c r="AS1059" s="113"/>
      <c r="AT1059" s="113"/>
      <c r="AU1059" s="113"/>
      <c r="AV1059" s="113"/>
    </row>
    <row r="1060" spans="4:48">
      <c r="D1060" s="113"/>
      <c r="E1060" s="113"/>
      <c r="F1060" s="113"/>
      <c r="G1060" s="113"/>
      <c r="H1060" s="113"/>
      <c r="I1060" s="113"/>
      <c r="J1060" s="113"/>
      <c r="K1060" s="113"/>
      <c r="L1060" s="113"/>
      <c r="M1060" s="113"/>
      <c r="Q1060" s="113"/>
      <c r="R1060" s="113"/>
      <c r="S1060" s="113"/>
      <c r="T1060" s="113"/>
      <c r="U1060" s="113"/>
      <c r="V1060" s="113"/>
      <c r="W1060" s="113"/>
      <c r="X1060" s="113"/>
      <c r="Y1060" s="113"/>
      <c r="Z1060" s="113"/>
      <c r="AD1060" s="113"/>
      <c r="AE1060" s="113"/>
      <c r="AF1060" s="113"/>
      <c r="AG1060" s="113"/>
      <c r="AH1060" s="113"/>
      <c r="AI1060" s="113"/>
      <c r="AJ1060" s="113"/>
      <c r="AK1060" s="113"/>
      <c r="AL1060" s="113"/>
      <c r="AM1060" s="113"/>
      <c r="AQ1060" s="113"/>
      <c r="AS1060" s="113"/>
      <c r="AT1060" s="113"/>
      <c r="AU1060" s="113"/>
      <c r="AV1060" s="113"/>
    </row>
    <row r="1061" spans="4:48">
      <c r="D1061" s="113"/>
      <c r="E1061" s="113"/>
      <c r="F1061" s="113"/>
      <c r="G1061" s="113"/>
      <c r="H1061" s="113"/>
      <c r="I1061" s="113"/>
      <c r="J1061" s="113"/>
      <c r="K1061" s="113"/>
      <c r="L1061" s="113"/>
      <c r="M1061" s="113"/>
      <c r="Q1061" s="113"/>
      <c r="R1061" s="113"/>
      <c r="S1061" s="113"/>
      <c r="T1061" s="113"/>
      <c r="U1061" s="113"/>
      <c r="V1061" s="113"/>
      <c r="W1061" s="113"/>
      <c r="X1061" s="113"/>
      <c r="Y1061" s="113"/>
      <c r="Z1061" s="113"/>
      <c r="AD1061" s="113"/>
      <c r="AE1061" s="113"/>
      <c r="AF1061" s="113"/>
      <c r="AG1061" s="113"/>
      <c r="AH1061" s="113"/>
      <c r="AI1061" s="113"/>
      <c r="AJ1061" s="113"/>
      <c r="AK1061" s="113"/>
      <c r="AL1061" s="113"/>
      <c r="AM1061" s="113"/>
      <c r="AQ1061" s="113"/>
      <c r="AS1061" s="113"/>
      <c r="AT1061" s="113"/>
      <c r="AU1061" s="113"/>
      <c r="AV1061" s="113"/>
    </row>
    <row r="1062" spans="4:48">
      <c r="D1062" s="113"/>
      <c r="E1062" s="113"/>
      <c r="F1062" s="113"/>
      <c r="G1062" s="113"/>
      <c r="H1062" s="113"/>
      <c r="I1062" s="113"/>
      <c r="J1062" s="113"/>
      <c r="K1062" s="113"/>
      <c r="L1062" s="113"/>
      <c r="M1062" s="113"/>
      <c r="Q1062" s="113"/>
      <c r="R1062" s="113"/>
      <c r="S1062" s="113"/>
      <c r="T1062" s="113"/>
      <c r="U1062" s="113"/>
      <c r="V1062" s="113"/>
      <c r="W1062" s="113"/>
      <c r="X1062" s="113"/>
      <c r="Y1062" s="113"/>
      <c r="Z1062" s="113"/>
      <c r="AD1062" s="113"/>
      <c r="AE1062" s="113"/>
      <c r="AF1062" s="113"/>
      <c r="AG1062" s="113"/>
      <c r="AH1062" s="113"/>
      <c r="AI1062" s="113"/>
      <c r="AJ1062" s="113"/>
      <c r="AK1062" s="113"/>
      <c r="AL1062" s="113"/>
      <c r="AM1062" s="113"/>
      <c r="AQ1062" s="113"/>
      <c r="AS1062" s="113"/>
      <c r="AT1062" s="113"/>
      <c r="AU1062" s="113"/>
      <c r="AV1062" s="113"/>
    </row>
    <row r="1063" spans="4:48">
      <c r="D1063" s="113"/>
      <c r="E1063" s="113"/>
      <c r="F1063" s="113"/>
      <c r="G1063" s="113"/>
      <c r="H1063" s="113"/>
      <c r="I1063" s="113"/>
      <c r="J1063" s="113"/>
      <c r="K1063" s="113"/>
      <c r="L1063" s="113"/>
      <c r="M1063" s="113"/>
      <c r="Q1063" s="113"/>
      <c r="R1063" s="113"/>
      <c r="S1063" s="113"/>
      <c r="T1063" s="113"/>
      <c r="U1063" s="113"/>
      <c r="V1063" s="113"/>
      <c r="W1063" s="113"/>
      <c r="X1063" s="113"/>
      <c r="Y1063" s="113"/>
      <c r="Z1063" s="113"/>
      <c r="AD1063" s="113"/>
      <c r="AE1063" s="113"/>
      <c r="AF1063" s="113"/>
      <c r="AG1063" s="113"/>
      <c r="AH1063" s="113"/>
      <c r="AI1063" s="113"/>
      <c r="AJ1063" s="113"/>
      <c r="AK1063" s="113"/>
      <c r="AL1063" s="113"/>
      <c r="AM1063" s="113"/>
      <c r="AQ1063" s="113"/>
      <c r="AS1063" s="113"/>
      <c r="AT1063" s="113"/>
      <c r="AU1063" s="113"/>
      <c r="AV1063" s="113"/>
    </row>
    <row r="1064" spans="4:48">
      <c r="D1064" s="113"/>
      <c r="E1064" s="113"/>
      <c r="F1064" s="113"/>
      <c r="G1064" s="113"/>
      <c r="H1064" s="113"/>
      <c r="I1064" s="113"/>
      <c r="J1064" s="113"/>
      <c r="K1064" s="113"/>
      <c r="L1064" s="113"/>
      <c r="M1064" s="113"/>
      <c r="Q1064" s="113"/>
      <c r="R1064" s="113"/>
      <c r="S1064" s="113"/>
      <c r="T1064" s="113"/>
      <c r="U1064" s="113"/>
      <c r="V1064" s="113"/>
      <c r="W1064" s="113"/>
      <c r="X1064" s="113"/>
      <c r="Y1064" s="113"/>
      <c r="Z1064" s="113"/>
      <c r="AD1064" s="113"/>
      <c r="AE1064" s="113"/>
      <c r="AF1064" s="113"/>
      <c r="AG1064" s="113"/>
      <c r="AH1064" s="113"/>
      <c r="AI1064" s="113"/>
      <c r="AJ1064" s="113"/>
      <c r="AK1064" s="113"/>
      <c r="AL1064" s="113"/>
      <c r="AM1064" s="113"/>
      <c r="AQ1064" s="113"/>
      <c r="AS1064" s="113"/>
      <c r="AT1064" s="113"/>
      <c r="AU1064" s="113"/>
      <c r="AV1064" s="113"/>
    </row>
    <row r="1065" spans="4:48">
      <c r="D1065" s="113"/>
      <c r="E1065" s="113"/>
      <c r="F1065" s="113"/>
      <c r="G1065" s="113"/>
      <c r="H1065" s="113"/>
      <c r="I1065" s="113"/>
      <c r="J1065" s="113"/>
      <c r="K1065" s="113"/>
      <c r="L1065" s="113"/>
      <c r="M1065" s="113"/>
      <c r="Q1065" s="113"/>
      <c r="R1065" s="113"/>
      <c r="S1065" s="113"/>
      <c r="T1065" s="113"/>
      <c r="U1065" s="113"/>
      <c r="V1065" s="113"/>
      <c r="W1065" s="113"/>
      <c r="X1065" s="113"/>
      <c r="Y1065" s="113"/>
      <c r="Z1065" s="113"/>
      <c r="AD1065" s="113"/>
      <c r="AE1065" s="113"/>
      <c r="AF1065" s="113"/>
      <c r="AG1065" s="113"/>
      <c r="AH1065" s="113"/>
      <c r="AI1065" s="113"/>
      <c r="AJ1065" s="113"/>
      <c r="AK1065" s="113"/>
      <c r="AL1065" s="113"/>
      <c r="AM1065" s="113"/>
      <c r="AQ1065" s="113"/>
      <c r="AS1065" s="113"/>
      <c r="AT1065" s="113"/>
      <c r="AU1065" s="113"/>
      <c r="AV1065" s="113"/>
    </row>
    <row r="1066" spans="4:48">
      <c r="D1066" s="113"/>
      <c r="E1066" s="113"/>
      <c r="F1066" s="113"/>
      <c r="G1066" s="113"/>
      <c r="H1066" s="113"/>
      <c r="I1066" s="113"/>
      <c r="J1066" s="113"/>
      <c r="K1066" s="113"/>
      <c r="L1066" s="113"/>
      <c r="M1066" s="113"/>
      <c r="Q1066" s="113"/>
      <c r="R1066" s="113"/>
      <c r="S1066" s="113"/>
      <c r="T1066" s="113"/>
      <c r="U1066" s="113"/>
      <c r="V1066" s="113"/>
      <c r="W1066" s="113"/>
      <c r="X1066" s="113"/>
      <c r="Y1066" s="113"/>
      <c r="Z1066" s="113"/>
      <c r="AD1066" s="113"/>
      <c r="AE1066" s="113"/>
      <c r="AF1066" s="113"/>
      <c r="AG1066" s="113"/>
      <c r="AH1066" s="113"/>
      <c r="AI1066" s="113"/>
      <c r="AJ1066" s="113"/>
      <c r="AK1066" s="113"/>
      <c r="AL1066" s="113"/>
      <c r="AM1066" s="113"/>
      <c r="AQ1066" s="113"/>
      <c r="AS1066" s="113"/>
      <c r="AT1066" s="113"/>
      <c r="AU1066" s="113"/>
      <c r="AV1066" s="113"/>
    </row>
    <row r="1067" spans="4:48">
      <c r="D1067" s="113"/>
      <c r="E1067" s="113"/>
      <c r="F1067" s="113"/>
      <c r="G1067" s="113"/>
      <c r="H1067" s="113"/>
      <c r="I1067" s="113"/>
      <c r="J1067" s="113"/>
      <c r="K1067" s="113"/>
      <c r="L1067" s="113"/>
      <c r="M1067" s="113"/>
      <c r="Q1067" s="113"/>
      <c r="R1067" s="113"/>
      <c r="S1067" s="113"/>
      <c r="T1067" s="113"/>
      <c r="U1067" s="113"/>
      <c r="V1067" s="113"/>
      <c r="W1067" s="113"/>
      <c r="X1067" s="113"/>
      <c r="Y1067" s="113"/>
      <c r="Z1067" s="113"/>
      <c r="AD1067" s="113"/>
      <c r="AE1067" s="113"/>
      <c r="AF1067" s="113"/>
      <c r="AG1067" s="113"/>
      <c r="AH1067" s="113"/>
      <c r="AI1067" s="113"/>
      <c r="AJ1067" s="113"/>
      <c r="AK1067" s="113"/>
      <c r="AL1067" s="113"/>
      <c r="AM1067" s="113"/>
      <c r="AQ1067" s="113"/>
      <c r="AS1067" s="113"/>
      <c r="AT1067" s="113"/>
      <c r="AU1067" s="113"/>
      <c r="AV1067" s="113"/>
    </row>
    <row r="1068" spans="4:48">
      <c r="D1068" s="113"/>
      <c r="E1068" s="113"/>
      <c r="F1068" s="113"/>
      <c r="G1068" s="113"/>
      <c r="H1068" s="113"/>
      <c r="I1068" s="113"/>
      <c r="J1068" s="113"/>
      <c r="K1068" s="113"/>
      <c r="L1068" s="113"/>
      <c r="M1068" s="113"/>
      <c r="Q1068" s="113"/>
      <c r="R1068" s="113"/>
      <c r="S1068" s="113"/>
      <c r="T1068" s="113"/>
      <c r="U1068" s="113"/>
      <c r="V1068" s="113"/>
      <c r="W1068" s="113"/>
      <c r="X1068" s="113"/>
      <c r="Y1068" s="113"/>
      <c r="Z1068" s="113"/>
      <c r="AD1068" s="113"/>
      <c r="AE1068" s="113"/>
      <c r="AF1068" s="113"/>
      <c r="AG1068" s="113"/>
      <c r="AH1068" s="113"/>
      <c r="AI1068" s="113"/>
      <c r="AJ1068" s="113"/>
      <c r="AK1068" s="113"/>
      <c r="AL1068" s="113"/>
      <c r="AM1068" s="113"/>
      <c r="AQ1068" s="113"/>
      <c r="AS1068" s="113"/>
      <c r="AT1068" s="113"/>
      <c r="AU1068" s="113"/>
      <c r="AV1068" s="113"/>
    </row>
    <row r="1069" spans="4:48">
      <c r="D1069" s="113"/>
      <c r="E1069" s="113"/>
      <c r="F1069" s="113"/>
      <c r="G1069" s="113"/>
      <c r="H1069" s="113"/>
      <c r="I1069" s="113"/>
      <c r="J1069" s="113"/>
      <c r="K1069" s="113"/>
      <c r="L1069" s="113"/>
      <c r="M1069" s="113"/>
      <c r="Q1069" s="113"/>
      <c r="R1069" s="113"/>
      <c r="S1069" s="113"/>
      <c r="T1069" s="113"/>
      <c r="U1069" s="113"/>
      <c r="V1069" s="113"/>
      <c r="W1069" s="113"/>
      <c r="X1069" s="113"/>
      <c r="Y1069" s="113"/>
      <c r="Z1069" s="113"/>
      <c r="AD1069" s="113"/>
      <c r="AE1069" s="113"/>
      <c r="AF1069" s="113"/>
      <c r="AG1069" s="113"/>
      <c r="AH1069" s="113"/>
      <c r="AI1069" s="113"/>
      <c r="AJ1069" s="113"/>
      <c r="AK1069" s="113"/>
      <c r="AL1069" s="113"/>
      <c r="AM1069" s="113"/>
      <c r="AQ1069" s="113"/>
      <c r="AS1069" s="113"/>
      <c r="AT1069" s="113"/>
      <c r="AU1069" s="113"/>
      <c r="AV1069" s="113"/>
    </row>
    <row r="1070" spans="4:48">
      <c r="D1070" s="113"/>
      <c r="E1070" s="113"/>
      <c r="F1070" s="113"/>
      <c r="G1070" s="113"/>
      <c r="H1070" s="113"/>
      <c r="I1070" s="113"/>
      <c r="J1070" s="113"/>
      <c r="K1070" s="113"/>
      <c r="L1070" s="113"/>
      <c r="M1070" s="113"/>
      <c r="Q1070" s="113"/>
      <c r="R1070" s="113"/>
      <c r="S1070" s="113"/>
      <c r="T1070" s="113"/>
      <c r="U1070" s="113"/>
      <c r="V1070" s="113"/>
      <c r="W1070" s="113"/>
      <c r="X1070" s="113"/>
      <c r="Y1070" s="113"/>
      <c r="Z1070" s="113"/>
      <c r="AD1070" s="113"/>
      <c r="AE1070" s="113"/>
      <c r="AF1070" s="113"/>
      <c r="AG1070" s="113"/>
      <c r="AH1070" s="113"/>
      <c r="AI1070" s="113"/>
      <c r="AJ1070" s="113"/>
      <c r="AK1070" s="113"/>
      <c r="AL1070" s="113"/>
      <c r="AM1070" s="113"/>
      <c r="AQ1070" s="113"/>
      <c r="AS1070" s="113"/>
      <c r="AT1070" s="113"/>
      <c r="AU1070" s="113"/>
      <c r="AV1070" s="113"/>
    </row>
    <row r="1071" spans="4:48">
      <c r="D1071" s="113"/>
      <c r="E1071" s="113"/>
      <c r="F1071" s="113"/>
      <c r="G1071" s="113"/>
      <c r="H1071" s="113"/>
      <c r="I1071" s="113"/>
      <c r="J1071" s="113"/>
      <c r="K1071" s="113"/>
      <c r="L1071" s="113"/>
      <c r="M1071" s="113"/>
      <c r="Q1071" s="113"/>
      <c r="R1071" s="113"/>
      <c r="S1071" s="113"/>
      <c r="T1071" s="113"/>
      <c r="U1071" s="113"/>
      <c r="V1071" s="113"/>
      <c r="W1071" s="113"/>
      <c r="X1071" s="113"/>
      <c r="Y1071" s="113"/>
      <c r="Z1071" s="113"/>
      <c r="AD1071" s="113"/>
      <c r="AE1071" s="113"/>
      <c r="AF1071" s="113"/>
      <c r="AG1071" s="113"/>
      <c r="AH1071" s="113"/>
      <c r="AI1071" s="113"/>
      <c r="AJ1071" s="113"/>
      <c r="AK1071" s="113"/>
      <c r="AL1071" s="113"/>
      <c r="AM1071" s="113"/>
      <c r="AQ1071" s="113"/>
      <c r="AS1071" s="113"/>
      <c r="AT1071" s="113"/>
      <c r="AU1071" s="113"/>
      <c r="AV1071" s="113"/>
    </row>
    <row r="1072" spans="4:48">
      <c r="D1072" s="113"/>
      <c r="E1072" s="113"/>
      <c r="F1072" s="113"/>
      <c r="G1072" s="113"/>
      <c r="H1072" s="113"/>
      <c r="I1072" s="113"/>
      <c r="J1072" s="113"/>
      <c r="K1072" s="113"/>
      <c r="L1072" s="113"/>
      <c r="M1072" s="113"/>
      <c r="Q1072" s="113"/>
      <c r="R1072" s="113"/>
      <c r="S1072" s="113"/>
      <c r="T1072" s="113"/>
      <c r="U1072" s="113"/>
      <c r="V1072" s="113"/>
      <c r="W1072" s="113"/>
      <c r="X1072" s="113"/>
      <c r="Y1072" s="113"/>
      <c r="Z1072" s="113"/>
      <c r="AD1072" s="113"/>
      <c r="AE1072" s="113"/>
      <c r="AF1072" s="113"/>
      <c r="AG1072" s="113"/>
      <c r="AH1072" s="113"/>
      <c r="AI1072" s="113"/>
      <c r="AJ1072" s="113"/>
      <c r="AK1072" s="113"/>
      <c r="AL1072" s="113"/>
      <c r="AM1072" s="113"/>
      <c r="AQ1072" s="113"/>
      <c r="AS1072" s="113"/>
      <c r="AT1072" s="113"/>
      <c r="AU1072" s="113"/>
      <c r="AV1072" s="113"/>
    </row>
    <row r="1073" spans="4:48">
      <c r="D1073" s="113"/>
      <c r="E1073" s="113"/>
      <c r="F1073" s="113"/>
      <c r="G1073" s="113"/>
      <c r="H1073" s="113"/>
      <c r="I1073" s="113"/>
      <c r="J1073" s="113"/>
      <c r="K1073" s="113"/>
      <c r="L1073" s="113"/>
      <c r="M1073" s="113"/>
      <c r="Q1073" s="113"/>
      <c r="R1073" s="113"/>
      <c r="S1073" s="113"/>
      <c r="T1073" s="113"/>
      <c r="U1073" s="113"/>
      <c r="V1073" s="113"/>
      <c r="W1073" s="113"/>
      <c r="X1073" s="113"/>
      <c r="Y1073" s="113"/>
      <c r="Z1073" s="113"/>
      <c r="AD1073" s="113"/>
      <c r="AE1073" s="113"/>
      <c r="AF1073" s="113"/>
      <c r="AG1073" s="113"/>
      <c r="AH1073" s="113"/>
      <c r="AI1073" s="113"/>
      <c r="AJ1073" s="113"/>
      <c r="AK1073" s="113"/>
      <c r="AL1073" s="113"/>
      <c r="AM1073" s="113"/>
      <c r="AQ1073" s="113"/>
      <c r="AS1073" s="113"/>
      <c r="AT1073" s="113"/>
      <c r="AU1073" s="113"/>
      <c r="AV1073" s="113"/>
    </row>
    <row r="1074" spans="4:48">
      <c r="D1074" s="113"/>
      <c r="E1074" s="113"/>
      <c r="F1074" s="113"/>
      <c r="G1074" s="113"/>
      <c r="H1074" s="113"/>
      <c r="I1074" s="113"/>
      <c r="J1074" s="113"/>
      <c r="K1074" s="113"/>
      <c r="L1074" s="113"/>
      <c r="M1074" s="113"/>
      <c r="Q1074" s="113"/>
      <c r="R1074" s="113"/>
      <c r="S1074" s="113"/>
      <c r="T1074" s="113"/>
      <c r="U1074" s="113"/>
      <c r="V1074" s="113"/>
      <c r="W1074" s="113"/>
      <c r="X1074" s="113"/>
      <c r="Y1074" s="113"/>
      <c r="Z1074" s="113"/>
      <c r="AD1074" s="113"/>
      <c r="AE1074" s="113"/>
      <c r="AF1074" s="113"/>
      <c r="AG1074" s="113"/>
      <c r="AH1074" s="113"/>
      <c r="AI1074" s="113"/>
      <c r="AJ1074" s="113"/>
      <c r="AK1074" s="113"/>
      <c r="AL1074" s="113"/>
      <c r="AM1074" s="113"/>
      <c r="AQ1074" s="113"/>
      <c r="AS1074" s="113"/>
      <c r="AT1074" s="113"/>
      <c r="AU1074" s="113"/>
      <c r="AV1074" s="113"/>
    </row>
    <row r="1075" spans="4:48">
      <c r="D1075" s="113"/>
      <c r="E1075" s="113"/>
      <c r="F1075" s="113"/>
      <c r="G1075" s="113"/>
      <c r="H1075" s="113"/>
      <c r="I1075" s="113"/>
      <c r="J1075" s="113"/>
      <c r="K1075" s="113"/>
      <c r="L1075" s="113"/>
      <c r="M1075" s="113"/>
      <c r="Q1075" s="113"/>
      <c r="R1075" s="113"/>
      <c r="S1075" s="113"/>
      <c r="T1075" s="113"/>
      <c r="U1075" s="113"/>
      <c r="V1075" s="113"/>
      <c r="W1075" s="113"/>
      <c r="X1075" s="113"/>
      <c r="Y1075" s="113"/>
      <c r="Z1075" s="113"/>
      <c r="AD1075" s="113"/>
      <c r="AE1075" s="113"/>
      <c r="AF1075" s="113"/>
      <c r="AG1075" s="113"/>
      <c r="AH1075" s="113"/>
      <c r="AI1075" s="113"/>
      <c r="AJ1075" s="113"/>
      <c r="AK1075" s="113"/>
      <c r="AL1075" s="113"/>
      <c r="AM1075" s="113"/>
      <c r="AQ1075" s="113"/>
      <c r="AS1075" s="113"/>
      <c r="AT1075" s="113"/>
      <c r="AU1075" s="113"/>
      <c r="AV1075" s="113"/>
    </row>
    <row r="1076" spans="4:48">
      <c r="D1076" s="113"/>
      <c r="E1076" s="113"/>
      <c r="F1076" s="113"/>
      <c r="G1076" s="113"/>
      <c r="H1076" s="113"/>
      <c r="I1076" s="113"/>
      <c r="J1076" s="113"/>
      <c r="K1076" s="113"/>
      <c r="L1076" s="113"/>
      <c r="M1076" s="113"/>
      <c r="Q1076" s="113"/>
      <c r="R1076" s="113"/>
      <c r="S1076" s="113"/>
      <c r="T1076" s="113"/>
      <c r="U1076" s="113"/>
      <c r="V1076" s="113"/>
      <c r="W1076" s="113"/>
      <c r="X1076" s="113"/>
      <c r="Y1076" s="113"/>
      <c r="Z1076" s="113"/>
      <c r="AD1076" s="113"/>
      <c r="AE1076" s="113"/>
      <c r="AF1076" s="113"/>
      <c r="AG1076" s="113"/>
      <c r="AH1076" s="113"/>
      <c r="AI1076" s="113"/>
      <c r="AJ1076" s="113"/>
      <c r="AK1076" s="113"/>
      <c r="AL1076" s="113"/>
      <c r="AM1076" s="113"/>
      <c r="AQ1076" s="113"/>
      <c r="AS1076" s="113"/>
      <c r="AT1076" s="113"/>
      <c r="AU1076" s="113"/>
      <c r="AV1076" s="113"/>
    </row>
    <row r="1077" spans="4:48">
      <c r="D1077" s="113"/>
      <c r="E1077" s="113"/>
      <c r="F1077" s="113"/>
      <c r="G1077" s="113"/>
      <c r="H1077" s="113"/>
      <c r="I1077" s="113"/>
      <c r="J1077" s="113"/>
      <c r="K1077" s="113"/>
      <c r="L1077" s="113"/>
      <c r="M1077" s="113"/>
      <c r="Q1077" s="113"/>
      <c r="R1077" s="113"/>
      <c r="S1077" s="113"/>
      <c r="T1077" s="113"/>
      <c r="U1077" s="113"/>
      <c r="V1077" s="113"/>
      <c r="W1077" s="113"/>
      <c r="X1077" s="113"/>
      <c r="Y1077" s="113"/>
      <c r="Z1077" s="113"/>
      <c r="AD1077" s="113"/>
      <c r="AE1077" s="113"/>
      <c r="AF1077" s="113"/>
      <c r="AG1077" s="113"/>
      <c r="AH1077" s="113"/>
      <c r="AI1077" s="113"/>
      <c r="AJ1077" s="113"/>
      <c r="AK1077" s="113"/>
      <c r="AL1077" s="113"/>
      <c r="AM1077" s="113"/>
      <c r="AQ1077" s="113"/>
      <c r="AS1077" s="113"/>
      <c r="AT1077" s="113"/>
      <c r="AU1077" s="113"/>
      <c r="AV1077" s="113"/>
    </row>
    <row r="1078" spans="4:48">
      <c r="D1078" s="113"/>
      <c r="E1078" s="113"/>
      <c r="F1078" s="113"/>
      <c r="G1078" s="113"/>
      <c r="H1078" s="113"/>
      <c r="I1078" s="113"/>
      <c r="J1078" s="113"/>
      <c r="K1078" s="113"/>
      <c r="L1078" s="113"/>
      <c r="M1078" s="113"/>
      <c r="Q1078" s="113"/>
      <c r="R1078" s="113"/>
      <c r="S1078" s="113"/>
      <c r="T1078" s="113"/>
      <c r="U1078" s="113"/>
      <c r="V1078" s="113"/>
      <c r="W1078" s="113"/>
      <c r="X1078" s="113"/>
      <c r="Y1078" s="113"/>
      <c r="Z1078" s="113"/>
      <c r="AD1078" s="113"/>
      <c r="AE1078" s="113"/>
      <c r="AF1078" s="113"/>
      <c r="AG1078" s="113"/>
      <c r="AH1078" s="113"/>
      <c r="AI1078" s="113"/>
      <c r="AJ1078" s="113"/>
      <c r="AK1078" s="113"/>
      <c r="AL1078" s="113"/>
      <c r="AM1078" s="113"/>
      <c r="AQ1078" s="113"/>
      <c r="AS1078" s="113"/>
      <c r="AT1078" s="113"/>
      <c r="AU1078" s="113"/>
      <c r="AV1078" s="113"/>
    </row>
    <row r="1079" spans="4:48">
      <c r="D1079" s="113"/>
      <c r="E1079" s="113"/>
      <c r="F1079" s="113"/>
      <c r="G1079" s="113"/>
      <c r="H1079" s="113"/>
      <c r="I1079" s="113"/>
      <c r="J1079" s="113"/>
      <c r="K1079" s="113"/>
      <c r="L1079" s="113"/>
      <c r="M1079" s="113"/>
      <c r="Q1079" s="113"/>
      <c r="R1079" s="113"/>
      <c r="S1079" s="113"/>
      <c r="T1079" s="113"/>
      <c r="U1079" s="113"/>
      <c r="V1079" s="113"/>
      <c r="W1079" s="113"/>
      <c r="X1079" s="113"/>
      <c r="Y1079" s="113"/>
      <c r="Z1079" s="113"/>
      <c r="AD1079" s="113"/>
      <c r="AE1079" s="113"/>
      <c r="AF1079" s="113"/>
      <c r="AG1079" s="113"/>
      <c r="AH1079" s="113"/>
      <c r="AI1079" s="113"/>
      <c r="AJ1079" s="113"/>
      <c r="AK1079" s="113"/>
      <c r="AL1079" s="113"/>
      <c r="AM1079" s="113"/>
      <c r="AQ1079" s="113"/>
      <c r="AS1079" s="113"/>
      <c r="AT1079" s="113"/>
      <c r="AU1079" s="113"/>
      <c r="AV1079" s="113"/>
    </row>
    <row r="1080" spans="4:48">
      <c r="D1080" s="113"/>
      <c r="E1080" s="113"/>
      <c r="F1080" s="113"/>
      <c r="G1080" s="113"/>
      <c r="H1080" s="113"/>
      <c r="I1080" s="113"/>
      <c r="J1080" s="113"/>
      <c r="K1080" s="113"/>
      <c r="L1080" s="113"/>
      <c r="M1080" s="113"/>
      <c r="Q1080" s="113"/>
      <c r="R1080" s="113"/>
      <c r="S1080" s="113"/>
      <c r="T1080" s="113"/>
      <c r="U1080" s="113"/>
      <c r="V1080" s="113"/>
      <c r="W1080" s="113"/>
      <c r="X1080" s="113"/>
      <c r="Y1080" s="113"/>
      <c r="Z1080" s="113"/>
      <c r="AD1080" s="113"/>
      <c r="AE1080" s="113"/>
      <c r="AF1080" s="113"/>
      <c r="AG1080" s="113"/>
      <c r="AH1080" s="113"/>
      <c r="AI1080" s="113"/>
      <c r="AJ1080" s="113"/>
      <c r="AK1080" s="113"/>
      <c r="AL1080" s="113"/>
      <c r="AM1080" s="113"/>
      <c r="AQ1080" s="113"/>
      <c r="AS1080" s="113"/>
      <c r="AT1080" s="113"/>
      <c r="AU1080" s="113"/>
      <c r="AV1080" s="113"/>
    </row>
    <row r="1081" spans="4:48">
      <c r="D1081" s="113"/>
      <c r="E1081" s="113"/>
      <c r="F1081" s="113"/>
      <c r="G1081" s="113"/>
      <c r="H1081" s="113"/>
      <c r="I1081" s="113"/>
      <c r="J1081" s="113"/>
      <c r="K1081" s="113"/>
      <c r="L1081" s="113"/>
      <c r="M1081" s="113"/>
      <c r="Q1081" s="113"/>
      <c r="R1081" s="113"/>
      <c r="S1081" s="113"/>
      <c r="T1081" s="113"/>
      <c r="U1081" s="113"/>
      <c r="V1081" s="113"/>
      <c r="W1081" s="113"/>
      <c r="X1081" s="113"/>
      <c r="Y1081" s="113"/>
      <c r="Z1081" s="113"/>
      <c r="AD1081" s="113"/>
      <c r="AE1081" s="113"/>
      <c r="AF1081" s="113"/>
      <c r="AG1081" s="113"/>
      <c r="AH1081" s="113"/>
      <c r="AI1081" s="113"/>
      <c r="AJ1081" s="113"/>
      <c r="AK1081" s="113"/>
      <c r="AL1081" s="113"/>
      <c r="AM1081" s="113"/>
      <c r="AQ1081" s="113"/>
      <c r="AS1081" s="113"/>
      <c r="AT1081" s="113"/>
      <c r="AU1081" s="113"/>
      <c r="AV1081" s="113"/>
    </row>
    <row r="1082" spans="4:48">
      <c r="D1082" s="113"/>
      <c r="E1082" s="113"/>
      <c r="F1082" s="113"/>
      <c r="G1082" s="113"/>
      <c r="H1082" s="113"/>
      <c r="I1082" s="113"/>
      <c r="J1082" s="113"/>
      <c r="K1082" s="113"/>
      <c r="L1082" s="113"/>
      <c r="M1082" s="113"/>
      <c r="Q1082" s="113"/>
      <c r="R1082" s="113"/>
      <c r="S1082" s="113"/>
      <c r="T1082" s="113"/>
      <c r="U1082" s="113"/>
      <c r="V1082" s="113"/>
      <c r="W1082" s="113"/>
      <c r="X1082" s="113"/>
      <c r="Y1082" s="113"/>
      <c r="Z1082" s="113"/>
      <c r="AD1082" s="113"/>
      <c r="AE1082" s="113"/>
      <c r="AF1082" s="113"/>
      <c r="AG1082" s="113"/>
      <c r="AH1082" s="113"/>
      <c r="AI1082" s="113"/>
      <c r="AJ1082" s="113"/>
      <c r="AK1082" s="113"/>
      <c r="AL1082" s="113"/>
      <c r="AM1082" s="113"/>
      <c r="AQ1082" s="113"/>
      <c r="AS1082" s="113"/>
      <c r="AT1082" s="113"/>
      <c r="AU1082" s="113"/>
      <c r="AV1082" s="113"/>
    </row>
    <row r="1083" spans="4:48">
      <c r="D1083" s="113"/>
      <c r="E1083" s="113"/>
      <c r="F1083" s="113"/>
      <c r="G1083" s="113"/>
      <c r="H1083" s="113"/>
      <c r="I1083" s="113"/>
      <c r="J1083" s="113"/>
      <c r="K1083" s="113"/>
      <c r="L1083" s="113"/>
      <c r="M1083" s="113"/>
      <c r="Q1083" s="113"/>
      <c r="R1083" s="113"/>
      <c r="S1083" s="113"/>
      <c r="T1083" s="113"/>
      <c r="U1083" s="113"/>
      <c r="V1083" s="113"/>
      <c r="W1083" s="113"/>
      <c r="X1083" s="113"/>
      <c r="Y1083" s="113"/>
      <c r="Z1083" s="113"/>
      <c r="AD1083" s="113"/>
      <c r="AE1083" s="113"/>
      <c r="AF1083" s="113"/>
      <c r="AG1083" s="113"/>
      <c r="AH1083" s="113"/>
      <c r="AI1083" s="113"/>
      <c r="AJ1083" s="113"/>
      <c r="AK1083" s="113"/>
      <c r="AL1083" s="113"/>
      <c r="AM1083" s="113"/>
      <c r="AQ1083" s="113"/>
      <c r="AS1083" s="113"/>
      <c r="AT1083" s="113"/>
      <c r="AU1083" s="113"/>
      <c r="AV1083" s="113"/>
    </row>
    <row r="1084" spans="4:48">
      <c r="D1084" s="113"/>
      <c r="E1084" s="113"/>
      <c r="F1084" s="113"/>
      <c r="G1084" s="113"/>
      <c r="H1084" s="113"/>
      <c r="I1084" s="113"/>
      <c r="J1084" s="113"/>
      <c r="K1084" s="113"/>
      <c r="L1084" s="113"/>
      <c r="M1084" s="113"/>
      <c r="Q1084" s="113"/>
      <c r="R1084" s="113"/>
      <c r="S1084" s="113"/>
      <c r="T1084" s="113"/>
      <c r="U1084" s="113"/>
      <c r="V1084" s="113"/>
      <c r="W1084" s="113"/>
      <c r="X1084" s="113"/>
      <c r="Y1084" s="113"/>
      <c r="Z1084" s="113"/>
      <c r="AD1084" s="113"/>
      <c r="AE1084" s="113"/>
      <c r="AF1084" s="113"/>
      <c r="AG1084" s="113"/>
      <c r="AH1084" s="113"/>
      <c r="AI1084" s="113"/>
      <c r="AJ1084" s="113"/>
      <c r="AK1084" s="113"/>
      <c r="AL1084" s="113"/>
      <c r="AM1084" s="113"/>
      <c r="AQ1084" s="113"/>
      <c r="AS1084" s="113"/>
      <c r="AT1084" s="113"/>
      <c r="AU1084" s="113"/>
      <c r="AV1084" s="113"/>
    </row>
    <row r="1085" spans="4:48">
      <c r="D1085" s="113"/>
      <c r="E1085" s="113"/>
      <c r="F1085" s="113"/>
      <c r="G1085" s="113"/>
      <c r="H1085" s="113"/>
      <c r="I1085" s="113"/>
      <c r="J1085" s="113"/>
      <c r="K1085" s="113"/>
      <c r="L1085" s="113"/>
      <c r="M1085" s="113"/>
      <c r="Q1085" s="113"/>
      <c r="R1085" s="113"/>
      <c r="S1085" s="113"/>
      <c r="T1085" s="113"/>
      <c r="U1085" s="113"/>
      <c r="V1085" s="113"/>
      <c r="W1085" s="113"/>
      <c r="X1085" s="113"/>
      <c r="Y1085" s="113"/>
      <c r="Z1085" s="113"/>
      <c r="AD1085" s="113"/>
      <c r="AE1085" s="113"/>
      <c r="AF1085" s="113"/>
      <c r="AG1085" s="113"/>
      <c r="AH1085" s="113"/>
      <c r="AI1085" s="113"/>
      <c r="AJ1085" s="113"/>
      <c r="AK1085" s="113"/>
      <c r="AL1085" s="113"/>
      <c r="AM1085" s="113"/>
      <c r="AQ1085" s="113"/>
      <c r="AS1085" s="113"/>
      <c r="AT1085" s="113"/>
      <c r="AU1085" s="113"/>
      <c r="AV1085" s="113"/>
    </row>
    <row r="1086" spans="4:48">
      <c r="D1086" s="113"/>
      <c r="E1086" s="113"/>
      <c r="F1086" s="113"/>
      <c r="G1086" s="113"/>
      <c r="H1086" s="113"/>
      <c r="I1086" s="113"/>
      <c r="J1086" s="113"/>
      <c r="K1086" s="113"/>
      <c r="L1086" s="113"/>
      <c r="M1086" s="113"/>
      <c r="Q1086" s="113"/>
      <c r="R1086" s="113"/>
      <c r="S1086" s="113"/>
      <c r="T1086" s="113"/>
      <c r="U1086" s="113"/>
      <c r="V1086" s="113"/>
      <c r="W1086" s="113"/>
      <c r="X1086" s="113"/>
      <c r="Y1086" s="113"/>
      <c r="Z1086" s="113"/>
      <c r="AD1086" s="113"/>
      <c r="AE1086" s="113"/>
      <c r="AF1086" s="113"/>
      <c r="AG1086" s="113"/>
      <c r="AH1086" s="113"/>
      <c r="AI1086" s="113"/>
      <c r="AJ1086" s="113"/>
      <c r="AK1086" s="113"/>
      <c r="AL1086" s="113"/>
      <c r="AM1086" s="113"/>
      <c r="AQ1086" s="113"/>
      <c r="AS1086" s="113"/>
      <c r="AT1086" s="113"/>
      <c r="AU1086" s="113"/>
      <c r="AV1086" s="113"/>
    </row>
    <row r="1087" spans="4:48">
      <c r="D1087" s="113"/>
      <c r="E1087" s="113"/>
      <c r="F1087" s="113"/>
      <c r="G1087" s="113"/>
      <c r="H1087" s="113"/>
      <c r="I1087" s="113"/>
      <c r="J1087" s="113"/>
      <c r="K1087" s="113"/>
      <c r="L1087" s="113"/>
      <c r="M1087" s="113"/>
      <c r="Q1087" s="113"/>
      <c r="R1087" s="113"/>
      <c r="S1087" s="113"/>
      <c r="T1087" s="113"/>
      <c r="U1087" s="113"/>
      <c r="V1087" s="113"/>
      <c r="W1087" s="113"/>
      <c r="X1087" s="113"/>
      <c r="Y1087" s="113"/>
      <c r="Z1087" s="113"/>
      <c r="AD1087" s="113"/>
      <c r="AE1087" s="113"/>
      <c r="AF1087" s="113"/>
      <c r="AG1087" s="113"/>
      <c r="AH1087" s="113"/>
      <c r="AI1087" s="113"/>
      <c r="AJ1087" s="113"/>
      <c r="AK1087" s="113"/>
      <c r="AL1087" s="113"/>
      <c r="AM1087" s="113"/>
      <c r="AQ1087" s="113"/>
      <c r="AS1087" s="113"/>
      <c r="AT1087" s="113"/>
      <c r="AU1087" s="113"/>
      <c r="AV1087" s="113"/>
    </row>
    <row r="1088" spans="4:48">
      <c r="D1088" s="113"/>
      <c r="E1088" s="113"/>
      <c r="F1088" s="113"/>
      <c r="G1088" s="113"/>
      <c r="H1088" s="113"/>
      <c r="I1088" s="113"/>
      <c r="J1088" s="113"/>
      <c r="K1088" s="113"/>
      <c r="L1088" s="113"/>
      <c r="M1088" s="113"/>
      <c r="Q1088" s="113"/>
      <c r="R1088" s="113"/>
      <c r="S1088" s="113"/>
      <c r="T1088" s="113"/>
      <c r="U1088" s="113"/>
      <c r="V1088" s="113"/>
      <c r="W1088" s="113"/>
      <c r="X1088" s="113"/>
      <c r="Y1088" s="113"/>
      <c r="Z1088" s="113"/>
      <c r="AD1088" s="113"/>
      <c r="AE1088" s="113"/>
      <c r="AF1088" s="113"/>
      <c r="AG1088" s="113"/>
      <c r="AH1088" s="113"/>
      <c r="AI1088" s="113"/>
      <c r="AJ1088" s="113"/>
      <c r="AK1088" s="113"/>
      <c r="AL1088" s="113"/>
      <c r="AM1088" s="113"/>
      <c r="AQ1088" s="113"/>
      <c r="AS1088" s="113"/>
      <c r="AT1088" s="113"/>
      <c r="AU1088" s="113"/>
      <c r="AV1088" s="113"/>
    </row>
    <row r="1089" spans="4:48">
      <c r="D1089" s="113"/>
      <c r="E1089" s="113"/>
      <c r="F1089" s="113"/>
      <c r="G1089" s="113"/>
      <c r="H1089" s="113"/>
      <c r="I1089" s="113"/>
      <c r="J1089" s="113"/>
      <c r="K1089" s="113"/>
      <c r="L1089" s="113"/>
      <c r="M1089" s="113"/>
      <c r="Q1089" s="113"/>
      <c r="R1089" s="113"/>
      <c r="S1089" s="113"/>
      <c r="T1089" s="113"/>
      <c r="U1089" s="113"/>
      <c r="V1089" s="113"/>
      <c r="W1089" s="113"/>
      <c r="X1089" s="113"/>
      <c r="Y1089" s="113"/>
      <c r="Z1089" s="113"/>
      <c r="AD1089" s="113"/>
      <c r="AE1089" s="113"/>
      <c r="AF1089" s="113"/>
      <c r="AG1089" s="113"/>
      <c r="AH1089" s="113"/>
      <c r="AI1089" s="113"/>
      <c r="AJ1089" s="113"/>
      <c r="AK1089" s="113"/>
      <c r="AL1089" s="113"/>
      <c r="AM1089" s="113"/>
      <c r="AQ1089" s="113"/>
      <c r="AS1089" s="113"/>
      <c r="AT1089" s="113"/>
      <c r="AU1089" s="113"/>
      <c r="AV1089" s="113"/>
    </row>
    <row r="1090" spans="4:48">
      <c r="D1090" s="113"/>
      <c r="E1090" s="113"/>
      <c r="F1090" s="113"/>
      <c r="G1090" s="113"/>
      <c r="H1090" s="113"/>
      <c r="I1090" s="113"/>
      <c r="J1090" s="113"/>
      <c r="K1090" s="113"/>
      <c r="L1090" s="113"/>
      <c r="M1090" s="113"/>
      <c r="Q1090" s="113"/>
      <c r="R1090" s="113"/>
      <c r="S1090" s="113"/>
      <c r="T1090" s="113"/>
      <c r="U1090" s="113"/>
      <c r="V1090" s="113"/>
      <c r="W1090" s="113"/>
      <c r="X1090" s="113"/>
      <c r="Y1090" s="113"/>
      <c r="Z1090" s="113"/>
      <c r="AD1090" s="113"/>
      <c r="AE1090" s="113"/>
      <c r="AF1090" s="113"/>
      <c r="AG1090" s="113"/>
      <c r="AH1090" s="113"/>
      <c r="AI1090" s="113"/>
      <c r="AJ1090" s="113"/>
      <c r="AK1090" s="113"/>
      <c r="AL1090" s="113"/>
      <c r="AM1090" s="113"/>
      <c r="AQ1090" s="113"/>
      <c r="AS1090" s="113"/>
      <c r="AT1090" s="113"/>
      <c r="AU1090" s="113"/>
      <c r="AV1090" s="113"/>
    </row>
    <row r="1091" spans="4:48">
      <c r="D1091" s="113"/>
      <c r="E1091" s="113"/>
      <c r="F1091" s="113"/>
      <c r="G1091" s="113"/>
      <c r="H1091" s="113"/>
      <c r="I1091" s="113"/>
      <c r="J1091" s="113"/>
      <c r="K1091" s="113"/>
      <c r="L1091" s="113"/>
      <c r="M1091" s="113"/>
      <c r="Q1091" s="113"/>
      <c r="R1091" s="113"/>
      <c r="S1091" s="113"/>
      <c r="T1091" s="113"/>
      <c r="U1091" s="113"/>
      <c r="V1091" s="113"/>
      <c r="W1091" s="113"/>
      <c r="X1091" s="113"/>
      <c r="Y1091" s="113"/>
      <c r="Z1091" s="113"/>
      <c r="AD1091" s="113"/>
      <c r="AE1091" s="113"/>
      <c r="AF1091" s="113"/>
      <c r="AG1091" s="113"/>
      <c r="AH1091" s="113"/>
      <c r="AI1091" s="113"/>
      <c r="AJ1091" s="113"/>
      <c r="AK1091" s="113"/>
      <c r="AL1091" s="113"/>
      <c r="AM1091" s="113"/>
      <c r="AQ1091" s="113"/>
      <c r="AS1091" s="113"/>
      <c r="AT1091" s="113"/>
      <c r="AU1091" s="113"/>
      <c r="AV1091" s="113"/>
    </row>
    <row r="1092" spans="4:48">
      <c r="D1092" s="113"/>
      <c r="E1092" s="113"/>
      <c r="F1092" s="113"/>
      <c r="G1092" s="113"/>
      <c r="H1092" s="113"/>
      <c r="I1092" s="113"/>
      <c r="J1092" s="113"/>
      <c r="K1092" s="113"/>
      <c r="L1092" s="113"/>
      <c r="M1092" s="113"/>
      <c r="Q1092" s="113"/>
      <c r="R1092" s="113"/>
      <c r="S1092" s="113"/>
      <c r="T1092" s="113"/>
      <c r="U1092" s="113"/>
      <c r="V1092" s="113"/>
      <c r="W1092" s="113"/>
      <c r="X1092" s="113"/>
      <c r="Y1092" s="113"/>
      <c r="Z1092" s="113"/>
      <c r="AD1092" s="113"/>
      <c r="AE1092" s="113"/>
      <c r="AF1092" s="113"/>
      <c r="AG1092" s="113"/>
      <c r="AH1092" s="113"/>
      <c r="AI1092" s="113"/>
      <c r="AJ1092" s="113"/>
      <c r="AK1092" s="113"/>
      <c r="AL1092" s="113"/>
      <c r="AM1092" s="113"/>
      <c r="AQ1092" s="113"/>
      <c r="AS1092" s="113"/>
      <c r="AT1092" s="113"/>
      <c r="AU1092" s="113"/>
      <c r="AV1092" s="113"/>
    </row>
    <row r="1093" spans="4:48">
      <c r="D1093" s="113"/>
      <c r="E1093" s="113"/>
      <c r="F1093" s="113"/>
      <c r="G1093" s="113"/>
      <c r="H1093" s="113"/>
      <c r="I1093" s="113"/>
      <c r="J1093" s="113"/>
      <c r="K1093" s="113"/>
      <c r="L1093" s="113"/>
      <c r="M1093" s="113"/>
      <c r="Q1093" s="113"/>
      <c r="R1093" s="113"/>
      <c r="S1093" s="113"/>
      <c r="T1093" s="113"/>
      <c r="U1093" s="113"/>
      <c r="V1093" s="113"/>
      <c r="W1093" s="113"/>
      <c r="X1093" s="113"/>
      <c r="Y1093" s="113"/>
      <c r="Z1093" s="113"/>
      <c r="AD1093" s="113"/>
      <c r="AE1093" s="113"/>
      <c r="AF1093" s="113"/>
      <c r="AG1093" s="113"/>
      <c r="AH1093" s="113"/>
      <c r="AI1093" s="113"/>
      <c r="AJ1093" s="113"/>
      <c r="AK1093" s="113"/>
      <c r="AL1093" s="113"/>
      <c r="AM1093" s="113"/>
      <c r="AQ1093" s="113"/>
      <c r="AS1093" s="113"/>
      <c r="AT1093" s="113"/>
      <c r="AU1093" s="113"/>
      <c r="AV1093" s="113"/>
    </row>
    <row r="1094" spans="4:48">
      <c r="D1094" s="113"/>
      <c r="E1094" s="113"/>
      <c r="F1094" s="113"/>
      <c r="G1094" s="113"/>
      <c r="H1094" s="113"/>
      <c r="I1094" s="113"/>
      <c r="J1094" s="113"/>
      <c r="K1094" s="113"/>
      <c r="L1094" s="113"/>
      <c r="M1094" s="113"/>
      <c r="Q1094" s="113"/>
      <c r="R1094" s="113"/>
      <c r="S1094" s="113"/>
      <c r="T1094" s="113"/>
      <c r="U1094" s="113"/>
      <c r="V1094" s="113"/>
      <c r="W1094" s="113"/>
      <c r="X1094" s="113"/>
      <c r="Y1094" s="113"/>
      <c r="Z1094" s="113"/>
      <c r="AD1094" s="113"/>
      <c r="AE1094" s="113"/>
      <c r="AF1094" s="113"/>
      <c r="AG1094" s="113"/>
      <c r="AH1094" s="113"/>
      <c r="AI1094" s="113"/>
      <c r="AJ1094" s="113"/>
      <c r="AK1094" s="113"/>
      <c r="AL1094" s="113"/>
      <c r="AM1094" s="113"/>
      <c r="AQ1094" s="113"/>
      <c r="AS1094" s="113"/>
      <c r="AT1094" s="113"/>
      <c r="AU1094" s="113"/>
      <c r="AV1094" s="113"/>
    </row>
    <row r="1095" spans="4:48">
      <c r="D1095" s="113"/>
      <c r="E1095" s="113"/>
      <c r="F1095" s="113"/>
      <c r="G1095" s="113"/>
      <c r="H1095" s="113"/>
      <c r="I1095" s="113"/>
      <c r="J1095" s="113"/>
      <c r="K1095" s="113"/>
      <c r="L1095" s="113"/>
      <c r="M1095" s="113"/>
      <c r="Q1095" s="113"/>
      <c r="R1095" s="113"/>
      <c r="S1095" s="113"/>
      <c r="T1095" s="113"/>
      <c r="U1095" s="113"/>
      <c r="V1095" s="113"/>
      <c r="W1095" s="113"/>
      <c r="X1095" s="113"/>
      <c r="Y1095" s="113"/>
      <c r="Z1095" s="113"/>
      <c r="AD1095" s="113"/>
      <c r="AE1095" s="113"/>
      <c r="AF1095" s="113"/>
      <c r="AG1095" s="113"/>
      <c r="AH1095" s="113"/>
      <c r="AI1095" s="113"/>
      <c r="AJ1095" s="113"/>
      <c r="AK1095" s="113"/>
      <c r="AL1095" s="113"/>
      <c r="AM1095" s="113"/>
      <c r="AQ1095" s="113"/>
      <c r="AS1095" s="113"/>
      <c r="AT1095" s="113"/>
      <c r="AU1095" s="113"/>
      <c r="AV1095" s="113"/>
    </row>
    <row r="1096" spans="4:48">
      <c r="D1096" s="113"/>
      <c r="E1096" s="113"/>
      <c r="F1096" s="113"/>
      <c r="G1096" s="113"/>
      <c r="H1096" s="113"/>
      <c r="I1096" s="113"/>
      <c r="J1096" s="113"/>
      <c r="K1096" s="113"/>
      <c r="L1096" s="113"/>
      <c r="M1096" s="113"/>
      <c r="Q1096" s="113"/>
      <c r="R1096" s="113"/>
      <c r="S1096" s="113"/>
      <c r="T1096" s="113"/>
      <c r="U1096" s="113"/>
      <c r="V1096" s="113"/>
      <c r="W1096" s="113"/>
      <c r="X1096" s="113"/>
      <c r="Y1096" s="113"/>
      <c r="Z1096" s="113"/>
      <c r="AD1096" s="113"/>
      <c r="AE1096" s="113"/>
      <c r="AF1096" s="113"/>
      <c r="AG1096" s="113"/>
      <c r="AH1096" s="113"/>
      <c r="AI1096" s="113"/>
      <c r="AJ1096" s="113"/>
      <c r="AK1096" s="113"/>
      <c r="AL1096" s="113"/>
      <c r="AM1096" s="113"/>
      <c r="AQ1096" s="113"/>
      <c r="AS1096" s="113"/>
      <c r="AT1096" s="113"/>
      <c r="AU1096" s="113"/>
      <c r="AV1096" s="113"/>
    </row>
    <row r="1097" spans="4:48">
      <c r="D1097" s="113"/>
      <c r="E1097" s="113"/>
      <c r="F1097" s="113"/>
      <c r="G1097" s="113"/>
      <c r="H1097" s="113"/>
      <c r="I1097" s="113"/>
      <c r="J1097" s="113"/>
      <c r="K1097" s="113"/>
      <c r="L1097" s="113"/>
      <c r="M1097" s="113"/>
      <c r="Q1097" s="113"/>
      <c r="R1097" s="113"/>
      <c r="S1097" s="113"/>
      <c r="T1097" s="113"/>
      <c r="U1097" s="113"/>
      <c r="V1097" s="113"/>
      <c r="W1097" s="113"/>
      <c r="X1097" s="113"/>
      <c r="Y1097" s="113"/>
      <c r="Z1097" s="113"/>
      <c r="AD1097" s="113"/>
      <c r="AE1097" s="113"/>
      <c r="AF1097" s="113"/>
      <c r="AG1097" s="113"/>
      <c r="AH1097" s="113"/>
      <c r="AI1097" s="113"/>
      <c r="AJ1097" s="113"/>
      <c r="AK1097" s="113"/>
      <c r="AL1097" s="113"/>
      <c r="AM1097" s="113"/>
      <c r="AQ1097" s="113"/>
      <c r="AS1097" s="113"/>
      <c r="AT1097" s="113"/>
      <c r="AU1097" s="113"/>
      <c r="AV1097" s="113"/>
    </row>
    <row r="1098" spans="4:48">
      <c r="D1098" s="113"/>
      <c r="E1098" s="113"/>
      <c r="F1098" s="113"/>
      <c r="G1098" s="113"/>
      <c r="H1098" s="113"/>
      <c r="I1098" s="113"/>
      <c r="J1098" s="113"/>
      <c r="K1098" s="113"/>
      <c r="L1098" s="113"/>
      <c r="M1098" s="113"/>
      <c r="Q1098" s="113"/>
      <c r="R1098" s="113"/>
      <c r="S1098" s="113"/>
      <c r="T1098" s="113"/>
      <c r="U1098" s="113"/>
      <c r="V1098" s="113"/>
      <c r="W1098" s="113"/>
      <c r="X1098" s="113"/>
      <c r="Y1098" s="113"/>
      <c r="Z1098" s="113"/>
      <c r="AD1098" s="113"/>
      <c r="AE1098" s="113"/>
      <c r="AF1098" s="113"/>
      <c r="AG1098" s="113"/>
      <c r="AH1098" s="113"/>
      <c r="AI1098" s="113"/>
      <c r="AJ1098" s="113"/>
      <c r="AK1098" s="113"/>
      <c r="AL1098" s="113"/>
      <c r="AM1098" s="113"/>
      <c r="AQ1098" s="113"/>
      <c r="AS1098" s="113"/>
      <c r="AT1098" s="113"/>
      <c r="AU1098" s="113"/>
      <c r="AV1098" s="113"/>
    </row>
    <row r="1099" spans="4:48">
      <c r="D1099" s="113"/>
      <c r="E1099" s="113"/>
      <c r="F1099" s="113"/>
      <c r="G1099" s="113"/>
      <c r="H1099" s="113"/>
      <c r="I1099" s="113"/>
      <c r="J1099" s="113"/>
      <c r="K1099" s="113"/>
      <c r="L1099" s="113"/>
      <c r="M1099" s="113"/>
      <c r="Q1099" s="113"/>
      <c r="R1099" s="113"/>
      <c r="S1099" s="113"/>
      <c r="T1099" s="113"/>
      <c r="U1099" s="113"/>
      <c r="V1099" s="113"/>
      <c r="W1099" s="113"/>
      <c r="X1099" s="113"/>
      <c r="Y1099" s="113"/>
      <c r="Z1099" s="113"/>
      <c r="AD1099" s="113"/>
      <c r="AE1099" s="113"/>
      <c r="AF1099" s="113"/>
      <c r="AG1099" s="113"/>
      <c r="AH1099" s="113"/>
      <c r="AI1099" s="113"/>
      <c r="AJ1099" s="113"/>
      <c r="AK1099" s="113"/>
      <c r="AL1099" s="113"/>
      <c r="AM1099" s="113"/>
      <c r="AQ1099" s="113"/>
      <c r="AS1099" s="113"/>
      <c r="AT1099" s="113"/>
      <c r="AU1099" s="113"/>
      <c r="AV1099" s="113"/>
    </row>
    <row r="1100" spans="4:48">
      <c r="D1100" s="113"/>
      <c r="E1100" s="113"/>
      <c r="F1100" s="113"/>
      <c r="G1100" s="113"/>
      <c r="H1100" s="113"/>
      <c r="I1100" s="113"/>
      <c r="J1100" s="113"/>
      <c r="K1100" s="113"/>
      <c r="L1100" s="113"/>
      <c r="M1100" s="113"/>
      <c r="Q1100" s="113"/>
      <c r="R1100" s="113"/>
      <c r="S1100" s="113"/>
      <c r="T1100" s="113"/>
      <c r="U1100" s="113"/>
      <c r="V1100" s="113"/>
      <c r="W1100" s="113"/>
      <c r="X1100" s="113"/>
      <c r="Y1100" s="113"/>
      <c r="Z1100" s="113"/>
      <c r="AD1100" s="113"/>
      <c r="AE1100" s="113"/>
      <c r="AF1100" s="113"/>
      <c r="AG1100" s="113"/>
      <c r="AH1100" s="113"/>
      <c r="AI1100" s="113"/>
      <c r="AJ1100" s="113"/>
      <c r="AK1100" s="113"/>
      <c r="AL1100" s="113"/>
      <c r="AM1100" s="113"/>
      <c r="AQ1100" s="113"/>
      <c r="AS1100" s="113"/>
      <c r="AT1100" s="113"/>
      <c r="AU1100" s="113"/>
      <c r="AV1100" s="113"/>
    </row>
    <row r="1101" spans="4:48">
      <c r="D1101" s="113"/>
      <c r="E1101" s="113"/>
      <c r="F1101" s="113"/>
      <c r="G1101" s="113"/>
      <c r="H1101" s="113"/>
      <c r="I1101" s="113"/>
      <c r="J1101" s="113"/>
      <c r="K1101" s="113"/>
      <c r="L1101" s="113"/>
      <c r="M1101" s="113"/>
      <c r="Q1101" s="113"/>
      <c r="R1101" s="113"/>
      <c r="S1101" s="113"/>
      <c r="T1101" s="113"/>
      <c r="U1101" s="113"/>
      <c r="V1101" s="113"/>
      <c r="W1101" s="113"/>
      <c r="X1101" s="113"/>
      <c r="Y1101" s="113"/>
      <c r="Z1101" s="113"/>
      <c r="AD1101" s="113"/>
      <c r="AE1101" s="113"/>
      <c r="AF1101" s="113"/>
      <c r="AG1101" s="113"/>
      <c r="AH1101" s="113"/>
      <c r="AI1101" s="113"/>
      <c r="AJ1101" s="113"/>
      <c r="AK1101" s="113"/>
      <c r="AL1101" s="113"/>
      <c r="AM1101" s="113"/>
      <c r="AQ1101" s="113"/>
      <c r="AS1101" s="113"/>
      <c r="AT1101" s="113"/>
      <c r="AU1101" s="113"/>
      <c r="AV1101" s="113"/>
    </row>
    <row r="1102" spans="4:48">
      <c r="D1102" s="113"/>
      <c r="E1102" s="113"/>
      <c r="F1102" s="113"/>
      <c r="G1102" s="113"/>
      <c r="H1102" s="113"/>
      <c r="I1102" s="113"/>
      <c r="J1102" s="113"/>
      <c r="K1102" s="113"/>
      <c r="L1102" s="113"/>
      <c r="M1102" s="113"/>
      <c r="Q1102" s="113"/>
      <c r="R1102" s="113"/>
      <c r="S1102" s="113"/>
      <c r="T1102" s="113"/>
      <c r="U1102" s="113"/>
      <c r="V1102" s="113"/>
      <c r="W1102" s="113"/>
      <c r="X1102" s="113"/>
      <c r="Y1102" s="113"/>
      <c r="Z1102" s="113"/>
      <c r="AD1102" s="113"/>
      <c r="AE1102" s="113"/>
      <c r="AF1102" s="113"/>
      <c r="AG1102" s="113"/>
      <c r="AH1102" s="113"/>
      <c r="AI1102" s="113"/>
      <c r="AJ1102" s="113"/>
      <c r="AK1102" s="113"/>
      <c r="AL1102" s="113"/>
      <c r="AM1102" s="113"/>
      <c r="AQ1102" s="113"/>
      <c r="AS1102" s="113"/>
      <c r="AT1102" s="113"/>
      <c r="AU1102" s="113"/>
      <c r="AV1102" s="113"/>
    </row>
    <row r="1103" spans="4:48">
      <c r="D1103" s="113"/>
      <c r="E1103" s="113"/>
      <c r="F1103" s="113"/>
      <c r="G1103" s="113"/>
      <c r="H1103" s="113"/>
      <c r="I1103" s="113"/>
      <c r="J1103" s="113"/>
      <c r="K1103" s="113"/>
      <c r="L1103" s="113"/>
      <c r="M1103" s="113"/>
      <c r="Q1103" s="113"/>
      <c r="R1103" s="113"/>
      <c r="S1103" s="113"/>
      <c r="T1103" s="113"/>
      <c r="U1103" s="113"/>
      <c r="V1103" s="113"/>
      <c r="W1103" s="113"/>
      <c r="X1103" s="113"/>
      <c r="Y1103" s="113"/>
      <c r="Z1103" s="113"/>
      <c r="AD1103" s="113"/>
      <c r="AE1103" s="113"/>
      <c r="AF1103" s="113"/>
      <c r="AG1103" s="113"/>
      <c r="AH1103" s="113"/>
      <c r="AI1103" s="113"/>
      <c r="AJ1103" s="113"/>
      <c r="AK1103" s="113"/>
      <c r="AL1103" s="113"/>
      <c r="AM1103" s="113"/>
      <c r="AQ1103" s="113"/>
      <c r="AS1103" s="113"/>
      <c r="AT1103" s="113"/>
      <c r="AU1103" s="113"/>
      <c r="AV1103" s="113"/>
    </row>
    <row r="1104" spans="4:48">
      <c r="D1104" s="113"/>
      <c r="E1104" s="113"/>
      <c r="F1104" s="113"/>
      <c r="G1104" s="113"/>
      <c r="H1104" s="113"/>
      <c r="I1104" s="113"/>
      <c r="J1104" s="113"/>
      <c r="K1104" s="113"/>
      <c r="L1104" s="113"/>
      <c r="M1104" s="113"/>
      <c r="Q1104" s="113"/>
      <c r="R1104" s="113"/>
      <c r="S1104" s="113"/>
      <c r="T1104" s="113"/>
      <c r="U1104" s="113"/>
      <c r="V1104" s="113"/>
      <c r="W1104" s="113"/>
      <c r="X1104" s="113"/>
      <c r="Y1104" s="113"/>
      <c r="Z1104" s="113"/>
      <c r="AD1104" s="113"/>
      <c r="AE1104" s="113"/>
      <c r="AF1104" s="113"/>
      <c r="AG1104" s="113"/>
      <c r="AH1104" s="113"/>
      <c r="AI1104" s="113"/>
      <c r="AJ1104" s="113"/>
      <c r="AK1104" s="113"/>
      <c r="AL1104" s="113"/>
      <c r="AM1104" s="113"/>
      <c r="AQ1104" s="113"/>
      <c r="AS1104" s="113"/>
      <c r="AT1104" s="113"/>
      <c r="AU1104" s="113"/>
      <c r="AV1104" s="113"/>
    </row>
    <row r="1105" spans="4:48">
      <c r="D1105" s="113"/>
      <c r="E1105" s="113"/>
      <c r="F1105" s="113"/>
      <c r="G1105" s="113"/>
      <c r="H1105" s="113"/>
      <c r="I1105" s="113"/>
      <c r="J1105" s="113"/>
      <c r="K1105" s="113"/>
      <c r="L1105" s="113"/>
      <c r="M1105" s="113"/>
      <c r="Q1105" s="113"/>
      <c r="R1105" s="113"/>
      <c r="S1105" s="113"/>
      <c r="T1105" s="113"/>
      <c r="U1105" s="113"/>
      <c r="V1105" s="113"/>
      <c r="W1105" s="113"/>
      <c r="X1105" s="113"/>
      <c r="Y1105" s="113"/>
      <c r="Z1105" s="113"/>
      <c r="AD1105" s="113"/>
      <c r="AE1105" s="113"/>
      <c r="AF1105" s="113"/>
      <c r="AG1105" s="113"/>
      <c r="AH1105" s="113"/>
      <c r="AI1105" s="113"/>
      <c r="AJ1105" s="113"/>
      <c r="AK1105" s="113"/>
      <c r="AL1105" s="113"/>
      <c r="AM1105" s="113"/>
      <c r="AQ1105" s="113"/>
      <c r="AS1105" s="113"/>
      <c r="AT1105" s="113"/>
      <c r="AU1105" s="113"/>
      <c r="AV1105" s="113"/>
    </row>
    <row r="1106" spans="4:48">
      <c r="D1106" s="113"/>
      <c r="E1106" s="113"/>
      <c r="F1106" s="113"/>
      <c r="G1106" s="113"/>
      <c r="H1106" s="113"/>
      <c r="I1106" s="113"/>
      <c r="J1106" s="113"/>
      <c r="K1106" s="113"/>
      <c r="L1106" s="113"/>
      <c r="M1106" s="113"/>
      <c r="Q1106" s="113"/>
      <c r="R1106" s="113"/>
      <c r="S1106" s="113"/>
      <c r="T1106" s="113"/>
      <c r="U1106" s="113"/>
      <c r="V1106" s="113"/>
      <c r="W1106" s="113"/>
      <c r="X1106" s="113"/>
      <c r="Y1106" s="113"/>
      <c r="Z1106" s="113"/>
      <c r="AD1106" s="113"/>
      <c r="AE1106" s="113"/>
      <c r="AF1106" s="113"/>
      <c r="AG1106" s="113"/>
      <c r="AH1106" s="113"/>
      <c r="AI1106" s="113"/>
      <c r="AJ1106" s="113"/>
      <c r="AK1106" s="113"/>
      <c r="AL1106" s="113"/>
      <c r="AM1106" s="113"/>
      <c r="AQ1106" s="113"/>
      <c r="AS1106" s="113"/>
      <c r="AT1106" s="113"/>
      <c r="AU1106" s="113"/>
      <c r="AV1106" s="113"/>
    </row>
    <row r="1107" spans="4:48">
      <c r="D1107" s="113"/>
      <c r="E1107" s="113"/>
      <c r="F1107" s="113"/>
      <c r="G1107" s="113"/>
      <c r="H1107" s="113"/>
      <c r="I1107" s="113"/>
      <c r="J1107" s="113"/>
      <c r="K1107" s="113"/>
      <c r="L1107" s="113"/>
      <c r="M1107" s="113"/>
      <c r="Q1107" s="113"/>
      <c r="R1107" s="113"/>
      <c r="S1107" s="113"/>
      <c r="T1107" s="113"/>
      <c r="U1107" s="113"/>
      <c r="V1107" s="113"/>
      <c r="W1107" s="113"/>
      <c r="X1107" s="113"/>
      <c r="Y1107" s="113"/>
      <c r="Z1107" s="113"/>
      <c r="AD1107" s="113"/>
      <c r="AE1107" s="113"/>
      <c r="AF1107" s="113"/>
      <c r="AG1107" s="113"/>
      <c r="AH1107" s="113"/>
      <c r="AI1107" s="113"/>
      <c r="AJ1107" s="113"/>
      <c r="AK1107" s="113"/>
      <c r="AL1107" s="113"/>
      <c r="AM1107" s="113"/>
      <c r="AQ1107" s="113"/>
      <c r="AS1107" s="113"/>
      <c r="AT1107" s="113"/>
      <c r="AU1107" s="113"/>
      <c r="AV1107" s="113"/>
    </row>
    <row r="1108" spans="4:48">
      <c r="D1108" s="113"/>
      <c r="E1108" s="113"/>
      <c r="F1108" s="113"/>
      <c r="G1108" s="113"/>
      <c r="H1108" s="113"/>
      <c r="I1108" s="113"/>
      <c r="J1108" s="113"/>
      <c r="K1108" s="113"/>
      <c r="L1108" s="113"/>
      <c r="M1108" s="113"/>
      <c r="Q1108" s="113"/>
      <c r="R1108" s="113"/>
      <c r="S1108" s="113"/>
      <c r="T1108" s="113"/>
      <c r="U1108" s="113"/>
      <c r="V1108" s="113"/>
      <c r="W1108" s="113"/>
      <c r="X1108" s="113"/>
      <c r="Y1108" s="113"/>
      <c r="Z1108" s="113"/>
      <c r="AD1108" s="113"/>
      <c r="AE1108" s="113"/>
      <c r="AF1108" s="113"/>
      <c r="AG1108" s="113"/>
      <c r="AH1108" s="113"/>
      <c r="AI1108" s="113"/>
      <c r="AJ1108" s="113"/>
      <c r="AK1108" s="113"/>
      <c r="AL1108" s="113"/>
      <c r="AM1108" s="113"/>
      <c r="AQ1108" s="113"/>
      <c r="AS1108" s="113"/>
      <c r="AT1108" s="113"/>
      <c r="AU1108" s="113"/>
      <c r="AV1108" s="113"/>
    </row>
    <row r="1109" spans="4:48">
      <c r="D1109" s="113"/>
      <c r="E1109" s="113"/>
      <c r="F1109" s="113"/>
      <c r="G1109" s="113"/>
      <c r="H1109" s="113"/>
      <c r="I1109" s="113"/>
      <c r="J1109" s="113"/>
      <c r="K1109" s="113"/>
      <c r="L1109" s="113"/>
      <c r="M1109" s="113"/>
      <c r="Q1109" s="113"/>
      <c r="R1109" s="113"/>
      <c r="S1109" s="113"/>
      <c r="T1109" s="113"/>
      <c r="U1109" s="113"/>
      <c r="V1109" s="113"/>
      <c r="W1109" s="113"/>
      <c r="X1109" s="113"/>
      <c r="Y1109" s="113"/>
      <c r="Z1109" s="113"/>
      <c r="AD1109" s="113"/>
      <c r="AE1109" s="113"/>
      <c r="AF1109" s="113"/>
      <c r="AG1109" s="113"/>
      <c r="AH1109" s="113"/>
      <c r="AI1109" s="113"/>
      <c r="AJ1109" s="113"/>
      <c r="AK1109" s="113"/>
      <c r="AL1109" s="113"/>
      <c r="AM1109" s="113"/>
      <c r="AQ1109" s="113"/>
      <c r="AS1109" s="113"/>
      <c r="AT1109" s="113"/>
      <c r="AU1109" s="113"/>
      <c r="AV1109" s="113"/>
    </row>
    <row r="1110" spans="4:48">
      <c r="D1110" s="113"/>
      <c r="E1110" s="113"/>
      <c r="F1110" s="113"/>
      <c r="G1110" s="113"/>
      <c r="H1110" s="113"/>
      <c r="I1110" s="113"/>
      <c r="J1110" s="113"/>
      <c r="K1110" s="113"/>
      <c r="L1110" s="113"/>
      <c r="M1110" s="113"/>
      <c r="Q1110" s="113"/>
      <c r="R1110" s="113"/>
      <c r="S1110" s="113"/>
      <c r="T1110" s="113"/>
      <c r="U1110" s="113"/>
      <c r="V1110" s="113"/>
      <c r="W1110" s="113"/>
      <c r="X1110" s="113"/>
      <c r="Y1110" s="113"/>
      <c r="Z1110" s="113"/>
      <c r="AD1110" s="113"/>
      <c r="AE1110" s="113"/>
      <c r="AF1110" s="113"/>
      <c r="AG1110" s="113"/>
      <c r="AH1110" s="113"/>
      <c r="AI1110" s="113"/>
      <c r="AJ1110" s="113"/>
      <c r="AK1110" s="113"/>
      <c r="AL1110" s="113"/>
      <c r="AM1110" s="113"/>
      <c r="AQ1110" s="113"/>
      <c r="AS1110" s="113"/>
      <c r="AT1110" s="113"/>
      <c r="AU1110" s="113"/>
      <c r="AV1110" s="113"/>
    </row>
    <row r="1111" spans="4:48">
      <c r="D1111" s="113"/>
      <c r="E1111" s="113"/>
      <c r="F1111" s="113"/>
      <c r="G1111" s="113"/>
      <c r="H1111" s="113"/>
      <c r="I1111" s="113"/>
      <c r="J1111" s="113"/>
      <c r="K1111" s="113"/>
      <c r="L1111" s="113"/>
      <c r="M1111" s="113"/>
      <c r="Q1111" s="113"/>
      <c r="R1111" s="113"/>
      <c r="S1111" s="113"/>
      <c r="T1111" s="113"/>
      <c r="U1111" s="113"/>
      <c r="V1111" s="113"/>
      <c r="W1111" s="113"/>
      <c r="X1111" s="113"/>
      <c r="Y1111" s="113"/>
      <c r="Z1111" s="113"/>
      <c r="AD1111" s="113"/>
      <c r="AE1111" s="113"/>
      <c r="AF1111" s="113"/>
      <c r="AG1111" s="113"/>
      <c r="AH1111" s="113"/>
      <c r="AI1111" s="113"/>
      <c r="AJ1111" s="113"/>
      <c r="AK1111" s="113"/>
      <c r="AL1111" s="113"/>
      <c r="AM1111" s="113"/>
      <c r="AQ1111" s="113"/>
      <c r="AS1111" s="113"/>
      <c r="AT1111" s="113"/>
      <c r="AU1111" s="113"/>
      <c r="AV1111" s="113"/>
    </row>
    <row r="1112" spans="4:48">
      <c r="D1112" s="113"/>
      <c r="E1112" s="113"/>
      <c r="F1112" s="113"/>
      <c r="G1112" s="113"/>
      <c r="H1112" s="113"/>
      <c r="I1112" s="113"/>
      <c r="J1112" s="113"/>
      <c r="K1112" s="113"/>
      <c r="L1112" s="113"/>
      <c r="M1112" s="113"/>
      <c r="Q1112" s="113"/>
      <c r="R1112" s="113"/>
      <c r="S1112" s="113"/>
      <c r="T1112" s="113"/>
      <c r="U1112" s="113"/>
      <c r="V1112" s="113"/>
      <c r="W1112" s="113"/>
      <c r="X1112" s="113"/>
      <c r="Y1112" s="113"/>
      <c r="Z1112" s="113"/>
      <c r="AD1112" s="113"/>
      <c r="AE1112" s="113"/>
      <c r="AF1112" s="113"/>
      <c r="AG1112" s="113"/>
      <c r="AH1112" s="113"/>
      <c r="AI1112" s="113"/>
      <c r="AJ1112" s="113"/>
      <c r="AK1112" s="113"/>
      <c r="AL1112" s="113"/>
      <c r="AM1112" s="113"/>
      <c r="AQ1112" s="113"/>
      <c r="AS1112" s="113"/>
      <c r="AT1112" s="113"/>
      <c r="AU1112" s="113"/>
      <c r="AV1112" s="113"/>
    </row>
    <row r="1113" spans="4:48">
      <c r="D1113" s="113"/>
      <c r="E1113" s="113"/>
      <c r="F1113" s="113"/>
      <c r="G1113" s="113"/>
      <c r="H1113" s="113"/>
      <c r="I1113" s="113"/>
      <c r="J1113" s="113"/>
      <c r="K1113" s="113"/>
      <c r="L1113" s="113"/>
      <c r="M1113" s="113"/>
      <c r="Q1113" s="113"/>
      <c r="R1113" s="113"/>
      <c r="S1113" s="113"/>
      <c r="T1113" s="113"/>
      <c r="U1113" s="113"/>
      <c r="V1113" s="113"/>
      <c r="W1113" s="113"/>
      <c r="X1113" s="113"/>
      <c r="Y1113" s="113"/>
      <c r="Z1113" s="113"/>
      <c r="AD1113" s="113"/>
      <c r="AE1113" s="113"/>
      <c r="AF1113" s="113"/>
      <c r="AG1113" s="113"/>
      <c r="AH1113" s="113"/>
      <c r="AI1113" s="113"/>
      <c r="AJ1113" s="113"/>
      <c r="AK1113" s="113"/>
      <c r="AL1113" s="113"/>
      <c r="AM1113" s="113"/>
      <c r="AQ1113" s="113"/>
      <c r="AS1113" s="113"/>
      <c r="AT1113" s="113"/>
      <c r="AU1113" s="113"/>
      <c r="AV1113" s="113"/>
    </row>
    <row r="1114" spans="4:48">
      <c r="D1114" s="113"/>
      <c r="E1114" s="113"/>
      <c r="F1114" s="113"/>
      <c r="G1114" s="113"/>
      <c r="H1114" s="113"/>
      <c r="I1114" s="113"/>
      <c r="J1114" s="113"/>
      <c r="K1114" s="113"/>
      <c r="L1114" s="113"/>
      <c r="M1114" s="113"/>
      <c r="Q1114" s="113"/>
      <c r="R1114" s="113"/>
      <c r="S1114" s="113"/>
      <c r="T1114" s="113"/>
      <c r="U1114" s="113"/>
      <c r="V1114" s="113"/>
      <c r="W1114" s="113"/>
      <c r="X1114" s="113"/>
      <c r="Y1114" s="113"/>
      <c r="Z1114" s="113"/>
      <c r="AD1114" s="113"/>
      <c r="AE1114" s="113"/>
      <c r="AF1114" s="113"/>
      <c r="AG1114" s="113"/>
      <c r="AH1114" s="113"/>
      <c r="AI1114" s="113"/>
      <c r="AJ1114" s="113"/>
      <c r="AK1114" s="113"/>
      <c r="AL1114" s="113"/>
      <c r="AM1114" s="113"/>
      <c r="AQ1114" s="113"/>
      <c r="AS1114" s="113"/>
      <c r="AT1114" s="113"/>
      <c r="AU1114" s="113"/>
      <c r="AV1114" s="113"/>
    </row>
    <row r="1115" spans="4:48">
      <c r="D1115" s="113"/>
      <c r="E1115" s="113"/>
      <c r="F1115" s="113"/>
      <c r="G1115" s="113"/>
      <c r="H1115" s="113"/>
      <c r="I1115" s="113"/>
      <c r="J1115" s="113"/>
      <c r="K1115" s="113"/>
      <c r="L1115" s="113"/>
      <c r="M1115" s="113"/>
      <c r="Q1115" s="113"/>
      <c r="R1115" s="113"/>
      <c r="S1115" s="113"/>
      <c r="T1115" s="113"/>
      <c r="U1115" s="113"/>
      <c r="V1115" s="113"/>
      <c r="W1115" s="113"/>
      <c r="X1115" s="113"/>
      <c r="Y1115" s="113"/>
      <c r="Z1115" s="113"/>
      <c r="AD1115" s="113"/>
      <c r="AE1115" s="113"/>
      <c r="AF1115" s="113"/>
      <c r="AG1115" s="113"/>
      <c r="AH1115" s="113"/>
      <c r="AI1115" s="113"/>
      <c r="AJ1115" s="113"/>
      <c r="AK1115" s="113"/>
      <c r="AL1115" s="113"/>
      <c r="AM1115" s="113"/>
      <c r="AQ1115" s="113"/>
      <c r="AS1115" s="113"/>
      <c r="AT1115" s="113"/>
      <c r="AU1115" s="113"/>
      <c r="AV1115" s="113"/>
    </row>
    <row r="1116" spans="4:48">
      <c r="D1116" s="113"/>
      <c r="E1116" s="113"/>
      <c r="F1116" s="113"/>
      <c r="G1116" s="113"/>
      <c r="H1116" s="113"/>
      <c r="I1116" s="113"/>
      <c r="J1116" s="113"/>
      <c r="K1116" s="113"/>
      <c r="L1116" s="113"/>
      <c r="M1116" s="113"/>
      <c r="Q1116" s="113"/>
      <c r="R1116" s="113"/>
      <c r="S1116" s="113"/>
      <c r="T1116" s="113"/>
      <c r="U1116" s="113"/>
      <c r="V1116" s="113"/>
      <c r="W1116" s="113"/>
      <c r="X1116" s="113"/>
      <c r="Y1116" s="113"/>
      <c r="Z1116" s="113"/>
      <c r="AD1116" s="113"/>
      <c r="AE1116" s="113"/>
      <c r="AF1116" s="113"/>
      <c r="AG1116" s="113"/>
      <c r="AH1116" s="113"/>
      <c r="AI1116" s="113"/>
      <c r="AJ1116" s="113"/>
      <c r="AK1116" s="113"/>
      <c r="AL1116" s="113"/>
      <c r="AM1116" s="113"/>
      <c r="AQ1116" s="113"/>
      <c r="AS1116" s="113"/>
      <c r="AT1116" s="113"/>
      <c r="AU1116" s="113"/>
      <c r="AV1116" s="113"/>
    </row>
    <row r="1117" spans="4:48">
      <c r="D1117" s="113"/>
      <c r="E1117" s="113"/>
      <c r="F1117" s="113"/>
      <c r="G1117" s="113"/>
      <c r="H1117" s="113"/>
      <c r="I1117" s="113"/>
      <c r="J1117" s="113"/>
      <c r="K1117" s="113"/>
      <c r="L1117" s="113"/>
      <c r="M1117" s="113"/>
      <c r="Q1117" s="113"/>
      <c r="R1117" s="113"/>
      <c r="S1117" s="113"/>
      <c r="T1117" s="113"/>
      <c r="U1117" s="113"/>
      <c r="V1117" s="113"/>
      <c r="W1117" s="113"/>
      <c r="X1117" s="113"/>
      <c r="Y1117" s="113"/>
      <c r="Z1117" s="113"/>
      <c r="AD1117" s="113"/>
      <c r="AE1117" s="113"/>
      <c r="AF1117" s="113"/>
      <c r="AG1117" s="113"/>
      <c r="AH1117" s="113"/>
      <c r="AI1117" s="113"/>
      <c r="AJ1117" s="113"/>
      <c r="AK1117" s="113"/>
      <c r="AL1117" s="113"/>
      <c r="AM1117" s="113"/>
      <c r="AQ1117" s="113"/>
      <c r="AS1117" s="113"/>
      <c r="AT1117" s="113"/>
      <c r="AU1117" s="113"/>
      <c r="AV1117" s="113"/>
    </row>
    <row r="1118" spans="4:48">
      <c r="D1118" s="113"/>
      <c r="E1118" s="113"/>
      <c r="F1118" s="113"/>
      <c r="G1118" s="113"/>
      <c r="H1118" s="113"/>
      <c r="I1118" s="113"/>
      <c r="J1118" s="113"/>
      <c r="K1118" s="113"/>
      <c r="L1118" s="113"/>
      <c r="M1118" s="113"/>
      <c r="Q1118" s="113"/>
      <c r="R1118" s="113"/>
      <c r="S1118" s="113"/>
      <c r="T1118" s="113"/>
      <c r="U1118" s="113"/>
      <c r="V1118" s="113"/>
      <c r="W1118" s="113"/>
      <c r="X1118" s="113"/>
      <c r="Y1118" s="113"/>
      <c r="Z1118" s="113"/>
      <c r="AD1118" s="113"/>
      <c r="AE1118" s="113"/>
      <c r="AF1118" s="113"/>
      <c r="AG1118" s="113"/>
      <c r="AH1118" s="113"/>
      <c r="AI1118" s="113"/>
      <c r="AJ1118" s="113"/>
      <c r="AK1118" s="113"/>
      <c r="AL1118" s="113"/>
      <c r="AM1118" s="113"/>
      <c r="AQ1118" s="113"/>
      <c r="AS1118" s="113"/>
      <c r="AT1118" s="113"/>
      <c r="AU1118" s="113"/>
      <c r="AV1118" s="113"/>
    </row>
    <row r="1119" spans="4:48">
      <c r="D1119" s="113"/>
      <c r="E1119" s="113"/>
      <c r="F1119" s="113"/>
      <c r="G1119" s="113"/>
      <c r="H1119" s="113"/>
      <c r="I1119" s="113"/>
      <c r="J1119" s="113"/>
      <c r="K1119" s="113"/>
      <c r="L1119" s="113"/>
      <c r="M1119" s="113"/>
      <c r="Q1119" s="113"/>
      <c r="R1119" s="113"/>
      <c r="S1119" s="113"/>
      <c r="T1119" s="113"/>
      <c r="U1119" s="113"/>
      <c r="V1119" s="113"/>
      <c r="W1119" s="113"/>
      <c r="X1119" s="113"/>
      <c r="Y1119" s="113"/>
      <c r="Z1119" s="113"/>
      <c r="AD1119" s="113"/>
      <c r="AE1119" s="113"/>
      <c r="AF1119" s="113"/>
      <c r="AG1119" s="113"/>
      <c r="AH1119" s="113"/>
      <c r="AI1119" s="113"/>
      <c r="AJ1119" s="113"/>
      <c r="AK1119" s="113"/>
      <c r="AL1119" s="113"/>
      <c r="AM1119" s="113"/>
      <c r="AQ1119" s="113"/>
      <c r="AS1119" s="113"/>
      <c r="AT1119" s="113"/>
      <c r="AU1119" s="113"/>
      <c r="AV1119" s="113"/>
    </row>
    <row r="1120" spans="4:48">
      <c r="D1120" s="113"/>
      <c r="E1120" s="113"/>
      <c r="F1120" s="113"/>
      <c r="G1120" s="113"/>
      <c r="H1120" s="113"/>
      <c r="I1120" s="113"/>
      <c r="J1120" s="113"/>
      <c r="K1120" s="113"/>
      <c r="L1120" s="113"/>
      <c r="M1120" s="113"/>
      <c r="Q1120" s="113"/>
      <c r="R1120" s="113"/>
      <c r="S1120" s="113"/>
      <c r="T1120" s="113"/>
      <c r="U1120" s="113"/>
      <c r="V1120" s="113"/>
      <c r="W1120" s="113"/>
      <c r="X1120" s="113"/>
      <c r="Y1120" s="113"/>
      <c r="Z1120" s="113"/>
      <c r="AD1120" s="113"/>
      <c r="AE1120" s="113"/>
      <c r="AF1120" s="113"/>
      <c r="AG1120" s="113"/>
      <c r="AH1120" s="113"/>
      <c r="AI1120" s="113"/>
      <c r="AJ1120" s="113"/>
      <c r="AK1120" s="113"/>
      <c r="AL1120" s="113"/>
      <c r="AM1120" s="113"/>
      <c r="AQ1120" s="113"/>
      <c r="AS1120" s="113"/>
      <c r="AT1120" s="113"/>
      <c r="AU1120" s="113"/>
      <c r="AV1120" s="113"/>
    </row>
    <row r="1121" spans="4:48">
      <c r="D1121" s="113"/>
      <c r="E1121" s="113"/>
      <c r="F1121" s="113"/>
      <c r="G1121" s="113"/>
      <c r="H1121" s="113"/>
      <c r="I1121" s="113"/>
      <c r="J1121" s="113"/>
      <c r="K1121" s="113"/>
      <c r="L1121" s="113"/>
      <c r="M1121" s="113"/>
      <c r="Q1121" s="113"/>
      <c r="R1121" s="113"/>
      <c r="S1121" s="113"/>
      <c r="T1121" s="113"/>
      <c r="U1121" s="113"/>
      <c r="V1121" s="113"/>
      <c r="W1121" s="113"/>
      <c r="X1121" s="113"/>
      <c r="Y1121" s="113"/>
      <c r="Z1121" s="113"/>
      <c r="AD1121" s="113"/>
      <c r="AE1121" s="113"/>
      <c r="AF1121" s="113"/>
      <c r="AG1121" s="113"/>
      <c r="AH1121" s="113"/>
      <c r="AI1121" s="113"/>
      <c r="AJ1121" s="113"/>
      <c r="AK1121" s="113"/>
      <c r="AL1121" s="113"/>
      <c r="AM1121" s="113"/>
      <c r="AQ1121" s="113"/>
      <c r="AS1121" s="113"/>
      <c r="AT1121" s="113"/>
      <c r="AU1121" s="113"/>
      <c r="AV1121" s="113"/>
    </row>
    <row r="1122" spans="4:48">
      <c r="D1122" s="113"/>
      <c r="E1122" s="113"/>
      <c r="F1122" s="113"/>
      <c r="G1122" s="113"/>
      <c r="H1122" s="113"/>
      <c r="I1122" s="113"/>
      <c r="J1122" s="113"/>
      <c r="K1122" s="113"/>
      <c r="L1122" s="113"/>
      <c r="M1122" s="113"/>
      <c r="Q1122" s="113"/>
      <c r="R1122" s="113"/>
      <c r="S1122" s="113"/>
      <c r="T1122" s="113"/>
      <c r="U1122" s="113"/>
      <c r="V1122" s="113"/>
      <c r="W1122" s="113"/>
      <c r="X1122" s="113"/>
      <c r="Y1122" s="113"/>
      <c r="Z1122" s="113"/>
      <c r="AD1122" s="113"/>
      <c r="AE1122" s="113"/>
      <c r="AF1122" s="113"/>
      <c r="AG1122" s="113"/>
      <c r="AH1122" s="113"/>
      <c r="AI1122" s="113"/>
      <c r="AJ1122" s="113"/>
      <c r="AK1122" s="113"/>
      <c r="AL1122" s="113"/>
      <c r="AM1122" s="113"/>
      <c r="AQ1122" s="113"/>
      <c r="AS1122" s="113"/>
      <c r="AT1122" s="113"/>
      <c r="AU1122" s="113"/>
      <c r="AV1122" s="113"/>
    </row>
    <row r="1123" spans="4:48">
      <c r="D1123" s="113"/>
      <c r="E1123" s="113"/>
      <c r="F1123" s="113"/>
      <c r="G1123" s="113"/>
      <c r="H1123" s="113"/>
      <c r="I1123" s="113"/>
      <c r="J1123" s="113"/>
      <c r="K1123" s="113"/>
      <c r="L1123" s="113"/>
      <c r="M1123" s="113"/>
      <c r="Q1123" s="113"/>
      <c r="R1123" s="113"/>
      <c r="S1123" s="113"/>
      <c r="T1123" s="113"/>
      <c r="U1123" s="113"/>
      <c r="V1123" s="113"/>
      <c r="W1123" s="113"/>
      <c r="X1123" s="113"/>
      <c r="Y1123" s="113"/>
      <c r="Z1123" s="113"/>
      <c r="AD1123" s="113"/>
      <c r="AE1123" s="113"/>
      <c r="AF1123" s="113"/>
      <c r="AG1123" s="113"/>
      <c r="AH1123" s="113"/>
      <c r="AI1123" s="113"/>
      <c r="AJ1123" s="113"/>
      <c r="AK1123" s="113"/>
      <c r="AL1123" s="113"/>
      <c r="AM1123" s="113"/>
      <c r="AQ1123" s="113"/>
      <c r="AS1123" s="113"/>
      <c r="AT1123" s="113"/>
      <c r="AU1123" s="113"/>
      <c r="AV1123" s="113"/>
    </row>
    <row r="1124" spans="4:48">
      <c r="D1124" s="113"/>
      <c r="E1124" s="113"/>
      <c r="F1124" s="113"/>
      <c r="G1124" s="113"/>
      <c r="H1124" s="113"/>
      <c r="I1124" s="113"/>
      <c r="J1124" s="113"/>
      <c r="K1124" s="113"/>
      <c r="L1124" s="113"/>
      <c r="M1124" s="113"/>
      <c r="Q1124" s="113"/>
      <c r="R1124" s="113"/>
      <c r="S1124" s="113"/>
      <c r="T1124" s="113"/>
      <c r="U1124" s="113"/>
      <c r="V1124" s="113"/>
      <c r="W1124" s="113"/>
      <c r="X1124" s="113"/>
      <c r="Y1124" s="113"/>
      <c r="Z1124" s="113"/>
      <c r="AD1124" s="113"/>
      <c r="AE1124" s="113"/>
      <c r="AF1124" s="113"/>
      <c r="AG1124" s="113"/>
      <c r="AH1124" s="113"/>
      <c r="AI1124" s="113"/>
      <c r="AJ1124" s="113"/>
      <c r="AK1124" s="113"/>
      <c r="AL1124" s="113"/>
      <c r="AM1124" s="113"/>
      <c r="AQ1124" s="113"/>
      <c r="AS1124" s="113"/>
      <c r="AT1124" s="113"/>
      <c r="AU1124" s="113"/>
      <c r="AV1124" s="113"/>
    </row>
    <row r="1125" spans="4:48">
      <c r="D1125" s="113"/>
      <c r="E1125" s="113"/>
      <c r="F1125" s="113"/>
      <c r="G1125" s="113"/>
      <c r="H1125" s="113"/>
      <c r="I1125" s="113"/>
      <c r="J1125" s="113"/>
      <c r="K1125" s="113"/>
      <c r="L1125" s="113"/>
      <c r="M1125" s="113"/>
      <c r="Q1125" s="113"/>
      <c r="R1125" s="113"/>
      <c r="S1125" s="113"/>
      <c r="T1125" s="113"/>
      <c r="U1125" s="113"/>
      <c r="V1125" s="113"/>
      <c r="W1125" s="113"/>
      <c r="X1125" s="113"/>
      <c r="Y1125" s="113"/>
      <c r="Z1125" s="113"/>
      <c r="AD1125" s="113"/>
      <c r="AE1125" s="113"/>
      <c r="AF1125" s="113"/>
      <c r="AG1125" s="113"/>
      <c r="AH1125" s="113"/>
      <c r="AI1125" s="113"/>
      <c r="AJ1125" s="113"/>
      <c r="AK1125" s="113"/>
      <c r="AL1125" s="113"/>
      <c r="AM1125" s="113"/>
      <c r="AQ1125" s="113"/>
      <c r="AS1125" s="113"/>
      <c r="AT1125" s="113"/>
      <c r="AU1125" s="113"/>
      <c r="AV1125" s="113"/>
    </row>
    <row r="1126" spans="4:48">
      <c r="D1126" s="113"/>
      <c r="E1126" s="113"/>
      <c r="F1126" s="113"/>
      <c r="G1126" s="113"/>
      <c r="H1126" s="113"/>
      <c r="I1126" s="113"/>
      <c r="J1126" s="113"/>
      <c r="K1126" s="113"/>
      <c r="L1126" s="113"/>
      <c r="M1126" s="113"/>
      <c r="Q1126" s="113"/>
      <c r="R1126" s="113"/>
      <c r="S1126" s="113"/>
      <c r="T1126" s="113"/>
      <c r="U1126" s="113"/>
      <c r="V1126" s="113"/>
      <c r="W1126" s="113"/>
      <c r="X1126" s="113"/>
      <c r="Y1126" s="113"/>
      <c r="Z1126" s="113"/>
      <c r="AD1126" s="113"/>
      <c r="AE1126" s="113"/>
      <c r="AF1126" s="113"/>
      <c r="AG1126" s="113"/>
      <c r="AH1126" s="113"/>
      <c r="AI1126" s="113"/>
      <c r="AJ1126" s="113"/>
      <c r="AK1126" s="113"/>
      <c r="AL1126" s="113"/>
      <c r="AM1126" s="113"/>
      <c r="AQ1126" s="113"/>
      <c r="AS1126" s="113"/>
      <c r="AT1126" s="113"/>
      <c r="AU1126" s="113"/>
      <c r="AV1126" s="113"/>
    </row>
    <row r="1127" spans="4:48">
      <c r="D1127" s="113"/>
      <c r="E1127" s="113"/>
      <c r="F1127" s="113"/>
      <c r="G1127" s="113"/>
      <c r="H1127" s="113"/>
      <c r="I1127" s="113"/>
      <c r="J1127" s="113"/>
      <c r="K1127" s="113"/>
      <c r="L1127" s="113"/>
      <c r="M1127" s="113"/>
      <c r="Q1127" s="113"/>
      <c r="R1127" s="113"/>
      <c r="S1127" s="113"/>
      <c r="T1127" s="113"/>
      <c r="U1127" s="113"/>
      <c r="V1127" s="113"/>
      <c r="W1127" s="113"/>
      <c r="X1127" s="113"/>
      <c r="Y1127" s="113"/>
      <c r="Z1127" s="113"/>
      <c r="AD1127" s="113"/>
      <c r="AE1127" s="113"/>
      <c r="AF1127" s="113"/>
      <c r="AG1127" s="113"/>
      <c r="AH1127" s="113"/>
      <c r="AI1127" s="113"/>
      <c r="AJ1127" s="113"/>
      <c r="AK1127" s="113"/>
      <c r="AL1127" s="113"/>
      <c r="AM1127" s="113"/>
      <c r="AQ1127" s="113"/>
      <c r="AS1127" s="113"/>
      <c r="AT1127" s="113"/>
      <c r="AU1127" s="113"/>
      <c r="AV1127" s="113"/>
    </row>
    <row r="1128" spans="4:48">
      <c r="D1128" s="113"/>
      <c r="E1128" s="113"/>
      <c r="F1128" s="113"/>
      <c r="G1128" s="113"/>
      <c r="H1128" s="113"/>
      <c r="I1128" s="113"/>
      <c r="J1128" s="113"/>
      <c r="K1128" s="113"/>
      <c r="L1128" s="113"/>
      <c r="M1128" s="113"/>
      <c r="Q1128" s="113"/>
      <c r="R1128" s="113"/>
      <c r="S1128" s="113"/>
      <c r="T1128" s="113"/>
      <c r="U1128" s="113"/>
      <c r="V1128" s="113"/>
      <c r="W1128" s="113"/>
      <c r="X1128" s="113"/>
      <c r="Y1128" s="113"/>
      <c r="Z1128" s="113"/>
      <c r="AD1128" s="113"/>
      <c r="AE1128" s="113"/>
      <c r="AF1128" s="113"/>
      <c r="AG1128" s="113"/>
      <c r="AH1128" s="113"/>
      <c r="AI1128" s="113"/>
      <c r="AJ1128" s="113"/>
      <c r="AK1128" s="113"/>
      <c r="AL1128" s="113"/>
      <c r="AM1128" s="113"/>
      <c r="AQ1128" s="113"/>
      <c r="AS1128" s="113"/>
      <c r="AT1128" s="113"/>
      <c r="AU1128" s="113"/>
      <c r="AV1128" s="113"/>
    </row>
    <row r="1129" spans="4:48">
      <c r="D1129" s="113"/>
      <c r="E1129" s="113"/>
      <c r="F1129" s="113"/>
      <c r="G1129" s="113"/>
      <c r="H1129" s="113"/>
      <c r="I1129" s="113"/>
      <c r="J1129" s="113"/>
      <c r="K1129" s="113"/>
      <c r="L1129" s="113"/>
      <c r="M1129" s="113"/>
      <c r="Q1129" s="113"/>
      <c r="R1129" s="113"/>
      <c r="S1129" s="113"/>
      <c r="T1129" s="113"/>
      <c r="U1129" s="113"/>
      <c r="V1129" s="113"/>
      <c r="W1129" s="113"/>
      <c r="X1129" s="113"/>
      <c r="Y1129" s="113"/>
      <c r="Z1129" s="113"/>
      <c r="AD1129" s="113"/>
      <c r="AE1129" s="113"/>
      <c r="AF1129" s="113"/>
      <c r="AG1129" s="113"/>
      <c r="AH1129" s="113"/>
      <c r="AI1129" s="113"/>
      <c r="AJ1129" s="113"/>
      <c r="AK1129" s="113"/>
      <c r="AL1129" s="113"/>
      <c r="AM1129" s="113"/>
      <c r="AQ1129" s="113"/>
      <c r="AS1129" s="113"/>
      <c r="AT1129" s="113"/>
      <c r="AU1129" s="113"/>
      <c r="AV1129" s="113"/>
    </row>
    <row r="1130" spans="4:48">
      <c r="D1130" s="113"/>
      <c r="E1130" s="113"/>
      <c r="F1130" s="113"/>
      <c r="G1130" s="113"/>
      <c r="H1130" s="113"/>
      <c r="I1130" s="113"/>
      <c r="J1130" s="113"/>
      <c r="K1130" s="113"/>
      <c r="L1130" s="113"/>
      <c r="M1130" s="113"/>
      <c r="Q1130" s="113"/>
      <c r="R1130" s="113"/>
      <c r="S1130" s="113"/>
      <c r="T1130" s="113"/>
      <c r="U1130" s="113"/>
      <c r="V1130" s="113"/>
      <c r="W1130" s="113"/>
      <c r="X1130" s="113"/>
      <c r="Y1130" s="113"/>
      <c r="Z1130" s="113"/>
      <c r="AD1130" s="113"/>
      <c r="AE1130" s="113"/>
      <c r="AF1130" s="113"/>
      <c r="AG1130" s="113"/>
      <c r="AH1130" s="113"/>
      <c r="AI1130" s="113"/>
      <c r="AJ1130" s="113"/>
      <c r="AK1130" s="113"/>
      <c r="AL1130" s="113"/>
      <c r="AM1130" s="113"/>
      <c r="AQ1130" s="113"/>
      <c r="AS1130" s="113"/>
      <c r="AT1130" s="113"/>
      <c r="AU1130" s="113"/>
      <c r="AV1130" s="113"/>
    </row>
    <row r="1131" spans="4:48">
      <c r="D1131" s="113"/>
      <c r="E1131" s="113"/>
      <c r="F1131" s="113"/>
      <c r="G1131" s="113"/>
      <c r="H1131" s="113"/>
      <c r="I1131" s="113"/>
      <c r="J1131" s="113"/>
      <c r="K1131" s="113"/>
      <c r="L1131" s="113"/>
      <c r="M1131" s="113"/>
      <c r="Q1131" s="113"/>
      <c r="R1131" s="113"/>
      <c r="S1131" s="113"/>
      <c r="T1131" s="113"/>
      <c r="U1131" s="113"/>
      <c r="V1131" s="113"/>
      <c r="W1131" s="113"/>
      <c r="X1131" s="113"/>
      <c r="Y1131" s="113"/>
      <c r="Z1131" s="113"/>
      <c r="AD1131" s="113"/>
      <c r="AE1131" s="113"/>
      <c r="AF1131" s="113"/>
      <c r="AG1131" s="113"/>
      <c r="AH1131" s="113"/>
      <c r="AI1131" s="113"/>
      <c r="AJ1131" s="113"/>
      <c r="AK1131" s="113"/>
      <c r="AL1131" s="113"/>
      <c r="AM1131" s="113"/>
      <c r="AQ1131" s="113"/>
      <c r="AS1131" s="113"/>
      <c r="AT1131" s="113"/>
      <c r="AU1131" s="113"/>
      <c r="AV1131" s="113"/>
    </row>
    <row r="1132" spans="4:48">
      <c r="D1132" s="113"/>
      <c r="E1132" s="113"/>
      <c r="F1132" s="113"/>
      <c r="G1132" s="113"/>
      <c r="H1132" s="113"/>
      <c r="I1132" s="113"/>
      <c r="J1132" s="113"/>
      <c r="K1132" s="113"/>
      <c r="L1132" s="113"/>
      <c r="M1132" s="113"/>
      <c r="Q1132" s="113"/>
      <c r="R1132" s="113"/>
      <c r="S1132" s="113"/>
      <c r="T1132" s="113"/>
      <c r="U1132" s="113"/>
      <c r="V1132" s="113"/>
      <c r="W1132" s="113"/>
      <c r="X1132" s="113"/>
      <c r="Y1132" s="113"/>
      <c r="Z1132" s="113"/>
      <c r="AD1132" s="113"/>
      <c r="AE1132" s="113"/>
      <c r="AF1132" s="113"/>
      <c r="AG1132" s="113"/>
      <c r="AH1132" s="113"/>
      <c r="AI1132" s="113"/>
      <c r="AJ1132" s="113"/>
      <c r="AK1132" s="113"/>
      <c r="AL1132" s="113"/>
      <c r="AM1132" s="113"/>
      <c r="AQ1132" s="113"/>
      <c r="AS1132" s="113"/>
      <c r="AT1132" s="113"/>
      <c r="AU1132" s="113"/>
      <c r="AV1132" s="113"/>
    </row>
    <row r="1133" spans="4:48">
      <c r="D1133" s="113"/>
      <c r="E1133" s="113"/>
      <c r="F1133" s="113"/>
      <c r="G1133" s="113"/>
      <c r="H1133" s="113"/>
      <c r="I1133" s="113"/>
      <c r="J1133" s="113"/>
      <c r="K1133" s="113"/>
      <c r="L1133" s="113"/>
      <c r="M1133" s="113"/>
      <c r="Q1133" s="113"/>
      <c r="R1133" s="113"/>
      <c r="S1133" s="113"/>
      <c r="T1133" s="113"/>
      <c r="U1133" s="113"/>
      <c r="V1133" s="113"/>
      <c r="W1133" s="113"/>
      <c r="X1133" s="113"/>
      <c r="Y1133" s="113"/>
      <c r="Z1133" s="113"/>
      <c r="AD1133" s="113"/>
      <c r="AE1133" s="113"/>
      <c r="AF1133" s="113"/>
      <c r="AG1133" s="113"/>
      <c r="AH1133" s="113"/>
      <c r="AI1133" s="113"/>
      <c r="AJ1133" s="113"/>
      <c r="AK1133" s="113"/>
      <c r="AL1133" s="113"/>
      <c r="AM1133" s="113"/>
      <c r="AQ1133" s="113"/>
      <c r="AS1133" s="113"/>
      <c r="AT1133" s="113"/>
      <c r="AU1133" s="113"/>
      <c r="AV1133" s="113"/>
    </row>
    <row r="1134" spans="4:48">
      <c r="D1134" s="113"/>
      <c r="E1134" s="113"/>
      <c r="F1134" s="113"/>
      <c r="G1134" s="113"/>
      <c r="H1134" s="113"/>
      <c r="I1134" s="113"/>
      <c r="J1134" s="113"/>
      <c r="K1134" s="113"/>
      <c r="L1134" s="113"/>
      <c r="M1134" s="113"/>
      <c r="Q1134" s="113"/>
      <c r="R1134" s="113"/>
      <c r="S1134" s="113"/>
      <c r="T1134" s="113"/>
      <c r="U1134" s="113"/>
      <c r="V1134" s="113"/>
      <c r="W1134" s="113"/>
      <c r="X1134" s="113"/>
      <c r="Y1134" s="113"/>
      <c r="Z1134" s="113"/>
      <c r="AD1134" s="113"/>
      <c r="AE1134" s="113"/>
      <c r="AF1134" s="113"/>
      <c r="AG1134" s="113"/>
      <c r="AH1134" s="113"/>
      <c r="AI1134" s="113"/>
      <c r="AJ1134" s="113"/>
      <c r="AK1134" s="113"/>
      <c r="AL1134" s="113"/>
      <c r="AM1134" s="113"/>
      <c r="AQ1134" s="113"/>
      <c r="AS1134" s="113"/>
      <c r="AT1134" s="113"/>
      <c r="AU1134" s="113"/>
      <c r="AV1134" s="113"/>
    </row>
    <row r="1135" spans="4:48">
      <c r="D1135" s="113"/>
      <c r="E1135" s="113"/>
      <c r="F1135" s="113"/>
      <c r="G1135" s="113"/>
      <c r="H1135" s="113"/>
      <c r="I1135" s="113"/>
      <c r="J1135" s="113"/>
      <c r="K1135" s="113"/>
      <c r="L1135" s="113"/>
      <c r="M1135" s="113"/>
      <c r="Q1135" s="113"/>
      <c r="R1135" s="113"/>
      <c r="S1135" s="113"/>
      <c r="T1135" s="113"/>
      <c r="U1135" s="113"/>
      <c r="V1135" s="113"/>
      <c r="W1135" s="113"/>
      <c r="X1135" s="113"/>
      <c r="Y1135" s="113"/>
      <c r="Z1135" s="113"/>
      <c r="AD1135" s="113"/>
      <c r="AE1135" s="113"/>
      <c r="AF1135" s="113"/>
      <c r="AG1135" s="113"/>
      <c r="AH1135" s="113"/>
      <c r="AI1135" s="113"/>
      <c r="AJ1135" s="113"/>
      <c r="AK1135" s="113"/>
      <c r="AL1135" s="113"/>
      <c r="AM1135" s="113"/>
      <c r="AQ1135" s="113"/>
      <c r="AS1135" s="113"/>
      <c r="AT1135" s="113"/>
      <c r="AU1135" s="113"/>
      <c r="AV1135" s="113"/>
    </row>
    <row r="1136" spans="4:48">
      <c r="D1136" s="113"/>
      <c r="E1136" s="113"/>
      <c r="F1136" s="113"/>
      <c r="G1136" s="113"/>
      <c r="H1136" s="113"/>
      <c r="I1136" s="113"/>
      <c r="J1136" s="113"/>
      <c r="K1136" s="113"/>
      <c r="L1136" s="113"/>
      <c r="M1136" s="113"/>
      <c r="Q1136" s="113"/>
      <c r="R1136" s="113"/>
      <c r="S1136" s="113"/>
      <c r="T1136" s="113"/>
      <c r="U1136" s="113"/>
      <c r="V1136" s="113"/>
      <c r="W1136" s="113"/>
      <c r="X1136" s="113"/>
      <c r="Y1136" s="113"/>
      <c r="Z1136" s="113"/>
      <c r="AD1136" s="113"/>
      <c r="AE1136" s="113"/>
      <c r="AF1136" s="113"/>
      <c r="AG1136" s="113"/>
      <c r="AH1136" s="113"/>
      <c r="AI1136" s="113"/>
      <c r="AJ1136" s="113"/>
      <c r="AK1136" s="113"/>
      <c r="AL1136" s="113"/>
      <c r="AM1136" s="113"/>
      <c r="AQ1136" s="113"/>
      <c r="AS1136" s="113"/>
      <c r="AT1136" s="113"/>
      <c r="AU1136" s="113"/>
      <c r="AV1136" s="113"/>
    </row>
    <row r="1137" spans="4:48">
      <c r="D1137" s="113"/>
      <c r="E1137" s="113"/>
      <c r="F1137" s="113"/>
      <c r="G1137" s="113"/>
      <c r="H1137" s="113"/>
      <c r="I1137" s="113"/>
      <c r="J1137" s="113"/>
      <c r="K1137" s="113"/>
      <c r="L1137" s="113"/>
      <c r="M1137" s="113"/>
      <c r="Q1137" s="113"/>
      <c r="R1137" s="113"/>
      <c r="S1137" s="113"/>
      <c r="T1137" s="113"/>
      <c r="U1137" s="113"/>
      <c r="V1137" s="113"/>
      <c r="W1137" s="113"/>
      <c r="X1137" s="113"/>
      <c r="Y1137" s="113"/>
      <c r="Z1137" s="113"/>
      <c r="AD1137" s="113"/>
      <c r="AE1137" s="113"/>
      <c r="AF1137" s="113"/>
      <c r="AG1137" s="113"/>
      <c r="AH1137" s="113"/>
      <c r="AI1137" s="113"/>
      <c r="AJ1137" s="113"/>
      <c r="AK1137" s="113"/>
      <c r="AL1137" s="113"/>
      <c r="AM1137" s="113"/>
      <c r="AQ1137" s="113"/>
      <c r="AS1137" s="113"/>
      <c r="AT1137" s="113"/>
      <c r="AU1137" s="113"/>
      <c r="AV1137" s="113"/>
    </row>
    <row r="1138" spans="4:48">
      <c r="D1138" s="113"/>
      <c r="E1138" s="113"/>
      <c r="F1138" s="113"/>
      <c r="G1138" s="113"/>
      <c r="H1138" s="113"/>
      <c r="I1138" s="113"/>
      <c r="J1138" s="113"/>
      <c r="K1138" s="113"/>
      <c r="L1138" s="113"/>
      <c r="M1138" s="113"/>
      <c r="Q1138" s="113"/>
      <c r="R1138" s="113"/>
      <c r="S1138" s="113"/>
      <c r="T1138" s="113"/>
      <c r="U1138" s="113"/>
      <c r="V1138" s="113"/>
      <c r="W1138" s="113"/>
      <c r="X1138" s="113"/>
      <c r="Y1138" s="113"/>
      <c r="Z1138" s="113"/>
      <c r="AD1138" s="113"/>
      <c r="AE1138" s="113"/>
      <c r="AF1138" s="113"/>
      <c r="AG1138" s="113"/>
      <c r="AH1138" s="113"/>
      <c r="AI1138" s="113"/>
      <c r="AJ1138" s="113"/>
      <c r="AK1138" s="113"/>
      <c r="AL1138" s="113"/>
      <c r="AM1138" s="113"/>
      <c r="AQ1138" s="113"/>
      <c r="AS1138" s="113"/>
      <c r="AT1138" s="113"/>
      <c r="AU1138" s="113"/>
      <c r="AV1138" s="113"/>
    </row>
    <row r="1139" spans="4:48">
      <c r="D1139" s="113"/>
      <c r="E1139" s="113"/>
      <c r="F1139" s="113"/>
      <c r="G1139" s="113"/>
      <c r="H1139" s="113"/>
      <c r="I1139" s="113"/>
      <c r="J1139" s="113"/>
      <c r="K1139" s="113"/>
      <c r="L1139" s="113"/>
      <c r="M1139" s="113"/>
      <c r="Q1139" s="113"/>
      <c r="R1139" s="113"/>
      <c r="S1139" s="113"/>
      <c r="T1139" s="113"/>
      <c r="U1139" s="113"/>
      <c r="V1139" s="113"/>
      <c r="W1139" s="113"/>
      <c r="X1139" s="113"/>
      <c r="Y1139" s="113"/>
      <c r="Z1139" s="113"/>
      <c r="AD1139" s="113"/>
      <c r="AE1139" s="113"/>
      <c r="AF1139" s="113"/>
      <c r="AG1139" s="113"/>
      <c r="AH1139" s="113"/>
      <c r="AI1139" s="113"/>
      <c r="AJ1139" s="113"/>
      <c r="AK1139" s="113"/>
      <c r="AL1139" s="113"/>
      <c r="AM1139" s="113"/>
      <c r="AQ1139" s="113"/>
      <c r="AS1139" s="113"/>
      <c r="AT1139" s="113"/>
      <c r="AU1139" s="113"/>
      <c r="AV1139" s="113"/>
    </row>
    <row r="1140" spans="4:48">
      <c r="D1140" s="113"/>
      <c r="E1140" s="113"/>
      <c r="F1140" s="113"/>
      <c r="G1140" s="113"/>
      <c r="H1140" s="113"/>
      <c r="I1140" s="113"/>
      <c r="J1140" s="113"/>
      <c r="K1140" s="113"/>
      <c r="L1140" s="113"/>
      <c r="M1140" s="113"/>
      <c r="Q1140" s="113"/>
      <c r="R1140" s="113"/>
      <c r="S1140" s="113"/>
      <c r="T1140" s="113"/>
      <c r="U1140" s="113"/>
      <c r="V1140" s="113"/>
      <c r="W1140" s="113"/>
      <c r="X1140" s="113"/>
      <c r="Y1140" s="113"/>
      <c r="Z1140" s="113"/>
      <c r="AD1140" s="113"/>
      <c r="AE1140" s="113"/>
      <c r="AF1140" s="113"/>
      <c r="AG1140" s="113"/>
      <c r="AH1140" s="113"/>
      <c r="AI1140" s="113"/>
      <c r="AJ1140" s="113"/>
      <c r="AK1140" s="113"/>
      <c r="AL1140" s="113"/>
      <c r="AM1140" s="113"/>
      <c r="AQ1140" s="113"/>
      <c r="AS1140" s="113"/>
      <c r="AT1140" s="113"/>
      <c r="AU1140" s="113"/>
      <c r="AV1140" s="113"/>
    </row>
    <row r="1141" spans="4:48">
      <c r="D1141" s="113"/>
      <c r="E1141" s="113"/>
      <c r="F1141" s="113"/>
      <c r="G1141" s="113"/>
      <c r="H1141" s="113"/>
      <c r="I1141" s="113"/>
      <c r="J1141" s="113"/>
      <c r="K1141" s="113"/>
      <c r="L1141" s="113"/>
      <c r="M1141" s="113"/>
      <c r="Q1141" s="113"/>
      <c r="R1141" s="113"/>
      <c r="S1141" s="113"/>
      <c r="T1141" s="113"/>
      <c r="U1141" s="113"/>
      <c r="V1141" s="113"/>
      <c r="W1141" s="113"/>
      <c r="X1141" s="113"/>
      <c r="Y1141" s="113"/>
      <c r="Z1141" s="113"/>
      <c r="AD1141" s="113"/>
      <c r="AE1141" s="113"/>
      <c r="AF1141" s="113"/>
      <c r="AG1141" s="113"/>
      <c r="AH1141" s="113"/>
      <c r="AI1141" s="113"/>
      <c r="AJ1141" s="113"/>
      <c r="AK1141" s="113"/>
      <c r="AL1141" s="113"/>
      <c r="AM1141" s="113"/>
      <c r="AQ1141" s="113"/>
      <c r="AS1141" s="113"/>
      <c r="AT1141" s="113"/>
      <c r="AU1141" s="113"/>
      <c r="AV1141" s="113"/>
    </row>
    <row r="1142" spans="4:48">
      <c r="D1142" s="113"/>
      <c r="E1142" s="113"/>
      <c r="F1142" s="113"/>
      <c r="G1142" s="113"/>
      <c r="H1142" s="113"/>
      <c r="I1142" s="113"/>
      <c r="J1142" s="113"/>
      <c r="K1142" s="113"/>
      <c r="L1142" s="113"/>
      <c r="M1142" s="113"/>
      <c r="Q1142" s="113"/>
      <c r="R1142" s="113"/>
      <c r="S1142" s="113"/>
      <c r="T1142" s="113"/>
      <c r="U1142" s="113"/>
      <c r="V1142" s="113"/>
      <c r="W1142" s="113"/>
      <c r="X1142" s="113"/>
      <c r="Y1142" s="113"/>
      <c r="Z1142" s="113"/>
      <c r="AD1142" s="113"/>
      <c r="AE1142" s="113"/>
      <c r="AF1142" s="113"/>
      <c r="AG1142" s="113"/>
      <c r="AH1142" s="113"/>
      <c r="AI1142" s="113"/>
      <c r="AJ1142" s="113"/>
      <c r="AK1142" s="113"/>
      <c r="AL1142" s="113"/>
      <c r="AM1142" s="113"/>
      <c r="AQ1142" s="113"/>
      <c r="AS1142" s="113"/>
      <c r="AT1142" s="113"/>
      <c r="AU1142" s="113"/>
      <c r="AV1142" s="113"/>
    </row>
    <row r="1143" spans="4:48">
      <c r="D1143" s="113"/>
      <c r="E1143" s="113"/>
      <c r="F1143" s="113"/>
      <c r="G1143" s="113"/>
      <c r="H1143" s="113"/>
      <c r="I1143" s="113"/>
      <c r="J1143" s="113"/>
      <c r="K1143" s="113"/>
      <c r="L1143" s="113"/>
      <c r="M1143" s="113"/>
      <c r="Q1143" s="113"/>
      <c r="R1143" s="113"/>
      <c r="S1143" s="113"/>
      <c r="T1143" s="113"/>
      <c r="U1143" s="113"/>
      <c r="V1143" s="113"/>
      <c r="W1143" s="113"/>
      <c r="X1143" s="113"/>
      <c r="Y1143" s="113"/>
      <c r="Z1143" s="113"/>
      <c r="AD1143" s="113"/>
      <c r="AE1143" s="113"/>
      <c r="AF1143" s="113"/>
      <c r="AG1143" s="113"/>
      <c r="AH1143" s="113"/>
      <c r="AI1143" s="113"/>
      <c r="AJ1143" s="113"/>
      <c r="AK1143" s="113"/>
      <c r="AL1143" s="113"/>
      <c r="AM1143" s="113"/>
      <c r="AQ1143" s="113"/>
      <c r="AS1143" s="113"/>
      <c r="AT1143" s="113"/>
      <c r="AU1143" s="113"/>
      <c r="AV1143" s="113"/>
    </row>
    <row r="1144" spans="4:48">
      <c r="D1144" s="113"/>
      <c r="E1144" s="113"/>
      <c r="F1144" s="113"/>
      <c r="G1144" s="113"/>
      <c r="H1144" s="113"/>
      <c r="I1144" s="113"/>
      <c r="J1144" s="113"/>
      <c r="K1144" s="113"/>
      <c r="L1144" s="113"/>
      <c r="M1144" s="113"/>
      <c r="Q1144" s="113"/>
      <c r="R1144" s="113"/>
      <c r="S1144" s="113"/>
      <c r="T1144" s="113"/>
      <c r="U1144" s="113"/>
      <c r="V1144" s="113"/>
      <c r="W1144" s="113"/>
      <c r="X1144" s="113"/>
      <c r="Y1144" s="113"/>
      <c r="Z1144" s="113"/>
      <c r="AD1144" s="113"/>
      <c r="AE1144" s="113"/>
      <c r="AF1144" s="113"/>
      <c r="AG1144" s="113"/>
      <c r="AH1144" s="113"/>
      <c r="AI1144" s="113"/>
      <c r="AJ1144" s="113"/>
      <c r="AK1144" s="113"/>
      <c r="AL1144" s="113"/>
      <c r="AM1144" s="113"/>
      <c r="AQ1144" s="113"/>
      <c r="AS1144" s="113"/>
      <c r="AT1144" s="113"/>
      <c r="AU1144" s="113"/>
      <c r="AV1144" s="113"/>
    </row>
    <row r="1145" spans="4:48">
      <c r="D1145" s="113"/>
      <c r="E1145" s="113"/>
      <c r="F1145" s="113"/>
      <c r="G1145" s="113"/>
      <c r="H1145" s="113"/>
      <c r="I1145" s="113"/>
      <c r="J1145" s="113"/>
      <c r="K1145" s="113"/>
      <c r="L1145" s="113"/>
      <c r="M1145" s="113"/>
      <c r="Q1145" s="113"/>
      <c r="R1145" s="113"/>
      <c r="S1145" s="113"/>
      <c r="T1145" s="113"/>
      <c r="U1145" s="113"/>
      <c r="V1145" s="113"/>
      <c r="W1145" s="113"/>
      <c r="X1145" s="113"/>
      <c r="Y1145" s="113"/>
      <c r="Z1145" s="113"/>
      <c r="AD1145" s="113"/>
      <c r="AE1145" s="113"/>
      <c r="AF1145" s="113"/>
      <c r="AG1145" s="113"/>
      <c r="AH1145" s="113"/>
      <c r="AI1145" s="113"/>
      <c r="AJ1145" s="113"/>
      <c r="AK1145" s="113"/>
      <c r="AL1145" s="113"/>
      <c r="AM1145" s="113"/>
      <c r="AQ1145" s="113"/>
      <c r="AS1145" s="113"/>
      <c r="AT1145" s="113"/>
      <c r="AU1145" s="113"/>
      <c r="AV1145" s="113"/>
    </row>
    <row r="1146" spans="4:48">
      <c r="D1146" s="113"/>
      <c r="E1146" s="113"/>
      <c r="F1146" s="113"/>
      <c r="G1146" s="113"/>
      <c r="H1146" s="113"/>
      <c r="I1146" s="113"/>
      <c r="J1146" s="113"/>
      <c r="K1146" s="113"/>
      <c r="L1146" s="113"/>
      <c r="M1146" s="113"/>
      <c r="Q1146" s="113"/>
      <c r="R1146" s="113"/>
      <c r="S1146" s="113"/>
      <c r="T1146" s="113"/>
      <c r="U1146" s="113"/>
      <c r="V1146" s="113"/>
      <c r="W1146" s="113"/>
      <c r="X1146" s="113"/>
      <c r="Y1146" s="113"/>
      <c r="Z1146" s="113"/>
      <c r="AD1146" s="113"/>
      <c r="AE1146" s="113"/>
      <c r="AF1146" s="113"/>
      <c r="AG1146" s="113"/>
      <c r="AH1146" s="113"/>
      <c r="AI1146" s="113"/>
      <c r="AJ1146" s="113"/>
      <c r="AK1146" s="113"/>
      <c r="AL1146" s="113"/>
      <c r="AM1146" s="113"/>
      <c r="AQ1146" s="113"/>
      <c r="AS1146" s="113"/>
      <c r="AT1146" s="113"/>
      <c r="AU1146" s="113"/>
      <c r="AV1146" s="113"/>
    </row>
    <row r="1147" spans="4:48">
      <c r="D1147" s="113"/>
      <c r="E1147" s="113"/>
      <c r="F1147" s="113"/>
      <c r="G1147" s="113"/>
      <c r="H1147" s="113"/>
      <c r="I1147" s="113"/>
      <c r="J1147" s="113"/>
      <c r="K1147" s="113"/>
      <c r="L1147" s="113"/>
      <c r="M1147" s="113"/>
      <c r="Q1147" s="113"/>
      <c r="R1147" s="113"/>
      <c r="S1147" s="113"/>
      <c r="T1147" s="113"/>
      <c r="U1147" s="113"/>
      <c r="V1147" s="113"/>
      <c r="W1147" s="113"/>
      <c r="X1147" s="113"/>
      <c r="Y1147" s="113"/>
      <c r="Z1147" s="113"/>
      <c r="AD1147" s="113"/>
      <c r="AE1147" s="113"/>
      <c r="AF1147" s="113"/>
      <c r="AG1147" s="113"/>
      <c r="AH1147" s="113"/>
      <c r="AI1147" s="113"/>
      <c r="AJ1147" s="113"/>
      <c r="AK1147" s="113"/>
      <c r="AL1147" s="113"/>
      <c r="AM1147" s="113"/>
      <c r="AQ1147" s="113"/>
      <c r="AS1147" s="113"/>
      <c r="AT1147" s="113"/>
      <c r="AU1147" s="113"/>
      <c r="AV1147" s="113"/>
    </row>
    <row r="1148" spans="4:48">
      <c r="D1148" s="113"/>
      <c r="E1148" s="113"/>
      <c r="F1148" s="113"/>
      <c r="G1148" s="113"/>
      <c r="H1148" s="113"/>
      <c r="I1148" s="113"/>
      <c r="J1148" s="113"/>
      <c r="K1148" s="113"/>
      <c r="L1148" s="113"/>
      <c r="M1148" s="113"/>
      <c r="Q1148" s="113"/>
      <c r="R1148" s="113"/>
      <c r="S1148" s="113"/>
      <c r="T1148" s="113"/>
      <c r="U1148" s="113"/>
      <c r="V1148" s="113"/>
      <c r="W1148" s="113"/>
      <c r="X1148" s="113"/>
      <c r="Y1148" s="113"/>
      <c r="Z1148" s="113"/>
      <c r="AD1148" s="113"/>
      <c r="AE1148" s="113"/>
      <c r="AF1148" s="113"/>
      <c r="AG1148" s="113"/>
      <c r="AH1148" s="113"/>
      <c r="AI1148" s="113"/>
      <c r="AJ1148" s="113"/>
      <c r="AK1148" s="113"/>
      <c r="AL1148" s="113"/>
      <c r="AM1148" s="113"/>
      <c r="AQ1148" s="113"/>
      <c r="AS1148" s="113"/>
      <c r="AT1148" s="113"/>
      <c r="AU1148" s="113"/>
      <c r="AV1148" s="113"/>
    </row>
    <row r="1149" spans="4:48">
      <c r="D1149" s="113"/>
      <c r="E1149" s="113"/>
      <c r="F1149" s="113"/>
      <c r="G1149" s="113"/>
      <c r="H1149" s="113"/>
      <c r="I1149" s="113"/>
      <c r="J1149" s="113"/>
      <c r="K1149" s="113"/>
      <c r="L1149" s="113"/>
      <c r="M1149" s="113"/>
      <c r="Q1149" s="113"/>
      <c r="R1149" s="113"/>
      <c r="S1149" s="113"/>
      <c r="T1149" s="113"/>
      <c r="U1149" s="113"/>
      <c r="V1149" s="113"/>
      <c r="W1149" s="113"/>
      <c r="X1149" s="113"/>
      <c r="Y1149" s="113"/>
      <c r="Z1149" s="113"/>
      <c r="AD1149" s="113"/>
      <c r="AE1149" s="113"/>
      <c r="AF1149" s="113"/>
      <c r="AG1149" s="113"/>
      <c r="AH1149" s="113"/>
      <c r="AI1149" s="113"/>
      <c r="AJ1149" s="113"/>
      <c r="AK1149" s="113"/>
      <c r="AL1149" s="113"/>
      <c r="AM1149" s="113"/>
      <c r="AQ1149" s="113"/>
      <c r="AS1149" s="113"/>
      <c r="AT1149" s="113"/>
      <c r="AU1149" s="113"/>
      <c r="AV1149" s="113"/>
    </row>
    <row r="1150" spans="4:48">
      <c r="D1150" s="113"/>
      <c r="E1150" s="113"/>
      <c r="F1150" s="113"/>
      <c r="G1150" s="113"/>
      <c r="H1150" s="113"/>
      <c r="I1150" s="113"/>
      <c r="J1150" s="113"/>
      <c r="K1150" s="113"/>
      <c r="L1150" s="113"/>
      <c r="M1150" s="113"/>
      <c r="Q1150" s="113"/>
      <c r="R1150" s="113"/>
      <c r="S1150" s="113"/>
      <c r="T1150" s="113"/>
      <c r="U1150" s="113"/>
      <c r="V1150" s="113"/>
      <c r="W1150" s="113"/>
      <c r="X1150" s="113"/>
      <c r="Y1150" s="113"/>
      <c r="Z1150" s="113"/>
      <c r="AD1150" s="113"/>
      <c r="AE1150" s="113"/>
      <c r="AF1150" s="113"/>
      <c r="AG1150" s="113"/>
      <c r="AH1150" s="113"/>
      <c r="AI1150" s="113"/>
      <c r="AJ1150" s="113"/>
      <c r="AK1150" s="113"/>
      <c r="AL1150" s="113"/>
      <c r="AM1150" s="113"/>
      <c r="AQ1150" s="113"/>
      <c r="AS1150" s="113"/>
      <c r="AT1150" s="113"/>
      <c r="AU1150" s="113"/>
      <c r="AV1150" s="113"/>
    </row>
    <row r="1151" spans="4:48">
      <c r="D1151" s="113"/>
      <c r="E1151" s="113"/>
      <c r="F1151" s="113"/>
      <c r="G1151" s="113"/>
      <c r="H1151" s="113"/>
      <c r="I1151" s="113"/>
      <c r="J1151" s="113"/>
      <c r="K1151" s="113"/>
      <c r="L1151" s="113"/>
      <c r="M1151" s="113"/>
      <c r="Q1151" s="113"/>
      <c r="R1151" s="113"/>
      <c r="S1151" s="113"/>
      <c r="T1151" s="113"/>
      <c r="U1151" s="113"/>
      <c r="V1151" s="113"/>
      <c r="W1151" s="113"/>
      <c r="X1151" s="113"/>
      <c r="Y1151" s="113"/>
      <c r="Z1151" s="113"/>
      <c r="AD1151" s="113"/>
      <c r="AE1151" s="113"/>
      <c r="AF1151" s="113"/>
      <c r="AG1151" s="113"/>
      <c r="AH1151" s="113"/>
      <c r="AI1151" s="113"/>
      <c r="AJ1151" s="113"/>
      <c r="AK1151" s="113"/>
      <c r="AL1151" s="113"/>
      <c r="AM1151" s="113"/>
      <c r="AQ1151" s="113"/>
      <c r="AS1151" s="113"/>
      <c r="AT1151" s="113"/>
      <c r="AU1151" s="113"/>
      <c r="AV1151" s="113"/>
    </row>
    <row r="1152" spans="4:48">
      <c r="D1152" s="113"/>
      <c r="E1152" s="113"/>
      <c r="F1152" s="113"/>
      <c r="G1152" s="113"/>
      <c r="H1152" s="113"/>
      <c r="I1152" s="113"/>
      <c r="J1152" s="113"/>
      <c r="K1152" s="113"/>
      <c r="L1152" s="113"/>
      <c r="M1152" s="113"/>
      <c r="Q1152" s="113"/>
      <c r="R1152" s="113"/>
      <c r="S1152" s="113"/>
      <c r="T1152" s="113"/>
      <c r="U1152" s="113"/>
      <c r="V1152" s="113"/>
      <c r="W1152" s="113"/>
      <c r="X1152" s="113"/>
      <c r="Y1152" s="113"/>
      <c r="Z1152" s="113"/>
      <c r="AD1152" s="113"/>
      <c r="AE1152" s="113"/>
      <c r="AF1152" s="113"/>
      <c r="AG1152" s="113"/>
      <c r="AH1152" s="113"/>
      <c r="AI1152" s="113"/>
      <c r="AJ1152" s="113"/>
      <c r="AK1152" s="113"/>
      <c r="AL1152" s="113"/>
      <c r="AM1152" s="113"/>
      <c r="AQ1152" s="113"/>
      <c r="AS1152" s="113"/>
      <c r="AT1152" s="113"/>
      <c r="AU1152" s="113"/>
      <c r="AV1152" s="113"/>
    </row>
    <row r="1153" spans="4:48">
      <c r="D1153" s="113"/>
      <c r="E1153" s="113"/>
      <c r="F1153" s="113"/>
      <c r="G1153" s="113"/>
      <c r="H1153" s="113"/>
      <c r="I1153" s="113"/>
      <c r="J1153" s="113"/>
      <c r="K1153" s="113"/>
      <c r="L1153" s="113"/>
      <c r="M1153" s="113"/>
      <c r="Q1153" s="113"/>
      <c r="R1153" s="113"/>
      <c r="S1153" s="113"/>
      <c r="T1153" s="113"/>
      <c r="U1153" s="113"/>
      <c r="V1153" s="113"/>
      <c r="W1153" s="113"/>
      <c r="X1153" s="113"/>
      <c r="Y1153" s="113"/>
      <c r="Z1153" s="113"/>
      <c r="AD1153" s="113"/>
      <c r="AE1153" s="113"/>
      <c r="AF1153" s="113"/>
      <c r="AG1153" s="113"/>
      <c r="AH1153" s="113"/>
      <c r="AI1153" s="113"/>
      <c r="AJ1153" s="113"/>
      <c r="AK1153" s="113"/>
      <c r="AL1153" s="113"/>
      <c r="AM1153" s="113"/>
      <c r="AQ1153" s="113"/>
      <c r="AS1153" s="113"/>
      <c r="AT1153" s="113"/>
      <c r="AU1153" s="113"/>
      <c r="AV1153" s="113"/>
    </row>
    <row r="1154" spans="4:48">
      <c r="D1154" s="113"/>
      <c r="E1154" s="113"/>
      <c r="F1154" s="113"/>
      <c r="G1154" s="113"/>
      <c r="H1154" s="113"/>
      <c r="I1154" s="113"/>
      <c r="J1154" s="113"/>
      <c r="K1154" s="113"/>
      <c r="L1154" s="113"/>
      <c r="M1154" s="113"/>
      <c r="Q1154" s="113"/>
      <c r="R1154" s="113"/>
      <c r="S1154" s="113"/>
      <c r="T1154" s="113"/>
      <c r="U1154" s="113"/>
      <c r="V1154" s="113"/>
      <c r="W1154" s="113"/>
      <c r="X1154" s="113"/>
      <c r="Y1154" s="113"/>
      <c r="Z1154" s="113"/>
      <c r="AD1154" s="113"/>
      <c r="AE1154" s="113"/>
      <c r="AF1154" s="113"/>
      <c r="AG1154" s="113"/>
      <c r="AH1154" s="113"/>
      <c r="AI1154" s="113"/>
      <c r="AJ1154" s="113"/>
      <c r="AK1154" s="113"/>
      <c r="AL1154" s="113"/>
      <c r="AM1154" s="113"/>
      <c r="AQ1154" s="113"/>
      <c r="AS1154" s="113"/>
      <c r="AT1154" s="113"/>
      <c r="AU1154" s="113"/>
      <c r="AV1154" s="113"/>
    </row>
    <row r="1155" spans="4:48">
      <c r="D1155" s="113"/>
      <c r="E1155" s="113"/>
      <c r="F1155" s="113"/>
      <c r="G1155" s="113"/>
      <c r="H1155" s="113"/>
      <c r="I1155" s="113"/>
      <c r="J1155" s="113"/>
      <c r="K1155" s="113"/>
      <c r="L1155" s="113"/>
      <c r="M1155" s="113"/>
      <c r="Q1155" s="113"/>
      <c r="R1155" s="113"/>
      <c r="S1155" s="113"/>
      <c r="T1155" s="113"/>
      <c r="U1155" s="113"/>
      <c r="V1155" s="113"/>
      <c r="W1155" s="113"/>
      <c r="X1155" s="113"/>
      <c r="Y1155" s="113"/>
      <c r="Z1155" s="113"/>
      <c r="AD1155" s="113"/>
      <c r="AE1155" s="113"/>
      <c r="AF1155" s="113"/>
      <c r="AG1155" s="113"/>
      <c r="AH1155" s="113"/>
      <c r="AI1155" s="113"/>
      <c r="AJ1155" s="113"/>
      <c r="AK1155" s="113"/>
      <c r="AL1155" s="113"/>
      <c r="AM1155" s="113"/>
      <c r="AQ1155" s="113"/>
      <c r="AS1155" s="113"/>
      <c r="AT1155" s="113"/>
      <c r="AU1155" s="113"/>
      <c r="AV1155" s="113"/>
    </row>
    <row r="1156" spans="4:48">
      <c r="D1156" s="113"/>
      <c r="E1156" s="113"/>
      <c r="F1156" s="113"/>
      <c r="G1156" s="113"/>
      <c r="H1156" s="113"/>
      <c r="I1156" s="113"/>
      <c r="J1156" s="113"/>
      <c r="K1156" s="113"/>
      <c r="L1156" s="113"/>
      <c r="M1156" s="113"/>
      <c r="Q1156" s="113"/>
      <c r="R1156" s="113"/>
      <c r="S1156" s="113"/>
      <c r="T1156" s="113"/>
      <c r="U1156" s="113"/>
      <c r="V1156" s="113"/>
      <c r="W1156" s="113"/>
      <c r="X1156" s="113"/>
      <c r="Y1156" s="113"/>
      <c r="Z1156" s="113"/>
      <c r="AD1156" s="113"/>
      <c r="AE1156" s="113"/>
      <c r="AF1156" s="113"/>
      <c r="AG1156" s="113"/>
      <c r="AH1156" s="113"/>
      <c r="AI1156" s="113"/>
      <c r="AJ1156" s="113"/>
      <c r="AK1156" s="113"/>
      <c r="AL1156" s="113"/>
      <c r="AM1156" s="113"/>
      <c r="AQ1156" s="113"/>
      <c r="AS1156" s="113"/>
      <c r="AT1156" s="113"/>
      <c r="AU1156" s="113"/>
      <c r="AV1156" s="113"/>
    </row>
    <row r="1157" spans="4:48">
      <c r="D1157" s="113"/>
      <c r="E1157" s="113"/>
      <c r="F1157" s="113"/>
      <c r="G1157" s="113"/>
      <c r="H1157" s="113"/>
      <c r="I1157" s="113"/>
      <c r="J1157" s="113"/>
      <c r="K1157" s="113"/>
      <c r="L1157" s="113"/>
      <c r="M1157" s="113"/>
      <c r="Q1157" s="113"/>
      <c r="R1157" s="113"/>
      <c r="S1157" s="113"/>
      <c r="T1157" s="113"/>
      <c r="U1157" s="113"/>
      <c r="V1157" s="113"/>
      <c r="W1157" s="113"/>
      <c r="X1157" s="113"/>
      <c r="Y1157" s="113"/>
      <c r="Z1157" s="113"/>
      <c r="AD1157" s="113"/>
      <c r="AE1157" s="113"/>
      <c r="AF1157" s="113"/>
      <c r="AG1157" s="113"/>
      <c r="AH1157" s="113"/>
      <c r="AI1157" s="113"/>
      <c r="AJ1157" s="113"/>
      <c r="AK1157" s="113"/>
      <c r="AL1157" s="113"/>
      <c r="AM1157" s="113"/>
      <c r="AQ1157" s="113"/>
      <c r="AS1157" s="113"/>
      <c r="AT1157" s="113"/>
      <c r="AU1157" s="113"/>
      <c r="AV1157" s="113"/>
    </row>
    <row r="1158" spans="4:48">
      <c r="D1158" s="113"/>
      <c r="E1158" s="113"/>
      <c r="F1158" s="113"/>
      <c r="G1158" s="113"/>
      <c r="H1158" s="113"/>
      <c r="I1158" s="113"/>
      <c r="J1158" s="113"/>
      <c r="K1158" s="113"/>
      <c r="L1158" s="113"/>
      <c r="M1158" s="113"/>
      <c r="Q1158" s="113"/>
      <c r="R1158" s="113"/>
      <c r="S1158" s="113"/>
      <c r="T1158" s="113"/>
      <c r="U1158" s="113"/>
      <c r="V1158" s="113"/>
      <c r="W1158" s="113"/>
      <c r="X1158" s="113"/>
      <c r="Y1158" s="113"/>
      <c r="Z1158" s="113"/>
      <c r="AD1158" s="113"/>
      <c r="AE1158" s="113"/>
      <c r="AF1158" s="113"/>
      <c r="AG1158" s="113"/>
      <c r="AH1158" s="113"/>
      <c r="AI1158" s="113"/>
      <c r="AJ1158" s="113"/>
      <c r="AK1158" s="113"/>
      <c r="AL1158" s="113"/>
      <c r="AM1158" s="113"/>
      <c r="AQ1158" s="113"/>
      <c r="AS1158" s="113"/>
      <c r="AT1158" s="113"/>
      <c r="AU1158" s="113"/>
      <c r="AV1158" s="113"/>
    </row>
    <row r="1159" spans="4:48">
      <c r="D1159" s="113"/>
      <c r="E1159" s="113"/>
      <c r="F1159" s="113"/>
      <c r="G1159" s="113"/>
      <c r="H1159" s="113"/>
      <c r="I1159" s="113"/>
      <c r="J1159" s="113"/>
      <c r="K1159" s="113"/>
      <c r="L1159" s="113"/>
      <c r="M1159" s="113"/>
      <c r="Q1159" s="113"/>
      <c r="R1159" s="113"/>
      <c r="S1159" s="113"/>
      <c r="T1159" s="113"/>
      <c r="U1159" s="113"/>
      <c r="V1159" s="113"/>
      <c r="W1159" s="113"/>
      <c r="X1159" s="113"/>
      <c r="Y1159" s="113"/>
      <c r="Z1159" s="113"/>
      <c r="AD1159" s="113"/>
      <c r="AE1159" s="113"/>
      <c r="AF1159" s="113"/>
      <c r="AG1159" s="113"/>
      <c r="AH1159" s="113"/>
      <c r="AI1159" s="113"/>
      <c r="AJ1159" s="113"/>
      <c r="AK1159" s="113"/>
      <c r="AL1159" s="113"/>
      <c r="AM1159" s="113"/>
      <c r="AQ1159" s="113"/>
      <c r="AS1159" s="113"/>
      <c r="AT1159" s="113"/>
      <c r="AU1159" s="113"/>
      <c r="AV1159" s="113"/>
    </row>
    <row r="1160" spans="4:48">
      <c r="D1160" s="113"/>
      <c r="E1160" s="113"/>
      <c r="F1160" s="113"/>
      <c r="G1160" s="113"/>
      <c r="H1160" s="113"/>
      <c r="I1160" s="113"/>
      <c r="J1160" s="113"/>
      <c r="K1160" s="113"/>
      <c r="L1160" s="113"/>
      <c r="M1160" s="113"/>
      <c r="Q1160" s="113"/>
      <c r="R1160" s="113"/>
      <c r="S1160" s="113"/>
      <c r="T1160" s="113"/>
      <c r="U1160" s="113"/>
      <c r="V1160" s="113"/>
      <c r="W1160" s="113"/>
      <c r="X1160" s="113"/>
      <c r="Y1160" s="113"/>
      <c r="Z1160" s="113"/>
      <c r="AD1160" s="113"/>
      <c r="AE1160" s="113"/>
      <c r="AF1160" s="113"/>
      <c r="AG1160" s="113"/>
      <c r="AH1160" s="113"/>
      <c r="AI1160" s="113"/>
      <c r="AJ1160" s="113"/>
      <c r="AK1160" s="113"/>
      <c r="AL1160" s="113"/>
      <c r="AM1160" s="113"/>
      <c r="AQ1160" s="113"/>
      <c r="AS1160" s="113"/>
      <c r="AT1160" s="113"/>
      <c r="AU1160" s="113"/>
      <c r="AV1160" s="113"/>
    </row>
    <row r="1161" spans="4:48">
      <c r="D1161" s="113"/>
      <c r="E1161" s="113"/>
      <c r="F1161" s="113"/>
      <c r="G1161" s="113"/>
      <c r="H1161" s="113"/>
      <c r="I1161" s="113"/>
      <c r="J1161" s="113"/>
      <c r="K1161" s="113"/>
      <c r="L1161" s="113"/>
      <c r="M1161" s="113"/>
      <c r="Q1161" s="113"/>
      <c r="R1161" s="113"/>
      <c r="S1161" s="113"/>
      <c r="T1161" s="113"/>
      <c r="U1161" s="113"/>
      <c r="V1161" s="113"/>
      <c r="W1161" s="113"/>
      <c r="X1161" s="113"/>
      <c r="Y1161" s="113"/>
      <c r="Z1161" s="113"/>
      <c r="AD1161" s="113"/>
      <c r="AE1161" s="113"/>
      <c r="AF1161" s="113"/>
      <c r="AG1161" s="113"/>
      <c r="AH1161" s="113"/>
      <c r="AI1161" s="113"/>
      <c r="AJ1161" s="113"/>
      <c r="AK1161" s="113"/>
      <c r="AL1161" s="113"/>
      <c r="AM1161" s="113"/>
      <c r="AQ1161" s="113"/>
      <c r="AS1161" s="113"/>
      <c r="AT1161" s="113"/>
      <c r="AU1161" s="113"/>
      <c r="AV1161" s="113"/>
    </row>
    <row r="1162" spans="4:48">
      <c r="D1162" s="113"/>
      <c r="E1162" s="113"/>
      <c r="F1162" s="113"/>
      <c r="G1162" s="113"/>
      <c r="H1162" s="113"/>
      <c r="I1162" s="113"/>
      <c r="J1162" s="113"/>
      <c r="K1162" s="113"/>
      <c r="L1162" s="113"/>
      <c r="M1162" s="113"/>
      <c r="Q1162" s="113"/>
      <c r="R1162" s="113"/>
      <c r="S1162" s="113"/>
      <c r="T1162" s="113"/>
      <c r="U1162" s="113"/>
      <c r="V1162" s="113"/>
      <c r="W1162" s="113"/>
      <c r="X1162" s="113"/>
      <c r="Y1162" s="113"/>
      <c r="Z1162" s="113"/>
      <c r="AD1162" s="113"/>
      <c r="AE1162" s="113"/>
      <c r="AF1162" s="113"/>
      <c r="AG1162" s="113"/>
      <c r="AH1162" s="113"/>
      <c r="AI1162" s="113"/>
      <c r="AJ1162" s="113"/>
      <c r="AK1162" s="113"/>
      <c r="AL1162" s="113"/>
      <c r="AM1162" s="113"/>
      <c r="AQ1162" s="113"/>
      <c r="AS1162" s="113"/>
      <c r="AT1162" s="113"/>
      <c r="AU1162" s="113"/>
      <c r="AV1162" s="113"/>
    </row>
    <row r="1163" spans="4:48">
      <c r="D1163" s="113"/>
      <c r="E1163" s="113"/>
      <c r="F1163" s="113"/>
      <c r="G1163" s="113"/>
      <c r="H1163" s="113"/>
      <c r="I1163" s="113"/>
      <c r="J1163" s="113"/>
      <c r="K1163" s="113"/>
      <c r="L1163" s="113"/>
      <c r="M1163" s="113"/>
      <c r="Q1163" s="113"/>
      <c r="R1163" s="113"/>
      <c r="S1163" s="113"/>
      <c r="T1163" s="113"/>
      <c r="U1163" s="113"/>
      <c r="V1163" s="113"/>
      <c r="W1163" s="113"/>
      <c r="X1163" s="113"/>
      <c r="Y1163" s="113"/>
      <c r="Z1163" s="113"/>
      <c r="AD1163" s="113"/>
      <c r="AE1163" s="113"/>
      <c r="AF1163" s="113"/>
      <c r="AG1163" s="113"/>
      <c r="AH1163" s="113"/>
      <c r="AI1163" s="113"/>
      <c r="AJ1163" s="113"/>
      <c r="AK1163" s="113"/>
      <c r="AL1163" s="113"/>
      <c r="AM1163" s="113"/>
      <c r="AQ1163" s="113"/>
      <c r="AS1163" s="113"/>
      <c r="AT1163" s="113"/>
      <c r="AU1163" s="113"/>
      <c r="AV1163" s="113"/>
    </row>
    <row r="1164" spans="4:48">
      <c r="D1164" s="113"/>
      <c r="E1164" s="113"/>
      <c r="F1164" s="113"/>
      <c r="G1164" s="113"/>
      <c r="H1164" s="113"/>
      <c r="I1164" s="113"/>
      <c r="J1164" s="113"/>
      <c r="K1164" s="113"/>
      <c r="L1164" s="113"/>
      <c r="M1164" s="113"/>
      <c r="Q1164" s="113"/>
      <c r="R1164" s="113"/>
      <c r="S1164" s="113"/>
      <c r="T1164" s="113"/>
      <c r="U1164" s="113"/>
      <c r="V1164" s="113"/>
      <c r="W1164" s="113"/>
      <c r="X1164" s="113"/>
      <c r="Y1164" s="113"/>
      <c r="Z1164" s="113"/>
      <c r="AD1164" s="113"/>
      <c r="AE1164" s="113"/>
      <c r="AF1164" s="113"/>
      <c r="AG1164" s="113"/>
      <c r="AH1164" s="113"/>
      <c r="AI1164" s="113"/>
      <c r="AJ1164" s="113"/>
      <c r="AK1164" s="113"/>
      <c r="AL1164" s="113"/>
      <c r="AM1164" s="113"/>
      <c r="AQ1164" s="113"/>
      <c r="AS1164" s="113"/>
      <c r="AT1164" s="113"/>
      <c r="AU1164" s="113"/>
      <c r="AV1164" s="113"/>
    </row>
    <row r="1165" spans="4:48">
      <c r="D1165" s="113"/>
      <c r="E1165" s="113"/>
      <c r="F1165" s="113"/>
      <c r="G1165" s="113"/>
      <c r="H1165" s="113"/>
      <c r="I1165" s="113"/>
      <c r="J1165" s="113"/>
      <c r="K1165" s="113"/>
      <c r="L1165" s="113"/>
      <c r="M1165" s="113"/>
      <c r="Q1165" s="113"/>
      <c r="R1165" s="113"/>
      <c r="S1165" s="113"/>
      <c r="T1165" s="113"/>
      <c r="U1165" s="113"/>
      <c r="V1165" s="113"/>
      <c r="W1165" s="113"/>
      <c r="X1165" s="113"/>
      <c r="Y1165" s="113"/>
      <c r="Z1165" s="113"/>
      <c r="AD1165" s="113"/>
      <c r="AE1165" s="113"/>
      <c r="AF1165" s="113"/>
      <c r="AG1165" s="113"/>
      <c r="AH1165" s="113"/>
      <c r="AI1165" s="113"/>
      <c r="AJ1165" s="113"/>
      <c r="AK1165" s="113"/>
      <c r="AL1165" s="113"/>
      <c r="AM1165" s="113"/>
      <c r="AQ1165" s="113"/>
      <c r="AS1165" s="113"/>
      <c r="AT1165" s="113"/>
      <c r="AU1165" s="113"/>
      <c r="AV1165" s="113"/>
    </row>
    <row r="1166" spans="4:48">
      <c r="D1166" s="113"/>
      <c r="E1166" s="113"/>
      <c r="F1166" s="113"/>
      <c r="G1166" s="113"/>
      <c r="H1166" s="113"/>
      <c r="I1166" s="113"/>
      <c r="J1166" s="113"/>
      <c r="K1166" s="113"/>
      <c r="L1166" s="113"/>
      <c r="M1166" s="113"/>
      <c r="Q1166" s="113"/>
      <c r="R1166" s="113"/>
      <c r="S1166" s="113"/>
      <c r="T1166" s="113"/>
      <c r="U1166" s="113"/>
      <c r="V1166" s="113"/>
      <c r="W1166" s="113"/>
      <c r="X1166" s="113"/>
      <c r="Y1166" s="113"/>
      <c r="Z1166" s="113"/>
      <c r="AD1166" s="113"/>
      <c r="AE1166" s="113"/>
      <c r="AF1166" s="113"/>
      <c r="AG1166" s="113"/>
      <c r="AH1166" s="113"/>
      <c r="AI1166" s="113"/>
      <c r="AJ1166" s="113"/>
      <c r="AK1166" s="113"/>
      <c r="AL1166" s="113"/>
      <c r="AM1166" s="113"/>
      <c r="AQ1166" s="113"/>
      <c r="AS1166" s="113"/>
      <c r="AT1166" s="113"/>
      <c r="AU1166" s="113"/>
      <c r="AV1166" s="113"/>
    </row>
    <row r="1167" spans="4:48">
      <c r="D1167" s="113"/>
      <c r="E1167" s="113"/>
      <c r="F1167" s="113"/>
      <c r="G1167" s="113"/>
      <c r="H1167" s="113"/>
      <c r="I1167" s="113"/>
      <c r="J1167" s="113"/>
      <c r="K1167" s="113"/>
      <c r="L1167" s="113"/>
      <c r="M1167" s="113"/>
      <c r="Q1167" s="113"/>
      <c r="R1167" s="113"/>
      <c r="S1167" s="113"/>
      <c r="T1167" s="113"/>
      <c r="U1167" s="113"/>
      <c r="V1167" s="113"/>
      <c r="W1167" s="113"/>
      <c r="X1167" s="113"/>
      <c r="Y1167" s="113"/>
      <c r="Z1167" s="113"/>
      <c r="AD1167" s="113"/>
      <c r="AE1167" s="113"/>
      <c r="AF1167" s="113"/>
      <c r="AG1167" s="113"/>
      <c r="AH1167" s="113"/>
      <c r="AI1167" s="113"/>
      <c r="AJ1167" s="113"/>
      <c r="AK1167" s="113"/>
      <c r="AL1167" s="113"/>
      <c r="AM1167" s="113"/>
      <c r="AQ1167" s="113"/>
      <c r="AS1167" s="113"/>
      <c r="AT1167" s="113"/>
      <c r="AU1167" s="113"/>
      <c r="AV1167" s="113"/>
    </row>
    <row r="1168" spans="4:48">
      <c r="D1168" s="113"/>
      <c r="E1168" s="113"/>
      <c r="F1168" s="113"/>
      <c r="G1168" s="113"/>
      <c r="H1168" s="113"/>
      <c r="I1168" s="113"/>
      <c r="J1168" s="113"/>
      <c r="K1168" s="113"/>
      <c r="L1168" s="113"/>
      <c r="M1168" s="113"/>
      <c r="Q1168" s="113"/>
      <c r="R1168" s="113"/>
      <c r="S1168" s="113"/>
      <c r="T1168" s="113"/>
      <c r="U1168" s="113"/>
      <c r="V1168" s="113"/>
      <c r="W1168" s="113"/>
      <c r="X1168" s="113"/>
      <c r="Y1168" s="113"/>
      <c r="Z1168" s="113"/>
      <c r="AD1168" s="113"/>
      <c r="AE1168" s="113"/>
      <c r="AF1168" s="113"/>
      <c r="AG1168" s="113"/>
      <c r="AH1168" s="113"/>
      <c r="AI1168" s="113"/>
      <c r="AJ1168" s="113"/>
      <c r="AK1168" s="113"/>
      <c r="AL1168" s="113"/>
      <c r="AM1168" s="113"/>
      <c r="AQ1168" s="113"/>
      <c r="AS1168" s="113"/>
      <c r="AT1168" s="113"/>
      <c r="AU1168" s="113"/>
      <c r="AV1168" s="113"/>
    </row>
    <row r="1169" spans="4:48">
      <c r="D1169" s="113"/>
      <c r="E1169" s="113"/>
      <c r="F1169" s="113"/>
      <c r="G1169" s="113"/>
      <c r="H1169" s="113"/>
      <c r="I1169" s="113"/>
      <c r="J1169" s="113"/>
      <c r="K1169" s="113"/>
      <c r="L1169" s="113"/>
      <c r="M1169" s="113"/>
      <c r="Q1169" s="113"/>
      <c r="R1169" s="113"/>
      <c r="S1169" s="113"/>
      <c r="T1169" s="113"/>
      <c r="U1169" s="113"/>
      <c r="V1169" s="113"/>
      <c r="W1169" s="113"/>
      <c r="X1169" s="113"/>
      <c r="Y1169" s="113"/>
      <c r="Z1169" s="113"/>
      <c r="AD1169" s="113"/>
      <c r="AE1169" s="113"/>
      <c r="AF1169" s="113"/>
      <c r="AG1169" s="113"/>
      <c r="AH1169" s="113"/>
      <c r="AI1169" s="113"/>
      <c r="AJ1169" s="113"/>
      <c r="AK1169" s="113"/>
      <c r="AL1169" s="113"/>
      <c r="AM1169" s="113"/>
      <c r="AQ1169" s="113"/>
      <c r="AS1169" s="113"/>
      <c r="AT1169" s="113"/>
      <c r="AU1169" s="113"/>
      <c r="AV1169" s="113"/>
    </row>
    <row r="1170" spans="4:48">
      <c r="D1170" s="113"/>
      <c r="E1170" s="113"/>
      <c r="F1170" s="113"/>
      <c r="G1170" s="113"/>
      <c r="H1170" s="113"/>
      <c r="I1170" s="113"/>
      <c r="J1170" s="113"/>
      <c r="K1170" s="113"/>
      <c r="L1170" s="113"/>
      <c r="M1170" s="113"/>
      <c r="Q1170" s="113"/>
      <c r="R1170" s="113"/>
      <c r="S1170" s="113"/>
      <c r="T1170" s="113"/>
      <c r="U1170" s="113"/>
      <c r="V1170" s="113"/>
      <c r="W1170" s="113"/>
      <c r="X1170" s="113"/>
      <c r="Y1170" s="113"/>
      <c r="Z1170" s="113"/>
      <c r="AD1170" s="113"/>
      <c r="AE1170" s="113"/>
      <c r="AF1170" s="113"/>
      <c r="AG1170" s="113"/>
      <c r="AH1170" s="113"/>
      <c r="AI1170" s="113"/>
      <c r="AJ1170" s="113"/>
      <c r="AK1170" s="113"/>
      <c r="AL1170" s="113"/>
      <c r="AM1170" s="113"/>
      <c r="AQ1170" s="113"/>
      <c r="AS1170" s="113"/>
      <c r="AT1170" s="113"/>
      <c r="AU1170" s="113"/>
      <c r="AV1170" s="113"/>
    </row>
    <row r="1171" spans="4:48">
      <c r="D1171" s="113"/>
      <c r="E1171" s="113"/>
      <c r="F1171" s="113"/>
      <c r="G1171" s="113"/>
      <c r="H1171" s="113"/>
      <c r="I1171" s="113"/>
      <c r="J1171" s="113"/>
      <c r="K1171" s="113"/>
      <c r="L1171" s="113"/>
      <c r="M1171" s="113"/>
      <c r="Q1171" s="113"/>
      <c r="R1171" s="113"/>
      <c r="S1171" s="113"/>
      <c r="T1171" s="113"/>
      <c r="U1171" s="113"/>
      <c r="V1171" s="113"/>
      <c r="W1171" s="113"/>
      <c r="X1171" s="113"/>
      <c r="Y1171" s="113"/>
      <c r="Z1171" s="113"/>
      <c r="AD1171" s="113"/>
      <c r="AE1171" s="113"/>
      <c r="AF1171" s="113"/>
      <c r="AG1171" s="113"/>
      <c r="AH1171" s="113"/>
      <c r="AI1171" s="113"/>
      <c r="AJ1171" s="113"/>
      <c r="AK1171" s="113"/>
      <c r="AL1171" s="113"/>
      <c r="AM1171" s="113"/>
      <c r="AQ1171" s="113"/>
      <c r="AS1171" s="113"/>
      <c r="AT1171" s="113"/>
      <c r="AU1171" s="113"/>
      <c r="AV1171" s="113"/>
    </row>
    <row r="1172" spans="4:48">
      <c r="D1172" s="113"/>
      <c r="E1172" s="113"/>
      <c r="F1172" s="113"/>
      <c r="G1172" s="113"/>
      <c r="H1172" s="113"/>
      <c r="I1172" s="113"/>
      <c r="J1172" s="113"/>
      <c r="K1172" s="113"/>
      <c r="L1172" s="113"/>
      <c r="M1172" s="113"/>
      <c r="Q1172" s="113"/>
      <c r="R1172" s="113"/>
      <c r="S1172" s="113"/>
      <c r="T1172" s="113"/>
      <c r="U1172" s="113"/>
      <c r="V1172" s="113"/>
      <c r="W1172" s="113"/>
      <c r="X1172" s="113"/>
      <c r="Y1172" s="113"/>
      <c r="Z1172" s="113"/>
      <c r="AD1172" s="113"/>
      <c r="AE1172" s="113"/>
      <c r="AF1172" s="113"/>
      <c r="AG1172" s="113"/>
      <c r="AH1172" s="113"/>
      <c r="AI1172" s="113"/>
      <c r="AJ1172" s="113"/>
      <c r="AK1172" s="113"/>
      <c r="AL1172" s="113"/>
      <c r="AM1172" s="113"/>
      <c r="AQ1172" s="113"/>
      <c r="AS1172" s="113"/>
      <c r="AT1172" s="113"/>
      <c r="AU1172" s="113"/>
      <c r="AV1172" s="113"/>
    </row>
    <row r="1173" spans="4:48">
      <c r="D1173" s="113"/>
      <c r="E1173" s="113"/>
      <c r="F1173" s="113"/>
      <c r="G1173" s="113"/>
      <c r="H1173" s="113"/>
      <c r="I1173" s="113"/>
      <c r="J1173" s="113"/>
      <c r="K1173" s="113"/>
      <c r="L1173" s="113"/>
      <c r="M1173" s="113"/>
      <c r="Q1173" s="113"/>
      <c r="R1173" s="113"/>
      <c r="S1173" s="113"/>
      <c r="T1173" s="113"/>
      <c r="U1173" s="113"/>
      <c r="V1173" s="113"/>
      <c r="W1173" s="113"/>
      <c r="X1173" s="113"/>
      <c r="Y1173" s="113"/>
      <c r="Z1173" s="113"/>
      <c r="AD1173" s="113"/>
      <c r="AE1173" s="113"/>
      <c r="AF1173" s="113"/>
      <c r="AG1173" s="113"/>
      <c r="AH1173" s="113"/>
      <c r="AI1173" s="113"/>
      <c r="AJ1173" s="113"/>
      <c r="AK1173" s="113"/>
      <c r="AL1173" s="113"/>
      <c r="AM1173" s="113"/>
      <c r="AQ1173" s="113"/>
      <c r="AS1173" s="113"/>
      <c r="AT1173" s="113"/>
      <c r="AU1173" s="113"/>
      <c r="AV1173" s="113"/>
    </row>
    <row r="1174" spans="4:48">
      <c r="D1174" s="113"/>
      <c r="E1174" s="113"/>
      <c r="F1174" s="113"/>
      <c r="G1174" s="113"/>
      <c r="H1174" s="113"/>
      <c r="I1174" s="113"/>
      <c r="J1174" s="113"/>
      <c r="K1174" s="113"/>
      <c r="L1174" s="113"/>
      <c r="M1174" s="113"/>
      <c r="Q1174" s="113"/>
      <c r="R1174" s="113"/>
      <c r="S1174" s="113"/>
      <c r="T1174" s="113"/>
      <c r="U1174" s="113"/>
      <c r="V1174" s="113"/>
      <c r="W1174" s="113"/>
      <c r="X1174" s="113"/>
      <c r="Y1174" s="113"/>
      <c r="Z1174" s="113"/>
      <c r="AD1174" s="113"/>
      <c r="AE1174" s="113"/>
      <c r="AF1174" s="113"/>
      <c r="AG1174" s="113"/>
      <c r="AH1174" s="113"/>
      <c r="AI1174" s="113"/>
      <c r="AJ1174" s="113"/>
      <c r="AK1174" s="113"/>
      <c r="AL1174" s="113"/>
      <c r="AM1174" s="113"/>
      <c r="AQ1174" s="113"/>
      <c r="AS1174" s="113"/>
      <c r="AT1174" s="113"/>
      <c r="AU1174" s="113"/>
      <c r="AV1174" s="113"/>
    </row>
    <row r="1175" spans="4:48">
      <c r="D1175" s="113"/>
      <c r="E1175" s="113"/>
      <c r="F1175" s="113"/>
      <c r="G1175" s="113"/>
      <c r="H1175" s="113"/>
      <c r="I1175" s="113"/>
      <c r="J1175" s="113"/>
      <c r="K1175" s="113"/>
      <c r="L1175" s="113"/>
      <c r="M1175" s="113"/>
      <c r="Q1175" s="113"/>
      <c r="R1175" s="113"/>
      <c r="S1175" s="113"/>
      <c r="T1175" s="113"/>
      <c r="U1175" s="113"/>
      <c r="V1175" s="113"/>
      <c r="W1175" s="113"/>
      <c r="X1175" s="113"/>
      <c r="Y1175" s="113"/>
      <c r="Z1175" s="113"/>
      <c r="AD1175" s="113"/>
      <c r="AE1175" s="113"/>
      <c r="AF1175" s="113"/>
      <c r="AG1175" s="113"/>
      <c r="AH1175" s="113"/>
      <c r="AI1175" s="113"/>
      <c r="AJ1175" s="113"/>
      <c r="AK1175" s="113"/>
      <c r="AL1175" s="113"/>
      <c r="AM1175" s="113"/>
      <c r="AQ1175" s="113"/>
      <c r="AS1175" s="113"/>
      <c r="AT1175" s="113"/>
      <c r="AU1175" s="113"/>
      <c r="AV1175" s="113"/>
    </row>
    <row r="1176" spans="4:48">
      <c r="D1176" s="113"/>
      <c r="E1176" s="113"/>
      <c r="F1176" s="113"/>
      <c r="G1176" s="113"/>
      <c r="H1176" s="113"/>
      <c r="I1176" s="113"/>
      <c r="J1176" s="113"/>
      <c r="K1176" s="113"/>
      <c r="L1176" s="113"/>
      <c r="M1176" s="113"/>
      <c r="Q1176" s="113"/>
      <c r="R1176" s="113"/>
      <c r="S1176" s="113"/>
      <c r="T1176" s="113"/>
      <c r="U1176" s="113"/>
      <c r="V1176" s="113"/>
      <c r="W1176" s="113"/>
      <c r="X1176" s="113"/>
      <c r="Y1176" s="113"/>
      <c r="Z1176" s="113"/>
      <c r="AD1176" s="113"/>
      <c r="AE1176" s="113"/>
      <c r="AF1176" s="113"/>
      <c r="AG1176" s="113"/>
      <c r="AH1176" s="113"/>
      <c r="AI1176" s="113"/>
      <c r="AJ1176" s="113"/>
      <c r="AK1176" s="113"/>
      <c r="AL1176" s="113"/>
      <c r="AM1176" s="113"/>
      <c r="AQ1176" s="113"/>
      <c r="AS1176" s="113"/>
      <c r="AT1176" s="113"/>
      <c r="AU1176" s="113"/>
      <c r="AV1176" s="113"/>
    </row>
    <row r="1177" spans="4:48">
      <c r="D1177" s="113"/>
      <c r="E1177" s="113"/>
      <c r="F1177" s="113"/>
      <c r="G1177" s="113"/>
      <c r="H1177" s="113"/>
      <c r="I1177" s="113"/>
      <c r="J1177" s="113"/>
      <c r="K1177" s="113"/>
      <c r="L1177" s="113"/>
      <c r="M1177" s="113"/>
      <c r="Q1177" s="113"/>
      <c r="R1177" s="113"/>
      <c r="S1177" s="113"/>
      <c r="T1177" s="113"/>
      <c r="U1177" s="113"/>
      <c r="V1177" s="113"/>
      <c r="W1177" s="113"/>
      <c r="X1177" s="113"/>
      <c r="Y1177" s="113"/>
      <c r="Z1177" s="113"/>
      <c r="AD1177" s="113"/>
      <c r="AE1177" s="113"/>
      <c r="AF1177" s="113"/>
      <c r="AG1177" s="113"/>
      <c r="AH1177" s="113"/>
      <c r="AI1177" s="113"/>
      <c r="AJ1177" s="113"/>
      <c r="AK1177" s="113"/>
      <c r="AL1177" s="113"/>
      <c r="AM1177" s="113"/>
      <c r="AQ1177" s="113"/>
      <c r="AS1177" s="113"/>
      <c r="AT1177" s="113"/>
      <c r="AU1177" s="113"/>
      <c r="AV1177" s="113"/>
    </row>
    <row r="1178" spans="4:48">
      <c r="D1178" s="113"/>
      <c r="E1178" s="113"/>
      <c r="F1178" s="113"/>
      <c r="G1178" s="113"/>
      <c r="H1178" s="113"/>
      <c r="I1178" s="113"/>
      <c r="J1178" s="113"/>
      <c r="K1178" s="113"/>
      <c r="L1178" s="113"/>
      <c r="M1178" s="113"/>
      <c r="Q1178" s="113"/>
      <c r="R1178" s="113"/>
      <c r="S1178" s="113"/>
      <c r="T1178" s="113"/>
      <c r="U1178" s="113"/>
      <c r="V1178" s="113"/>
      <c r="W1178" s="113"/>
      <c r="X1178" s="113"/>
      <c r="Y1178" s="113"/>
      <c r="Z1178" s="113"/>
      <c r="AD1178" s="113"/>
      <c r="AE1178" s="113"/>
      <c r="AF1178" s="113"/>
      <c r="AG1178" s="113"/>
      <c r="AH1178" s="113"/>
      <c r="AI1178" s="113"/>
      <c r="AJ1178" s="113"/>
      <c r="AK1178" s="113"/>
      <c r="AL1178" s="113"/>
      <c r="AM1178" s="113"/>
      <c r="AQ1178" s="113"/>
      <c r="AS1178" s="113"/>
      <c r="AT1178" s="113"/>
      <c r="AU1178" s="113"/>
      <c r="AV1178" s="113"/>
    </row>
    <row r="1179" spans="4:48">
      <c r="D1179" s="113"/>
      <c r="E1179" s="113"/>
      <c r="F1179" s="113"/>
      <c r="G1179" s="113"/>
      <c r="H1179" s="113"/>
      <c r="I1179" s="113"/>
      <c r="J1179" s="113"/>
      <c r="K1179" s="113"/>
      <c r="L1179" s="113"/>
      <c r="M1179" s="113"/>
      <c r="Q1179" s="113"/>
      <c r="R1179" s="113"/>
      <c r="S1179" s="113"/>
      <c r="T1179" s="113"/>
      <c r="U1179" s="113"/>
      <c r="V1179" s="113"/>
      <c r="W1179" s="113"/>
      <c r="X1179" s="113"/>
      <c r="Y1179" s="113"/>
      <c r="Z1179" s="113"/>
      <c r="AD1179" s="113"/>
      <c r="AE1179" s="113"/>
      <c r="AF1179" s="113"/>
      <c r="AG1179" s="113"/>
      <c r="AH1179" s="113"/>
      <c r="AI1179" s="113"/>
      <c r="AJ1179" s="113"/>
      <c r="AK1179" s="113"/>
      <c r="AL1179" s="113"/>
      <c r="AM1179" s="113"/>
      <c r="AQ1179" s="113"/>
      <c r="AS1179" s="113"/>
      <c r="AT1179" s="113"/>
      <c r="AU1179" s="113"/>
      <c r="AV1179" s="113"/>
    </row>
    <row r="1180" spans="4:48">
      <c r="D1180" s="113"/>
      <c r="E1180" s="113"/>
      <c r="F1180" s="113"/>
      <c r="G1180" s="113"/>
      <c r="H1180" s="113"/>
      <c r="I1180" s="113"/>
      <c r="J1180" s="113"/>
      <c r="K1180" s="113"/>
      <c r="L1180" s="113"/>
      <c r="M1180" s="113"/>
      <c r="Q1180" s="113"/>
      <c r="R1180" s="113"/>
      <c r="S1180" s="113"/>
      <c r="T1180" s="113"/>
      <c r="U1180" s="113"/>
      <c r="V1180" s="113"/>
      <c r="W1180" s="113"/>
      <c r="X1180" s="113"/>
      <c r="Y1180" s="113"/>
      <c r="Z1180" s="113"/>
      <c r="AD1180" s="113"/>
      <c r="AE1180" s="113"/>
      <c r="AF1180" s="113"/>
      <c r="AG1180" s="113"/>
      <c r="AH1180" s="113"/>
      <c r="AI1180" s="113"/>
      <c r="AJ1180" s="113"/>
      <c r="AK1180" s="113"/>
      <c r="AL1180" s="113"/>
      <c r="AM1180" s="113"/>
      <c r="AQ1180" s="113"/>
      <c r="AS1180" s="113"/>
      <c r="AT1180" s="113"/>
      <c r="AU1180" s="113"/>
      <c r="AV1180" s="113"/>
    </row>
    <row r="1181" spans="4:48">
      <c r="D1181" s="113"/>
      <c r="E1181" s="113"/>
      <c r="F1181" s="113"/>
      <c r="G1181" s="113"/>
      <c r="H1181" s="113"/>
      <c r="I1181" s="113"/>
      <c r="J1181" s="113"/>
      <c r="K1181" s="113"/>
      <c r="L1181" s="113"/>
      <c r="M1181" s="113"/>
      <c r="Q1181" s="113"/>
      <c r="R1181" s="113"/>
      <c r="S1181" s="113"/>
      <c r="T1181" s="113"/>
      <c r="U1181" s="113"/>
      <c r="V1181" s="113"/>
      <c r="W1181" s="113"/>
      <c r="X1181" s="113"/>
      <c r="Y1181" s="113"/>
      <c r="Z1181" s="113"/>
      <c r="AD1181" s="113"/>
      <c r="AE1181" s="113"/>
      <c r="AF1181" s="113"/>
      <c r="AG1181" s="113"/>
      <c r="AH1181" s="113"/>
      <c r="AI1181" s="113"/>
      <c r="AJ1181" s="113"/>
      <c r="AK1181" s="113"/>
      <c r="AL1181" s="113"/>
      <c r="AM1181" s="113"/>
      <c r="AQ1181" s="113"/>
      <c r="AS1181" s="113"/>
      <c r="AT1181" s="113"/>
      <c r="AU1181" s="113"/>
      <c r="AV1181" s="113"/>
    </row>
    <row r="1182" spans="4:48">
      <c r="D1182" s="113"/>
      <c r="E1182" s="113"/>
      <c r="F1182" s="113"/>
      <c r="G1182" s="113"/>
      <c r="H1182" s="113"/>
      <c r="I1182" s="113"/>
      <c r="J1182" s="113"/>
      <c r="K1182" s="113"/>
      <c r="L1182" s="113"/>
      <c r="M1182" s="113"/>
      <c r="Q1182" s="113"/>
      <c r="R1182" s="113"/>
      <c r="S1182" s="113"/>
      <c r="T1182" s="113"/>
      <c r="U1182" s="113"/>
      <c r="V1182" s="113"/>
      <c r="W1182" s="113"/>
      <c r="X1182" s="113"/>
      <c r="Y1182" s="113"/>
      <c r="Z1182" s="113"/>
      <c r="AD1182" s="113"/>
      <c r="AE1182" s="113"/>
      <c r="AF1182" s="113"/>
      <c r="AG1182" s="113"/>
      <c r="AH1182" s="113"/>
      <c r="AI1182" s="113"/>
      <c r="AJ1182" s="113"/>
      <c r="AK1182" s="113"/>
      <c r="AL1182" s="113"/>
      <c r="AM1182" s="113"/>
      <c r="AQ1182" s="113"/>
      <c r="AS1182" s="113"/>
      <c r="AT1182" s="113"/>
      <c r="AU1182" s="113"/>
      <c r="AV1182" s="113"/>
    </row>
    <row r="1183" spans="4:48">
      <c r="D1183" s="113"/>
      <c r="E1183" s="113"/>
      <c r="F1183" s="113"/>
      <c r="G1183" s="113"/>
      <c r="H1183" s="113"/>
      <c r="I1183" s="113"/>
      <c r="J1183" s="113"/>
      <c r="K1183" s="113"/>
      <c r="L1183" s="113"/>
      <c r="M1183" s="113"/>
      <c r="Q1183" s="113"/>
      <c r="R1183" s="113"/>
      <c r="S1183" s="113"/>
      <c r="T1183" s="113"/>
      <c r="U1183" s="113"/>
      <c r="V1183" s="113"/>
      <c r="W1183" s="113"/>
      <c r="X1183" s="113"/>
      <c r="Y1183" s="113"/>
      <c r="Z1183" s="113"/>
      <c r="AD1183" s="113"/>
      <c r="AE1183" s="113"/>
      <c r="AF1183" s="113"/>
      <c r="AG1183" s="113"/>
      <c r="AH1183" s="113"/>
      <c r="AI1183" s="113"/>
      <c r="AJ1183" s="113"/>
      <c r="AK1183" s="113"/>
      <c r="AL1183" s="113"/>
      <c r="AM1183" s="113"/>
      <c r="AQ1183" s="113"/>
      <c r="AS1183" s="113"/>
      <c r="AT1183" s="113"/>
      <c r="AU1183" s="113"/>
      <c r="AV1183" s="113"/>
    </row>
    <row r="1184" spans="4:48">
      <c r="D1184" s="113"/>
      <c r="E1184" s="113"/>
      <c r="F1184" s="113"/>
      <c r="G1184" s="113"/>
      <c r="H1184" s="113"/>
      <c r="I1184" s="113"/>
      <c r="J1184" s="113"/>
      <c r="K1184" s="113"/>
      <c r="L1184" s="113"/>
      <c r="M1184" s="113"/>
      <c r="Q1184" s="113"/>
      <c r="R1184" s="113"/>
      <c r="S1184" s="113"/>
      <c r="T1184" s="113"/>
      <c r="U1184" s="113"/>
      <c r="V1184" s="113"/>
      <c r="W1184" s="113"/>
      <c r="X1184" s="113"/>
      <c r="Y1184" s="113"/>
      <c r="Z1184" s="113"/>
      <c r="AD1184" s="113"/>
      <c r="AE1184" s="113"/>
      <c r="AF1184" s="113"/>
      <c r="AG1184" s="113"/>
      <c r="AH1184" s="113"/>
      <c r="AI1184" s="113"/>
      <c r="AJ1184" s="113"/>
      <c r="AK1184" s="113"/>
      <c r="AL1184" s="113"/>
      <c r="AM1184" s="113"/>
      <c r="AQ1184" s="113"/>
      <c r="AS1184" s="113"/>
      <c r="AT1184" s="113"/>
      <c r="AU1184" s="113"/>
      <c r="AV1184" s="113"/>
    </row>
    <row r="1185" spans="4:48">
      <c r="D1185" s="113"/>
      <c r="E1185" s="113"/>
      <c r="F1185" s="113"/>
      <c r="G1185" s="113"/>
      <c r="H1185" s="113"/>
      <c r="I1185" s="113"/>
      <c r="J1185" s="113"/>
      <c r="K1185" s="113"/>
      <c r="L1185" s="113"/>
      <c r="M1185" s="113"/>
      <c r="Q1185" s="113"/>
      <c r="R1185" s="113"/>
      <c r="S1185" s="113"/>
      <c r="T1185" s="113"/>
      <c r="U1185" s="113"/>
      <c r="V1185" s="113"/>
      <c r="W1185" s="113"/>
      <c r="X1185" s="113"/>
      <c r="Y1185" s="113"/>
      <c r="Z1185" s="113"/>
      <c r="AD1185" s="113"/>
      <c r="AE1185" s="113"/>
      <c r="AF1185" s="113"/>
      <c r="AG1185" s="113"/>
      <c r="AH1185" s="113"/>
      <c r="AI1185" s="113"/>
      <c r="AJ1185" s="113"/>
      <c r="AK1185" s="113"/>
      <c r="AL1185" s="113"/>
      <c r="AM1185" s="113"/>
      <c r="AQ1185" s="113"/>
      <c r="AS1185" s="113"/>
      <c r="AT1185" s="113"/>
      <c r="AU1185" s="113"/>
      <c r="AV1185" s="113"/>
    </row>
    <row r="1186" spans="4:48">
      <c r="D1186" s="113"/>
      <c r="E1186" s="113"/>
      <c r="F1186" s="113"/>
      <c r="G1186" s="113"/>
      <c r="H1186" s="113"/>
      <c r="I1186" s="113"/>
      <c r="J1186" s="113"/>
      <c r="K1186" s="113"/>
      <c r="L1186" s="113"/>
      <c r="M1186" s="113"/>
      <c r="Q1186" s="113"/>
      <c r="R1186" s="113"/>
      <c r="S1186" s="113"/>
      <c r="T1186" s="113"/>
      <c r="U1186" s="113"/>
      <c r="V1186" s="113"/>
      <c r="W1186" s="113"/>
      <c r="X1186" s="113"/>
      <c r="Y1186" s="113"/>
      <c r="Z1186" s="113"/>
      <c r="AD1186" s="113"/>
      <c r="AE1186" s="113"/>
      <c r="AF1186" s="113"/>
      <c r="AG1186" s="113"/>
      <c r="AH1186" s="113"/>
      <c r="AI1186" s="113"/>
      <c r="AJ1186" s="113"/>
      <c r="AK1186" s="113"/>
      <c r="AL1186" s="113"/>
      <c r="AM1186" s="113"/>
      <c r="AQ1186" s="113"/>
      <c r="AS1186" s="113"/>
      <c r="AT1186" s="113"/>
      <c r="AU1186" s="113"/>
      <c r="AV1186" s="113"/>
    </row>
    <row r="1187" spans="4:48">
      <c r="D1187" s="113"/>
      <c r="E1187" s="113"/>
      <c r="F1187" s="113"/>
      <c r="G1187" s="113"/>
      <c r="H1187" s="113"/>
      <c r="I1187" s="113"/>
      <c r="J1187" s="113"/>
      <c r="K1187" s="113"/>
      <c r="L1187" s="113"/>
      <c r="M1187" s="113"/>
      <c r="Q1187" s="113"/>
      <c r="R1187" s="113"/>
      <c r="S1187" s="113"/>
      <c r="T1187" s="113"/>
      <c r="U1187" s="113"/>
      <c r="V1187" s="113"/>
      <c r="W1187" s="113"/>
      <c r="X1187" s="113"/>
      <c r="Y1187" s="113"/>
      <c r="Z1187" s="113"/>
      <c r="AD1187" s="113"/>
      <c r="AE1187" s="113"/>
      <c r="AF1187" s="113"/>
      <c r="AG1187" s="113"/>
      <c r="AH1187" s="113"/>
      <c r="AI1187" s="113"/>
      <c r="AJ1187" s="113"/>
      <c r="AK1187" s="113"/>
      <c r="AL1187" s="113"/>
      <c r="AM1187" s="113"/>
      <c r="AQ1187" s="113"/>
      <c r="AS1187" s="113"/>
      <c r="AT1187" s="113"/>
      <c r="AU1187" s="113"/>
      <c r="AV1187" s="113"/>
    </row>
    <row r="1188" spans="4:48">
      <c r="D1188" s="113"/>
      <c r="E1188" s="113"/>
      <c r="F1188" s="113"/>
      <c r="G1188" s="113"/>
      <c r="H1188" s="113"/>
      <c r="I1188" s="113"/>
      <c r="J1188" s="113"/>
      <c r="K1188" s="113"/>
      <c r="L1188" s="113"/>
      <c r="M1188" s="113"/>
      <c r="Q1188" s="113"/>
      <c r="R1188" s="113"/>
      <c r="S1188" s="113"/>
      <c r="T1188" s="113"/>
      <c r="U1188" s="113"/>
      <c r="V1188" s="113"/>
      <c r="W1188" s="113"/>
      <c r="X1188" s="113"/>
      <c r="Y1188" s="113"/>
      <c r="Z1188" s="113"/>
      <c r="AD1188" s="113"/>
      <c r="AE1188" s="113"/>
      <c r="AF1188" s="113"/>
      <c r="AG1188" s="113"/>
      <c r="AH1188" s="113"/>
      <c r="AI1188" s="113"/>
      <c r="AJ1188" s="113"/>
      <c r="AK1188" s="113"/>
      <c r="AL1188" s="113"/>
      <c r="AM1188" s="113"/>
      <c r="AQ1188" s="113"/>
      <c r="AS1188" s="113"/>
      <c r="AT1188" s="113"/>
      <c r="AU1188" s="113"/>
      <c r="AV1188" s="113"/>
    </row>
    <row r="1189" spans="4:48">
      <c r="D1189" s="113"/>
      <c r="E1189" s="113"/>
      <c r="F1189" s="113"/>
      <c r="G1189" s="113"/>
      <c r="H1189" s="113"/>
      <c r="I1189" s="113"/>
      <c r="J1189" s="113"/>
      <c r="K1189" s="113"/>
      <c r="L1189" s="113"/>
      <c r="M1189" s="113"/>
      <c r="Q1189" s="113"/>
      <c r="R1189" s="113"/>
      <c r="S1189" s="113"/>
      <c r="T1189" s="113"/>
      <c r="U1189" s="113"/>
      <c r="V1189" s="113"/>
      <c r="W1189" s="113"/>
      <c r="X1189" s="113"/>
      <c r="Y1189" s="113"/>
      <c r="Z1189" s="113"/>
      <c r="AD1189" s="113"/>
      <c r="AE1189" s="113"/>
      <c r="AF1189" s="113"/>
      <c r="AG1189" s="113"/>
      <c r="AH1189" s="113"/>
      <c r="AI1189" s="113"/>
      <c r="AJ1189" s="113"/>
      <c r="AK1189" s="113"/>
      <c r="AL1189" s="113"/>
      <c r="AM1189" s="113"/>
      <c r="AQ1189" s="113"/>
      <c r="AS1189" s="113"/>
      <c r="AT1189" s="113"/>
      <c r="AU1189" s="113"/>
      <c r="AV1189" s="113"/>
    </row>
    <row r="1190" spans="4:48">
      <c r="D1190" s="113"/>
      <c r="E1190" s="113"/>
      <c r="F1190" s="113"/>
      <c r="G1190" s="113"/>
      <c r="H1190" s="113"/>
      <c r="I1190" s="113"/>
      <c r="J1190" s="113"/>
      <c r="K1190" s="113"/>
      <c r="L1190" s="113"/>
      <c r="M1190" s="113"/>
      <c r="Q1190" s="113"/>
      <c r="R1190" s="113"/>
      <c r="S1190" s="113"/>
      <c r="T1190" s="113"/>
      <c r="U1190" s="113"/>
      <c r="V1190" s="113"/>
      <c r="W1190" s="113"/>
      <c r="X1190" s="113"/>
      <c r="Y1190" s="113"/>
      <c r="Z1190" s="113"/>
      <c r="AD1190" s="113"/>
      <c r="AE1190" s="113"/>
      <c r="AF1190" s="113"/>
      <c r="AG1190" s="113"/>
      <c r="AH1190" s="113"/>
      <c r="AI1190" s="113"/>
      <c r="AJ1190" s="113"/>
      <c r="AK1190" s="113"/>
      <c r="AL1190" s="113"/>
      <c r="AM1190" s="113"/>
      <c r="AQ1190" s="113"/>
      <c r="AS1190" s="113"/>
      <c r="AT1190" s="113"/>
      <c r="AU1190" s="113"/>
      <c r="AV1190" s="113"/>
    </row>
    <row r="1191" spans="4:48">
      <c r="D1191" s="113"/>
      <c r="E1191" s="113"/>
      <c r="F1191" s="113"/>
      <c r="G1191" s="113"/>
      <c r="H1191" s="113"/>
      <c r="I1191" s="113"/>
      <c r="J1191" s="113"/>
      <c r="K1191" s="113"/>
      <c r="L1191" s="113"/>
      <c r="M1191" s="113"/>
      <c r="Q1191" s="113"/>
      <c r="R1191" s="113"/>
      <c r="S1191" s="113"/>
      <c r="T1191" s="113"/>
      <c r="U1191" s="113"/>
      <c r="V1191" s="113"/>
      <c r="W1191" s="113"/>
      <c r="X1191" s="113"/>
      <c r="Y1191" s="113"/>
      <c r="Z1191" s="113"/>
      <c r="AD1191" s="113"/>
      <c r="AE1191" s="113"/>
      <c r="AF1191" s="113"/>
      <c r="AG1191" s="113"/>
      <c r="AH1191" s="113"/>
      <c r="AI1191" s="113"/>
      <c r="AJ1191" s="113"/>
      <c r="AK1191" s="113"/>
      <c r="AL1191" s="113"/>
      <c r="AM1191" s="113"/>
      <c r="AQ1191" s="113"/>
      <c r="AS1191" s="113"/>
      <c r="AT1191" s="113"/>
      <c r="AU1191" s="113"/>
      <c r="AV1191" s="113"/>
    </row>
    <row r="1192" spans="4:48">
      <c r="D1192" s="113"/>
      <c r="E1192" s="113"/>
      <c r="F1192" s="113"/>
      <c r="G1192" s="113"/>
      <c r="H1192" s="113"/>
      <c r="I1192" s="113"/>
      <c r="J1192" s="113"/>
      <c r="K1192" s="113"/>
      <c r="L1192" s="113"/>
      <c r="M1192" s="113"/>
      <c r="Q1192" s="113"/>
      <c r="R1192" s="113"/>
      <c r="S1192" s="113"/>
      <c r="T1192" s="113"/>
      <c r="U1192" s="113"/>
      <c r="V1192" s="113"/>
      <c r="W1192" s="113"/>
      <c r="X1192" s="113"/>
      <c r="Y1192" s="113"/>
      <c r="Z1192" s="113"/>
      <c r="AD1192" s="113"/>
      <c r="AE1192" s="113"/>
      <c r="AF1192" s="113"/>
      <c r="AG1192" s="113"/>
      <c r="AH1192" s="113"/>
      <c r="AI1192" s="113"/>
      <c r="AJ1192" s="113"/>
      <c r="AK1192" s="113"/>
      <c r="AL1192" s="113"/>
      <c r="AM1192" s="113"/>
      <c r="AQ1192" s="113"/>
      <c r="AS1192" s="113"/>
      <c r="AT1192" s="113"/>
      <c r="AU1192" s="113"/>
      <c r="AV1192" s="113"/>
    </row>
    <row r="1193" spans="4:48">
      <c r="D1193" s="113"/>
      <c r="E1193" s="113"/>
      <c r="F1193" s="113"/>
      <c r="G1193" s="113"/>
      <c r="H1193" s="113"/>
      <c r="I1193" s="113"/>
      <c r="J1193" s="113"/>
      <c r="K1193" s="113"/>
      <c r="L1193" s="113"/>
      <c r="M1193" s="113"/>
      <c r="Q1193" s="113"/>
      <c r="R1193" s="113"/>
      <c r="S1193" s="113"/>
      <c r="T1193" s="113"/>
      <c r="U1193" s="113"/>
      <c r="V1193" s="113"/>
      <c r="W1193" s="113"/>
      <c r="X1193" s="113"/>
      <c r="Y1193" s="113"/>
      <c r="Z1193" s="113"/>
      <c r="AD1193" s="113"/>
      <c r="AE1193" s="113"/>
      <c r="AF1193" s="113"/>
      <c r="AG1193" s="113"/>
      <c r="AH1193" s="113"/>
      <c r="AI1193" s="113"/>
      <c r="AJ1193" s="113"/>
      <c r="AK1193" s="113"/>
      <c r="AL1193" s="113"/>
      <c r="AM1193" s="113"/>
      <c r="AQ1193" s="113"/>
      <c r="AS1193" s="113"/>
      <c r="AT1193" s="113"/>
      <c r="AU1193" s="113"/>
      <c r="AV1193" s="113"/>
    </row>
    <row r="1194" spans="4:48">
      <c r="D1194" s="113"/>
      <c r="E1194" s="113"/>
      <c r="F1194" s="113"/>
      <c r="G1194" s="113"/>
      <c r="H1194" s="113"/>
      <c r="I1194" s="113"/>
      <c r="J1194" s="113"/>
      <c r="K1194" s="113"/>
      <c r="L1194" s="113"/>
      <c r="M1194" s="113"/>
      <c r="Q1194" s="113"/>
      <c r="R1194" s="113"/>
      <c r="S1194" s="113"/>
      <c r="T1194" s="113"/>
      <c r="U1194" s="113"/>
      <c r="V1194" s="113"/>
      <c r="W1194" s="113"/>
      <c r="X1194" s="113"/>
      <c r="Y1194" s="113"/>
      <c r="Z1194" s="113"/>
      <c r="AD1194" s="113"/>
      <c r="AE1194" s="113"/>
      <c r="AF1194" s="113"/>
      <c r="AG1194" s="113"/>
      <c r="AH1194" s="113"/>
      <c r="AI1194" s="113"/>
      <c r="AJ1194" s="113"/>
      <c r="AK1194" s="113"/>
      <c r="AL1194" s="113"/>
      <c r="AM1194" s="113"/>
      <c r="AQ1194" s="113"/>
      <c r="AS1194" s="113"/>
      <c r="AT1194" s="113"/>
      <c r="AU1194" s="113"/>
      <c r="AV1194" s="113"/>
    </row>
    <row r="1195" spans="4:48">
      <c r="D1195" s="113"/>
      <c r="E1195" s="113"/>
      <c r="F1195" s="113"/>
      <c r="G1195" s="113"/>
      <c r="H1195" s="113"/>
      <c r="I1195" s="113"/>
      <c r="J1195" s="113"/>
      <c r="K1195" s="113"/>
      <c r="L1195" s="113"/>
      <c r="M1195" s="113"/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D1195" s="113"/>
      <c r="AE1195" s="113"/>
      <c r="AF1195" s="113"/>
      <c r="AG1195" s="113"/>
      <c r="AH1195" s="113"/>
      <c r="AI1195" s="113"/>
      <c r="AJ1195" s="113"/>
      <c r="AK1195" s="113"/>
      <c r="AL1195" s="113"/>
      <c r="AM1195" s="113"/>
      <c r="AQ1195" s="113"/>
      <c r="AS1195" s="113"/>
      <c r="AT1195" s="113"/>
      <c r="AU1195" s="113"/>
      <c r="AV1195" s="113"/>
    </row>
    <row r="1196" spans="4:48">
      <c r="D1196" s="113"/>
      <c r="E1196" s="113"/>
      <c r="F1196" s="113"/>
      <c r="G1196" s="113"/>
      <c r="H1196" s="113"/>
      <c r="I1196" s="113"/>
      <c r="J1196" s="113"/>
      <c r="K1196" s="113"/>
      <c r="L1196" s="113"/>
      <c r="M1196" s="113"/>
      <c r="Q1196" s="113"/>
      <c r="R1196" s="113"/>
      <c r="S1196" s="113"/>
      <c r="T1196" s="113"/>
      <c r="U1196" s="113"/>
      <c r="V1196" s="113"/>
      <c r="W1196" s="113"/>
      <c r="X1196" s="113"/>
      <c r="Y1196" s="113"/>
      <c r="Z1196" s="113"/>
      <c r="AD1196" s="113"/>
      <c r="AE1196" s="113"/>
      <c r="AF1196" s="113"/>
      <c r="AG1196" s="113"/>
      <c r="AH1196" s="113"/>
      <c r="AI1196" s="113"/>
      <c r="AJ1196" s="113"/>
      <c r="AK1196" s="113"/>
      <c r="AL1196" s="113"/>
      <c r="AM1196" s="113"/>
      <c r="AQ1196" s="113"/>
      <c r="AS1196" s="113"/>
      <c r="AT1196" s="113"/>
      <c r="AU1196" s="113"/>
      <c r="AV1196" s="113"/>
    </row>
    <row r="1197" spans="4:48">
      <c r="D1197" s="113"/>
      <c r="E1197" s="113"/>
      <c r="F1197" s="113"/>
      <c r="G1197" s="113"/>
      <c r="H1197" s="113"/>
      <c r="I1197" s="113"/>
      <c r="J1197" s="113"/>
      <c r="K1197" s="113"/>
      <c r="L1197" s="113"/>
      <c r="M1197" s="113"/>
      <c r="Q1197" s="113"/>
      <c r="R1197" s="113"/>
      <c r="S1197" s="113"/>
      <c r="T1197" s="113"/>
      <c r="U1197" s="113"/>
      <c r="V1197" s="113"/>
      <c r="W1197" s="113"/>
      <c r="X1197" s="113"/>
      <c r="Y1197" s="113"/>
      <c r="Z1197" s="113"/>
      <c r="AD1197" s="113"/>
      <c r="AE1197" s="113"/>
      <c r="AF1197" s="113"/>
      <c r="AG1197" s="113"/>
      <c r="AH1197" s="113"/>
      <c r="AI1197" s="113"/>
      <c r="AJ1197" s="113"/>
      <c r="AK1197" s="113"/>
      <c r="AL1197" s="113"/>
      <c r="AM1197" s="113"/>
      <c r="AQ1197" s="113"/>
      <c r="AS1197" s="113"/>
      <c r="AT1197" s="113"/>
      <c r="AU1197" s="113"/>
      <c r="AV1197" s="113"/>
    </row>
    <row r="1198" spans="4:48">
      <c r="D1198" s="113"/>
      <c r="E1198" s="113"/>
      <c r="F1198" s="113"/>
      <c r="G1198" s="113"/>
      <c r="H1198" s="113"/>
      <c r="I1198" s="113"/>
      <c r="J1198" s="113"/>
      <c r="K1198" s="113"/>
      <c r="L1198" s="113"/>
      <c r="M1198" s="113"/>
      <c r="Q1198" s="113"/>
      <c r="R1198" s="113"/>
      <c r="S1198" s="113"/>
      <c r="T1198" s="113"/>
      <c r="U1198" s="113"/>
      <c r="V1198" s="113"/>
      <c r="W1198" s="113"/>
      <c r="X1198" s="113"/>
      <c r="Y1198" s="113"/>
      <c r="Z1198" s="113"/>
      <c r="AD1198" s="113"/>
      <c r="AE1198" s="113"/>
      <c r="AF1198" s="113"/>
      <c r="AG1198" s="113"/>
      <c r="AH1198" s="113"/>
      <c r="AI1198" s="113"/>
      <c r="AJ1198" s="113"/>
      <c r="AK1198" s="113"/>
      <c r="AL1198" s="113"/>
      <c r="AM1198" s="113"/>
      <c r="AQ1198" s="113"/>
      <c r="AS1198" s="113"/>
      <c r="AT1198" s="113"/>
      <c r="AU1198" s="113"/>
      <c r="AV1198" s="113"/>
    </row>
    <row r="1199" spans="4:48">
      <c r="D1199" s="113"/>
      <c r="E1199" s="113"/>
      <c r="F1199" s="113"/>
      <c r="G1199" s="113"/>
      <c r="H1199" s="113"/>
      <c r="I1199" s="113"/>
      <c r="J1199" s="113"/>
      <c r="K1199" s="113"/>
      <c r="L1199" s="113"/>
      <c r="M1199" s="113"/>
      <c r="Q1199" s="113"/>
      <c r="R1199" s="113"/>
      <c r="S1199" s="113"/>
      <c r="T1199" s="113"/>
      <c r="U1199" s="113"/>
      <c r="V1199" s="113"/>
      <c r="W1199" s="113"/>
      <c r="X1199" s="113"/>
      <c r="Y1199" s="113"/>
      <c r="Z1199" s="113"/>
      <c r="AD1199" s="113"/>
      <c r="AE1199" s="113"/>
      <c r="AF1199" s="113"/>
      <c r="AG1199" s="113"/>
      <c r="AH1199" s="113"/>
      <c r="AI1199" s="113"/>
      <c r="AJ1199" s="113"/>
      <c r="AK1199" s="113"/>
      <c r="AL1199" s="113"/>
      <c r="AM1199" s="113"/>
      <c r="AQ1199" s="113"/>
      <c r="AS1199" s="113"/>
      <c r="AT1199" s="113"/>
      <c r="AU1199" s="113"/>
      <c r="AV1199" s="113"/>
    </row>
    <row r="1200" spans="4:48">
      <c r="D1200" s="113"/>
      <c r="E1200" s="113"/>
      <c r="F1200" s="113"/>
      <c r="G1200" s="113"/>
      <c r="H1200" s="113"/>
      <c r="I1200" s="113"/>
      <c r="J1200" s="113"/>
      <c r="K1200" s="113"/>
      <c r="L1200" s="113"/>
      <c r="M1200" s="113"/>
      <c r="Q1200" s="113"/>
      <c r="R1200" s="113"/>
      <c r="S1200" s="113"/>
      <c r="T1200" s="113"/>
      <c r="U1200" s="113"/>
      <c r="V1200" s="113"/>
      <c r="W1200" s="113"/>
      <c r="X1200" s="113"/>
      <c r="Y1200" s="113"/>
      <c r="Z1200" s="113"/>
      <c r="AD1200" s="113"/>
      <c r="AE1200" s="113"/>
      <c r="AF1200" s="113"/>
      <c r="AG1200" s="113"/>
      <c r="AH1200" s="113"/>
      <c r="AI1200" s="113"/>
      <c r="AJ1200" s="113"/>
      <c r="AK1200" s="113"/>
      <c r="AL1200" s="113"/>
      <c r="AM1200" s="113"/>
      <c r="AQ1200" s="113"/>
      <c r="AS1200" s="113"/>
      <c r="AT1200" s="113"/>
      <c r="AU1200" s="113"/>
      <c r="AV1200" s="113"/>
    </row>
    <row r="1201" spans="4:48">
      <c r="D1201" s="113"/>
      <c r="E1201" s="113"/>
      <c r="F1201" s="113"/>
      <c r="G1201" s="113"/>
      <c r="H1201" s="113"/>
      <c r="I1201" s="113"/>
      <c r="J1201" s="113"/>
      <c r="K1201" s="113"/>
      <c r="L1201" s="113"/>
      <c r="M1201" s="113"/>
      <c r="Q1201" s="113"/>
      <c r="R1201" s="113"/>
      <c r="S1201" s="113"/>
      <c r="T1201" s="113"/>
      <c r="U1201" s="113"/>
      <c r="V1201" s="113"/>
      <c r="W1201" s="113"/>
      <c r="X1201" s="113"/>
      <c r="Y1201" s="113"/>
      <c r="Z1201" s="113"/>
      <c r="AD1201" s="113"/>
      <c r="AE1201" s="113"/>
      <c r="AF1201" s="113"/>
      <c r="AG1201" s="113"/>
      <c r="AH1201" s="113"/>
      <c r="AI1201" s="113"/>
      <c r="AJ1201" s="113"/>
      <c r="AK1201" s="113"/>
      <c r="AL1201" s="113"/>
      <c r="AM1201" s="113"/>
      <c r="AQ1201" s="113"/>
      <c r="AS1201" s="113"/>
      <c r="AT1201" s="113"/>
      <c r="AU1201" s="113"/>
      <c r="AV1201" s="113"/>
    </row>
    <row r="1202" spans="4:48">
      <c r="D1202" s="113"/>
      <c r="E1202" s="113"/>
      <c r="F1202" s="113"/>
      <c r="G1202" s="113"/>
      <c r="H1202" s="113"/>
      <c r="I1202" s="113"/>
      <c r="J1202" s="113"/>
      <c r="K1202" s="113"/>
      <c r="L1202" s="113"/>
      <c r="M1202" s="113"/>
      <c r="Q1202" s="113"/>
      <c r="R1202" s="113"/>
      <c r="S1202" s="113"/>
      <c r="T1202" s="113"/>
      <c r="U1202" s="113"/>
      <c r="V1202" s="113"/>
      <c r="W1202" s="113"/>
      <c r="X1202" s="113"/>
      <c r="Y1202" s="113"/>
      <c r="Z1202" s="113"/>
      <c r="AD1202" s="113"/>
      <c r="AE1202" s="113"/>
      <c r="AF1202" s="113"/>
      <c r="AG1202" s="113"/>
      <c r="AH1202" s="113"/>
      <c r="AI1202" s="113"/>
      <c r="AJ1202" s="113"/>
      <c r="AK1202" s="113"/>
      <c r="AL1202" s="113"/>
      <c r="AM1202" s="113"/>
      <c r="AQ1202" s="113"/>
      <c r="AS1202" s="113"/>
      <c r="AT1202" s="113"/>
      <c r="AU1202" s="113"/>
      <c r="AV1202" s="113"/>
    </row>
    <row r="1203" spans="4:48">
      <c r="D1203" s="113"/>
      <c r="E1203" s="113"/>
      <c r="F1203" s="113"/>
      <c r="G1203" s="113"/>
      <c r="H1203" s="113"/>
      <c r="I1203" s="113"/>
      <c r="J1203" s="113"/>
      <c r="K1203" s="113"/>
      <c r="L1203" s="113"/>
      <c r="M1203" s="113"/>
      <c r="Q1203" s="113"/>
      <c r="R1203" s="113"/>
      <c r="S1203" s="113"/>
      <c r="T1203" s="113"/>
      <c r="U1203" s="113"/>
      <c r="V1203" s="113"/>
      <c r="W1203" s="113"/>
      <c r="X1203" s="113"/>
      <c r="Y1203" s="113"/>
      <c r="Z1203" s="113"/>
      <c r="AD1203" s="113"/>
      <c r="AE1203" s="113"/>
      <c r="AF1203" s="113"/>
      <c r="AG1203" s="113"/>
      <c r="AH1203" s="113"/>
      <c r="AI1203" s="113"/>
      <c r="AJ1203" s="113"/>
      <c r="AK1203" s="113"/>
      <c r="AL1203" s="113"/>
      <c r="AM1203" s="113"/>
      <c r="AQ1203" s="113"/>
      <c r="AS1203" s="113"/>
      <c r="AT1203" s="113"/>
      <c r="AU1203" s="113"/>
      <c r="AV1203" s="113"/>
    </row>
    <row r="1204" spans="4:48">
      <c r="D1204" s="113"/>
      <c r="E1204" s="113"/>
      <c r="F1204" s="113"/>
      <c r="G1204" s="113"/>
      <c r="H1204" s="113"/>
      <c r="I1204" s="113"/>
      <c r="J1204" s="113"/>
      <c r="K1204" s="113"/>
      <c r="L1204" s="113"/>
      <c r="M1204" s="113"/>
      <c r="Q1204" s="113"/>
      <c r="R1204" s="113"/>
      <c r="S1204" s="113"/>
      <c r="T1204" s="113"/>
      <c r="U1204" s="113"/>
      <c r="V1204" s="113"/>
      <c r="W1204" s="113"/>
      <c r="X1204" s="113"/>
      <c r="Y1204" s="113"/>
      <c r="Z1204" s="113"/>
      <c r="AD1204" s="113"/>
      <c r="AE1204" s="113"/>
      <c r="AF1204" s="113"/>
      <c r="AG1204" s="113"/>
      <c r="AH1204" s="113"/>
      <c r="AI1204" s="113"/>
      <c r="AJ1204" s="113"/>
      <c r="AK1204" s="113"/>
      <c r="AL1204" s="113"/>
      <c r="AM1204" s="113"/>
      <c r="AQ1204" s="113"/>
      <c r="AS1204" s="113"/>
      <c r="AT1204" s="113"/>
      <c r="AU1204" s="113"/>
      <c r="AV1204" s="113"/>
    </row>
    <row r="1205" spans="4:48">
      <c r="D1205" s="113"/>
      <c r="E1205" s="113"/>
      <c r="F1205" s="113"/>
      <c r="G1205" s="113"/>
      <c r="H1205" s="113"/>
      <c r="I1205" s="113"/>
      <c r="J1205" s="113"/>
      <c r="K1205" s="113"/>
      <c r="L1205" s="113"/>
      <c r="M1205" s="113"/>
      <c r="Q1205" s="113"/>
      <c r="R1205" s="113"/>
      <c r="S1205" s="113"/>
      <c r="T1205" s="113"/>
      <c r="U1205" s="113"/>
      <c r="V1205" s="113"/>
      <c r="W1205" s="113"/>
      <c r="X1205" s="113"/>
      <c r="Y1205" s="113"/>
      <c r="Z1205" s="113"/>
      <c r="AD1205" s="113"/>
      <c r="AE1205" s="113"/>
      <c r="AF1205" s="113"/>
      <c r="AG1205" s="113"/>
      <c r="AH1205" s="113"/>
      <c r="AI1205" s="113"/>
      <c r="AJ1205" s="113"/>
      <c r="AK1205" s="113"/>
      <c r="AL1205" s="113"/>
      <c r="AM1205" s="113"/>
      <c r="AQ1205" s="113"/>
      <c r="AS1205" s="113"/>
      <c r="AT1205" s="113"/>
      <c r="AU1205" s="113"/>
      <c r="AV1205" s="113"/>
    </row>
    <row r="1206" spans="4:48">
      <c r="D1206" s="113"/>
      <c r="E1206" s="113"/>
      <c r="F1206" s="113"/>
      <c r="G1206" s="113"/>
      <c r="H1206" s="113"/>
      <c r="I1206" s="113"/>
      <c r="J1206" s="113"/>
      <c r="K1206" s="113"/>
      <c r="L1206" s="113"/>
      <c r="M1206" s="113"/>
      <c r="Q1206" s="113"/>
      <c r="R1206" s="113"/>
      <c r="S1206" s="113"/>
      <c r="T1206" s="113"/>
      <c r="U1206" s="113"/>
      <c r="V1206" s="113"/>
      <c r="W1206" s="113"/>
      <c r="X1206" s="113"/>
      <c r="Y1206" s="113"/>
      <c r="Z1206" s="113"/>
      <c r="AD1206" s="113"/>
      <c r="AE1206" s="113"/>
      <c r="AF1206" s="113"/>
      <c r="AG1206" s="113"/>
      <c r="AH1206" s="113"/>
      <c r="AI1206" s="113"/>
      <c r="AJ1206" s="113"/>
      <c r="AK1206" s="113"/>
      <c r="AL1206" s="113"/>
      <c r="AM1206" s="113"/>
      <c r="AQ1206" s="113"/>
      <c r="AS1206" s="113"/>
      <c r="AT1206" s="113"/>
      <c r="AU1206" s="113"/>
      <c r="AV1206" s="113"/>
    </row>
    <row r="1207" spans="4:48">
      <c r="D1207" s="113"/>
      <c r="E1207" s="113"/>
      <c r="F1207" s="113"/>
      <c r="G1207" s="113"/>
      <c r="H1207" s="113"/>
      <c r="I1207" s="113"/>
      <c r="J1207" s="113"/>
      <c r="K1207" s="113"/>
      <c r="L1207" s="113"/>
      <c r="M1207" s="113"/>
      <c r="Q1207" s="113"/>
      <c r="R1207" s="113"/>
      <c r="S1207" s="113"/>
      <c r="T1207" s="113"/>
      <c r="U1207" s="113"/>
      <c r="V1207" s="113"/>
      <c r="W1207" s="113"/>
      <c r="X1207" s="113"/>
      <c r="Y1207" s="113"/>
      <c r="Z1207" s="113"/>
      <c r="AD1207" s="113"/>
      <c r="AE1207" s="113"/>
      <c r="AF1207" s="113"/>
      <c r="AG1207" s="113"/>
      <c r="AH1207" s="113"/>
      <c r="AI1207" s="113"/>
      <c r="AJ1207" s="113"/>
      <c r="AK1207" s="113"/>
      <c r="AL1207" s="113"/>
      <c r="AM1207" s="113"/>
      <c r="AQ1207" s="113"/>
      <c r="AS1207" s="113"/>
      <c r="AT1207" s="113"/>
      <c r="AU1207" s="113"/>
      <c r="AV1207" s="113"/>
    </row>
    <row r="1208" spans="4:48">
      <c r="D1208" s="113"/>
      <c r="E1208" s="113"/>
      <c r="F1208" s="113"/>
      <c r="G1208" s="113"/>
      <c r="H1208" s="113"/>
      <c r="I1208" s="113"/>
      <c r="J1208" s="113"/>
      <c r="K1208" s="113"/>
      <c r="L1208" s="113"/>
      <c r="M1208" s="113"/>
      <c r="Q1208" s="113"/>
      <c r="R1208" s="113"/>
      <c r="S1208" s="113"/>
      <c r="T1208" s="113"/>
      <c r="U1208" s="113"/>
      <c r="V1208" s="113"/>
      <c r="W1208" s="113"/>
      <c r="X1208" s="113"/>
      <c r="Y1208" s="113"/>
      <c r="Z1208" s="113"/>
      <c r="AD1208" s="113"/>
      <c r="AE1208" s="113"/>
      <c r="AF1208" s="113"/>
      <c r="AG1208" s="113"/>
      <c r="AH1208" s="113"/>
      <c r="AI1208" s="113"/>
      <c r="AJ1208" s="113"/>
      <c r="AK1208" s="113"/>
      <c r="AL1208" s="113"/>
      <c r="AM1208" s="113"/>
      <c r="AQ1208" s="113"/>
      <c r="AS1208" s="113"/>
      <c r="AT1208" s="113"/>
      <c r="AU1208" s="113"/>
      <c r="AV1208" s="113"/>
    </row>
    <row r="1209" spans="4:48">
      <c r="D1209" s="113"/>
      <c r="E1209" s="113"/>
      <c r="F1209" s="113"/>
      <c r="G1209" s="113"/>
      <c r="H1209" s="113"/>
      <c r="I1209" s="113"/>
      <c r="J1209" s="113"/>
      <c r="K1209" s="113"/>
      <c r="L1209" s="113"/>
      <c r="M1209" s="113"/>
      <c r="Q1209" s="113"/>
      <c r="R1209" s="113"/>
      <c r="S1209" s="113"/>
      <c r="T1209" s="113"/>
      <c r="U1209" s="113"/>
      <c r="V1209" s="113"/>
      <c r="W1209" s="113"/>
      <c r="X1209" s="113"/>
      <c r="Y1209" s="113"/>
      <c r="Z1209" s="113"/>
      <c r="AD1209" s="113"/>
      <c r="AE1209" s="113"/>
      <c r="AF1209" s="113"/>
      <c r="AG1209" s="113"/>
      <c r="AH1209" s="113"/>
      <c r="AI1209" s="113"/>
      <c r="AJ1209" s="113"/>
      <c r="AK1209" s="113"/>
      <c r="AL1209" s="113"/>
      <c r="AM1209" s="113"/>
      <c r="AQ1209" s="113"/>
      <c r="AS1209" s="113"/>
      <c r="AT1209" s="113"/>
      <c r="AU1209" s="113"/>
      <c r="AV1209" s="113"/>
    </row>
    <row r="1210" spans="4:48">
      <c r="D1210" s="113"/>
      <c r="E1210" s="113"/>
      <c r="F1210" s="113"/>
      <c r="G1210" s="113"/>
      <c r="H1210" s="113"/>
      <c r="I1210" s="113"/>
      <c r="J1210" s="113"/>
      <c r="K1210" s="113"/>
      <c r="L1210" s="113"/>
      <c r="M1210" s="113"/>
      <c r="Q1210" s="113"/>
      <c r="R1210" s="113"/>
      <c r="S1210" s="113"/>
      <c r="T1210" s="113"/>
      <c r="U1210" s="113"/>
      <c r="V1210" s="113"/>
      <c r="W1210" s="113"/>
      <c r="X1210" s="113"/>
      <c r="Y1210" s="113"/>
      <c r="Z1210" s="113"/>
      <c r="AD1210" s="113"/>
      <c r="AE1210" s="113"/>
      <c r="AF1210" s="113"/>
      <c r="AG1210" s="113"/>
      <c r="AH1210" s="113"/>
      <c r="AI1210" s="113"/>
      <c r="AJ1210" s="113"/>
      <c r="AK1210" s="113"/>
      <c r="AL1210" s="113"/>
      <c r="AM1210" s="113"/>
      <c r="AQ1210" s="113"/>
      <c r="AS1210" s="113"/>
      <c r="AT1210" s="113"/>
      <c r="AU1210" s="113"/>
      <c r="AV1210" s="113"/>
    </row>
    <row r="1211" spans="4:48">
      <c r="D1211" s="113"/>
      <c r="E1211" s="113"/>
      <c r="F1211" s="113"/>
      <c r="G1211" s="113"/>
      <c r="H1211" s="113"/>
      <c r="I1211" s="113"/>
      <c r="J1211" s="113"/>
      <c r="K1211" s="113"/>
      <c r="L1211" s="113"/>
      <c r="M1211" s="113"/>
      <c r="Q1211" s="113"/>
      <c r="R1211" s="113"/>
      <c r="S1211" s="113"/>
      <c r="T1211" s="113"/>
      <c r="U1211" s="113"/>
      <c r="V1211" s="113"/>
      <c r="W1211" s="113"/>
      <c r="X1211" s="113"/>
      <c r="Y1211" s="113"/>
      <c r="Z1211" s="113"/>
      <c r="AD1211" s="113"/>
      <c r="AE1211" s="113"/>
      <c r="AF1211" s="113"/>
      <c r="AG1211" s="113"/>
      <c r="AH1211" s="113"/>
      <c r="AI1211" s="113"/>
      <c r="AJ1211" s="113"/>
      <c r="AK1211" s="113"/>
      <c r="AL1211" s="113"/>
      <c r="AM1211" s="113"/>
      <c r="AQ1211" s="113"/>
      <c r="AS1211" s="113"/>
      <c r="AT1211" s="113"/>
      <c r="AU1211" s="113"/>
      <c r="AV1211" s="113"/>
    </row>
    <row r="1212" spans="4:48">
      <c r="D1212" s="113"/>
      <c r="E1212" s="113"/>
      <c r="F1212" s="113"/>
      <c r="G1212" s="113"/>
      <c r="H1212" s="113"/>
      <c r="I1212" s="113"/>
      <c r="J1212" s="113"/>
      <c r="K1212" s="113"/>
      <c r="L1212" s="113"/>
      <c r="M1212" s="113"/>
      <c r="Q1212" s="113"/>
      <c r="R1212" s="113"/>
      <c r="S1212" s="113"/>
      <c r="T1212" s="113"/>
      <c r="U1212" s="113"/>
      <c r="V1212" s="113"/>
      <c r="W1212" s="113"/>
      <c r="X1212" s="113"/>
      <c r="Y1212" s="113"/>
      <c r="Z1212" s="113"/>
      <c r="AD1212" s="113"/>
      <c r="AE1212" s="113"/>
      <c r="AF1212" s="113"/>
      <c r="AG1212" s="113"/>
      <c r="AH1212" s="113"/>
      <c r="AI1212" s="113"/>
      <c r="AJ1212" s="113"/>
      <c r="AK1212" s="113"/>
      <c r="AL1212" s="113"/>
      <c r="AM1212" s="113"/>
      <c r="AQ1212" s="113"/>
      <c r="AS1212" s="113"/>
      <c r="AT1212" s="113"/>
      <c r="AU1212" s="113"/>
      <c r="AV1212" s="113"/>
    </row>
    <row r="1213" spans="4:48">
      <c r="D1213" s="113"/>
      <c r="E1213" s="113"/>
      <c r="F1213" s="113"/>
      <c r="G1213" s="113"/>
      <c r="H1213" s="113"/>
      <c r="I1213" s="113"/>
      <c r="J1213" s="113"/>
      <c r="K1213" s="113"/>
      <c r="L1213" s="113"/>
      <c r="M1213" s="113"/>
      <c r="Q1213" s="113"/>
      <c r="R1213" s="113"/>
      <c r="S1213" s="113"/>
      <c r="T1213" s="113"/>
      <c r="U1213" s="113"/>
      <c r="V1213" s="113"/>
      <c r="W1213" s="113"/>
      <c r="X1213" s="113"/>
      <c r="Y1213" s="113"/>
      <c r="Z1213" s="113"/>
      <c r="AD1213" s="113"/>
      <c r="AE1213" s="113"/>
      <c r="AF1213" s="113"/>
      <c r="AG1213" s="113"/>
      <c r="AH1213" s="113"/>
      <c r="AI1213" s="113"/>
      <c r="AJ1213" s="113"/>
      <c r="AK1213" s="113"/>
      <c r="AL1213" s="113"/>
      <c r="AM1213" s="113"/>
      <c r="AQ1213" s="113"/>
      <c r="AS1213" s="113"/>
      <c r="AT1213" s="113"/>
      <c r="AU1213" s="113"/>
      <c r="AV1213" s="113"/>
    </row>
    <row r="1214" spans="4:48">
      <c r="D1214" s="113"/>
      <c r="E1214" s="113"/>
      <c r="F1214" s="113"/>
      <c r="G1214" s="113"/>
      <c r="H1214" s="113"/>
      <c r="I1214" s="113"/>
      <c r="J1214" s="113"/>
      <c r="K1214" s="113"/>
      <c r="L1214" s="113"/>
      <c r="M1214" s="113"/>
      <c r="Q1214" s="113"/>
      <c r="R1214" s="113"/>
      <c r="S1214" s="113"/>
      <c r="T1214" s="113"/>
      <c r="U1214" s="113"/>
      <c r="V1214" s="113"/>
      <c r="W1214" s="113"/>
      <c r="X1214" s="113"/>
      <c r="Y1214" s="113"/>
      <c r="Z1214" s="113"/>
      <c r="AD1214" s="113"/>
      <c r="AE1214" s="113"/>
      <c r="AF1214" s="113"/>
      <c r="AG1214" s="113"/>
      <c r="AH1214" s="113"/>
      <c r="AI1214" s="113"/>
      <c r="AJ1214" s="113"/>
      <c r="AK1214" s="113"/>
      <c r="AL1214" s="113"/>
      <c r="AM1214" s="113"/>
      <c r="AQ1214" s="113"/>
      <c r="AS1214" s="113"/>
      <c r="AT1214" s="113"/>
      <c r="AU1214" s="113"/>
      <c r="AV1214" s="113"/>
    </row>
    <row r="1215" spans="4:48">
      <c r="D1215" s="113"/>
      <c r="E1215" s="113"/>
      <c r="F1215" s="113"/>
      <c r="G1215" s="113"/>
      <c r="H1215" s="113"/>
      <c r="I1215" s="113"/>
      <c r="J1215" s="113"/>
      <c r="K1215" s="113"/>
      <c r="L1215" s="113"/>
      <c r="M1215" s="113"/>
      <c r="Q1215" s="113"/>
      <c r="R1215" s="113"/>
      <c r="S1215" s="113"/>
      <c r="T1215" s="113"/>
      <c r="U1215" s="113"/>
      <c r="V1215" s="113"/>
      <c r="W1215" s="113"/>
      <c r="X1215" s="113"/>
      <c r="Y1215" s="113"/>
      <c r="Z1215" s="113"/>
      <c r="AD1215" s="113"/>
      <c r="AE1215" s="113"/>
      <c r="AF1215" s="113"/>
      <c r="AG1215" s="113"/>
      <c r="AH1215" s="113"/>
      <c r="AI1215" s="113"/>
      <c r="AJ1215" s="113"/>
      <c r="AK1215" s="113"/>
      <c r="AL1215" s="113"/>
      <c r="AM1215" s="113"/>
      <c r="AQ1215" s="113"/>
      <c r="AS1215" s="113"/>
      <c r="AT1215" s="113"/>
      <c r="AU1215" s="113"/>
      <c r="AV1215" s="113"/>
    </row>
    <row r="1216" spans="4:48">
      <c r="D1216" s="113"/>
      <c r="E1216" s="113"/>
      <c r="F1216" s="113"/>
      <c r="G1216" s="113"/>
      <c r="H1216" s="113"/>
      <c r="I1216" s="113"/>
      <c r="J1216" s="113"/>
      <c r="K1216" s="113"/>
      <c r="L1216" s="113"/>
      <c r="M1216" s="113"/>
      <c r="Q1216" s="113"/>
      <c r="R1216" s="113"/>
      <c r="S1216" s="113"/>
      <c r="T1216" s="113"/>
      <c r="U1216" s="113"/>
      <c r="V1216" s="113"/>
      <c r="W1216" s="113"/>
      <c r="X1216" s="113"/>
      <c r="Y1216" s="113"/>
      <c r="Z1216" s="113"/>
      <c r="AD1216" s="113"/>
      <c r="AE1216" s="113"/>
      <c r="AF1216" s="113"/>
      <c r="AG1216" s="113"/>
      <c r="AH1216" s="113"/>
      <c r="AI1216" s="113"/>
      <c r="AJ1216" s="113"/>
      <c r="AK1216" s="113"/>
      <c r="AL1216" s="113"/>
      <c r="AM1216" s="113"/>
      <c r="AQ1216" s="113"/>
      <c r="AS1216" s="113"/>
      <c r="AT1216" s="113"/>
      <c r="AU1216" s="113"/>
      <c r="AV1216" s="113"/>
    </row>
    <row r="1217" spans="4:48">
      <c r="D1217" s="113"/>
      <c r="E1217" s="113"/>
      <c r="F1217" s="113"/>
      <c r="G1217" s="113"/>
      <c r="H1217" s="113"/>
      <c r="I1217" s="113"/>
      <c r="J1217" s="113"/>
      <c r="K1217" s="113"/>
      <c r="L1217" s="113"/>
      <c r="M1217" s="113"/>
      <c r="Q1217" s="113"/>
      <c r="R1217" s="113"/>
      <c r="S1217" s="113"/>
      <c r="T1217" s="113"/>
      <c r="U1217" s="113"/>
      <c r="V1217" s="113"/>
      <c r="W1217" s="113"/>
      <c r="X1217" s="113"/>
      <c r="Y1217" s="113"/>
      <c r="Z1217" s="113"/>
      <c r="AD1217" s="113"/>
      <c r="AE1217" s="113"/>
      <c r="AF1217" s="113"/>
      <c r="AG1217" s="113"/>
      <c r="AH1217" s="113"/>
      <c r="AI1217" s="113"/>
      <c r="AJ1217" s="113"/>
      <c r="AK1217" s="113"/>
      <c r="AL1217" s="113"/>
      <c r="AM1217" s="113"/>
      <c r="AQ1217" s="113"/>
      <c r="AS1217" s="113"/>
      <c r="AT1217" s="113"/>
      <c r="AU1217" s="113"/>
      <c r="AV1217" s="113"/>
    </row>
    <row r="1218" spans="4:48">
      <c r="D1218" s="113"/>
      <c r="E1218" s="113"/>
      <c r="F1218" s="113"/>
      <c r="G1218" s="113"/>
      <c r="H1218" s="113"/>
      <c r="I1218" s="113"/>
      <c r="J1218" s="113"/>
      <c r="K1218" s="113"/>
      <c r="L1218" s="113"/>
      <c r="M1218" s="113"/>
      <c r="Q1218" s="113"/>
      <c r="R1218" s="113"/>
      <c r="S1218" s="113"/>
      <c r="T1218" s="113"/>
      <c r="U1218" s="113"/>
      <c r="V1218" s="113"/>
      <c r="W1218" s="113"/>
      <c r="X1218" s="113"/>
      <c r="Y1218" s="113"/>
      <c r="Z1218" s="113"/>
      <c r="AD1218" s="113"/>
      <c r="AE1218" s="113"/>
      <c r="AF1218" s="113"/>
      <c r="AG1218" s="113"/>
      <c r="AH1218" s="113"/>
      <c r="AI1218" s="113"/>
      <c r="AJ1218" s="113"/>
      <c r="AK1218" s="113"/>
      <c r="AL1218" s="113"/>
      <c r="AM1218" s="113"/>
      <c r="AQ1218" s="113"/>
      <c r="AS1218" s="113"/>
      <c r="AT1218" s="113"/>
      <c r="AU1218" s="113"/>
      <c r="AV1218" s="113"/>
    </row>
    <row r="1219" spans="4:48">
      <c r="D1219" s="113"/>
      <c r="E1219" s="113"/>
      <c r="F1219" s="113"/>
      <c r="G1219" s="113"/>
      <c r="H1219" s="113"/>
      <c r="I1219" s="113"/>
      <c r="J1219" s="113"/>
      <c r="K1219" s="113"/>
      <c r="L1219" s="113"/>
      <c r="M1219" s="113"/>
      <c r="Q1219" s="113"/>
      <c r="R1219" s="113"/>
      <c r="S1219" s="113"/>
      <c r="T1219" s="113"/>
      <c r="U1219" s="113"/>
      <c r="V1219" s="113"/>
      <c r="W1219" s="113"/>
      <c r="X1219" s="113"/>
      <c r="Y1219" s="113"/>
      <c r="Z1219" s="113"/>
      <c r="AD1219" s="113"/>
      <c r="AE1219" s="113"/>
      <c r="AF1219" s="113"/>
      <c r="AG1219" s="113"/>
      <c r="AH1219" s="113"/>
      <c r="AI1219" s="113"/>
      <c r="AJ1219" s="113"/>
      <c r="AK1219" s="113"/>
      <c r="AL1219" s="113"/>
      <c r="AM1219" s="113"/>
      <c r="AQ1219" s="113"/>
      <c r="AS1219" s="113"/>
      <c r="AT1219" s="113"/>
      <c r="AU1219" s="113"/>
      <c r="AV1219" s="113"/>
    </row>
    <row r="1220" spans="4:48">
      <c r="D1220" s="113"/>
      <c r="E1220" s="113"/>
      <c r="F1220" s="113"/>
      <c r="G1220" s="113"/>
      <c r="H1220" s="113"/>
      <c r="I1220" s="113"/>
      <c r="J1220" s="113"/>
      <c r="K1220" s="113"/>
      <c r="L1220" s="113"/>
      <c r="M1220" s="113"/>
      <c r="Q1220" s="113"/>
      <c r="R1220" s="113"/>
      <c r="S1220" s="113"/>
      <c r="T1220" s="113"/>
      <c r="U1220" s="113"/>
      <c r="V1220" s="113"/>
      <c r="W1220" s="113"/>
      <c r="X1220" s="113"/>
      <c r="Y1220" s="113"/>
      <c r="Z1220" s="113"/>
      <c r="AD1220" s="113"/>
      <c r="AE1220" s="113"/>
      <c r="AF1220" s="113"/>
      <c r="AG1220" s="113"/>
      <c r="AH1220" s="113"/>
      <c r="AI1220" s="113"/>
      <c r="AJ1220" s="113"/>
      <c r="AK1220" s="113"/>
      <c r="AL1220" s="113"/>
      <c r="AM1220" s="113"/>
      <c r="AQ1220" s="113"/>
      <c r="AS1220" s="113"/>
      <c r="AT1220" s="113"/>
      <c r="AU1220" s="113"/>
      <c r="AV1220" s="113"/>
    </row>
    <row r="1221" spans="4:48">
      <c r="D1221" s="113"/>
      <c r="E1221" s="113"/>
      <c r="F1221" s="113"/>
      <c r="G1221" s="113"/>
      <c r="H1221" s="113"/>
      <c r="I1221" s="113"/>
      <c r="J1221" s="113"/>
      <c r="K1221" s="113"/>
      <c r="L1221" s="113"/>
      <c r="M1221" s="113"/>
      <c r="Q1221" s="113"/>
      <c r="R1221" s="113"/>
      <c r="S1221" s="113"/>
      <c r="T1221" s="113"/>
      <c r="U1221" s="113"/>
      <c r="V1221" s="113"/>
      <c r="W1221" s="113"/>
      <c r="X1221" s="113"/>
      <c r="Y1221" s="113"/>
      <c r="Z1221" s="113"/>
      <c r="AD1221" s="113"/>
      <c r="AE1221" s="113"/>
      <c r="AF1221" s="113"/>
      <c r="AG1221" s="113"/>
      <c r="AH1221" s="113"/>
      <c r="AI1221" s="113"/>
      <c r="AJ1221" s="113"/>
      <c r="AK1221" s="113"/>
      <c r="AL1221" s="113"/>
      <c r="AM1221" s="113"/>
      <c r="AQ1221" s="113"/>
      <c r="AS1221" s="113"/>
      <c r="AT1221" s="113"/>
      <c r="AU1221" s="113"/>
      <c r="AV1221" s="113"/>
    </row>
    <row r="1222" spans="4:48">
      <c r="D1222" s="113"/>
      <c r="E1222" s="113"/>
      <c r="F1222" s="113"/>
      <c r="G1222" s="113"/>
      <c r="H1222" s="113"/>
      <c r="I1222" s="113"/>
      <c r="J1222" s="113"/>
      <c r="K1222" s="113"/>
      <c r="L1222" s="113"/>
      <c r="M1222" s="113"/>
      <c r="Q1222" s="113"/>
      <c r="R1222" s="113"/>
      <c r="S1222" s="113"/>
      <c r="T1222" s="113"/>
      <c r="U1222" s="113"/>
      <c r="V1222" s="113"/>
      <c r="W1222" s="113"/>
      <c r="X1222" s="113"/>
      <c r="Y1222" s="113"/>
      <c r="Z1222" s="113"/>
      <c r="AD1222" s="113"/>
      <c r="AE1222" s="113"/>
      <c r="AF1222" s="113"/>
      <c r="AG1222" s="113"/>
      <c r="AH1222" s="113"/>
      <c r="AI1222" s="113"/>
      <c r="AJ1222" s="113"/>
      <c r="AK1222" s="113"/>
      <c r="AL1222" s="113"/>
      <c r="AM1222" s="113"/>
      <c r="AQ1222" s="113"/>
      <c r="AS1222" s="113"/>
      <c r="AT1222" s="113"/>
      <c r="AU1222" s="113"/>
      <c r="AV1222" s="113"/>
    </row>
    <row r="1223" spans="4:48">
      <c r="D1223" s="113"/>
      <c r="E1223" s="113"/>
      <c r="F1223" s="113"/>
      <c r="G1223" s="113"/>
      <c r="H1223" s="113"/>
      <c r="I1223" s="113"/>
      <c r="J1223" s="113"/>
      <c r="K1223" s="113"/>
      <c r="L1223" s="113"/>
      <c r="M1223" s="113"/>
      <c r="Q1223" s="113"/>
      <c r="R1223" s="113"/>
      <c r="S1223" s="113"/>
      <c r="T1223" s="113"/>
      <c r="U1223" s="113"/>
      <c r="V1223" s="113"/>
      <c r="W1223" s="113"/>
      <c r="X1223" s="113"/>
      <c r="Y1223" s="113"/>
      <c r="Z1223" s="113"/>
      <c r="AD1223" s="113"/>
      <c r="AE1223" s="113"/>
      <c r="AF1223" s="113"/>
      <c r="AG1223" s="113"/>
      <c r="AH1223" s="113"/>
      <c r="AI1223" s="113"/>
      <c r="AJ1223" s="113"/>
      <c r="AK1223" s="113"/>
      <c r="AL1223" s="113"/>
      <c r="AM1223" s="113"/>
      <c r="AQ1223" s="113"/>
      <c r="AS1223" s="113"/>
      <c r="AT1223" s="113"/>
      <c r="AU1223" s="113"/>
      <c r="AV1223" s="113"/>
    </row>
    <row r="1224" spans="4:48">
      <c r="D1224" s="113"/>
      <c r="E1224" s="113"/>
      <c r="F1224" s="113"/>
      <c r="G1224" s="113"/>
      <c r="H1224" s="113"/>
      <c r="I1224" s="113"/>
      <c r="J1224" s="113"/>
      <c r="K1224" s="113"/>
      <c r="L1224" s="113"/>
      <c r="M1224" s="113"/>
      <c r="Q1224" s="113"/>
      <c r="R1224" s="113"/>
      <c r="S1224" s="113"/>
      <c r="T1224" s="113"/>
      <c r="U1224" s="113"/>
      <c r="V1224" s="113"/>
      <c r="W1224" s="113"/>
      <c r="X1224" s="113"/>
      <c r="Y1224" s="113"/>
      <c r="Z1224" s="113"/>
      <c r="AD1224" s="113"/>
      <c r="AE1224" s="113"/>
      <c r="AF1224" s="113"/>
      <c r="AG1224" s="113"/>
      <c r="AH1224" s="113"/>
      <c r="AI1224" s="113"/>
      <c r="AJ1224" s="113"/>
      <c r="AK1224" s="113"/>
      <c r="AL1224" s="113"/>
      <c r="AM1224" s="113"/>
      <c r="AQ1224" s="113"/>
      <c r="AS1224" s="113"/>
      <c r="AT1224" s="113"/>
      <c r="AU1224" s="113"/>
      <c r="AV1224" s="113"/>
    </row>
    <row r="1225" spans="4:48">
      <c r="D1225" s="113"/>
      <c r="E1225" s="113"/>
      <c r="F1225" s="113"/>
      <c r="G1225" s="113"/>
      <c r="H1225" s="113"/>
      <c r="I1225" s="113"/>
      <c r="J1225" s="113"/>
      <c r="K1225" s="113"/>
      <c r="L1225" s="113"/>
      <c r="M1225" s="113"/>
      <c r="Q1225" s="113"/>
      <c r="R1225" s="113"/>
      <c r="S1225" s="113"/>
      <c r="T1225" s="113"/>
      <c r="U1225" s="113"/>
      <c r="V1225" s="113"/>
      <c r="W1225" s="113"/>
      <c r="X1225" s="113"/>
      <c r="Y1225" s="113"/>
      <c r="Z1225" s="113"/>
      <c r="AD1225" s="113"/>
      <c r="AE1225" s="113"/>
      <c r="AF1225" s="113"/>
      <c r="AG1225" s="113"/>
      <c r="AH1225" s="113"/>
      <c r="AI1225" s="113"/>
      <c r="AJ1225" s="113"/>
      <c r="AK1225" s="113"/>
      <c r="AL1225" s="113"/>
      <c r="AM1225" s="113"/>
      <c r="AQ1225" s="113"/>
      <c r="AS1225" s="113"/>
      <c r="AT1225" s="113"/>
      <c r="AU1225" s="113"/>
      <c r="AV1225" s="113"/>
    </row>
    <row r="1226" spans="4:48">
      <c r="D1226" s="113"/>
      <c r="E1226" s="113"/>
      <c r="F1226" s="113"/>
      <c r="G1226" s="113"/>
      <c r="H1226" s="113"/>
      <c r="I1226" s="113"/>
      <c r="J1226" s="113"/>
      <c r="K1226" s="113"/>
      <c r="L1226" s="113"/>
      <c r="M1226" s="113"/>
      <c r="Q1226" s="113"/>
      <c r="R1226" s="113"/>
      <c r="S1226" s="113"/>
      <c r="T1226" s="113"/>
      <c r="U1226" s="113"/>
      <c r="V1226" s="113"/>
      <c r="W1226" s="113"/>
      <c r="X1226" s="113"/>
      <c r="Y1226" s="113"/>
      <c r="Z1226" s="113"/>
      <c r="AD1226" s="113"/>
      <c r="AE1226" s="113"/>
      <c r="AF1226" s="113"/>
      <c r="AG1226" s="113"/>
      <c r="AH1226" s="113"/>
      <c r="AI1226" s="113"/>
      <c r="AJ1226" s="113"/>
      <c r="AK1226" s="113"/>
      <c r="AL1226" s="113"/>
      <c r="AM1226" s="113"/>
      <c r="AQ1226" s="113"/>
      <c r="AS1226" s="113"/>
      <c r="AT1226" s="113"/>
      <c r="AU1226" s="113"/>
      <c r="AV1226" s="113"/>
    </row>
    <row r="1227" spans="4:48">
      <c r="D1227" s="113"/>
      <c r="E1227" s="113"/>
      <c r="F1227" s="113"/>
      <c r="G1227" s="113"/>
      <c r="H1227" s="113"/>
      <c r="I1227" s="113"/>
      <c r="J1227" s="113"/>
      <c r="K1227" s="113"/>
      <c r="L1227" s="113"/>
      <c r="M1227" s="113"/>
      <c r="Q1227" s="113"/>
      <c r="R1227" s="113"/>
      <c r="S1227" s="113"/>
      <c r="T1227" s="113"/>
      <c r="U1227" s="113"/>
      <c r="V1227" s="113"/>
      <c r="W1227" s="113"/>
      <c r="X1227" s="113"/>
      <c r="Y1227" s="113"/>
      <c r="Z1227" s="113"/>
      <c r="AD1227" s="113"/>
      <c r="AE1227" s="113"/>
      <c r="AF1227" s="113"/>
      <c r="AG1227" s="113"/>
      <c r="AH1227" s="113"/>
      <c r="AI1227" s="113"/>
      <c r="AJ1227" s="113"/>
      <c r="AK1227" s="113"/>
      <c r="AL1227" s="113"/>
      <c r="AM1227" s="113"/>
      <c r="AQ1227" s="113"/>
      <c r="AS1227" s="113"/>
      <c r="AT1227" s="113"/>
      <c r="AU1227" s="113"/>
      <c r="AV1227" s="113"/>
    </row>
    <row r="1228" spans="4:48">
      <c r="D1228" s="113"/>
      <c r="E1228" s="113"/>
      <c r="F1228" s="113"/>
      <c r="G1228" s="113"/>
      <c r="H1228" s="113"/>
      <c r="I1228" s="113"/>
      <c r="J1228" s="113"/>
      <c r="K1228" s="113"/>
      <c r="L1228" s="113"/>
      <c r="M1228" s="113"/>
      <c r="Q1228" s="113"/>
      <c r="R1228" s="113"/>
      <c r="S1228" s="113"/>
      <c r="T1228" s="113"/>
      <c r="U1228" s="113"/>
      <c r="V1228" s="113"/>
      <c r="W1228" s="113"/>
      <c r="X1228" s="113"/>
      <c r="Y1228" s="113"/>
      <c r="Z1228" s="113"/>
      <c r="AD1228" s="113"/>
      <c r="AE1228" s="113"/>
      <c r="AF1228" s="113"/>
      <c r="AG1228" s="113"/>
      <c r="AH1228" s="113"/>
      <c r="AI1228" s="113"/>
      <c r="AJ1228" s="113"/>
      <c r="AK1228" s="113"/>
      <c r="AL1228" s="113"/>
      <c r="AM1228" s="113"/>
      <c r="AQ1228" s="113"/>
      <c r="AS1228" s="113"/>
      <c r="AT1228" s="113"/>
      <c r="AU1228" s="113"/>
      <c r="AV1228" s="113"/>
    </row>
    <row r="1229" spans="4:48">
      <c r="D1229" s="113"/>
      <c r="E1229" s="113"/>
      <c r="F1229" s="113"/>
      <c r="G1229" s="113"/>
      <c r="H1229" s="113"/>
      <c r="I1229" s="113"/>
      <c r="J1229" s="113"/>
      <c r="K1229" s="113"/>
      <c r="L1229" s="113"/>
      <c r="M1229" s="113"/>
      <c r="Q1229" s="113"/>
      <c r="R1229" s="113"/>
      <c r="S1229" s="113"/>
      <c r="T1229" s="113"/>
      <c r="U1229" s="113"/>
      <c r="V1229" s="113"/>
      <c r="W1229" s="113"/>
      <c r="X1229" s="113"/>
      <c r="Y1229" s="113"/>
      <c r="Z1229" s="113"/>
      <c r="AD1229" s="113"/>
      <c r="AE1229" s="113"/>
      <c r="AF1229" s="113"/>
      <c r="AG1229" s="113"/>
      <c r="AH1229" s="113"/>
      <c r="AI1229" s="113"/>
      <c r="AJ1229" s="113"/>
      <c r="AK1229" s="113"/>
      <c r="AL1229" s="113"/>
      <c r="AM1229" s="113"/>
      <c r="AQ1229" s="113"/>
      <c r="AS1229" s="113"/>
      <c r="AT1229" s="113"/>
      <c r="AU1229" s="113"/>
      <c r="AV1229" s="113"/>
    </row>
    <row r="1230" spans="4:48">
      <c r="D1230" s="113"/>
      <c r="E1230" s="113"/>
      <c r="F1230" s="113"/>
      <c r="G1230" s="113"/>
      <c r="H1230" s="113"/>
      <c r="I1230" s="113"/>
      <c r="J1230" s="113"/>
      <c r="K1230" s="113"/>
      <c r="L1230" s="113"/>
      <c r="M1230" s="113"/>
      <c r="Q1230" s="113"/>
      <c r="R1230" s="113"/>
      <c r="S1230" s="113"/>
      <c r="T1230" s="113"/>
      <c r="U1230" s="113"/>
      <c r="V1230" s="113"/>
      <c r="W1230" s="113"/>
      <c r="X1230" s="113"/>
      <c r="Y1230" s="113"/>
      <c r="Z1230" s="113"/>
      <c r="AD1230" s="113"/>
      <c r="AE1230" s="113"/>
      <c r="AF1230" s="113"/>
      <c r="AG1230" s="113"/>
      <c r="AH1230" s="113"/>
      <c r="AI1230" s="113"/>
      <c r="AJ1230" s="113"/>
      <c r="AK1230" s="113"/>
      <c r="AL1230" s="113"/>
      <c r="AM1230" s="113"/>
      <c r="AQ1230" s="113"/>
      <c r="AS1230" s="113"/>
      <c r="AT1230" s="113"/>
      <c r="AU1230" s="113"/>
      <c r="AV1230" s="113"/>
    </row>
    <row r="1231" spans="4:48">
      <c r="D1231" s="113"/>
      <c r="E1231" s="113"/>
      <c r="F1231" s="113"/>
      <c r="G1231" s="113"/>
      <c r="H1231" s="113"/>
      <c r="I1231" s="113"/>
      <c r="J1231" s="113"/>
      <c r="K1231" s="113"/>
      <c r="L1231" s="113"/>
      <c r="M1231" s="113"/>
      <c r="Q1231" s="113"/>
      <c r="R1231" s="113"/>
      <c r="S1231" s="113"/>
      <c r="T1231" s="113"/>
      <c r="U1231" s="113"/>
      <c r="V1231" s="113"/>
      <c r="W1231" s="113"/>
      <c r="X1231" s="113"/>
      <c r="Y1231" s="113"/>
      <c r="Z1231" s="113"/>
      <c r="AD1231" s="113"/>
      <c r="AE1231" s="113"/>
      <c r="AF1231" s="113"/>
      <c r="AG1231" s="113"/>
      <c r="AH1231" s="113"/>
      <c r="AI1231" s="113"/>
      <c r="AJ1231" s="113"/>
      <c r="AK1231" s="113"/>
      <c r="AL1231" s="113"/>
      <c r="AM1231" s="113"/>
      <c r="AQ1231" s="113"/>
      <c r="AS1231" s="113"/>
      <c r="AT1231" s="113"/>
      <c r="AU1231" s="113"/>
      <c r="AV1231" s="113"/>
    </row>
    <row r="1232" spans="4:48">
      <c r="D1232" s="113"/>
      <c r="E1232" s="113"/>
      <c r="F1232" s="113"/>
      <c r="G1232" s="113"/>
      <c r="H1232" s="113"/>
      <c r="I1232" s="113"/>
      <c r="J1232" s="113"/>
      <c r="K1232" s="113"/>
      <c r="L1232" s="113"/>
      <c r="M1232" s="113"/>
      <c r="Q1232" s="113"/>
      <c r="R1232" s="113"/>
      <c r="S1232" s="113"/>
      <c r="T1232" s="113"/>
      <c r="U1232" s="113"/>
      <c r="V1232" s="113"/>
      <c r="W1232" s="113"/>
      <c r="X1232" s="113"/>
      <c r="Y1232" s="113"/>
      <c r="Z1232" s="113"/>
      <c r="AD1232" s="113"/>
      <c r="AE1232" s="113"/>
      <c r="AF1232" s="113"/>
      <c r="AG1232" s="113"/>
      <c r="AH1232" s="113"/>
      <c r="AI1232" s="113"/>
      <c r="AJ1232" s="113"/>
      <c r="AK1232" s="113"/>
      <c r="AL1232" s="113"/>
      <c r="AM1232" s="113"/>
      <c r="AQ1232" s="113"/>
      <c r="AS1232" s="113"/>
      <c r="AT1232" s="113"/>
      <c r="AU1232" s="113"/>
      <c r="AV1232" s="113"/>
    </row>
    <row r="1233" spans="4:48">
      <c r="D1233" s="113"/>
      <c r="E1233" s="113"/>
      <c r="F1233" s="113"/>
      <c r="G1233" s="113"/>
      <c r="H1233" s="113"/>
      <c r="I1233" s="113"/>
      <c r="J1233" s="113"/>
      <c r="K1233" s="113"/>
      <c r="L1233" s="113"/>
      <c r="M1233" s="113"/>
      <c r="Q1233" s="113"/>
      <c r="R1233" s="113"/>
      <c r="S1233" s="113"/>
      <c r="T1233" s="113"/>
      <c r="U1233" s="113"/>
      <c r="V1233" s="113"/>
      <c r="W1233" s="113"/>
      <c r="X1233" s="113"/>
      <c r="Y1233" s="113"/>
      <c r="Z1233" s="113"/>
      <c r="AD1233" s="113"/>
      <c r="AE1233" s="113"/>
      <c r="AF1233" s="113"/>
      <c r="AG1233" s="113"/>
      <c r="AH1233" s="113"/>
      <c r="AI1233" s="113"/>
      <c r="AJ1233" s="113"/>
      <c r="AK1233" s="113"/>
      <c r="AL1233" s="113"/>
      <c r="AM1233" s="113"/>
      <c r="AQ1233" s="113"/>
      <c r="AS1233" s="113"/>
      <c r="AT1233" s="113"/>
      <c r="AU1233" s="113"/>
      <c r="AV1233" s="113"/>
    </row>
    <row r="1234" spans="4:48">
      <c r="D1234" s="113"/>
      <c r="E1234" s="113"/>
      <c r="F1234" s="113"/>
      <c r="G1234" s="113"/>
      <c r="H1234" s="113"/>
      <c r="I1234" s="113"/>
      <c r="J1234" s="113"/>
      <c r="K1234" s="113"/>
      <c r="L1234" s="113"/>
      <c r="M1234" s="113"/>
      <c r="Q1234" s="113"/>
      <c r="R1234" s="113"/>
      <c r="S1234" s="113"/>
      <c r="T1234" s="113"/>
      <c r="U1234" s="113"/>
      <c r="V1234" s="113"/>
      <c r="W1234" s="113"/>
      <c r="X1234" s="113"/>
      <c r="Y1234" s="113"/>
      <c r="Z1234" s="113"/>
      <c r="AD1234" s="113"/>
      <c r="AE1234" s="113"/>
      <c r="AF1234" s="113"/>
      <c r="AG1234" s="113"/>
      <c r="AH1234" s="113"/>
      <c r="AI1234" s="113"/>
      <c r="AJ1234" s="113"/>
      <c r="AK1234" s="113"/>
      <c r="AL1234" s="113"/>
      <c r="AM1234" s="113"/>
      <c r="AQ1234" s="113"/>
      <c r="AS1234" s="113"/>
      <c r="AT1234" s="113"/>
      <c r="AU1234" s="113"/>
      <c r="AV1234" s="113"/>
    </row>
    <row r="1235" spans="4:48">
      <c r="D1235" s="113"/>
      <c r="E1235" s="113"/>
      <c r="F1235" s="113"/>
      <c r="G1235" s="113"/>
      <c r="H1235" s="113"/>
      <c r="I1235" s="113"/>
      <c r="J1235" s="113"/>
      <c r="K1235" s="113"/>
      <c r="L1235" s="113"/>
      <c r="M1235" s="113"/>
      <c r="Q1235" s="113"/>
      <c r="R1235" s="113"/>
      <c r="S1235" s="113"/>
      <c r="T1235" s="113"/>
      <c r="U1235" s="113"/>
      <c r="V1235" s="113"/>
      <c r="W1235" s="113"/>
      <c r="X1235" s="113"/>
      <c r="Y1235" s="113"/>
      <c r="Z1235" s="113"/>
      <c r="AD1235" s="113"/>
      <c r="AE1235" s="113"/>
      <c r="AF1235" s="113"/>
      <c r="AG1235" s="113"/>
      <c r="AH1235" s="113"/>
      <c r="AI1235" s="113"/>
      <c r="AJ1235" s="113"/>
      <c r="AK1235" s="113"/>
      <c r="AL1235" s="113"/>
      <c r="AM1235" s="113"/>
      <c r="AQ1235" s="113"/>
      <c r="AS1235" s="113"/>
      <c r="AT1235" s="113"/>
      <c r="AU1235" s="113"/>
      <c r="AV1235" s="113"/>
    </row>
    <row r="1236" spans="4:48">
      <c r="D1236" s="113"/>
      <c r="E1236" s="113"/>
      <c r="F1236" s="113"/>
      <c r="G1236" s="113"/>
      <c r="H1236" s="113"/>
      <c r="I1236" s="113"/>
      <c r="J1236" s="113"/>
      <c r="K1236" s="113"/>
      <c r="L1236" s="113"/>
      <c r="M1236" s="113"/>
      <c r="Q1236" s="113"/>
      <c r="R1236" s="113"/>
      <c r="S1236" s="113"/>
      <c r="T1236" s="113"/>
      <c r="U1236" s="113"/>
      <c r="V1236" s="113"/>
      <c r="W1236" s="113"/>
      <c r="X1236" s="113"/>
      <c r="Y1236" s="113"/>
      <c r="Z1236" s="113"/>
      <c r="AD1236" s="113"/>
      <c r="AE1236" s="113"/>
      <c r="AF1236" s="113"/>
      <c r="AG1236" s="113"/>
      <c r="AH1236" s="113"/>
      <c r="AI1236" s="113"/>
      <c r="AJ1236" s="113"/>
      <c r="AK1236" s="113"/>
      <c r="AL1236" s="113"/>
      <c r="AM1236" s="113"/>
      <c r="AQ1236" s="113"/>
      <c r="AS1236" s="113"/>
      <c r="AT1236" s="113"/>
      <c r="AU1236" s="113"/>
      <c r="AV1236" s="113"/>
    </row>
    <row r="1237" spans="4:48">
      <c r="D1237" s="113"/>
      <c r="E1237" s="113"/>
      <c r="F1237" s="113"/>
      <c r="G1237" s="113"/>
      <c r="H1237" s="113"/>
      <c r="I1237" s="113"/>
      <c r="J1237" s="113"/>
      <c r="K1237" s="113"/>
      <c r="L1237" s="113"/>
      <c r="M1237" s="113"/>
      <c r="Q1237" s="113"/>
      <c r="R1237" s="113"/>
      <c r="S1237" s="113"/>
      <c r="T1237" s="113"/>
      <c r="U1237" s="113"/>
      <c r="V1237" s="113"/>
      <c r="W1237" s="113"/>
      <c r="X1237" s="113"/>
      <c r="Y1237" s="113"/>
      <c r="Z1237" s="113"/>
      <c r="AD1237" s="113"/>
      <c r="AE1237" s="113"/>
      <c r="AF1237" s="113"/>
      <c r="AG1237" s="113"/>
      <c r="AH1237" s="113"/>
      <c r="AI1237" s="113"/>
      <c r="AJ1237" s="113"/>
      <c r="AK1237" s="113"/>
      <c r="AL1237" s="113"/>
      <c r="AM1237" s="113"/>
      <c r="AQ1237" s="113"/>
      <c r="AS1237" s="113"/>
      <c r="AT1237" s="113"/>
      <c r="AU1237" s="113"/>
      <c r="AV1237" s="113"/>
    </row>
    <row r="1238" spans="4:48">
      <c r="D1238" s="113"/>
      <c r="E1238" s="113"/>
      <c r="F1238" s="113"/>
      <c r="G1238" s="113"/>
      <c r="H1238" s="113"/>
      <c r="I1238" s="113"/>
      <c r="J1238" s="113"/>
      <c r="K1238" s="113"/>
      <c r="L1238" s="113"/>
      <c r="M1238" s="113"/>
      <c r="Q1238" s="113"/>
      <c r="R1238" s="113"/>
      <c r="S1238" s="113"/>
      <c r="T1238" s="113"/>
      <c r="U1238" s="113"/>
      <c r="V1238" s="113"/>
      <c r="W1238" s="113"/>
      <c r="X1238" s="113"/>
      <c r="Y1238" s="113"/>
      <c r="Z1238" s="113"/>
      <c r="AD1238" s="113"/>
      <c r="AE1238" s="113"/>
      <c r="AF1238" s="113"/>
      <c r="AG1238" s="113"/>
      <c r="AH1238" s="113"/>
      <c r="AI1238" s="113"/>
      <c r="AJ1238" s="113"/>
      <c r="AK1238" s="113"/>
      <c r="AL1238" s="113"/>
      <c r="AM1238" s="113"/>
      <c r="AQ1238" s="113"/>
      <c r="AS1238" s="113"/>
      <c r="AT1238" s="113"/>
      <c r="AU1238" s="113"/>
      <c r="AV1238" s="113"/>
    </row>
    <row r="1239" spans="4:48">
      <c r="D1239" s="113"/>
      <c r="E1239" s="113"/>
      <c r="F1239" s="113"/>
      <c r="G1239" s="113"/>
      <c r="H1239" s="113"/>
      <c r="I1239" s="113"/>
      <c r="J1239" s="113"/>
      <c r="K1239" s="113"/>
      <c r="L1239" s="113"/>
      <c r="M1239" s="113"/>
      <c r="Q1239" s="113"/>
      <c r="R1239" s="113"/>
      <c r="S1239" s="113"/>
      <c r="T1239" s="113"/>
      <c r="U1239" s="113"/>
      <c r="V1239" s="113"/>
      <c r="W1239" s="113"/>
      <c r="X1239" s="113"/>
      <c r="Y1239" s="113"/>
      <c r="Z1239" s="113"/>
      <c r="AD1239" s="113"/>
      <c r="AE1239" s="113"/>
      <c r="AF1239" s="113"/>
      <c r="AG1239" s="113"/>
      <c r="AH1239" s="113"/>
      <c r="AI1239" s="113"/>
      <c r="AJ1239" s="113"/>
      <c r="AK1239" s="113"/>
      <c r="AL1239" s="113"/>
      <c r="AM1239" s="113"/>
      <c r="AQ1239" s="113"/>
      <c r="AS1239" s="113"/>
      <c r="AT1239" s="113"/>
      <c r="AU1239" s="113"/>
      <c r="AV1239" s="113"/>
    </row>
    <row r="1240" spans="4:48">
      <c r="D1240" s="113"/>
      <c r="E1240" s="113"/>
      <c r="F1240" s="113"/>
      <c r="G1240" s="113"/>
      <c r="H1240" s="113"/>
      <c r="I1240" s="113"/>
      <c r="J1240" s="113"/>
      <c r="K1240" s="113"/>
      <c r="L1240" s="113"/>
      <c r="M1240" s="113"/>
      <c r="Q1240" s="113"/>
      <c r="R1240" s="113"/>
      <c r="S1240" s="113"/>
      <c r="T1240" s="113"/>
      <c r="U1240" s="113"/>
      <c r="V1240" s="113"/>
      <c r="W1240" s="113"/>
      <c r="X1240" s="113"/>
      <c r="Y1240" s="113"/>
      <c r="Z1240" s="113"/>
      <c r="AD1240" s="113"/>
      <c r="AE1240" s="113"/>
      <c r="AF1240" s="113"/>
      <c r="AG1240" s="113"/>
      <c r="AH1240" s="113"/>
      <c r="AI1240" s="113"/>
      <c r="AJ1240" s="113"/>
      <c r="AK1240" s="113"/>
      <c r="AL1240" s="113"/>
      <c r="AM1240" s="113"/>
      <c r="AQ1240" s="113"/>
      <c r="AS1240" s="113"/>
      <c r="AT1240" s="113"/>
      <c r="AU1240" s="113"/>
      <c r="AV1240" s="113"/>
    </row>
    <row r="1241" spans="4:48">
      <c r="D1241" s="113"/>
      <c r="E1241" s="113"/>
      <c r="F1241" s="113"/>
      <c r="G1241" s="113"/>
      <c r="H1241" s="113"/>
      <c r="I1241" s="113"/>
      <c r="J1241" s="113"/>
      <c r="K1241" s="113"/>
      <c r="L1241" s="113"/>
      <c r="M1241" s="113"/>
      <c r="Q1241" s="113"/>
      <c r="R1241" s="113"/>
      <c r="S1241" s="113"/>
      <c r="T1241" s="113"/>
      <c r="U1241" s="113"/>
      <c r="V1241" s="113"/>
      <c r="W1241" s="113"/>
      <c r="X1241" s="113"/>
      <c r="Y1241" s="113"/>
      <c r="Z1241" s="113"/>
      <c r="AD1241" s="113"/>
      <c r="AE1241" s="113"/>
      <c r="AF1241" s="113"/>
      <c r="AG1241" s="113"/>
      <c r="AH1241" s="113"/>
      <c r="AI1241" s="113"/>
      <c r="AJ1241" s="113"/>
      <c r="AK1241" s="113"/>
      <c r="AL1241" s="113"/>
      <c r="AM1241" s="113"/>
      <c r="AQ1241" s="113"/>
      <c r="AS1241" s="113"/>
      <c r="AT1241" s="113"/>
      <c r="AU1241" s="113"/>
      <c r="AV1241" s="113"/>
    </row>
    <row r="1242" spans="4:48">
      <c r="D1242" s="113"/>
      <c r="E1242" s="113"/>
      <c r="F1242" s="113"/>
      <c r="G1242" s="113"/>
      <c r="H1242" s="113"/>
      <c r="I1242" s="113"/>
      <c r="J1242" s="113"/>
      <c r="K1242" s="113"/>
      <c r="L1242" s="113"/>
      <c r="M1242" s="113"/>
      <c r="Q1242" s="113"/>
      <c r="R1242" s="113"/>
      <c r="S1242" s="113"/>
      <c r="T1242" s="113"/>
      <c r="U1242" s="113"/>
      <c r="V1242" s="113"/>
      <c r="W1242" s="113"/>
      <c r="X1242" s="113"/>
      <c r="Y1242" s="113"/>
      <c r="Z1242" s="113"/>
      <c r="AD1242" s="113"/>
      <c r="AE1242" s="113"/>
      <c r="AF1242" s="113"/>
      <c r="AG1242" s="113"/>
      <c r="AH1242" s="113"/>
      <c r="AI1242" s="113"/>
      <c r="AJ1242" s="113"/>
      <c r="AK1242" s="113"/>
      <c r="AL1242" s="113"/>
      <c r="AM1242" s="113"/>
      <c r="AQ1242" s="113"/>
      <c r="AS1242" s="113"/>
      <c r="AT1242" s="113"/>
      <c r="AU1242" s="113"/>
      <c r="AV1242" s="113"/>
    </row>
    <row r="1243" spans="4:48">
      <c r="D1243" s="113"/>
      <c r="E1243" s="113"/>
      <c r="F1243" s="113"/>
      <c r="G1243" s="113"/>
      <c r="H1243" s="113"/>
      <c r="I1243" s="113"/>
      <c r="J1243" s="113"/>
      <c r="K1243" s="113"/>
      <c r="L1243" s="113"/>
      <c r="M1243" s="113"/>
      <c r="Q1243" s="113"/>
      <c r="R1243" s="113"/>
      <c r="S1243" s="113"/>
      <c r="T1243" s="113"/>
      <c r="U1243" s="113"/>
      <c r="V1243" s="113"/>
      <c r="W1243" s="113"/>
      <c r="X1243" s="113"/>
      <c r="Y1243" s="113"/>
      <c r="Z1243" s="113"/>
      <c r="AD1243" s="113"/>
      <c r="AE1243" s="113"/>
      <c r="AF1243" s="113"/>
      <c r="AG1243" s="113"/>
      <c r="AH1243" s="113"/>
      <c r="AI1243" s="113"/>
      <c r="AJ1243" s="113"/>
      <c r="AK1243" s="113"/>
      <c r="AL1243" s="113"/>
      <c r="AM1243" s="113"/>
      <c r="AQ1243" s="113"/>
      <c r="AS1243" s="113"/>
      <c r="AT1243" s="113"/>
      <c r="AU1243" s="113"/>
      <c r="AV1243" s="113"/>
    </row>
    <row r="1244" spans="4:48">
      <c r="D1244" s="113"/>
      <c r="E1244" s="113"/>
      <c r="F1244" s="113"/>
      <c r="G1244" s="113"/>
      <c r="H1244" s="113"/>
      <c r="I1244" s="113"/>
      <c r="J1244" s="113"/>
      <c r="K1244" s="113"/>
      <c r="L1244" s="113"/>
      <c r="M1244" s="113"/>
      <c r="Q1244" s="113"/>
      <c r="R1244" s="113"/>
      <c r="S1244" s="113"/>
      <c r="T1244" s="113"/>
      <c r="U1244" s="113"/>
      <c r="V1244" s="113"/>
      <c r="W1244" s="113"/>
      <c r="X1244" s="113"/>
      <c r="Y1244" s="113"/>
      <c r="Z1244" s="113"/>
      <c r="AD1244" s="113"/>
      <c r="AE1244" s="113"/>
      <c r="AF1244" s="113"/>
      <c r="AG1244" s="113"/>
      <c r="AH1244" s="113"/>
      <c r="AI1244" s="113"/>
      <c r="AJ1244" s="113"/>
      <c r="AK1244" s="113"/>
      <c r="AL1244" s="113"/>
      <c r="AM1244" s="113"/>
      <c r="AQ1244" s="113"/>
      <c r="AS1244" s="113"/>
      <c r="AT1244" s="113"/>
      <c r="AU1244" s="113"/>
      <c r="AV1244" s="113"/>
    </row>
    <row r="1245" spans="4:48">
      <c r="D1245" s="113"/>
      <c r="E1245" s="113"/>
      <c r="F1245" s="113"/>
      <c r="G1245" s="113"/>
      <c r="H1245" s="113"/>
      <c r="I1245" s="113"/>
      <c r="J1245" s="113"/>
      <c r="K1245" s="113"/>
      <c r="L1245" s="113"/>
      <c r="M1245" s="113"/>
      <c r="Q1245" s="113"/>
      <c r="R1245" s="113"/>
      <c r="S1245" s="113"/>
      <c r="T1245" s="113"/>
      <c r="U1245" s="113"/>
      <c r="V1245" s="113"/>
      <c r="W1245" s="113"/>
      <c r="X1245" s="113"/>
      <c r="Y1245" s="113"/>
      <c r="Z1245" s="113"/>
      <c r="AD1245" s="113"/>
      <c r="AE1245" s="113"/>
      <c r="AF1245" s="113"/>
      <c r="AG1245" s="113"/>
      <c r="AH1245" s="113"/>
      <c r="AI1245" s="113"/>
      <c r="AJ1245" s="113"/>
      <c r="AK1245" s="113"/>
      <c r="AL1245" s="113"/>
      <c r="AM1245" s="113"/>
      <c r="AQ1245" s="113"/>
      <c r="AS1245" s="113"/>
      <c r="AT1245" s="113"/>
      <c r="AU1245" s="113"/>
      <c r="AV1245" s="113"/>
    </row>
    <row r="1246" spans="4:48">
      <c r="D1246" s="113"/>
      <c r="E1246" s="113"/>
      <c r="F1246" s="113"/>
      <c r="G1246" s="113"/>
      <c r="H1246" s="113"/>
      <c r="I1246" s="113"/>
      <c r="J1246" s="113"/>
      <c r="K1246" s="113"/>
      <c r="L1246" s="113"/>
      <c r="M1246" s="113"/>
      <c r="Q1246" s="113"/>
      <c r="R1246" s="113"/>
      <c r="S1246" s="113"/>
      <c r="T1246" s="113"/>
      <c r="U1246" s="113"/>
      <c r="V1246" s="113"/>
      <c r="W1246" s="113"/>
      <c r="X1246" s="113"/>
      <c r="Y1246" s="113"/>
      <c r="Z1246" s="113"/>
      <c r="AD1246" s="113"/>
      <c r="AE1246" s="113"/>
      <c r="AF1246" s="113"/>
      <c r="AG1246" s="113"/>
      <c r="AH1246" s="113"/>
      <c r="AI1246" s="113"/>
      <c r="AJ1246" s="113"/>
      <c r="AK1246" s="113"/>
      <c r="AL1246" s="113"/>
      <c r="AM1246" s="113"/>
      <c r="AQ1246" s="113"/>
      <c r="AS1246" s="113"/>
      <c r="AT1246" s="113"/>
      <c r="AU1246" s="113"/>
      <c r="AV1246" s="113"/>
    </row>
    <row r="1247" spans="4:48">
      <c r="D1247" s="113"/>
      <c r="E1247" s="113"/>
      <c r="F1247" s="113"/>
      <c r="G1247" s="113"/>
      <c r="H1247" s="113"/>
      <c r="I1247" s="113"/>
      <c r="J1247" s="113"/>
      <c r="K1247" s="113"/>
      <c r="L1247" s="113"/>
      <c r="M1247" s="113"/>
      <c r="Q1247" s="113"/>
      <c r="R1247" s="113"/>
      <c r="S1247" s="113"/>
      <c r="T1247" s="113"/>
      <c r="U1247" s="113"/>
      <c r="V1247" s="113"/>
      <c r="W1247" s="113"/>
      <c r="X1247" s="113"/>
      <c r="Y1247" s="113"/>
      <c r="Z1247" s="113"/>
      <c r="AD1247" s="113"/>
      <c r="AE1247" s="113"/>
      <c r="AF1247" s="113"/>
      <c r="AG1247" s="113"/>
      <c r="AH1247" s="113"/>
      <c r="AI1247" s="113"/>
      <c r="AJ1247" s="113"/>
      <c r="AK1247" s="113"/>
      <c r="AL1247" s="113"/>
      <c r="AM1247" s="113"/>
      <c r="AQ1247" s="113"/>
      <c r="AS1247" s="113"/>
      <c r="AT1247" s="113"/>
      <c r="AU1247" s="113"/>
      <c r="AV1247" s="113"/>
    </row>
    <row r="1248" spans="4:48">
      <c r="D1248" s="113"/>
      <c r="E1248" s="113"/>
      <c r="F1248" s="113"/>
      <c r="G1248" s="113"/>
      <c r="H1248" s="113"/>
      <c r="I1248" s="113"/>
      <c r="J1248" s="113"/>
      <c r="K1248" s="113"/>
      <c r="L1248" s="113"/>
      <c r="M1248" s="113"/>
      <c r="Q1248" s="113"/>
      <c r="R1248" s="113"/>
      <c r="S1248" s="113"/>
      <c r="T1248" s="113"/>
      <c r="U1248" s="113"/>
      <c r="V1248" s="113"/>
      <c r="W1248" s="113"/>
      <c r="X1248" s="113"/>
      <c r="Y1248" s="113"/>
      <c r="Z1248" s="113"/>
      <c r="AD1248" s="113"/>
      <c r="AE1248" s="113"/>
      <c r="AF1248" s="113"/>
      <c r="AG1248" s="113"/>
      <c r="AH1248" s="113"/>
      <c r="AI1248" s="113"/>
      <c r="AJ1248" s="113"/>
      <c r="AK1248" s="113"/>
      <c r="AL1248" s="113"/>
      <c r="AM1248" s="113"/>
      <c r="AQ1248" s="113"/>
      <c r="AS1248" s="113"/>
      <c r="AT1248" s="113"/>
      <c r="AU1248" s="113"/>
      <c r="AV1248" s="113"/>
    </row>
    <row r="1249" spans="4:48">
      <c r="D1249" s="113"/>
      <c r="E1249" s="113"/>
      <c r="F1249" s="113"/>
      <c r="G1249" s="113"/>
      <c r="H1249" s="113"/>
      <c r="I1249" s="113"/>
      <c r="J1249" s="113"/>
      <c r="K1249" s="113"/>
      <c r="L1249" s="113"/>
      <c r="M1249" s="113"/>
      <c r="Q1249" s="113"/>
      <c r="R1249" s="113"/>
      <c r="S1249" s="113"/>
      <c r="T1249" s="113"/>
      <c r="U1249" s="113"/>
      <c r="V1249" s="113"/>
      <c r="W1249" s="113"/>
      <c r="X1249" s="113"/>
      <c r="Y1249" s="113"/>
      <c r="Z1249" s="113"/>
      <c r="AD1249" s="113"/>
      <c r="AE1249" s="113"/>
      <c r="AF1249" s="113"/>
      <c r="AG1249" s="113"/>
      <c r="AH1249" s="113"/>
      <c r="AI1249" s="113"/>
      <c r="AJ1249" s="113"/>
      <c r="AK1249" s="113"/>
      <c r="AL1249" s="113"/>
      <c r="AM1249" s="113"/>
      <c r="AQ1249" s="113"/>
      <c r="AS1249" s="113"/>
      <c r="AT1249" s="113"/>
      <c r="AU1249" s="113"/>
      <c r="AV1249" s="113"/>
    </row>
    <row r="1250" spans="4:48">
      <c r="D1250" s="113"/>
      <c r="E1250" s="113"/>
      <c r="F1250" s="113"/>
      <c r="G1250" s="113"/>
      <c r="H1250" s="113"/>
      <c r="I1250" s="113"/>
      <c r="J1250" s="113"/>
      <c r="K1250" s="113"/>
      <c r="L1250" s="113"/>
      <c r="M1250" s="113"/>
      <c r="Q1250" s="113"/>
      <c r="R1250" s="113"/>
      <c r="S1250" s="113"/>
      <c r="T1250" s="113"/>
      <c r="U1250" s="113"/>
      <c r="V1250" s="113"/>
      <c r="W1250" s="113"/>
      <c r="X1250" s="113"/>
      <c r="Y1250" s="113"/>
      <c r="Z1250" s="113"/>
      <c r="AD1250" s="113"/>
      <c r="AE1250" s="113"/>
      <c r="AF1250" s="113"/>
      <c r="AG1250" s="113"/>
      <c r="AH1250" s="113"/>
      <c r="AI1250" s="113"/>
      <c r="AJ1250" s="113"/>
      <c r="AK1250" s="113"/>
      <c r="AL1250" s="113"/>
      <c r="AM1250" s="113"/>
      <c r="AQ1250" s="113"/>
      <c r="AS1250" s="113"/>
      <c r="AT1250" s="113"/>
      <c r="AU1250" s="113"/>
      <c r="AV1250" s="113"/>
    </row>
    <row r="1251" spans="4:48">
      <c r="D1251" s="113"/>
      <c r="E1251" s="113"/>
      <c r="F1251" s="113"/>
      <c r="G1251" s="113"/>
      <c r="H1251" s="113"/>
      <c r="I1251" s="113"/>
      <c r="J1251" s="113"/>
      <c r="K1251" s="113"/>
      <c r="L1251" s="113"/>
      <c r="M1251" s="113"/>
      <c r="Q1251" s="113"/>
      <c r="R1251" s="113"/>
      <c r="S1251" s="113"/>
      <c r="T1251" s="113"/>
      <c r="U1251" s="113"/>
      <c r="V1251" s="113"/>
      <c r="W1251" s="113"/>
      <c r="X1251" s="113"/>
      <c r="Y1251" s="113"/>
      <c r="Z1251" s="113"/>
      <c r="AD1251" s="113"/>
      <c r="AE1251" s="113"/>
      <c r="AF1251" s="113"/>
      <c r="AG1251" s="113"/>
      <c r="AH1251" s="113"/>
      <c r="AI1251" s="113"/>
      <c r="AJ1251" s="113"/>
      <c r="AK1251" s="113"/>
      <c r="AL1251" s="113"/>
      <c r="AM1251" s="113"/>
      <c r="AQ1251" s="113"/>
      <c r="AS1251" s="113"/>
      <c r="AT1251" s="113"/>
      <c r="AU1251" s="113"/>
      <c r="AV1251" s="113"/>
    </row>
    <row r="1252" spans="4:48">
      <c r="D1252" s="113"/>
      <c r="E1252" s="113"/>
      <c r="F1252" s="113"/>
      <c r="G1252" s="113"/>
      <c r="H1252" s="113"/>
      <c r="I1252" s="113"/>
      <c r="J1252" s="113"/>
      <c r="K1252" s="113"/>
      <c r="L1252" s="113"/>
      <c r="M1252" s="113"/>
      <c r="Q1252" s="113"/>
      <c r="R1252" s="113"/>
      <c r="S1252" s="113"/>
      <c r="T1252" s="113"/>
      <c r="U1252" s="113"/>
      <c r="V1252" s="113"/>
      <c r="W1252" s="113"/>
      <c r="X1252" s="113"/>
      <c r="Y1252" s="113"/>
      <c r="Z1252" s="113"/>
      <c r="AD1252" s="113"/>
      <c r="AE1252" s="113"/>
      <c r="AF1252" s="113"/>
      <c r="AG1252" s="113"/>
      <c r="AH1252" s="113"/>
      <c r="AI1252" s="113"/>
      <c r="AJ1252" s="113"/>
      <c r="AK1252" s="113"/>
      <c r="AL1252" s="113"/>
      <c r="AM1252" s="113"/>
      <c r="AQ1252" s="113"/>
      <c r="AS1252" s="113"/>
      <c r="AT1252" s="113"/>
      <c r="AU1252" s="113"/>
      <c r="AV1252" s="113"/>
    </row>
    <row r="1253" spans="4:48">
      <c r="D1253" s="113"/>
      <c r="E1253" s="113"/>
      <c r="F1253" s="113"/>
      <c r="G1253" s="113"/>
      <c r="H1253" s="113"/>
      <c r="I1253" s="113"/>
      <c r="J1253" s="113"/>
      <c r="K1253" s="113"/>
      <c r="L1253" s="113"/>
      <c r="M1253" s="113"/>
      <c r="Q1253" s="113"/>
      <c r="R1253" s="113"/>
      <c r="S1253" s="113"/>
      <c r="T1253" s="113"/>
      <c r="U1253" s="113"/>
      <c r="V1253" s="113"/>
      <c r="W1253" s="113"/>
      <c r="X1253" s="113"/>
      <c r="Y1253" s="113"/>
      <c r="Z1253" s="113"/>
      <c r="AD1253" s="113"/>
      <c r="AE1253" s="113"/>
      <c r="AF1253" s="113"/>
      <c r="AG1253" s="113"/>
      <c r="AH1253" s="113"/>
      <c r="AI1253" s="113"/>
      <c r="AJ1253" s="113"/>
      <c r="AK1253" s="113"/>
      <c r="AL1253" s="113"/>
      <c r="AM1253" s="113"/>
      <c r="AQ1253" s="113"/>
      <c r="AS1253" s="113"/>
      <c r="AT1253" s="113"/>
      <c r="AU1253" s="113"/>
      <c r="AV1253" s="113"/>
    </row>
    <row r="1254" spans="4:48">
      <c r="D1254" s="113"/>
      <c r="E1254" s="113"/>
      <c r="F1254" s="113"/>
      <c r="G1254" s="113"/>
      <c r="H1254" s="113"/>
      <c r="I1254" s="113"/>
      <c r="J1254" s="113"/>
      <c r="K1254" s="113"/>
      <c r="L1254" s="113"/>
      <c r="M1254" s="113"/>
      <c r="Q1254" s="113"/>
      <c r="R1254" s="113"/>
      <c r="S1254" s="113"/>
      <c r="T1254" s="113"/>
      <c r="U1254" s="113"/>
      <c r="V1254" s="113"/>
      <c r="W1254" s="113"/>
      <c r="X1254" s="113"/>
      <c r="Y1254" s="113"/>
      <c r="Z1254" s="113"/>
      <c r="AD1254" s="113"/>
      <c r="AE1254" s="113"/>
      <c r="AF1254" s="113"/>
      <c r="AG1254" s="113"/>
      <c r="AH1254" s="113"/>
      <c r="AI1254" s="113"/>
      <c r="AJ1254" s="113"/>
      <c r="AK1254" s="113"/>
      <c r="AL1254" s="113"/>
      <c r="AM1254" s="113"/>
      <c r="AQ1254" s="113"/>
      <c r="AS1254" s="113"/>
      <c r="AT1254" s="113"/>
      <c r="AU1254" s="113"/>
      <c r="AV1254" s="113"/>
    </row>
    <row r="1255" spans="4:48">
      <c r="D1255" s="113"/>
      <c r="E1255" s="113"/>
      <c r="F1255" s="113"/>
      <c r="G1255" s="113"/>
      <c r="H1255" s="113"/>
      <c r="I1255" s="113"/>
      <c r="J1255" s="113"/>
      <c r="K1255" s="113"/>
      <c r="L1255" s="113"/>
      <c r="M1255" s="113"/>
      <c r="Q1255" s="113"/>
      <c r="R1255" s="113"/>
      <c r="S1255" s="113"/>
      <c r="T1255" s="113"/>
      <c r="U1255" s="113"/>
      <c r="V1255" s="113"/>
      <c r="W1255" s="113"/>
      <c r="X1255" s="113"/>
      <c r="Y1255" s="113"/>
      <c r="Z1255" s="113"/>
      <c r="AD1255" s="113"/>
      <c r="AE1255" s="113"/>
      <c r="AF1255" s="113"/>
      <c r="AG1255" s="113"/>
      <c r="AH1255" s="113"/>
      <c r="AI1255" s="113"/>
      <c r="AJ1255" s="113"/>
      <c r="AK1255" s="113"/>
      <c r="AL1255" s="113"/>
      <c r="AM1255" s="113"/>
      <c r="AQ1255" s="113"/>
      <c r="AS1255" s="113"/>
      <c r="AT1255" s="113"/>
      <c r="AU1255" s="113"/>
      <c r="AV1255" s="113"/>
    </row>
    <row r="1256" spans="4:48">
      <c r="D1256" s="113"/>
      <c r="E1256" s="113"/>
      <c r="F1256" s="113"/>
      <c r="G1256" s="113"/>
      <c r="H1256" s="113"/>
      <c r="I1256" s="113"/>
      <c r="J1256" s="113"/>
      <c r="K1256" s="113"/>
      <c r="L1256" s="113"/>
      <c r="M1256" s="113"/>
      <c r="Q1256" s="113"/>
      <c r="R1256" s="113"/>
      <c r="S1256" s="113"/>
      <c r="T1256" s="113"/>
      <c r="U1256" s="113"/>
      <c r="V1256" s="113"/>
      <c r="W1256" s="113"/>
      <c r="X1256" s="113"/>
      <c r="Y1256" s="113"/>
      <c r="Z1256" s="113"/>
      <c r="AD1256" s="113"/>
      <c r="AE1256" s="113"/>
      <c r="AF1256" s="113"/>
      <c r="AG1256" s="113"/>
      <c r="AH1256" s="113"/>
      <c r="AI1256" s="113"/>
      <c r="AJ1256" s="113"/>
      <c r="AK1256" s="113"/>
      <c r="AL1256" s="113"/>
      <c r="AM1256" s="113"/>
      <c r="AQ1256" s="113"/>
      <c r="AS1256" s="113"/>
      <c r="AT1256" s="113"/>
      <c r="AU1256" s="113"/>
      <c r="AV1256" s="113"/>
    </row>
    <row r="1257" spans="4:48">
      <c r="D1257" s="113"/>
      <c r="E1257" s="113"/>
      <c r="F1257" s="113"/>
      <c r="G1257" s="113"/>
      <c r="H1257" s="113"/>
      <c r="I1257" s="113"/>
      <c r="J1257" s="113"/>
      <c r="K1257" s="113"/>
      <c r="L1257" s="113"/>
      <c r="M1257" s="113"/>
      <c r="Q1257" s="113"/>
      <c r="R1257" s="113"/>
      <c r="S1257" s="113"/>
      <c r="T1257" s="113"/>
      <c r="U1257" s="113"/>
      <c r="V1257" s="113"/>
      <c r="W1257" s="113"/>
      <c r="X1257" s="113"/>
      <c r="Y1257" s="113"/>
      <c r="Z1257" s="113"/>
      <c r="AD1257" s="113"/>
      <c r="AE1257" s="113"/>
      <c r="AF1257" s="113"/>
      <c r="AG1257" s="113"/>
      <c r="AH1257" s="113"/>
      <c r="AI1257" s="113"/>
      <c r="AJ1257" s="113"/>
      <c r="AK1257" s="113"/>
      <c r="AL1257" s="113"/>
      <c r="AM1257" s="113"/>
      <c r="AQ1257" s="113"/>
      <c r="AS1257" s="113"/>
      <c r="AT1257" s="113"/>
      <c r="AU1257" s="113"/>
      <c r="AV1257" s="113"/>
    </row>
    <row r="1258" spans="4:48">
      <c r="D1258" s="113"/>
      <c r="E1258" s="113"/>
      <c r="F1258" s="113"/>
      <c r="G1258" s="113"/>
      <c r="H1258" s="113"/>
      <c r="I1258" s="113"/>
      <c r="J1258" s="113"/>
      <c r="K1258" s="113"/>
      <c r="L1258" s="113"/>
      <c r="M1258" s="113"/>
      <c r="Q1258" s="113"/>
      <c r="R1258" s="113"/>
      <c r="S1258" s="113"/>
      <c r="T1258" s="113"/>
      <c r="U1258" s="113"/>
      <c r="V1258" s="113"/>
      <c r="W1258" s="113"/>
      <c r="X1258" s="113"/>
      <c r="Y1258" s="113"/>
      <c r="Z1258" s="113"/>
      <c r="AD1258" s="113"/>
      <c r="AE1258" s="113"/>
      <c r="AF1258" s="113"/>
      <c r="AG1258" s="113"/>
      <c r="AH1258" s="113"/>
      <c r="AI1258" s="113"/>
      <c r="AJ1258" s="113"/>
      <c r="AK1258" s="113"/>
      <c r="AL1258" s="113"/>
      <c r="AM1258" s="113"/>
      <c r="AQ1258" s="113"/>
      <c r="AS1258" s="113"/>
      <c r="AT1258" s="113"/>
      <c r="AU1258" s="113"/>
      <c r="AV1258" s="113"/>
    </row>
    <row r="1259" spans="4:48">
      <c r="D1259" s="113"/>
      <c r="E1259" s="113"/>
      <c r="F1259" s="113"/>
      <c r="G1259" s="113"/>
      <c r="H1259" s="113"/>
      <c r="I1259" s="113"/>
      <c r="J1259" s="113"/>
      <c r="K1259" s="113"/>
      <c r="L1259" s="113"/>
      <c r="M1259" s="113"/>
      <c r="Q1259" s="113"/>
      <c r="R1259" s="113"/>
      <c r="S1259" s="113"/>
      <c r="T1259" s="113"/>
      <c r="U1259" s="113"/>
      <c r="V1259" s="113"/>
      <c r="W1259" s="113"/>
      <c r="X1259" s="113"/>
      <c r="Y1259" s="113"/>
      <c r="Z1259" s="113"/>
      <c r="AD1259" s="113"/>
      <c r="AE1259" s="113"/>
      <c r="AF1259" s="113"/>
      <c r="AG1259" s="113"/>
      <c r="AH1259" s="113"/>
      <c r="AI1259" s="113"/>
      <c r="AJ1259" s="113"/>
      <c r="AK1259" s="113"/>
      <c r="AL1259" s="113"/>
      <c r="AM1259" s="113"/>
      <c r="AQ1259" s="113"/>
      <c r="AS1259" s="113"/>
      <c r="AT1259" s="113"/>
      <c r="AU1259" s="113"/>
      <c r="AV1259" s="113"/>
    </row>
    <row r="1260" spans="4:48">
      <c r="D1260" s="113"/>
      <c r="E1260" s="113"/>
      <c r="F1260" s="113"/>
      <c r="G1260" s="113"/>
      <c r="H1260" s="113"/>
      <c r="I1260" s="113"/>
      <c r="J1260" s="113"/>
      <c r="K1260" s="113"/>
      <c r="L1260" s="113"/>
      <c r="M1260" s="113"/>
      <c r="Q1260" s="113"/>
      <c r="R1260" s="113"/>
      <c r="S1260" s="113"/>
      <c r="T1260" s="113"/>
      <c r="U1260" s="113"/>
      <c r="V1260" s="113"/>
      <c r="W1260" s="113"/>
      <c r="X1260" s="113"/>
      <c r="Y1260" s="113"/>
      <c r="Z1260" s="113"/>
      <c r="AD1260" s="113"/>
      <c r="AE1260" s="113"/>
      <c r="AF1260" s="113"/>
      <c r="AG1260" s="113"/>
      <c r="AH1260" s="113"/>
      <c r="AI1260" s="113"/>
      <c r="AJ1260" s="113"/>
      <c r="AK1260" s="113"/>
      <c r="AL1260" s="113"/>
      <c r="AM1260" s="113"/>
      <c r="AQ1260" s="113"/>
      <c r="AS1260" s="113"/>
      <c r="AT1260" s="113"/>
      <c r="AU1260" s="113"/>
      <c r="AV1260" s="113"/>
    </row>
    <row r="1261" spans="4:48">
      <c r="D1261" s="113"/>
      <c r="E1261" s="113"/>
      <c r="F1261" s="113"/>
      <c r="G1261" s="113"/>
      <c r="H1261" s="113"/>
      <c r="I1261" s="113"/>
      <c r="J1261" s="113"/>
      <c r="K1261" s="113"/>
      <c r="L1261" s="113"/>
      <c r="M1261" s="113"/>
      <c r="Q1261" s="113"/>
      <c r="R1261" s="113"/>
      <c r="S1261" s="113"/>
      <c r="T1261" s="113"/>
      <c r="U1261" s="113"/>
      <c r="V1261" s="113"/>
      <c r="W1261" s="113"/>
      <c r="X1261" s="113"/>
      <c r="Y1261" s="113"/>
      <c r="Z1261" s="113"/>
      <c r="AD1261" s="113"/>
      <c r="AE1261" s="113"/>
      <c r="AF1261" s="113"/>
      <c r="AG1261" s="113"/>
      <c r="AH1261" s="113"/>
      <c r="AI1261" s="113"/>
      <c r="AJ1261" s="113"/>
      <c r="AK1261" s="113"/>
      <c r="AL1261" s="113"/>
      <c r="AM1261" s="113"/>
      <c r="AQ1261" s="113"/>
      <c r="AS1261" s="113"/>
      <c r="AT1261" s="113"/>
      <c r="AU1261" s="113"/>
      <c r="AV1261" s="113"/>
    </row>
    <row r="1262" spans="4:48">
      <c r="D1262" s="113"/>
      <c r="E1262" s="113"/>
      <c r="F1262" s="113"/>
      <c r="G1262" s="113"/>
      <c r="H1262" s="113"/>
      <c r="I1262" s="113"/>
      <c r="J1262" s="113"/>
      <c r="K1262" s="113"/>
      <c r="L1262" s="113"/>
      <c r="M1262" s="113"/>
      <c r="Q1262" s="113"/>
      <c r="R1262" s="113"/>
      <c r="S1262" s="113"/>
      <c r="T1262" s="113"/>
      <c r="U1262" s="113"/>
      <c r="V1262" s="113"/>
      <c r="W1262" s="113"/>
      <c r="X1262" s="113"/>
      <c r="Y1262" s="113"/>
      <c r="Z1262" s="113"/>
      <c r="AD1262" s="113"/>
      <c r="AE1262" s="113"/>
      <c r="AF1262" s="113"/>
      <c r="AG1262" s="113"/>
      <c r="AH1262" s="113"/>
      <c r="AI1262" s="113"/>
      <c r="AJ1262" s="113"/>
      <c r="AK1262" s="113"/>
      <c r="AL1262" s="113"/>
      <c r="AM1262" s="113"/>
      <c r="AQ1262" s="113"/>
      <c r="AS1262" s="113"/>
      <c r="AT1262" s="113"/>
      <c r="AU1262" s="113"/>
      <c r="AV1262" s="113"/>
    </row>
    <row r="1263" spans="4:48">
      <c r="D1263" s="113"/>
      <c r="E1263" s="113"/>
      <c r="F1263" s="113"/>
      <c r="G1263" s="113"/>
      <c r="H1263" s="113"/>
      <c r="I1263" s="113"/>
      <c r="J1263" s="113"/>
      <c r="K1263" s="113"/>
      <c r="L1263" s="113"/>
      <c r="M1263" s="113"/>
      <c r="Q1263" s="113"/>
      <c r="R1263" s="113"/>
      <c r="S1263" s="113"/>
      <c r="T1263" s="113"/>
      <c r="U1263" s="113"/>
      <c r="V1263" s="113"/>
      <c r="W1263" s="113"/>
      <c r="X1263" s="113"/>
      <c r="Y1263" s="113"/>
      <c r="Z1263" s="113"/>
      <c r="AD1263" s="113"/>
      <c r="AE1263" s="113"/>
      <c r="AF1263" s="113"/>
      <c r="AG1263" s="113"/>
      <c r="AH1263" s="113"/>
      <c r="AI1263" s="113"/>
      <c r="AJ1263" s="113"/>
      <c r="AK1263" s="113"/>
      <c r="AL1263" s="113"/>
      <c r="AM1263" s="113"/>
      <c r="AQ1263" s="113"/>
      <c r="AS1263" s="113"/>
      <c r="AT1263" s="113"/>
      <c r="AU1263" s="113"/>
      <c r="AV1263" s="113"/>
    </row>
    <row r="1264" spans="4:48">
      <c r="D1264" s="113"/>
      <c r="E1264" s="113"/>
      <c r="F1264" s="113"/>
      <c r="G1264" s="113"/>
      <c r="H1264" s="113"/>
      <c r="I1264" s="113"/>
      <c r="J1264" s="113"/>
      <c r="K1264" s="113"/>
      <c r="L1264" s="113"/>
      <c r="M1264" s="113"/>
      <c r="Q1264" s="113"/>
      <c r="R1264" s="113"/>
      <c r="S1264" s="113"/>
      <c r="T1264" s="113"/>
      <c r="U1264" s="113"/>
      <c r="V1264" s="113"/>
      <c r="W1264" s="113"/>
      <c r="X1264" s="113"/>
      <c r="Y1264" s="113"/>
      <c r="Z1264" s="113"/>
      <c r="AD1264" s="113"/>
      <c r="AE1264" s="113"/>
      <c r="AF1264" s="113"/>
      <c r="AG1264" s="113"/>
      <c r="AH1264" s="113"/>
      <c r="AI1264" s="113"/>
      <c r="AJ1264" s="113"/>
      <c r="AK1264" s="113"/>
      <c r="AL1264" s="113"/>
      <c r="AM1264" s="113"/>
      <c r="AQ1264" s="113"/>
      <c r="AS1264" s="113"/>
      <c r="AT1264" s="113"/>
      <c r="AU1264" s="113"/>
      <c r="AV1264" s="113"/>
    </row>
    <row r="1265" spans="4:48">
      <c r="D1265" s="113"/>
      <c r="E1265" s="113"/>
      <c r="F1265" s="113"/>
      <c r="G1265" s="113"/>
      <c r="H1265" s="113"/>
      <c r="I1265" s="113"/>
      <c r="J1265" s="113"/>
      <c r="K1265" s="113"/>
      <c r="L1265" s="113"/>
      <c r="M1265" s="113"/>
      <c r="Q1265" s="113"/>
      <c r="R1265" s="113"/>
      <c r="S1265" s="113"/>
      <c r="T1265" s="113"/>
      <c r="U1265" s="113"/>
      <c r="V1265" s="113"/>
      <c r="W1265" s="113"/>
      <c r="X1265" s="113"/>
      <c r="Y1265" s="113"/>
      <c r="Z1265" s="113"/>
      <c r="AD1265" s="113"/>
      <c r="AE1265" s="113"/>
      <c r="AF1265" s="113"/>
      <c r="AG1265" s="113"/>
      <c r="AH1265" s="113"/>
      <c r="AI1265" s="113"/>
      <c r="AJ1265" s="113"/>
      <c r="AK1265" s="113"/>
      <c r="AL1265" s="113"/>
      <c r="AM1265" s="113"/>
      <c r="AQ1265" s="113"/>
      <c r="AS1265" s="113"/>
      <c r="AT1265" s="113"/>
      <c r="AU1265" s="113"/>
      <c r="AV1265" s="113"/>
    </row>
    <row r="1266" spans="4:48">
      <c r="D1266" s="113"/>
      <c r="E1266" s="113"/>
      <c r="F1266" s="113"/>
      <c r="G1266" s="113"/>
      <c r="H1266" s="113"/>
      <c r="I1266" s="113"/>
      <c r="J1266" s="113"/>
      <c r="K1266" s="113"/>
      <c r="L1266" s="113"/>
      <c r="M1266" s="113"/>
      <c r="Q1266" s="113"/>
      <c r="R1266" s="113"/>
      <c r="S1266" s="113"/>
      <c r="T1266" s="113"/>
      <c r="U1266" s="113"/>
      <c r="V1266" s="113"/>
      <c r="W1266" s="113"/>
      <c r="X1266" s="113"/>
      <c r="Y1266" s="113"/>
      <c r="Z1266" s="113"/>
      <c r="AD1266" s="113"/>
      <c r="AE1266" s="113"/>
      <c r="AF1266" s="113"/>
      <c r="AG1266" s="113"/>
      <c r="AH1266" s="113"/>
      <c r="AI1266" s="113"/>
      <c r="AJ1266" s="113"/>
      <c r="AK1266" s="113"/>
      <c r="AL1266" s="113"/>
      <c r="AM1266" s="113"/>
      <c r="AQ1266" s="113"/>
      <c r="AS1266" s="113"/>
      <c r="AT1266" s="113"/>
      <c r="AU1266" s="113"/>
      <c r="AV1266" s="113"/>
    </row>
    <row r="1267" spans="4:48">
      <c r="D1267" s="113"/>
      <c r="E1267" s="113"/>
      <c r="F1267" s="113"/>
      <c r="G1267" s="113"/>
      <c r="H1267" s="113"/>
      <c r="I1267" s="113"/>
      <c r="J1267" s="113"/>
      <c r="K1267" s="113"/>
      <c r="L1267" s="113"/>
      <c r="M1267" s="113"/>
      <c r="Q1267" s="113"/>
      <c r="R1267" s="113"/>
      <c r="S1267" s="113"/>
      <c r="T1267" s="113"/>
      <c r="U1267" s="113"/>
      <c r="V1267" s="113"/>
      <c r="W1267" s="113"/>
      <c r="X1267" s="113"/>
      <c r="Y1267" s="113"/>
      <c r="Z1267" s="113"/>
      <c r="AD1267" s="113"/>
      <c r="AE1267" s="113"/>
      <c r="AF1267" s="113"/>
      <c r="AG1267" s="113"/>
      <c r="AH1267" s="113"/>
      <c r="AI1267" s="113"/>
      <c r="AJ1267" s="113"/>
      <c r="AK1267" s="113"/>
      <c r="AL1267" s="113"/>
      <c r="AM1267" s="113"/>
      <c r="AQ1267" s="113"/>
      <c r="AS1267" s="113"/>
      <c r="AT1267" s="113"/>
      <c r="AU1267" s="113"/>
      <c r="AV1267" s="113"/>
    </row>
    <row r="1268" spans="4:48">
      <c r="D1268" s="113"/>
      <c r="E1268" s="113"/>
      <c r="F1268" s="113"/>
      <c r="G1268" s="113"/>
      <c r="H1268" s="113"/>
      <c r="I1268" s="113"/>
      <c r="J1268" s="113"/>
      <c r="K1268" s="113"/>
      <c r="L1268" s="113"/>
      <c r="M1268" s="113"/>
      <c r="Q1268" s="113"/>
      <c r="R1268" s="113"/>
      <c r="S1268" s="113"/>
      <c r="T1268" s="113"/>
      <c r="U1268" s="113"/>
      <c r="V1268" s="113"/>
      <c r="W1268" s="113"/>
      <c r="X1268" s="113"/>
      <c r="Y1268" s="113"/>
      <c r="Z1268" s="113"/>
      <c r="AD1268" s="113"/>
      <c r="AE1268" s="113"/>
      <c r="AF1268" s="113"/>
      <c r="AG1268" s="113"/>
      <c r="AH1268" s="113"/>
      <c r="AI1268" s="113"/>
      <c r="AJ1268" s="113"/>
      <c r="AK1268" s="113"/>
      <c r="AL1268" s="113"/>
      <c r="AM1268" s="113"/>
      <c r="AQ1268" s="113"/>
      <c r="AS1268" s="113"/>
      <c r="AT1268" s="113"/>
      <c r="AU1268" s="113"/>
      <c r="AV1268" s="113"/>
    </row>
    <row r="1269" spans="4:48">
      <c r="D1269" s="113"/>
      <c r="E1269" s="113"/>
      <c r="F1269" s="113"/>
      <c r="G1269" s="113"/>
      <c r="H1269" s="113"/>
      <c r="I1269" s="113"/>
      <c r="J1269" s="113"/>
      <c r="K1269" s="113"/>
      <c r="L1269" s="113"/>
      <c r="M1269" s="113"/>
      <c r="Q1269" s="113"/>
      <c r="R1269" s="113"/>
      <c r="S1269" s="113"/>
      <c r="T1269" s="113"/>
      <c r="U1269" s="113"/>
      <c r="V1269" s="113"/>
      <c r="W1269" s="113"/>
      <c r="X1269" s="113"/>
      <c r="Y1269" s="113"/>
      <c r="Z1269" s="113"/>
      <c r="AD1269" s="113"/>
      <c r="AE1269" s="113"/>
      <c r="AF1269" s="113"/>
      <c r="AG1269" s="113"/>
      <c r="AH1269" s="113"/>
      <c r="AI1269" s="113"/>
      <c r="AJ1269" s="113"/>
      <c r="AK1269" s="113"/>
      <c r="AL1269" s="113"/>
      <c r="AM1269" s="113"/>
      <c r="AQ1269" s="113"/>
      <c r="AS1269" s="113"/>
      <c r="AT1269" s="113"/>
      <c r="AU1269" s="113"/>
      <c r="AV1269" s="113"/>
    </row>
    <row r="1270" spans="4:48">
      <c r="D1270" s="113"/>
      <c r="E1270" s="113"/>
      <c r="F1270" s="113"/>
      <c r="G1270" s="113"/>
      <c r="H1270" s="113"/>
      <c r="I1270" s="113"/>
      <c r="J1270" s="113"/>
      <c r="K1270" s="113"/>
      <c r="L1270" s="113"/>
      <c r="M1270" s="113"/>
      <c r="Q1270" s="113"/>
      <c r="R1270" s="113"/>
      <c r="S1270" s="113"/>
      <c r="T1270" s="113"/>
      <c r="U1270" s="113"/>
      <c r="V1270" s="113"/>
      <c r="W1270" s="113"/>
      <c r="X1270" s="113"/>
      <c r="Y1270" s="113"/>
      <c r="Z1270" s="113"/>
      <c r="AD1270" s="113"/>
      <c r="AE1270" s="113"/>
      <c r="AF1270" s="113"/>
      <c r="AG1270" s="113"/>
      <c r="AH1270" s="113"/>
      <c r="AI1270" s="113"/>
      <c r="AJ1270" s="113"/>
      <c r="AK1270" s="113"/>
      <c r="AL1270" s="113"/>
      <c r="AM1270" s="113"/>
      <c r="AQ1270" s="113"/>
      <c r="AS1270" s="113"/>
      <c r="AT1270" s="113"/>
      <c r="AU1270" s="113"/>
      <c r="AV1270" s="113"/>
    </row>
    <row r="1271" spans="4:48">
      <c r="D1271" s="113"/>
      <c r="E1271" s="113"/>
      <c r="F1271" s="113"/>
      <c r="G1271" s="113"/>
      <c r="H1271" s="113"/>
      <c r="I1271" s="113"/>
      <c r="J1271" s="113"/>
      <c r="K1271" s="113"/>
      <c r="L1271" s="113"/>
      <c r="M1271" s="113"/>
      <c r="Q1271" s="113"/>
      <c r="R1271" s="113"/>
      <c r="S1271" s="113"/>
      <c r="T1271" s="113"/>
      <c r="U1271" s="113"/>
      <c r="V1271" s="113"/>
      <c r="W1271" s="113"/>
      <c r="X1271" s="113"/>
      <c r="Y1271" s="113"/>
      <c r="Z1271" s="113"/>
      <c r="AD1271" s="113"/>
      <c r="AE1271" s="113"/>
      <c r="AF1271" s="113"/>
      <c r="AG1271" s="113"/>
      <c r="AH1271" s="113"/>
      <c r="AI1271" s="113"/>
      <c r="AJ1271" s="113"/>
      <c r="AK1271" s="113"/>
      <c r="AL1271" s="113"/>
      <c r="AM1271" s="113"/>
      <c r="AQ1271" s="113"/>
      <c r="AS1271" s="113"/>
      <c r="AT1271" s="113"/>
      <c r="AU1271" s="113"/>
      <c r="AV1271" s="113"/>
    </row>
    <row r="1272" spans="4:48">
      <c r="D1272" s="113"/>
      <c r="E1272" s="113"/>
      <c r="F1272" s="113"/>
      <c r="G1272" s="113"/>
      <c r="H1272" s="113"/>
      <c r="I1272" s="113"/>
      <c r="J1272" s="113"/>
      <c r="K1272" s="113"/>
      <c r="L1272" s="113"/>
      <c r="M1272" s="113"/>
      <c r="Q1272" s="113"/>
      <c r="R1272" s="113"/>
      <c r="S1272" s="113"/>
      <c r="T1272" s="113"/>
      <c r="U1272" s="113"/>
      <c r="V1272" s="113"/>
      <c r="W1272" s="113"/>
      <c r="X1272" s="113"/>
      <c r="Y1272" s="113"/>
      <c r="Z1272" s="113"/>
      <c r="AD1272" s="113"/>
      <c r="AE1272" s="113"/>
      <c r="AF1272" s="113"/>
      <c r="AG1272" s="113"/>
      <c r="AH1272" s="113"/>
      <c r="AI1272" s="113"/>
      <c r="AJ1272" s="113"/>
      <c r="AK1272" s="113"/>
      <c r="AL1272" s="113"/>
      <c r="AM1272" s="113"/>
      <c r="AQ1272" s="113"/>
      <c r="AS1272" s="113"/>
      <c r="AT1272" s="113"/>
      <c r="AU1272" s="113"/>
      <c r="AV1272" s="113"/>
    </row>
    <row r="1273" spans="4:48">
      <c r="D1273" s="113"/>
      <c r="E1273" s="113"/>
      <c r="F1273" s="113"/>
      <c r="G1273" s="113"/>
      <c r="H1273" s="113"/>
      <c r="I1273" s="113"/>
      <c r="J1273" s="113"/>
      <c r="K1273" s="113"/>
      <c r="L1273" s="113"/>
      <c r="M1273" s="113"/>
      <c r="Q1273" s="113"/>
      <c r="R1273" s="113"/>
      <c r="S1273" s="113"/>
      <c r="T1273" s="113"/>
      <c r="U1273" s="113"/>
      <c r="V1273" s="113"/>
      <c r="W1273" s="113"/>
      <c r="X1273" s="113"/>
      <c r="Y1273" s="113"/>
      <c r="Z1273" s="113"/>
      <c r="AD1273" s="113"/>
      <c r="AE1273" s="113"/>
      <c r="AF1273" s="113"/>
      <c r="AG1273" s="113"/>
      <c r="AH1273" s="113"/>
      <c r="AI1273" s="113"/>
      <c r="AJ1273" s="113"/>
      <c r="AK1273" s="113"/>
      <c r="AL1273" s="113"/>
      <c r="AM1273" s="113"/>
      <c r="AQ1273" s="113"/>
      <c r="AS1273" s="113"/>
      <c r="AT1273" s="113"/>
      <c r="AU1273" s="113"/>
      <c r="AV1273" s="113"/>
    </row>
    <row r="1274" spans="4:48">
      <c r="D1274" s="113"/>
      <c r="E1274" s="113"/>
      <c r="F1274" s="113"/>
      <c r="G1274" s="113"/>
      <c r="H1274" s="113"/>
      <c r="I1274" s="113"/>
      <c r="J1274" s="113"/>
      <c r="K1274" s="113"/>
      <c r="L1274" s="113"/>
      <c r="M1274" s="113"/>
      <c r="Q1274" s="113"/>
      <c r="R1274" s="113"/>
      <c r="S1274" s="113"/>
      <c r="T1274" s="113"/>
      <c r="U1274" s="113"/>
      <c r="V1274" s="113"/>
      <c r="W1274" s="113"/>
      <c r="X1274" s="113"/>
      <c r="Y1274" s="113"/>
      <c r="Z1274" s="113"/>
      <c r="AD1274" s="113"/>
      <c r="AE1274" s="113"/>
      <c r="AF1274" s="113"/>
      <c r="AG1274" s="113"/>
      <c r="AH1274" s="113"/>
      <c r="AI1274" s="113"/>
      <c r="AJ1274" s="113"/>
      <c r="AK1274" s="113"/>
      <c r="AL1274" s="113"/>
      <c r="AM1274" s="113"/>
      <c r="AQ1274" s="113"/>
      <c r="AS1274" s="113"/>
      <c r="AT1274" s="113"/>
      <c r="AU1274" s="113"/>
      <c r="AV1274" s="113"/>
    </row>
    <row r="1275" spans="4:48">
      <c r="D1275" s="113"/>
      <c r="E1275" s="113"/>
      <c r="F1275" s="113"/>
      <c r="G1275" s="113"/>
      <c r="H1275" s="113"/>
      <c r="I1275" s="113"/>
      <c r="J1275" s="113"/>
      <c r="K1275" s="113"/>
      <c r="L1275" s="113"/>
      <c r="M1275" s="113"/>
      <c r="Q1275" s="113"/>
      <c r="R1275" s="113"/>
      <c r="S1275" s="113"/>
      <c r="T1275" s="113"/>
      <c r="U1275" s="113"/>
      <c r="V1275" s="113"/>
      <c r="W1275" s="113"/>
      <c r="X1275" s="113"/>
      <c r="Y1275" s="113"/>
      <c r="Z1275" s="113"/>
      <c r="AD1275" s="113"/>
      <c r="AE1275" s="113"/>
      <c r="AF1275" s="113"/>
      <c r="AG1275" s="113"/>
      <c r="AH1275" s="113"/>
      <c r="AI1275" s="113"/>
      <c r="AJ1275" s="113"/>
      <c r="AK1275" s="113"/>
      <c r="AL1275" s="113"/>
      <c r="AM1275" s="113"/>
      <c r="AQ1275" s="113"/>
      <c r="AS1275" s="113"/>
      <c r="AT1275" s="113"/>
      <c r="AU1275" s="113"/>
      <c r="AV1275" s="113"/>
    </row>
    <row r="1276" spans="4:48">
      <c r="D1276" s="113"/>
      <c r="E1276" s="113"/>
      <c r="F1276" s="113"/>
      <c r="G1276" s="113"/>
      <c r="H1276" s="113"/>
      <c r="I1276" s="113"/>
      <c r="J1276" s="113"/>
      <c r="K1276" s="113"/>
      <c r="L1276" s="113"/>
      <c r="M1276" s="113"/>
      <c r="Q1276" s="113"/>
      <c r="R1276" s="113"/>
      <c r="S1276" s="113"/>
      <c r="T1276" s="113"/>
      <c r="U1276" s="113"/>
      <c r="V1276" s="113"/>
      <c r="W1276" s="113"/>
      <c r="X1276" s="113"/>
      <c r="Y1276" s="113"/>
      <c r="Z1276" s="113"/>
      <c r="AD1276" s="113"/>
      <c r="AE1276" s="113"/>
      <c r="AF1276" s="113"/>
      <c r="AG1276" s="113"/>
      <c r="AH1276" s="113"/>
      <c r="AI1276" s="113"/>
      <c r="AJ1276" s="113"/>
      <c r="AK1276" s="113"/>
      <c r="AL1276" s="113"/>
      <c r="AM1276" s="113"/>
      <c r="AQ1276" s="113"/>
      <c r="AS1276" s="113"/>
      <c r="AT1276" s="113"/>
      <c r="AU1276" s="113"/>
      <c r="AV1276" s="113"/>
    </row>
    <row r="1277" spans="4:48">
      <c r="D1277" s="113"/>
      <c r="E1277" s="113"/>
      <c r="F1277" s="113"/>
      <c r="G1277" s="113"/>
      <c r="H1277" s="113"/>
      <c r="I1277" s="113"/>
      <c r="J1277" s="113"/>
      <c r="K1277" s="113"/>
      <c r="L1277" s="113"/>
      <c r="M1277" s="113"/>
      <c r="Q1277" s="113"/>
      <c r="R1277" s="113"/>
      <c r="S1277" s="113"/>
      <c r="T1277" s="113"/>
      <c r="U1277" s="113"/>
      <c r="V1277" s="113"/>
      <c r="W1277" s="113"/>
      <c r="X1277" s="113"/>
      <c r="Y1277" s="113"/>
      <c r="Z1277" s="113"/>
      <c r="AD1277" s="113"/>
      <c r="AE1277" s="113"/>
      <c r="AF1277" s="113"/>
      <c r="AG1277" s="113"/>
      <c r="AH1277" s="113"/>
      <c r="AI1277" s="113"/>
      <c r="AJ1277" s="113"/>
      <c r="AK1277" s="113"/>
      <c r="AL1277" s="113"/>
      <c r="AM1277" s="113"/>
      <c r="AQ1277" s="113"/>
      <c r="AS1277" s="113"/>
      <c r="AT1277" s="113"/>
      <c r="AU1277" s="113"/>
      <c r="AV1277" s="113"/>
    </row>
    <row r="1278" spans="4:48">
      <c r="D1278" s="113"/>
      <c r="E1278" s="113"/>
      <c r="F1278" s="113"/>
      <c r="G1278" s="113"/>
      <c r="H1278" s="113"/>
      <c r="I1278" s="113"/>
      <c r="J1278" s="113"/>
      <c r="K1278" s="113"/>
      <c r="L1278" s="113"/>
      <c r="M1278" s="113"/>
      <c r="Q1278" s="113"/>
      <c r="R1278" s="113"/>
      <c r="S1278" s="113"/>
      <c r="T1278" s="113"/>
      <c r="U1278" s="113"/>
      <c r="V1278" s="113"/>
      <c r="W1278" s="113"/>
      <c r="X1278" s="113"/>
      <c r="Y1278" s="113"/>
      <c r="Z1278" s="113"/>
      <c r="AD1278" s="113"/>
      <c r="AE1278" s="113"/>
      <c r="AF1278" s="113"/>
      <c r="AG1278" s="113"/>
      <c r="AH1278" s="113"/>
      <c r="AI1278" s="113"/>
      <c r="AJ1278" s="113"/>
      <c r="AK1278" s="113"/>
      <c r="AL1278" s="113"/>
      <c r="AM1278" s="113"/>
      <c r="AQ1278" s="113"/>
      <c r="AS1278" s="113"/>
      <c r="AT1278" s="113"/>
      <c r="AU1278" s="113"/>
      <c r="AV1278" s="113"/>
    </row>
    <row r="1279" spans="4:48">
      <c r="D1279" s="113"/>
      <c r="E1279" s="113"/>
      <c r="F1279" s="113"/>
      <c r="G1279" s="113"/>
      <c r="H1279" s="113"/>
      <c r="I1279" s="113"/>
      <c r="J1279" s="113"/>
      <c r="K1279" s="113"/>
      <c r="L1279" s="113"/>
      <c r="M1279" s="113"/>
      <c r="Q1279" s="113"/>
      <c r="R1279" s="113"/>
      <c r="S1279" s="113"/>
      <c r="T1279" s="113"/>
      <c r="U1279" s="113"/>
      <c r="V1279" s="113"/>
      <c r="W1279" s="113"/>
      <c r="X1279" s="113"/>
      <c r="Y1279" s="113"/>
      <c r="Z1279" s="113"/>
      <c r="AD1279" s="113"/>
      <c r="AE1279" s="113"/>
      <c r="AF1279" s="113"/>
      <c r="AG1279" s="113"/>
      <c r="AH1279" s="113"/>
      <c r="AI1279" s="113"/>
      <c r="AJ1279" s="113"/>
      <c r="AK1279" s="113"/>
      <c r="AL1279" s="113"/>
      <c r="AM1279" s="113"/>
      <c r="AQ1279" s="113"/>
      <c r="AS1279" s="113"/>
      <c r="AT1279" s="113"/>
      <c r="AU1279" s="113"/>
      <c r="AV1279" s="113"/>
    </row>
    <row r="1280" spans="4:48">
      <c r="D1280" s="113"/>
      <c r="E1280" s="113"/>
      <c r="F1280" s="113"/>
      <c r="G1280" s="113"/>
      <c r="H1280" s="113"/>
      <c r="I1280" s="113"/>
      <c r="J1280" s="113"/>
      <c r="K1280" s="113"/>
      <c r="L1280" s="113"/>
      <c r="M1280" s="113"/>
      <c r="Q1280" s="113"/>
      <c r="R1280" s="113"/>
      <c r="S1280" s="113"/>
      <c r="T1280" s="113"/>
      <c r="U1280" s="113"/>
      <c r="V1280" s="113"/>
      <c r="W1280" s="113"/>
      <c r="X1280" s="113"/>
      <c r="Y1280" s="113"/>
      <c r="Z1280" s="113"/>
      <c r="AD1280" s="113"/>
      <c r="AE1280" s="113"/>
      <c r="AF1280" s="113"/>
      <c r="AG1280" s="113"/>
      <c r="AH1280" s="113"/>
      <c r="AI1280" s="113"/>
      <c r="AJ1280" s="113"/>
      <c r="AK1280" s="113"/>
      <c r="AL1280" s="113"/>
      <c r="AM1280" s="113"/>
      <c r="AQ1280" s="113"/>
      <c r="AS1280" s="113"/>
      <c r="AT1280" s="113"/>
      <c r="AU1280" s="113"/>
      <c r="AV1280" s="113"/>
    </row>
    <row r="1281" spans="4:48">
      <c r="D1281" s="113"/>
      <c r="E1281" s="113"/>
      <c r="F1281" s="113"/>
      <c r="G1281" s="113"/>
      <c r="H1281" s="113"/>
      <c r="I1281" s="113"/>
      <c r="J1281" s="113"/>
      <c r="K1281" s="113"/>
      <c r="L1281" s="113"/>
      <c r="M1281" s="113"/>
      <c r="Q1281" s="113"/>
      <c r="R1281" s="113"/>
      <c r="S1281" s="113"/>
      <c r="T1281" s="113"/>
      <c r="U1281" s="113"/>
      <c r="V1281" s="113"/>
      <c r="W1281" s="113"/>
      <c r="X1281" s="113"/>
      <c r="Y1281" s="113"/>
      <c r="Z1281" s="113"/>
      <c r="AD1281" s="113"/>
      <c r="AE1281" s="113"/>
      <c r="AF1281" s="113"/>
      <c r="AG1281" s="113"/>
      <c r="AH1281" s="113"/>
      <c r="AI1281" s="113"/>
      <c r="AJ1281" s="113"/>
      <c r="AK1281" s="113"/>
      <c r="AL1281" s="113"/>
      <c r="AM1281" s="113"/>
      <c r="AQ1281" s="113"/>
      <c r="AS1281" s="113"/>
      <c r="AT1281" s="113"/>
      <c r="AU1281" s="113"/>
      <c r="AV1281" s="113"/>
    </row>
    <row r="1282" spans="4:48">
      <c r="D1282" s="113"/>
      <c r="E1282" s="113"/>
      <c r="F1282" s="113"/>
      <c r="G1282" s="113"/>
      <c r="H1282" s="113"/>
      <c r="I1282" s="113"/>
      <c r="J1282" s="113"/>
      <c r="K1282" s="113"/>
      <c r="L1282" s="113"/>
      <c r="M1282" s="113"/>
      <c r="Q1282" s="113"/>
      <c r="R1282" s="113"/>
      <c r="S1282" s="113"/>
      <c r="T1282" s="113"/>
      <c r="U1282" s="113"/>
      <c r="V1282" s="113"/>
      <c r="W1282" s="113"/>
      <c r="X1282" s="113"/>
      <c r="Y1282" s="113"/>
      <c r="Z1282" s="113"/>
      <c r="AD1282" s="113"/>
      <c r="AE1282" s="113"/>
      <c r="AF1282" s="113"/>
      <c r="AG1282" s="113"/>
      <c r="AH1282" s="113"/>
      <c r="AI1282" s="113"/>
      <c r="AJ1282" s="113"/>
      <c r="AK1282" s="113"/>
      <c r="AL1282" s="113"/>
      <c r="AM1282" s="113"/>
      <c r="AQ1282" s="113"/>
      <c r="AS1282" s="113"/>
      <c r="AT1282" s="113"/>
      <c r="AU1282" s="113"/>
      <c r="AV1282" s="113"/>
    </row>
    <row r="1283" spans="4:48">
      <c r="D1283" s="113"/>
      <c r="E1283" s="113"/>
      <c r="F1283" s="113"/>
      <c r="G1283" s="113"/>
      <c r="H1283" s="113"/>
      <c r="I1283" s="113"/>
      <c r="J1283" s="113"/>
      <c r="K1283" s="113"/>
      <c r="L1283" s="113"/>
      <c r="M1283" s="113"/>
      <c r="Q1283" s="113"/>
      <c r="R1283" s="113"/>
      <c r="S1283" s="113"/>
      <c r="T1283" s="113"/>
      <c r="U1283" s="113"/>
      <c r="V1283" s="113"/>
      <c r="W1283" s="113"/>
      <c r="X1283" s="113"/>
      <c r="Y1283" s="113"/>
      <c r="Z1283" s="113"/>
      <c r="AD1283" s="113"/>
      <c r="AE1283" s="113"/>
      <c r="AF1283" s="113"/>
      <c r="AG1283" s="113"/>
      <c r="AH1283" s="113"/>
      <c r="AI1283" s="113"/>
      <c r="AJ1283" s="113"/>
      <c r="AK1283" s="113"/>
      <c r="AL1283" s="113"/>
      <c r="AM1283" s="113"/>
      <c r="AQ1283" s="113"/>
      <c r="AS1283" s="113"/>
      <c r="AT1283" s="113"/>
      <c r="AU1283" s="113"/>
      <c r="AV1283" s="113"/>
    </row>
    <row r="1284" spans="4:48">
      <c r="D1284" s="113"/>
      <c r="E1284" s="113"/>
      <c r="F1284" s="113"/>
      <c r="G1284" s="113"/>
      <c r="H1284" s="113"/>
      <c r="I1284" s="113"/>
      <c r="J1284" s="113"/>
      <c r="K1284" s="113"/>
      <c r="L1284" s="113"/>
      <c r="M1284" s="113"/>
      <c r="Q1284" s="113"/>
      <c r="R1284" s="113"/>
      <c r="S1284" s="113"/>
      <c r="T1284" s="113"/>
      <c r="U1284" s="113"/>
      <c r="V1284" s="113"/>
      <c r="W1284" s="113"/>
      <c r="X1284" s="113"/>
      <c r="Y1284" s="113"/>
      <c r="Z1284" s="113"/>
      <c r="AD1284" s="113"/>
      <c r="AE1284" s="113"/>
      <c r="AF1284" s="113"/>
      <c r="AG1284" s="113"/>
      <c r="AH1284" s="113"/>
      <c r="AI1284" s="113"/>
      <c r="AJ1284" s="113"/>
      <c r="AK1284" s="113"/>
      <c r="AL1284" s="113"/>
      <c r="AM1284" s="113"/>
      <c r="AQ1284" s="113"/>
      <c r="AS1284" s="113"/>
      <c r="AT1284" s="113"/>
      <c r="AU1284" s="113"/>
      <c r="AV1284" s="113"/>
    </row>
    <row r="1285" spans="4:48">
      <c r="D1285" s="113"/>
      <c r="E1285" s="113"/>
      <c r="F1285" s="113"/>
      <c r="G1285" s="113"/>
      <c r="H1285" s="113"/>
      <c r="I1285" s="113"/>
      <c r="J1285" s="113"/>
      <c r="K1285" s="113"/>
      <c r="L1285" s="113"/>
      <c r="M1285" s="113"/>
      <c r="Q1285" s="113"/>
      <c r="R1285" s="113"/>
      <c r="S1285" s="113"/>
      <c r="T1285" s="113"/>
      <c r="U1285" s="113"/>
      <c r="V1285" s="113"/>
      <c r="W1285" s="113"/>
      <c r="X1285" s="113"/>
      <c r="Y1285" s="113"/>
      <c r="Z1285" s="113"/>
      <c r="AD1285" s="113"/>
      <c r="AE1285" s="113"/>
      <c r="AF1285" s="113"/>
      <c r="AG1285" s="113"/>
      <c r="AH1285" s="113"/>
      <c r="AI1285" s="113"/>
      <c r="AJ1285" s="113"/>
      <c r="AK1285" s="113"/>
      <c r="AL1285" s="113"/>
      <c r="AM1285" s="113"/>
      <c r="AQ1285" s="113"/>
      <c r="AS1285" s="113"/>
      <c r="AT1285" s="113"/>
      <c r="AU1285" s="113"/>
      <c r="AV1285" s="113"/>
    </row>
    <row r="1286" spans="4:48">
      <c r="D1286" s="113"/>
      <c r="E1286" s="113"/>
      <c r="F1286" s="113"/>
      <c r="G1286" s="113"/>
      <c r="H1286" s="113"/>
      <c r="I1286" s="113"/>
      <c r="J1286" s="113"/>
      <c r="K1286" s="113"/>
      <c r="L1286" s="113"/>
      <c r="M1286" s="113"/>
      <c r="Q1286" s="113"/>
      <c r="R1286" s="113"/>
      <c r="S1286" s="113"/>
      <c r="T1286" s="113"/>
      <c r="U1286" s="113"/>
      <c r="V1286" s="113"/>
      <c r="W1286" s="113"/>
      <c r="X1286" s="113"/>
      <c r="Y1286" s="113"/>
      <c r="Z1286" s="113"/>
      <c r="AD1286" s="113"/>
      <c r="AE1286" s="113"/>
      <c r="AF1286" s="113"/>
      <c r="AG1286" s="113"/>
      <c r="AH1286" s="113"/>
      <c r="AI1286" s="113"/>
      <c r="AJ1286" s="113"/>
      <c r="AK1286" s="113"/>
      <c r="AL1286" s="113"/>
      <c r="AM1286" s="113"/>
      <c r="AQ1286" s="113"/>
      <c r="AS1286" s="113"/>
      <c r="AT1286" s="113"/>
      <c r="AU1286" s="113"/>
      <c r="AV1286" s="113"/>
    </row>
    <row r="1287" spans="4:48">
      <c r="D1287" s="113"/>
      <c r="E1287" s="113"/>
      <c r="F1287" s="113"/>
      <c r="G1287" s="113"/>
      <c r="H1287" s="113"/>
      <c r="I1287" s="113"/>
      <c r="J1287" s="113"/>
      <c r="K1287" s="113"/>
      <c r="L1287" s="113"/>
      <c r="M1287" s="113"/>
      <c r="Q1287" s="113"/>
      <c r="R1287" s="113"/>
      <c r="S1287" s="113"/>
      <c r="T1287" s="113"/>
      <c r="U1287" s="113"/>
      <c r="V1287" s="113"/>
      <c r="W1287" s="113"/>
      <c r="X1287" s="113"/>
      <c r="Y1287" s="113"/>
      <c r="Z1287" s="113"/>
      <c r="AD1287" s="113"/>
      <c r="AE1287" s="113"/>
      <c r="AF1287" s="113"/>
      <c r="AG1287" s="113"/>
      <c r="AH1287" s="113"/>
      <c r="AI1287" s="113"/>
      <c r="AJ1287" s="113"/>
      <c r="AK1287" s="113"/>
      <c r="AL1287" s="113"/>
      <c r="AM1287" s="113"/>
      <c r="AQ1287" s="113"/>
      <c r="AS1287" s="113"/>
      <c r="AT1287" s="113"/>
      <c r="AU1287" s="113"/>
      <c r="AV1287" s="113"/>
    </row>
    <row r="1288" spans="4:48">
      <c r="D1288" s="113"/>
      <c r="E1288" s="113"/>
      <c r="F1288" s="113"/>
      <c r="G1288" s="113"/>
      <c r="H1288" s="113"/>
      <c r="I1288" s="113"/>
      <c r="J1288" s="113"/>
      <c r="K1288" s="113"/>
      <c r="L1288" s="113"/>
      <c r="M1288" s="113"/>
      <c r="Q1288" s="113"/>
      <c r="R1288" s="113"/>
      <c r="S1288" s="113"/>
      <c r="T1288" s="113"/>
      <c r="U1288" s="113"/>
      <c r="V1288" s="113"/>
      <c r="W1288" s="113"/>
      <c r="X1288" s="113"/>
      <c r="Y1288" s="113"/>
      <c r="Z1288" s="113"/>
      <c r="AD1288" s="113"/>
      <c r="AE1288" s="113"/>
      <c r="AF1288" s="113"/>
      <c r="AG1288" s="113"/>
      <c r="AH1288" s="113"/>
      <c r="AI1288" s="113"/>
      <c r="AJ1288" s="113"/>
      <c r="AK1288" s="113"/>
      <c r="AL1288" s="113"/>
      <c r="AM1288" s="113"/>
      <c r="AQ1288" s="113"/>
      <c r="AS1288" s="113"/>
      <c r="AT1288" s="113"/>
      <c r="AU1288" s="113"/>
      <c r="AV1288" s="113"/>
    </row>
    <row r="1289" spans="4:48">
      <c r="D1289" s="113"/>
      <c r="E1289" s="113"/>
      <c r="F1289" s="113"/>
      <c r="G1289" s="113"/>
      <c r="H1289" s="113"/>
      <c r="I1289" s="113"/>
      <c r="J1289" s="113"/>
      <c r="K1289" s="113"/>
      <c r="L1289" s="113"/>
      <c r="M1289" s="113"/>
      <c r="Q1289" s="113"/>
      <c r="R1289" s="113"/>
      <c r="S1289" s="113"/>
      <c r="T1289" s="113"/>
      <c r="U1289" s="113"/>
      <c r="V1289" s="113"/>
      <c r="W1289" s="113"/>
      <c r="X1289" s="113"/>
      <c r="Y1289" s="113"/>
      <c r="Z1289" s="113"/>
      <c r="AD1289" s="113"/>
      <c r="AE1289" s="113"/>
      <c r="AF1289" s="113"/>
      <c r="AG1289" s="113"/>
      <c r="AH1289" s="113"/>
      <c r="AI1289" s="113"/>
      <c r="AJ1289" s="113"/>
      <c r="AK1289" s="113"/>
      <c r="AL1289" s="113"/>
      <c r="AM1289" s="113"/>
      <c r="AQ1289" s="113"/>
      <c r="AS1289" s="113"/>
      <c r="AT1289" s="113"/>
      <c r="AU1289" s="113"/>
      <c r="AV1289" s="113"/>
    </row>
    <row r="1290" spans="4:48">
      <c r="D1290" s="113"/>
      <c r="E1290" s="113"/>
      <c r="F1290" s="113"/>
      <c r="G1290" s="113"/>
      <c r="H1290" s="113"/>
      <c r="I1290" s="113"/>
      <c r="J1290" s="113"/>
      <c r="K1290" s="113"/>
      <c r="L1290" s="113"/>
      <c r="M1290" s="113"/>
      <c r="Q1290" s="113"/>
      <c r="R1290" s="113"/>
      <c r="S1290" s="113"/>
      <c r="T1290" s="113"/>
      <c r="U1290" s="113"/>
      <c r="V1290" s="113"/>
      <c r="W1290" s="113"/>
      <c r="X1290" s="113"/>
      <c r="Y1290" s="113"/>
      <c r="Z1290" s="113"/>
      <c r="AD1290" s="113"/>
      <c r="AE1290" s="113"/>
      <c r="AF1290" s="113"/>
      <c r="AG1290" s="113"/>
      <c r="AH1290" s="113"/>
      <c r="AI1290" s="113"/>
      <c r="AJ1290" s="113"/>
      <c r="AK1290" s="113"/>
      <c r="AL1290" s="113"/>
      <c r="AM1290" s="113"/>
      <c r="AQ1290" s="113"/>
      <c r="AS1290" s="113"/>
      <c r="AT1290" s="113"/>
      <c r="AU1290" s="113"/>
      <c r="AV1290" s="113"/>
    </row>
    <row r="1291" spans="4:48">
      <c r="D1291" s="113"/>
      <c r="E1291" s="113"/>
      <c r="F1291" s="113"/>
      <c r="G1291" s="113"/>
      <c r="H1291" s="113"/>
      <c r="I1291" s="113"/>
      <c r="J1291" s="113"/>
      <c r="K1291" s="113"/>
      <c r="L1291" s="113"/>
      <c r="M1291" s="113"/>
      <c r="Q1291" s="113"/>
      <c r="R1291" s="113"/>
      <c r="S1291" s="113"/>
      <c r="T1291" s="113"/>
      <c r="U1291" s="113"/>
      <c r="V1291" s="113"/>
      <c r="W1291" s="113"/>
      <c r="X1291" s="113"/>
      <c r="Y1291" s="113"/>
      <c r="Z1291" s="113"/>
      <c r="AD1291" s="113"/>
      <c r="AE1291" s="113"/>
      <c r="AF1291" s="113"/>
      <c r="AG1291" s="113"/>
      <c r="AH1291" s="113"/>
      <c r="AI1291" s="113"/>
      <c r="AJ1291" s="113"/>
      <c r="AK1291" s="113"/>
      <c r="AL1291" s="113"/>
      <c r="AM1291" s="113"/>
      <c r="AQ1291" s="113"/>
      <c r="AS1291" s="113"/>
      <c r="AT1291" s="113"/>
      <c r="AU1291" s="113"/>
      <c r="AV1291" s="113"/>
    </row>
    <row r="1292" spans="4:48">
      <c r="D1292" s="113"/>
      <c r="E1292" s="113"/>
      <c r="F1292" s="113"/>
      <c r="G1292" s="113"/>
      <c r="H1292" s="113"/>
      <c r="I1292" s="113"/>
      <c r="J1292" s="113"/>
      <c r="K1292" s="113"/>
      <c r="L1292" s="113"/>
      <c r="M1292" s="113"/>
      <c r="Q1292" s="113"/>
      <c r="R1292" s="113"/>
      <c r="S1292" s="113"/>
      <c r="T1292" s="113"/>
      <c r="U1292" s="113"/>
      <c r="V1292" s="113"/>
      <c r="W1292" s="113"/>
      <c r="X1292" s="113"/>
      <c r="Y1292" s="113"/>
      <c r="Z1292" s="113"/>
      <c r="AD1292" s="113"/>
      <c r="AE1292" s="113"/>
      <c r="AF1292" s="113"/>
      <c r="AG1292" s="113"/>
      <c r="AH1292" s="113"/>
      <c r="AI1292" s="113"/>
      <c r="AJ1292" s="113"/>
      <c r="AK1292" s="113"/>
      <c r="AL1292" s="113"/>
      <c r="AM1292" s="113"/>
      <c r="AQ1292" s="113"/>
      <c r="AS1292" s="113"/>
      <c r="AT1292" s="113"/>
      <c r="AU1292" s="113"/>
      <c r="AV1292" s="113"/>
    </row>
    <row r="1293" spans="4:48">
      <c r="D1293" s="113"/>
      <c r="E1293" s="113"/>
      <c r="F1293" s="113"/>
      <c r="G1293" s="113"/>
      <c r="H1293" s="113"/>
      <c r="I1293" s="113"/>
      <c r="J1293" s="113"/>
      <c r="K1293" s="113"/>
      <c r="L1293" s="113"/>
      <c r="M1293" s="113"/>
      <c r="Q1293" s="113"/>
      <c r="R1293" s="113"/>
      <c r="S1293" s="113"/>
      <c r="T1293" s="113"/>
      <c r="U1293" s="113"/>
      <c r="V1293" s="113"/>
      <c r="W1293" s="113"/>
      <c r="X1293" s="113"/>
      <c r="Y1293" s="113"/>
      <c r="Z1293" s="113"/>
      <c r="AD1293" s="113"/>
      <c r="AE1293" s="113"/>
      <c r="AF1293" s="113"/>
      <c r="AG1293" s="113"/>
      <c r="AH1293" s="113"/>
      <c r="AI1293" s="113"/>
      <c r="AJ1293" s="113"/>
      <c r="AK1293" s="113"/>
      <c r="AL1293" s="113"/>
      <c r="AM1293" s="113"/>
      <c r="AQ1293" s="113"/>
      <c r="AS1293" s="113"/>
      <c r="AT1293" s="113"/>
      <c r="AU1293" s="113"/>
      <c r="AV1293" s="113"/>
    </row>
    <row r="1294" spans="4:48">
      <c r="D1294" s="113"/>
      <c r="E1294" s="113"/>
      <c r="F1294" s="113"/>
      <c r="G1294" s="113"/>
      <c r="H1294" s="113"/>
      <c r="I1294" s="113"/>
      <c r="J1294" s="113"/>
      <c r="K1294" s="113"/>
      <c r="L1294" s="113"/>
      <c r="M1294" s="113"/>
      <c r="Q1294" s="113"/>
      <c r="R1294" s="113"/>
      <c r="S1294" s="113"/>
      <c r="T1294" s="113"/>
      <c r="U1294" s="113"/>
      <c r="V1294" s="113"/>
      <c r="W1294" s="113"/>
      <c r="X1294" s="113"/>
      <c r="Y1294" s="113"/>
      <c r="Z1294" s="113"/>
      <c r="AD1294" s="113"/>
      <c r="AE1294" s="113"/>
      <c r="AF1294" s="113"/>
      <c r="AG1294" s="113"/>
      <c r="AH1294" s="113"/>
      <c r="AI1294" s="113"/>
      <c r="AJ1294" s="113"/>
      <c r="AK1294" s="113"/>
      <c r="AL1294" s="113"/>
      <c r="AM1294" s="113"/>
      <c r="AQ1294" s="113"/>
      <c r="AS1294" s="113"/>
      <c r="AT1294" s="113"/>
      <c r="AU1294" s="113"/>
      <c r="AV1294" s="113"/>
    </row>
    <row r="1295" spans="4:48">
      <c r="D1295" s="113"/>
      <c r="E1295" s="113"/>
      <c r="F1295" s="113"/>
      <c r="G1295" s="113"/>
      <c r="H1295" s="113"/>
      <c r="I1295" s="113"/>
      <c r="J1295" s="113"/>
      <c r="K1295" s="113"/>
      <c r="L1295" s="113"/>
      <c r="M1295" s="113"/>
      <c r="Q1295" s="113"/>
      <c r="R1295" s="113"/>
      <c r="S1295" s="113"/>
      <c r="T1295" s="113"/>
      <c r="U1295" s="113"/>
      <c r="V1295" s="113"/>
      <c r="W1295" s="113"/>
      <c r="X1295" s="113"/>
      <c r="Y1295" s="113"/>
      <c r="Z1295" s="113"/>
      <c r="AD1295" s="113"/>
      <c r="AE1295" s="113"/>
      <c r="AF1295" s="113"/>
      <c r="AG1295" s="113"/>
      <c r="AH1295" s="113"/>
      <c r="AI1295" s="113"/>
      <c r="AJ1295" s="113"/>
      <c r="AK1295" s="113"/>
      <c r="AL1295" s="113"/>
      <c r="AM1295" s="113"/>
      <c r="AQ1295" s="113"/>
      <c r="AS1295" s="113"/>
      <c r="AT1295" s="113"/>
      <c r="AU1295" s="113"/>
      <c r="AV1295" s="113"/>
    </row>
    <row r="1296" spans="4:48">
      <c r="D1296" s="113"/>
      <c r="E1296" s="113"/>
      <c r="F1296" s="113"/>
      <c r="G1296" s="113"/>
      <c r="H1296" s="113"/>
      <c r="I1296" s="113"/>
      <c r="J1296" s="113"/>
      <c r="K1296" s="113"/>
      <c r="L1296" s="113"/>
      <c r="M1296" s="113"/>
      <c r="Q1296" s="113"/>
      <c r="R1296" s="113"/>
      <c r="S1296" s="113"/>
      <c r="T1296" s="113"/>
      <c r="U1296" s="113"/>
      <c r="V1296" s="113"/>
      <c r="W1296" s="113"/>
      <c r="X1296" s="113"/>
      <c r="Y1296" s="113"/>
      <c r="Z1296" s="113"/>
      <c r="AD1296" s="113"/>
      <c r="AE1296" s="113"/>
      <c r="AF1296" s="113"/>
      <c r="AG1296" s="113"/>
      <c r="AH1296" s="113"/>
      <c r="AI1296" s="113"/>
      <c r="AJ1296" s="113"/>
      <c r="AK1296" s="113"/>
      <c r="AL1296" s="113"/>
      <c r="AM1296" s="113"/>
      <c r="AQ1296" s="113"/>
      <c r="AS1296" s="113"/>
      <c r="AT1296" s="113"/>
      <c r="AU1296" s="113"/>
      <c r="AV1296" s="113"/>
    </row>
    <row r="1297" spans="4:48">
      <c r="D1297" s="113"/>
      <c r="E1297" s="113"/>
      <c r="F1297" s="113"/>
      <c r="G1297" s="113"/>
      <c r="H1297" s="113"/>
      <c r="I1297" s="113"/>
      <c r="J1297" s="113"/>
      <c r="K1297" s="113"/>
      <c r="L1297" s="113"/>
      <c r="M1297" s="113"/>
      <c r="Q1297" s="113"/>
      <c r="R1297" s="113"/>
      <c r="S1297" s="113"/>
      <c r="T1297" s="113"/>
      <c r="U1297" s="113"/>
      <c r="V1297" s="113"/>
      <c r="W1297" s="113"/>
      <c r="X1297" s="113"/>
      <c r="Y1297" s="113"/>
      <c r="Z1297" s="113"/>
      <c r="AD1297" s="113"/>
      <c r="AE1297" s="113"/>
      <c r="AF1297" s="113"/>
      <c r="AG1297" s="113"/>
      <c r="AH1297" s="113"/>
      <c r="AI1297" s="113"/>
      <c r="AJ1297" s="113"/>
      <c r="AK1297" s="113"/>
      <c r="AL1297" s="113"/>
      <c r="AM1297" s="113"/>
      <c r="AQ1297" s="113"/>
      <c r="AS1297" s="113"/>
      <c r="AT1297" s="113"/>
      <c r="AU1297" s="113"/>
      <c r="AV1297" s="113"/>
    </row>
    <row r="1298" spans="4:48">
      <c r="D1298" s="113"/>
      <c r="E1298" s="113"/>
      <c r="F1298" s="113"/>
      <c r="G1298" s="113"/>
      <c r="H1298" s="113"/>
      <c r="I1298" s="113"/>
      <c r="J1298" s="113"/>
      <c r="K1298" s="113"/>
      <c r="L1298" s="113"/>
      <c r="M1298" s="113"/>
      <c r="Q1298" s="113"/>
      <c r="R1298" s="113"/>
      <c r="S1298" s="113"/>
      <c r="T1298" s="113"/>
      <c r="U1298" s="113"/>
      <c r="V1298" s="113"/>
      <c r="W1298" s="113"/>
      <c r="X1298" s="113"/>
      <c r="Y1298" s="113"/>
      <c r="Z1298" s="113"/>
      <c r="AD1298" s="113"/>
      <c r="AE1298" s="113"/>
      <c r="AF1298" s="113"/>
      <c r="AG1298" s="113"/>
      <c r="AH1298" s="113"/>
      <c r="AI1298" s="113"/>
      <c r="AJ1298" s="113"/>
      <c r="AK1298" s="113"/>
      <c r="AL1298" s="113"/>
      <c r="AM1298" s="113"/>
      <c r="AQ1298" s="113"/>
      <c r="AS1298" s="113"/>
      <c r="AT1298" s="113"/>
      <c r="AU1298" s="113"/>
      <c r="AV1298" s="113"/>
    </row>
    <row r="1299" spans="4:48">
      <c r="D1299" s="113"/>
      <c r="E1299" s="113"/>
      <c r="F1299" s="113"/>
      <c r="G1299" s="113"/>
      <c r="H1299" s="113"/>
      <c r="I1299" s="113"/>
      <c r="J1299" s="113"/>
      <c r="K1299" s="113"/>
      <c r="L1299" s="113"/>
      <c r="M1299" s="113"/>
      <c r="Q1299" s="113"/>
      <c r="R1299" s="113"/>
      <c r="S1299" s="113"/>
      <c r="T1299" s="113"/>
      <c r="U1299" s="113"/>
      <c r="V1299" s="113"/>
      <c r="W1299" s="113"/>
      <c r="X1299" s="113"/>
      <c r="Y1299" s="113"/>
      <c r="Z1299" s="113"/>
      <c r="AD1299" s="113"/>
      <c r="AE1299" s="113"/>
      <c r="AF1299" s="113"/>
      <c r="AG1299" s="113"/>
      <c r="AH1299" s="113"/>
      <c r="AI1299" s="113"/>
      <c r="AJ1299" s="113"/>
      <c r="AK1299" s="113"/>
      <c r="AL1299" s="113"/>
      <c r="AM1299" s="113"/>
      <c r="AQ1299" s="113"/>
      <c r="AS1299" s="113"/>
      <c r="AT1299" s="113"/>
      <c r="AU1299" s="113"/>
      <c r="AV1299" s="113"/>
    </row>
    <row r="1300" spans="4:48">
      <c r="D1300" s="113"/>
      <c r="E1300" s="113"/>
      <c r="F1300" s="113"/>
      <c r="G1300" s="113"/>
      <c r="H1300" s="113"/>
      <c r="I1300" s="113"/>
      <c r="J1300" s="113"/>
      <c r="K1300" s="113"/>
      <c r="L1300" s="113"/>
      <c r="M1300" s="113"/>
      <c r="Q1300" s="113"/>
      <c r="R1300" s="113"/>
      <c r="S1300" s="113"/>
      <c r="T1300" s="113"/>
      <c r="U1300" s="113"/>
      <c r="V1300" s="113"/>
      <c r="W1300" s="113"/>
      <c r="X1300" s="113"/>
      <c r="Y1300" s="113"/>
      <c r="Z1300" s="113"/>
      <c r="AD1300" s="113"/>
      <c r="AE1300" s="113"/>
      <c r="AF1300" s="113"/>
      <c r="AG1300" s="113"/>
      <c r="AH1300" s="113"/>
      <c r="AI1300" s="113"/>
      <c r="AJ1300" s="113"/>
      <c r="AK1300" s="113"/>
      <c r="AL1300" s="113"/>
      <c r="AM1300" s="113"/>
      <c r="AQ1300" s="113"/>
      <c r="AS1300" s="113"/>
      <c r="AT1300" s="113"/>
      <c r="AU1300" s="113"/>
      <c r="AV1300" s="113"/>
    </row>
    <row r="1301" spans="4:48">
      <c r="D1301" s="113"/>
      <c r="E1301" s="113"/>
      <c r="F1301" s="113"/>
      <c r="G1301" s="113"/>
      <c r="H1301" s="113"/>
      <c r="I1301" s="113"/>
      <c r="J1301" s="113"/>
      <c r="K1301" s="113"/>
      <c r="L1301" s="113"/>
      <c r="M1301" s="113"/>
      <c r="Q1301" s="113"/>
      <c r="R1301" s="113"/>
      <c r="S1301" s="113"/>
      <c r="T1301" s="113"/>
      <c r="U1301" s="113"/>
      <c r="V1301" s="113"/>
      <c r="W1301" s="113"/>
      <c r="X1301" s="113"/>
      <c r="Y1301" s="113"/>
      <c r="Z1301" s="113"/>
      <c r="AD1301" s="113"/>
      <c r="AE1301" s="113"/>
      <c r="AF1301" s="113"/>
      <c r="AG1301" s="113"/>
      <c r="AH1301" s="113"/>
      <c r="AI1301" s="113"/>
      <c r="AJ1301" s="113"/>
      <c r="AK1301" s="113"/>
      <c r="AL1301" s="113"/>
      <c r="AM1301" s="113"/>
      <c r="AQ1301" s="113"/>
      <c r="AS1301" s="113"/>
      <c r="AT1301" s="113"/>
      <c r="AU1301" s="113"/>
      <c r="AV1301" s="113"/>
    </row>
    <row r="1302" spans="4:48">
      <c r="D1302" s="113"/>
      <c r="E1302" s="113"/>
      <c r="F1302" s="113"/>
      <c r="G1302" s="113"/>
      <c r="H1302" s="113"/>
      <c r="I1302" s="113"/>
      <c r="J1302" s="113"/>
      <c r="K1302" s="113"/>
      <c r="L1302" s="113"/>
      <c r="M1302" s="113"/>
      <c r="Q1302" s="113"/>
      <c r="R1302" s="113"/>
      <c r="S1302" s="113"/>
      <c r="T1302" s="113"/>
      <c r="U1302" s="113"/>
      <c r="V1302" s="113"/>
      <c r="W1302" s="113"/>
      <c r="X1302" s="113"/>
      <c r="Y1302" s="113"/>
      <c r="Z1302" s="113"/>
      <c r="AD1302" s="113"/>
      <c r="AE1302" s="113"/>
      <c r="AF1302" s="113"/>
      <c r="AG1302" s="113"/>
      <c r="AH1302" s="113"/>
      <c r="AI1302" s="113"/>
      <c r="AJ1302" s="113"/>
      <c r="AK1302" s="113"/>
      <c r="AL1302" s="113"/>
      <c r="AM1302" s="113"/>
      <c r="AQ1302" s="113"/>
      <c r="AS1302" s="113"/>
      <c r="AT1302" s="113"/>
      <c r="AU1302" s="113"/>
      <c r="AV1302" s="113"/>
    </row>
    <row r="1303" spans="4:48">
      <c r="D1303" s="113"/>
      <c r="E1303" s="113"/>
      <c r="F1303" s="113"/>
      <c r="G1303" s="113"/>
      <c r="H1303" s="113"/>
      <c r="I1303" s="113"/>
      <c r="J1303" s="113"/>
      <c r="K1303" s="113"/>
      <c r="L1303" s="113"/>
      <c r="M1303" s="113"/>
      <c r="Q1303" s="113"/>
      <c r="R1303" s="113"/>
      <c r="S1303" s="113"/>
      <c r="T1303" s="113"/>
      <c r="U1303" s="113"/>
      <c r="V1303" s="113"/>
      <c r="W1303" s="113"/>
      <c r="X1303" s="113"/>
      <c r="Y1303" s="113"/>
      <c r="Z1303" s="113"/>
      <c r="AD1303" s="113"/>
      <c r="AE1303" s="113"/>
      <c r="AF1303" s="113"/>
      <c r="AG1303" s="113"/>
      <c r="AH1303" s="113"/>
      <c r="AI1303" s="113"/>
      <c r="AJ1303" s="113"/>
      <c r="AK1303" s="113"/>
      <c r="AL1303" s="113"/>
      <c r="AM1303" s="113"/>
      <c r="AQ1303" s="113"/>
      <c r="AS1303" s="113"/>
      <c r="AT1303" s="113"/>
      <c r="AU1303" s="113"/>
      <c r="AV1303" s="113"/>
    </row>
    <row r="1304" spans="4:48">
      <c r="D1304" s="113"/>
      <c r="E1304" s="113"/>
      <c r="F1304" s="113"/>
      <c r="G1304" s="113"/>
      <c r="H1304" s="113"/>
      <c r="I1304" s="113"/>
      <c r="J1304" s="113"/>
      <c r="K1304" s="113"/>
      <c r="L1304" s="113"/>
      <c r="M1304" s="113"/>
      <c r="Q1304" s="113"/>
      <c r="R1304" s="113"/>
      <c r="S1304" s="113"/>
      <c r="T1304" s="113"/>
      <c r="U1304" s="113"/>
      <c r="V1304" s="113"/>
      <c r="W1304" s="113"/>
      <c r="X1304" s="113"/>
      <c r="Y1304" s="113"/>
      <c r="Z1304" s="113"/>
      <c r="AD1304" s="113"/>
      <c r="AE1304" s="113"/>
      <c r="AF1304" s="113"/>
      <c r="AG1304" s="113"/>
      <c r="AH1304" s="113"/>
      <c r="AI1304" s="113"/>
      <c r="AJ1304" s="113"/>
      <c r="AK1304" s="113"/>
      <c r="AL1304" s="113"/>
      <c r="AM1304" s="113"/>
      <c r="AQ1304" s="113"/>
      <c r="AS1304" s="113"/>
      <c r="AT1304" s="113"/>
      <c r="AU1304" s="113"/>
      <c r="AV1304" s="113"/>
    </row>
    <row r="1305" spans="4:48">
      <c r="D1305" s="113"/>
      <c r="E1305" s="113"/>
      <c r="F1305" s="113"/>
      <c r="G1305" s="113"/>
      <c r="H1305" s="113"/>
      <c r="I1305" s="113"/>
      <c r="J1305" s="113"/>
      <c r="K1305" s="113"/>
      <c r="L1305" s="113"/>
      <c r="M1305" s="113"/>
      <c r="Q1305" s="113"/>
      <c r="R1305" s="113"/>
      <c r="S1305" s="113"/>
      <c r="T1305" s="113"/>
      <c r="U1305" s="113"/>
      <c r="V1305" s="113"/>
      <c r="W1305" s="113"/>
      <c r="X1305" s="113"/>
      <c r="Y1305" s="113"/>
      <c r="Z1305" s="113"/>
      <c r="AD1305" s="113"/>
      <c r="AE1305" s="113"/>
      <c r="AF1305" s="113"/>
      <c r="AG1305" s="113"/>
      <c r="AH1305" s="113"/>
      <c r="AI1305" s="113"/>
      <c r="AJ1305" s="113"/>
      <c r="AK1305" s="113"/>
      <c r="AL1305" s="113"/>
      <c r="AM1305" s="113"/>
      <c r="AQ1305" s="113"/>
      <c r="AS1305" s="113"/>
      <c r="AT1305" s="113"/>
      <c r="AU1305" s="113"/>
      <c r="AV1305" s="113"/>
    </row>
    <row r="1306" spans="4:48">
      <c r="D1306" s="113"/>
      <c r="E1306" s="113"/>
      <c r="F1306" s="113"/>
      <c r="G1306" s="113"/>
      <c r="H1306" s="113"/>
      <c r="I1306" s="113"/>
      <c r="J1306" s="113"/>
      <c r="K1306" s="113"/>
      <c r="L1306" s="113"/>
      <c r="M1306" s="113"/>
      <c r="Q1306" s="113"/>
      <c r="R1306" s="113"/>
      <c r="S1306" s="113"/>
      <c r="T1306" s="113"/>
      <c r="U1306" s="113"/>
      <c r="V1306" s="113"/>
      <c r="W1306" s="113"/>
      <c r="X1306" s="113"/>
      <c r="Y1306" s="113"/>
      <c r="Z1306" s="113"/>
      <c r="AD1306" s="113"/>
      <c r="AE1306" s="113"/>
      <c r="AF1306" s="113"/>
      <c r="AG1306" s="113"/>
      <c r="AH1306" s="113"/>
      <c r="AI1306" s="113"/>
      <c r="AJ1306" s="113"/>
      <c r="AK1306" s="113"/>
      <c r="AL1306" s="113"/>
      <c r="AM1306" s="113"/>
      <c r="AQ1306" s="113"/>
      <c r="AS1306" s="113"/>
      <c r="AT1306" s="113"/>
      <c r="AU1306" s="113"/>
      <c r="AV1306" s="113"/>
    </row>
    <row r="1307" spans="4:48">
      <c r="D1307" s="113"/>
      <c r="E1307" s="113"/>
      <c r="F1307" s="113"/>
      <c r="G1307" s="113"/>
      <c r="H1307" s="113"/>
      <c r="I1307" s="113"/>
      <c r="J1307" s="113"/>
      <c r="K1307" s="113"/>
      <c r="L1307" s="113"/>
      <c r="M1307" s="113"/>
      <c r="Q1307" s="113"/>
      <c r="R1307" s="113"/>
      <c r="S1307" s="113"/>
      <c r="T1307" s="113"/>
      <c r="U1307" s="113"/>
      <c r="V1307" s="113"/>
      <c r="W1307" s="113"/>
      <c r="X1307" s="113"/>
      <c r="Y1307" s="113"/>
      <c r="Z1307" s="113"/>
      <c r="AD1307" s="113"/>
      <c r="AE1307" s="113"/>
      <c r="AF1307" s="113"/>
      <c r="AG1307" s="113"/>
      <c r="AH1307" s="113"/>
      <c r="AI1307" s="113"/>
      <c r="AJ1307" s="113"/>
      <c r="AK1307" s="113"/>
      <c r="AL1307" s="113"/>
      <c r="AM1307" s="113"/>
      <c r="AQ1307" s="113"/>
      <c r="AS1307" s="113"/>
      <c r="AT1307" s="113"/>
      <c r="AU1307" s="113"/>
      <c r="AV1307" s="113"/>
    </row>
    <row r="1308" spans="4:48">
      <c r="D1308" s="113"/>
      <c r="E1308" s="113"/>
      <c r="F1308" s="113"/>
      <c r="G1308" s="113"/>
      <c r="H1308" s="113"/>
      <c r="I1308" s="113"/>
      <c r="J1308" s="113"/>
      <c r="K1308" s="113"/>
      <c r="L1308" s="113"/>
      <c r="M1308" s="113"/>
      <c r="Q1308" s="113"/>
      <c r="R1308" s="113"/>
      <c r="S1308" s="113"/>
      <c r="T1308" s="113"/>
      <c r="U1308" s="113"/>
      <c r="V1308" s="113"/>
      <c r="W1308" s="113"/>
      <c r="X1308" s="113"/>
      <c r="Y1308" s="113"/>
      <c r="Z1308" s="113"/>
      <c r="AD1308" s="113"/>
      <c r="AE1308" s="113"/>
      <c r="AF1308" s="113"/>
      <c r="AG1308" s="113"/>
      <c r="AH1308" s="113"/>
      <c r="AI1308" s="113"/>
      <c r="AJ1308" s="113"/>
      <c r="AK1308" s="113"/>
      <c r="AL1308" s="113"/>
      <c r="AM1308" s="113"/>
      <c r="AQ1308" s="113"/>
      <c r="AS1308" s="113"/>
      <c r="AT1308" s="113"/>
      <c r="AU1308" s="113"/>
      <c r="AV1308" s="113"/>
    </row>
    <row r="1309" spans="4:48">
      <c r="D1309" s="113"/>
      <c r="E1309" s="113"/>
      <c r="F1309" s="113"/>
      <c r="G1309" s="113"/>
      <c r="H1309" s="113"/>
      <c r="I1309" s="113"/>
      <c r="J1309" s="113"/>
      <c r="K1309" s="113"/>
      <c r="L1309" s="113"/>
      <c r="M1309" s="113"/>
      <c r="Q1309" s="113"/>
      <c r="R1309" s="113"/>
      <c r="S1309" s="113"/>
      <c r="T1309" s="113"/>
      <c r="U1309" s="113"/>
      <c r="V1309" s="113"/>
      <c r="W1309" s="113"/>
      <c r="X1309" s="113"/>
      <c r="Y1309" s="113"/>
      <c r="Z1309" s="113"/>
      <c r="AD1309" s="113"/>
      <c r="AE1309" s="113"/>
      <c r="AF1309" s="113"/>
      <c r="AG1309" s="113"/>
      <c r="AH1309" s="113"/>
      <c r="AI1309" s="113"/>
      <c r="AJ1309" s="113"/>
      <c r="AK1309" s="113"/>
      <c r="AL1309" s="113"/>
      <c r="AM1309" s="113"/>
      <c r="AQ1309" s="113"/>
      <c r="AS1309" s="113"/>
      <c r="AT1309" s="113"/>
      <c r="AU1309" s="113"/>
      <c r="AV1309" s="113"/>
    </row>
    <row r="1310" spans="4:48">
      <c r="D1310" s="113"/>
      <c r="E1310" s="113"/>
      <c r="F1310" s="113"/>
      <c r="G1310" s="113"/>
      <c r="H1310" s="113"/>
      <c r="I1310" s="113"/>
      <c r="J1310" s="113"/>
      <c r="K1310" s="113"/>
      <c r="L1310" s="113"/>
      <c r="M1310" s="113"/>
      <c r="Q1310" s="113"/>
      <c r="R1310" s="113"/>
      <c r="S1310" s="113"/>
      <c r="T1310" s="113"/>
      <c r="U1310" s="113"/>
      <c r="V1310" s="113"/>
      <c r="W1310" s="113"/>
      <c r="X1310" s="113"/>
      <c r="Y1310" s="113"/>
      <c r="Z1310" s="113"/>
      <c r="AD1310" s="113"/>
      <c r="AE1310" s="113"/>
      <c r="AF1310" s="113"/>
      <c r="AG1310" s="113"/>
      <c r="AH1310" s="113"/>
      <c r="AI1310" s="113"/>
      <c r="AJ1310" s="113"/>
      <c r="AK1310" s="113"/>
      <c r="AL1310" s="113"/>
      <c r="AM1310" s="113"/>
      <c r="AQ1310" s="113"/>
      <c r="AS1310" s="113"/>
      <c r="AT1310" s="113"/>
      <c r="AU1310" s="113"/>
      <c r="AV1310" s="113"/>
    </row>
    <row r="1311" spans="4:48">
      <c r="D1311" s="113"/>
      <c r="E1311" s="113"/>
      <c r="F1311" s="113"/>
      <c r="G1311" s="113"/>
      <c r="H1311" s="113"/>
      <c r="I1311" s="113"/>
      <c r="J1311" s="113"/>
      <c r="K1311" s="113"/>
      <c r="L1311" s="113"/>
      <c r="M1311" s="113"/>
      <c r="Q1311" s="113"/>
      <c r="R1311" s="113"/>
      <c r="S1311" s="113"/>
      <c r="T1311" s="113"/>
      <c r="U1311" s="113"/>
      <c r="V1311" s="113"/>
      <c r="W1311" s="113"/>
      <c r="X1311" s="113"/>
      <c r="Y1311" s="113"/>
      <c r="Z1311" s="113"/>
      <c r="AD1311" s="113"/>
      <c r="AE1311" s="113"/>
      <c r="AF1311" s="113"/>
      <c r="AG1311" s="113"/>
      <c r="AH1311" s="113"/>
      <c r="AI1311" s="113"/>
      <c r="AJ1311" s="113"/>
      <c r="AK1311" s="113"/>
      <c r="AL1311" s="113"/>
      <c r="AM1311" s="113"/>
      <c r="AQ1311" s="113"/>
      <c r="AS1311" s="113"/>
      <c r="AT1311" s="113"/>
      <c r="AU1311" s="113"/>
      <c r="AV1311" s="113"/>
    </row>
    <row r="1312" spans="4:48">
      <c r="D1312" s="113"/>
      <c r="E1312" s="113"/>
      <c r="F1312" s="113"/>
      <c r="G1312" s="113"/>
      <c r="H1312" s="113"/>
      <c r="I1312" s="113"/>
      <c r="J1312" s="113"/>
      <c r="K1312" s="113"/>
      <c r="L1312" s="113"/>
      <c r="M1312" s="113"/>
      <c r="Q1312" s="113"/>
      <c r="R1312" s="113"/>
      <c r="S1312" s="113"/>
      <c r="T1312" s="113"/>
      <c r="U1312" s="113"/>
      <c r="V1312" s="113"/>
      <c r="W1312" s="113"/>
      <c r="X1312" s="113"/>
      <c r="Y1312" s="113"/>
      <c r="Z1312" s="113"/>
      <c r="AD1312" s="113"/>
      <c r="AE1312" s="113"/>
      <c r="AF1312" s="113"/>
      <c r="AG1312" s="113"/>
      <c r="AH1312" s="113"/>
      <c r="AI1312" s="113"/>
      <c r="AJ1312" s="113"/>
      <c r="AK1312" s="113"/>
      <c r="AL1312" s="113"/>
      <c r="AM1312" s="113"/>
      <c r="AQ1312" s="113"/>
      <c r="AS1312" s="113"/>
      <c r="AT1312" s="113"/>
      <c r="AU1312" s="113"/>
      <c r="AV1312" s="113"/>
    </row>
    <row r="1313" spans="4:48">
      <c r="D1313" s="113"/>
      <c r="E1313" s="113"/>
      <c r="F1313" s="113"/>
      <c r="G1313" s="113"/>
      <c r="H1313" s="113"/>
      <c r="I1313" s="113"/>
      <c r="J1313" s="113"/>
      <c r="K1313" s="113"/>
      <c r="L1313" s="113"/>
      <c r="M1313" s="113"/>
      <c r="Q1313" s="113"/>
      <c r="R1313" s="113"/>
      <c r="S1313" s="113"/>
      <c r="T1313" s="113"/>
      <c r="U1313" s="113"/>
      <c r="V1313" s="113"/>
      <c r="W1313" s="113"/>
      <c r="X1313" s="113"/>
      <c r="Y1313" s="113"/>
      <c r="Z1313" s="113"/>
      <c r="AD1313" s="113"/>
      <c r="AE1313" s="113"/>
      <c r="AF1313" s="113"/>
      <c r="AG1313" s="113"/>
      <c r="AH1313" s="113"/>
      <c r="AI1313" s="113"/>
      <c r="AJ1313" s="113"/>
      <c r="AK1313" s="113"/>
      <c r="AL1313" s="113"/>
      <c r="AM1313" s="113"/>
      <c r="AQ1313" s="113"/>
      <c r="AS1313" s="113"/>
      <c r="AT1313" s="113"/>
      <c r="AU1313" s="113"/>
      <c r="AV1313" s="113"/>
    </row>
    <row r="1314" spans="4:48">
      <c r="D1314" s="113"/>
      <c r="E1314" s="113"/>
      <c r="F1314" s="113"/>
      <c r="G1314" s="113"/>
      <c r="H1314" s="113"/>
      <c r="I1314" s="113"/>
      <c r="J1314" s="113"/>
      <c r="K1314" s="113"/>
      <c r="L1314" s="113"/>
      <c r="M1314" s="113"/>
      <c r="Q1314" s="113"/>
      <c r="R1314" s="113"/>
      <c r="S1314" s="113"/>
      <c r="T1314" s="113"/>
      <c r="U1314" s="113"/>
      <c r="V1314" s="113"/>
      <c r="W1314" s="113"/>
      <c r="X1314" s="113"/>
      <c r="Y1314" s="113"/>
      <c r="Z1314" s="113"/>
      <c r="AD1314" s="113"/>
      <c r="AE1314" s="113"/>
      <c r="AF1314" s="113"/>
      <c r="AG1314" s="113"/>
      <c r="AH1314" s="113"/>
      <c r="AI1314" s="113"/>
      <c r="AJ1314" s="113"/>
      <c r="AK1314" s="113"/>
      <c r="AL1314" s="113"/>
      <c r="AM1314" s="113"/>
      <c r="AQ1314" s="113"/>
      <c r="AS1314" s="113"/>
      <c r="AT1314" s="113"/>
      <c r="AU1314" s="113"/>
      <c r="AV1314" s="113"/>
    </row>
    <row r="1315" spans="4:48">
      <c r="D1315" s="113"/>
      <c r="E1315" s="113"/>
      <c r="F1315" s="113"/>
      <c r="G1315" s="113"/>
      <c r="H1315" s="113"/>
      <c r="I1315" s="113"/>
      <c r="J1315" s="113"/>
      <c r="K1315" s="113"/>
      <c r="L1315" s="113"/>
      <c r="M1315" s="113"/>
      <c r="Q1315" s="113"/>
      <c r="R1315" s="113"/>
      <c r="S1315" s="113"/>
      <c r="T1315" s="113"/>
      <c r="U1315" s="113"/>
      <c r="V1315" s="113"/>
      <c r="W1315" s="113"/>
      <c r="X1315" s="113"/>
      <c r="Y1315" s="113"/>
      <c r="Z1315" s="113"/>
      <c r="AD1315" s="113"/>
      <c r="AE1315" s="113"/>
      <c r="AF1315" s="113"/>
      <c r="AG1315" s="113"/>
      <c r="AH1315" s="113"/>
      <c r="AI1315" s="113"/>
      <c r="AJ1315" s="113"/>
      <c r="AK1315" s="113"/>
      <c r="AL1315" s="113"/>
      <c r="AM1315" s="113"/>
      <c r="AQ1315" s="113"/>
      <c r="AS1315" s="113"/>
      <c r="AT1315" s="113"/>
      <c r="AU1315" s="113"/>
      <c r="AV1315" s="113"/>
    </row>
    <row r="1316" spans="4:48">
      <c r="D1316" s="113"/>
      <c r="E1316" s="113"/>
      <c r="F1316" s="113"/>
      <c r="G1316" s="113"/>
      <c r="H1316" s="113"/>
      <c r="I1316" s="113"/>
      <c r="J1316" s="113"/>
      <c r="K1316" s="113"/>
      <c r="L1316" s="113"/>
      <c r="M1316" s="113"/>
      <c r="Q1316" s="113"/>
      <c r="R1316" s="113"/>
      <c r="S1316" s="113"/>
      <c r="T1316" s="113"/>
      <c r="U1316" s="113"/>
      <c r="V1316" s="113"/>
      <c r="W1316" s="113"/>
      <c r="X1316" s="113"/>
      <c r="Y1316" s="113"/>
      <c r="Z1316" s="113"/>
      <c r="AD1316" s="113"/>
      <c r="AE1316" s="113"/>
      <c r="AF1316" s="113"/>
      <c r="AG1316" s="113"/>
      <c r="AH1316" s="113"/>
      <c r="AI1316" s="113"/>
      <c r="AJ1316" s="113"/>
      <c r="AK1316" s="113"/>
      <c r="AL1316" s="113"/>
      <c r="AM1316" s="113"/>
      <c r="AQ1316" s="113"/>
      <c r="AS1316" s="113"/>
      <c r="AT1316" s="113"/>
      <c r="AU1316" s="113"/>
      <c r="AV1316" s="113"/>
    </row>
    <row r="1317" spans="4:48">
      <c r="D1317" s="113"/>
      <c r="E1317" s="113"/>
      <c r="F1317" s="113"/>
      <c r="G1317" s="113"/>
      <c r="H1317" s="113"/>
      <c r="I1317" s="113"/>
      <c r="J1317" s="113"/>
      <c r="K1317" s="113"/>
      <c r="L1317" s="113"/>
      <c r="M1317" s="113"/>
      <c r="Q1317" s="113"/>
      <c r="R1317" s="113"/>
      <c r="S1317" s="113"/>
      <c r="T1317" s="113"/>
      <c r="U1317" s="113"/>
      <c r="V1317" s="113"/>
      <c r="W1317" s="113"/>
      <c r="X1317" s="113"/>
      <c r="Y1317" s="113"/>
      <c r="Z1317" s="113"/>
      <c r="AD1317" s="113"/>
      <c r="AE1317" s="113"/>
      <c r="AF1317" s="113"/>
      <c r="AG1317" s="113"/>
      <c r="AH1317" s="113"/>
      <c r="AI1317" s="113"/>
      <c r="AJ1317" s="113"/>
      <c r="AK1317" s="113"/>
      <c r="AL1317" s="113"/>
      <c r="AM1317" s="113"/>
      <c r="AQ1317" s="113"/>
      <c r="AS1317" s="113"/>
      <c r="AT1317" s="113"/>
      <c r="AU1317" s="113"/>
      <c r="AV1317" s="113"/>
    </row>
    <row r="1318" spans="4:48">
      <c r="D1318" s="113"/>
      <c r="E1318" s="113"/>
      <c r="F1318" s="113"/>
      <c r="G1318" s="113"/>
      <c r="H1318" s="113"/>
      <c r="I1318" s="113"/>
      <c r="J1318" s="113"/>
      <c r="K1318" s="113"/>
      <c r="L1318" s="113"/>
      <c r="M1318" s="113"/>
      <c r="Q1318" s="113"/>
      <c r="R1318" s="113"/>
      <c r="S1318" s="113"/>
      <c r="T1318" s="113"/>
      <c r="U1318" s="113"/>
      <c r="V1318" s="113"/>
      <c r="W1318" s="113"/>
      <c r="X1318" s="113"/>
      <c r="Y1318" s="113"/>
      <c r="Z1318" s="113"/>
      <c r="AD1318" s="113"/>
      <c r="AE1318" s="113"/>
      <c r="AF1318" s="113"/>
      <c r="AG1318" s="113"/>
      <c r="AH1318" s="113"/>
      <c r="AI1318" s="113"/>
      <c r="AJ1318" s="113"/>
      <c r="AK1318" s="113"/>
      <c r="AL1318" s="113"/>
      <c r="AM1318" s="113"/>
      <c r="AQ1318" s="113"/>
      <c r="AS1318" s="113"/>
      <c r="AT1318" s="113"/>
      <c r="AU1318" s="113"/>
      <c r="AV1318" s="113"/>
    </row>
    <row r="1319" spans="4:48">
      <c r="D1319" s="113"/>
      <c r="E1319" s="113"/>
      <c r="F1319" s="113"/>
      <c r="G1319" s="113"/>
      <c r="H1319" s="113"/>
      <c r="I1319" s="113"/>
      <c r="J1319" s="113"/>
      <c r="K1319" s="113"/>
      <c r="L1319" s="113"/>
      <c r="M1319" s="113"/>
      <c r="Q1319" s="113"/>
      <c r="R1319" s="113"/>
      <c r="S1319" s="113"/>
      <c r="T1319" s="113"/>
      <c r="U1319" s="113"/>
      <c r="V1319" s="113"/>
      <c r="W1319" s="113"/>
      <c r="X1319" s="113"/>
      <c r="Y1319" s="113"/>
      <c r="Z1319" s="113"/>
      <c r="AD1319" s="113"/>
      <c r="AE1319" s="113"/>
      <c r="AF1319" s="113"/>
      <c r="AG1319" s="113"/>
      <c r="AH1319" s="113"/>
      <c r="AI1319" s="113"/>
      <c r="AJ1319" s="113"/>
      <c r="AK1319" s="113"/>
      <c r="AL1319" s="113"/>
      <c r="AM1319" s="113"/>
      <c r="AQ1319" s="113"/>
      <c r="AS1319" s="113"/>
      <c r="AT1319" s="113"/>
      <c r="AU1319" s="113"/>
      <c r="AV1319" s="113"/>
    </row>
    <row r="1320" spans="4:48">
      <c r="D1320" s="113"/>
      <c r="E1320" s="113"/>
      <c r="F1320" s="113"/>
      <c r="G1320" s="113"/>
      <c r="H1320" s="113"/>
      <c r="I1320" s="113"/>
      <c r="J1320" s="113"/>
      <c r="K1320" s="113"/>
      <c r="L1320" s="113"/>
      <c r="M1320" s="113"/>
      <c r="Q1320" s="113"/>
      <c r="R1320" s="113"/>
      <c r="S1320" s="113"/>
      <c r="T1320" s="113"/>
      <c r="U1320" s="113"/>
      <c r="V1320" s="113"/>
      <c r="W1320" s="113"/>
      <c r="X1320" s="113"/>
      <c r="Y1320" s="113"/>
      <c r="Z1320" s="113"/>
      <c r="AD1320" s="113"/>
      <c r="AE1320" s="113"/>
      <c r="AF1320" s="113"/>
      <c r="AG1320" s="113"/>
      <c r="AH1320" s="113"/>
      <c r="AI1320" s="113"/>
      <c r="AJ1320" s="113"/>
      <c r="AK1320" s="113"/>
      <c r="AL1320" s="113"/>
      <c r="AM1320" s="113"/>
      <c r="AQ1320" s="113"/>
      <c r="AS1320" s="113"/>
      <c r="AT1320" s="113"/>
      <c r="AU1320" s="113"/>
      <c r="AV1320" s="113"/>
    </row>
    <row r="1321" spans="4:48">
      <c r="D1321" s="113"/>
      <c r="E1321" s="113"/>
      <c r="F1321" s="113"/>
      <c r="G1321" s="113"/>
      <c r="H1321" s="113"/>
      <c r="I1321" s="113"/>
      <c r="J1321" s="113"/>
      <c r="K1321" s="113"/>
      <c r="L1321" s="113"/>
      <c r="M1321" s="113"/>
      <c r="Q1321" s="113"/>
      <c r="R1321" s="113"/>
      <c r="S1321" s="113"/>
      <c r="T1321" s="113"/>
      <c r="U1321" s="113"/>
      <c r="V1321" s="113"/>
      <c r="W1321" s="113"/>
      <c r="X1321" s="113"/>
      <c r="Y1321" s="113"/>
      <c r="Z1321" s="113"/>
      <c r="AD1321" s="113"/>
      <c r="AE1321" s="113"/>
      <c r="AF1321" s="113"/>
      <c r="AG1321" s="113"/>
      <c r="AH1321" s="113"/>
      <c r="AI1321" s="113"/>
      <c r="AJ1321" s="113"/>
      <c r="AK1321" s="113"/>
      <c r="AL1321" s="113"/>
      <c r="AM1321" s="113"/>
      <c r="AQ1321" s="113"/>
      <c r="AS1321" s="113"/>
      <c r="AT1321" s="113"/>
      <c r="AU1321" s="113"/>
      <c r="AV1321" s="113"/>
    </row>
    <row r="1322" spans="4:48">
      <c r="D1322" s="113"/>
      <c r="E1322" s="113"/>
      <c r="F1322" s="113"/>
      <c r="G1322" s="113"/>
      <c r="H1322" s="113"/>
      <c r="I1322" s="113"/>
      <c r="J1322" s="113"/>
      <c r="K1322" s="113"/>
      <c r="L1322" s="113"/>
      <c r="M1322" s="113"/>
      <c r="Q1322" s="113"/>
      <c r="R1322" s="113"/>
      <c r="S1322" s="113"/>
      <c r="T1322" s="113"/>
      <c r="U1322" s="113"/>
      <c r="V1322" s="113"/>
      <c r="W1322" s="113"/>
      <c r="X1322" s="113"/>
      <c r="Y1322" s="113"/>
      <c r="Z1322" s="113"/>
      <c r="AD1322" s="113"/>
      <c r="AE1322" s="113"/>
      <c r="AF1322" s="113"/>
      <c r="AG1322" s="113"/>
      <c r="AH1322" s="113"/>
      <c r="AI1322" s="113"/>
      <c r="AJ1322" s="113"/>
      <c r="AK1322" s="113"/>
      <c r="AL1322" s="113"/>
      <c r="AM1322" s="113"/>
      <c r="AQ1322" s="113"/>
      <c r="AS1322" s="113"/>
      <c r="AT1322" s="113"/>
      <c r="AU1322" s="113"/>
      <c r="AV1322" s="113"/>
    </row>
    <row r="1323" spans="4:48">
      <c r="D1323" s="113"/>
      <c r="E1323" s="113"/>
      <c r="F1323" s="113"/>
      <c r="G1323" s="113"/>
      <c r="H1323" s="113"/>
      <c r="I1323" s="113"/>
      <c r="J1323" s="113"/>
      <c r="K1323" s="113"/>
      <c r="L1323" s="113"/>
      <c r="M1323" s="113"/>
      <c r="Q1323" s="113"/>
      <c r="R1323" s="113"/>
      <c r="S1323" s="113"/>
      <c r="T1323" s="113"/>
      <c r="U1323" s="113"/>
      <c r="V1323" s="113"/>
      <c r="W1323" s="113"/>
      <c r="X1323" s="113"/>
      <c r="Y1323" s="113"/>
      <c r="Z1323" s="113"/>
      <c r="AD1323" s="113"/>
      <c r="AE1323" s="113"/>
      <c r="AF1323" s="113"/>
      <c r="AG1323" s="113"/>
      <c r="AH1323" s="113"/>
      <c r="AI1323" s="113"/>
      <c r="AJ1323" s="113"/>
      <c r="AK1323" s="113"/>
      <c r="AL1323" s="113"/>
      <c r="AM1323" s="113"/>
      <c r="AQ1323" s="113"/>
      <c r="AS1323" s="113"/>
      <c r="AT1323" s="113"/>
      <c r="AU1323" s="113"/>
      <c r="AV1323" s="113"/>
    </row>
    <row r="1324" spans="4:48">
      <c r="D1324" s="113"/>
      <c r="E1324" s="113"/>
      <c r="F1324" s="113"/>
      <c r="G1324" s="113"/>
      <c r="H1324" s="113"/>
      <c r="I1324" s="113"/>
      <c r="J1324" s="113"/>
      <c r="K1324" s="113"/>
      <c r="L1324" s="113"/>
      <c r="M1324" s="113"/>
      <c r="Q1324" s="113"/>
      <c r="R1324" s="113"/>
      <c r="S1324" s="113"/>
      <c r="T1324" s="113"/>
      <c r="U1324" s="113"/>
      <c r="V1324" s="113"/>
      <c r="W1324" s="113"/>
      <c r="X1324" s="113"/>
      <c r="Y1324" s="113"/>
      <c r="Z1324" s="113"/>
      <c r="AD1324" s="113"/>
      <c r="AE1324" s="113"/>
      <c r="AF1324" s="113"/>
      <c r="AG1324" s="113"/>
      <c r="AH1324" s="113"/>
      <c r="AI1324" s="113"/>
      <c r="AJ1324" s="113"/>
      <c r="AK1324" s="113"/>
      <c r="AL1324" s="113"/>
      <c r="AM1324" s="113"/>
      <c r="AQ1324" s="113"/>
      <c r="AS1324" s="113"/>
      <c r="AT1324" s="113"/>
      <c r="AU1324" s="113"/>
      <c r="AV1324" s="113"/>
    </row>
    <row r="1325" spans="4:48">
      <c r="D1325" s="113"/>
      <c r="E1325" s="113"/>
      <c r="F1325" s="113"/>
      <c r="G1325" s="113"/>
      <c r="H1325" s="113"/>
      <c r="I1325" s="113"/>
      <c r="J1325" s="113"/>
      <c r="K1325" s="113"/>
      <c r="L1325" s="113"/>
      <c r="M1325" s="113"/>
      <c r="Q1325" s="113"/>
      <c r="R1325" s="113"/>
      <c r="S1325" s="113"/>
      <c r="T1325" s="113"/>
      <c r="U1325" s="113"/>
      <c r="V1325" s="113"/>
      <c r="W1325" s="113"/>
      <c r="X1325" s="113"/>
      <c r="Y1325" s="113"/>
      <c r="Z1325" s="113"/>
      <c r="AD1325" s="113"/>
      <c r="AE1325" s="113"/>
      <c r="AF1325" s="113"/>
      <c r="AG1325" s="113"/>
      <c r="AH1325" s="113"/>
      <c r="AI1325" s="113"/>
      <c r="AJ1325" s="113"/>
      <c r="AK1325" s="113"/>
      <c r="AL1325" s="113"/>
      <c r="AM1325" s="113"/>
      <c r="AQ1325" s="113"/>
      <c r="AS1325" s="113"/>
      <c r="AT1325" s="113"/>
      <c r="AU1325" s="113"/>
      <c r="AV1325" s="113"/>
    </row>
    <row r="1326" spans="4:48">
      <c r="D1326" s="113"/>
      <c r="E1326" s="113"/>
      <c r="F1326" s="113"/>
      <c r="G1326" s="113"/>
      <c r="H1326" s="113"/>
      <c r="I1326" s="113"/>
      <c r="J1326" s="113"/>
      <c r="K1326" s="113"/>
      <c r="L1326" s="113"/>
      <c r="M1326" s="113"/>
      <c r="Q1326" s="113"/>
      <c r="R1326" s="113"/>
      <c r="S1326" s="113"/>
      <c r="T1326" s="113"/>
      <c r="U1326" s="113"/>
      <c r="V1326" s="113"/>
      <c r="W1326" s="113"/>
      <c r="X1326" s="113"/>
      <c r="Y1326" s="113"/>
      <c r="Z1326" s="113"/>
      <c r="AD1326" s="113"/>
      <c r="AE1326" s="113"/>
      <c r="AF1326" s="113"/>
      <c r="AG1326" s="113"/>
      <c r="AH1326" s="113"/>
      <c r="AI1326" s="113"/>
      <c r="AJ1326" s="113"/>
      <c r="AK1326" s="113"/>
      <c r="AL1326" s="113"/>
      <c r="AM1326" s="113"/>
      <c r="AQ1326" s="113"/>
      <c r="AS1326" s="113"/>
      <c r="AT1326" s="113"/>
      <c r="AU1326" s="113"/>
      <c r="AV1326" s="113"/>
    </row>
    <row r="1327" spans="4:48">
      <c r="D1327" s="113"/>
      <c r="E1327" s="113"/>
      <c r="F1327" s="113"/>
      <c r="G1327" s="113"/>
      <c r="H1327" s="113"/>
      <c r="I1327" s="113"/>
      <c r="J1327" s="113"/>
      <c r="K1327" s="113"/>
      <c r="L1327" s="113"/>
      <c r="M1327" s="113"/>
      <c r="Q1327" s="113"/>
      <c r="R1327" s="113"/>
      <c r="S1327" s="113"/>
      <c r="T1327" s="113"/>
      <c r="U1327" s="113"/>
      <c r="V1327" s="113"/>
      <c r="W1327" s="113"/>
      <c r="X1327" s="113"/>
      <c r="Y1327" s="113"/>
      <c r="Z1327" s="113"/>
      <c r="AD1327" s="113"/>
      <c r="AE1327" s="113"/>
      <c r="AF1327" s="113"/>
      <c r="AG1327" s="113"/>
      <c r="AH1327" s="113"/>
      <c r="AI1327" s="113"/>
      <c r="AJ1327" s="113"/>
      <c r="AK1327" s="113"/>
      <c r="AL1327" s="113"/>
      <c r="AM1327" s="113"/>
      <c r="AQ1327" s="113"/>
      <c r="AS1327" s="113"/>
      <c r="AT1327" s="113"/>
      <c r="AU1327" s="113"/>
      <c r="AV1327" s="113"/>
    </row>
    <row r="1328" spans="4:48">
      <c r="D1328" s="113"/>
      <c r="E1328" s="113"/>
      <c r="F1328" s="113"/>
      <c r="G1328" s="113"/>
      <c r="H1328" s="113"/>
      <c r="I1328" s="113"/>
      <c r="J1328" s="113"/>
      <c r="K1328" s="113"/>
      <c r="L1328" s="113"/>
      <c r="M1328" s="113"/>
      <c r="Q1328" s="113"/>
      <c r="R1328" s="113"/>
      <c r="S1328" s="113"/>
      <c r="T1328" s="113"/>
      <c r="U1328" s="113"/>
      <c r="V1328" s="113"/>
      <c r="W1328" s="113"/>
      <c r="X1328" s="113"/>
      <c r="Y1328" s="113"/>
      <c r="Z1328" s="113"/>
      <c r="AD1328" s="113"/>
      <c r="AE1328" s="113"/>
      <c r="AF1328" s="113"/>
      <c r="AG1328" s="113"/>
      <c r="AH1328" s="113"/>
      <c r="AI1328" s="113"/>
      <c r="AJ1328" s="113"/>
      <c r="AK1328" s="113"/>
      <c r="AL1328" s="113"/>
      <c r="AM1328" s="113"/>
      <c r="AQ1328" s="113"/>
      <c r="AS1328" s="113"/>
      <c r="AT1328" s="113"/>
      <c r="AU1328" s="113"/>
      <c r="AV1328" s="113"/>
    </row>
    <row r="1329" spans="4:48">
      <c r="D1329" s="113"/>
      <c r="E1329" s="113"/>
      <c r="F1329" s="113"/>
      <c r="G1329" s="113"/>
      <c r="H1329" s="113"/>
      <c r="I1329" s="113"/>
      <c r="J1329" s="113"/>
      <c r="K1329" s="113"/>
      <c r="L1329" s="113"/>
      <c r="M1329" s="113"/>
      <c r="Q1329" s="113"/>
      <c r="R1329" s="113"/>
      <c r="S1329" s="113"/>
      <c r="T1329" s="113"/>
      <c r="U1329" s="113"/>
      <c r="V1329" s="113"/>
      <c r="W1329" s="113"/>
      <c r="X1329" s="113"/>
      <c r="Y1329" s="113"/>
      <c r="Z1329" s="113"/>
      <c r="AD1329" s="113"/>
      <c r="AE1329" s="113"/>
      <c r="AF1329" s="113"/>
      <c r="AG1329" s="113"/>
      <c r="AH1329" s="113"/>
      <c r="AI1329" s="113"/>
      <c r="AJ1329" s="113"/>
      <c r="AK1329" s="113"/>
      <c r="AL1329" s="113"/>
      <c r="AM1329" s="113"/>
      <c r="AQ1329" s="113"/>
      <c r="AS1329" s="113"/>
      <c r="AT1329" s="113"/>
      <c r="AU1329" s="113"/>
      <c r="AV1329" s="113"/>
    </row>
    <row r="1330" spans="4:48">
      <c r="D1330" s="113"/>
      <c r="E1330" s="113"/>
      <c r="F1330" s="113"/>
      <c r="G1330" s="113"/>
      <c r="H1330" s="113"/>
      <c r="I1330" s="113"/>
      <c r="J1330" s="113"/>
      <c r="K1330" s="113"/>
      <c r="L1330" s="113"/>
      <c r="M1330" s="113"/>
      <c r="Q1330" s="113"/>
      <c r="R1330" s="113"/>
      <c r="S1330" s="113"/>
      <c r="T1330" s="113"/>
      <c r="U1330" s="113"/>
      <c r="V1330" s="113"/>
      <c r="W1330" s="113"/>
      <c r="X1330" s="113"/>
      <c r="Y1330" s="113"/>
      <c r="Z1330" s="113"/>
      <c r="AD1330" s="113"/>
      <c r="AE1330" s="113"/>
      <c r="AF1330" s="113"/>
      <c r="AG1330" s="113"/>
      <c r="AH1330" s="113"/>
      <c r="AI1330" s="113"/>
      <c r="AJ1330" s="113"/>
      <c r="AK1330" s="113"/>
      <c r="AL1330" s="113"/>
      <c r="AM1330" s="113"/>
      <c r="AQ1330" s="113"/>
      <c r="AS1330" s="113"/>
      <c r="AT1330" s="113"/>
      <c r="AU1330" s="113"/>
      <c r="AV1330" s="113"/>
    </row>
    <row r="1331" spans="4:48">
      <c r="D1331" s="113"/>
      <c r="E1331" s="113"/>
      <c r="F1331" s="113"/>
      <c r="G1331" s="113"/>
      <c r="H1331" s="113"/>
      <c r="I1331" s="113"/>
      <c r="J1331" s="113"/>
      <c r="K1331" s="113"/>
      <c r="L1331" s="113"/>
      <c r="M1331" s="113"/>
      <c r="Q1331" s="113"/>
      <c r="R1331" s="113"/>
      <c r="S1331" s="113"/>
      <c r="T1331" s="113"/>
      <c r="U1331" s="113"/>
      <c r="V1331" s="113"/>
      <c r="W1331" s="113"/>
      <c r="X1331" s="113"/>
      <c r="Y1331" s="113"/>
      <c r="Z1331" s="113"/>
      <c r="AD1331" s="113"/>
      <c r="AE1331" s="113"/>
      <c r="AF1331" s="113"/>
      <c r="AG1331" s="113"/>
      <c r="AH1331" s="113"/>
      <c r="AI1331" s="113"/>
      <c r="AJ1331" s="113"/>
      <c r="AK1331" s="113"/>
      <c r="AL1331" s="113"/>
      <c r="AM1331" s="113"/>
      <c r="AQ1331" s="113"/>
      <c r="AS1331" s="113"/>
      <c r="AT1331" s="113"/>
      <c r="AU1331" s="113"/>
      <c r="AV1331" s="113"/>
    </row>
    <row r="1332" spans="4:48">
      <c r="D1332" s="113"/>
      <c r="E1332" s="113"/>
      <c r="F1332" s="113"/>
      <c r="G1332" s="113"/>
      <c r="H1332" s="113"/>
      <c r="I1332" s="113"/>
      <c r="J1332" s="113"/>
      <c r="K1332" s="113"/>
      <c r="L1332" s="113"/>
      <c r="M1332" s="113"/>
      <c r="Q1332" s="113"/>
      <c r="R1332" s="113"/>
      <c r="S1332" s="113"/>
      <c r="T1332" s="113"/>
      <c r="U1332" s="113"/>
      <c r="V1332" s="113"/>
      <c r="W1332" s="113"/>
      <c r="X1332" s="113"/>
      <c r="Y1332" s="113"/>
      <c r="Z1332" s="113"/>
      <c r="AD1332" s="113"/>
      <c r="AE1332" s="113"/>
      <c r="AF1332" s="113"/>
      <c r="AG1332" s="113"/>
      <c r="AH1332" s="113"/>
      <c r="AI1332" s="113"/>
      <c r="AJ1332" s="113"/>
      <c r="AK1332" s="113"/>
      <c r="AL1332" s="113"/>
      <c r="AM1332" s="113"/>
      <c r="AQ1332" s="113"/>
      <c r="AS1332" s="113"/>
      <c r="AT1332" s="113"/>
      <c r="AU1332" s="113"/>
      <c r="AV1332" s="113"/>
    </row>
    <row r="1333" spans="4:48">
      <c r="D1333" s="113"/>
      <c r="E1333" s="113"/>
      <c r="F1333" s="113"/>
      <c r="G1333" s="113"/>
      <c r="H1333" s="113"/>
      <c r="I1333" s="113"/>
      <c r="J1333" s="113"/>
      <c r="K1333" s="113"/>
      <c r="L1333" s="113"/>
      <c r="M1333" s="113"/>
      <c r="Q1333" s="113"/>
      <c r="R1333" s="113"/>
      <c r="S1333" s="113"/>
      <c r="T1333" s="113"/>
      <c r="U1333" s="113"/>
      <c r="V1333" s="113"/>
      <c r="W1333" s="113"/>
      <c r="X1333" s="113"/>
      <c r="Y1333" s="113"/>
      <c r="Z1333" s="113"/>
      <c r="AD1333" s="113"/>
      <c r="AE1333" s="113"/>
      <c r="AF1333" s="113"/>
      <c r="AG1333" s="113"/>
      <c r="AH1333" s="113"/>
      <c r="AI1333" s="113"/>
      <c r="AJ1333" s="113"/>
      <c r="AK1333" s="113"/>
      <c r="AL1333" s="113"/>
      <c r="AM1333" s="113"/>
      <c r="AQ1333" s="113"/>
      <c r="AS1333" s="113"/>
      <c r="AT1333" s="113"/>
      <c r="AU1333" s="113"/>
      <c r="AV1333" s="113"/>
    </row>
    <row r="1334" spans="4:48">
      <c r="D1334" s="113"/>
      <c r="E1334" s="113"/>
      <c r="F1334" s="113"/>
      <c r="G1334" s="113"/>
      <c r="H1334" s="113"/>
      <c r="I1334" s="113"/>
      <c r="J1334" s="113"/>
      <c r="K1334" s="113"/>
      <c r="L1334" s="113"/>
      <c r="M1334" s="113"/>
      <c r="Q1334" s="113"/>
      <c r="R1334" s="113"/>
      <c r="S1334" s="113"/>
      <c r="T1334" s="113"/>
      <c r="U1334" s="113"/>
      <c r="V1334" s="113"/>
      <c r="W1334" s="113"/>
      <c r="X1334" s="113"/>
      <c r="Y1334" s="113"/>
      <c r="Z1334" s="113"/>
      <c r="AD1334" s="113"/>
      <c r="AE1334" s="113"/>
      <c r="AF1334" s="113"/>
      <c r="AG1334" s="113"/>
      <c r="AH1334" s="113"/>
      <c r="AI1334" s="113"/>
      <c r="AJ1334" s="113"/>
      <c r="AK1334" s="113"/>
      <c r="AL1334" s="113"/>
      <c r="AM1334" s="113"/>
      <c r="AQ1334" s="113"/>
      <c r="AS1334" s="113"/>
      <c r="AT1334" s="113"/>
      <c r="AU1334" s="113"/>
      <c r="AV1334" s="113"/>
    </row>
    <row r="1335" spans="4:48">
      <c r="D1335" s="113"/>
      <c r="E1335" s="113"/>
      <c r="F1335" s="113"/>
      <c r="G1335" s="113"/>
      <c r="H1335" s="113"/>
      <c r="I1335" s="113"/>
      <c r="J1335" s="113"/>
      <c r="K1335" s="113"/>
      <c r="L1335" s="113"/>
      <c r="M1335" s="113"/>
      <c r="Q1335" s="113"/>
      <c r="R1335" s="113"/>
      <c r="S1335" s="113"/>
      <c r="T1335" s="113"/>
      <c r="U1335" s="113"/>
      <c r="V1335" s="113"/>
      <c r="W1335" s="113"/>
      <c r="X1335" s="113"/>
      <c r="Y1335" s="113"/>
      <c r="Z1335" s="113"/>
      <c r="AD1335" s="113"/>
      <c r="AE1335" s="113"/>
      <c r="AF1335" s="113"/>
      <c r="AG1335" s="113"/>
      <c r="AH1335" s="113"/>
      <c r="AI1335" s="113"/>
      <c r="AJ1335" s="113"/>
      <c r="AK1335" s="113"/>
      <c r="AL1335" s="113"/>
      <c r="AM1335" s="113"/>
      <c r="AQ1335" s="113"/>
      <c r="AS1335" s="113"/>
      <c r="AT1335" s="113"/>
      <c r="AU1335" s="113"/>
      <c r="AV1335" s="113"/>
    </row>
    <row r="1336" spans="4:48">
      <c r="D1336" s="113"/>
      <c r="E1336" s="113"/>
      <c r="F1336" s="113"/>
      <c r="G1336" s="113"/>
      <c r="H1336" s="113"/>
      <c r="I1336" s="113"/>
      <c r="J1336" s="113"/>
      <c r="K1336" s="113"/>
      <c r="L1336" s="113"/>
      <c r="M1336" s="113"/>
      <c r="Q1336" s="113"/>
      <c r="R1336" s="113"/>
      <c r="S1336" s="113"/>
      <c r="T1336" s="113"/>
      <c r="U1336" s="113"/>
      <c r="V1336" s="113"/>
      <c r="W1336" s="113"/>
      <c r="X1336" s="113"/>
      <c r="Y1336" s="113"/>
      <c r="Z1336" s="113"/>
      <c r="AD1336" s="113"/>
      <c r="AE1336" s="113"/>
      <c r="AF1336" s="113"/>
      <c r="AG1336" s="113"/>
      <c r="AH1336" s="113"/>
      <c r="AI1336" s="113"/>
      <c r="AJ1336" s="113"/>
      <c r="AK1336" s="113"/>
      <c r="AL1336" s="113"/>
      <c r="AM1336" s="113"/>
      <c r="AQ1336" s="113"/>
      <c r="AS1336" s="113"/>
      <c r="AT1336" s="113"/>
      <c r="AU1336" s="113"/>
      <c r="AV1336" s="113"/>
    </row>
    <row r="1337" spans="4:48">
      <c r="D1337" s="113"/>
      <c r="E1337" s="113"/>
      <c r="F1337" s="113"/>
      <c r="G1337" s="113"/>
      <c r="H1337" s="113"/>
      <c r="I1337" s="113"/>
      <c r="J1337" s="113"/>
      <c r="K1337" s="113"/>
      <c r="L1337" s="113"/>
      <c r="M1337" s="113"/>
      <c r="Q1337" s="113"/>
      <c r="R1337" s="113"/>
      <c r="S1337" s="113"/>
      <c r="T1337" s="113"/>
      <c r="U1337" s="113"/>
      <c r="V1337" s="113"/>
      <c r="W1337" s="113"/>
      <c r="X1337" s="113"/>
      <c r="Y1337" s="113"/>
      <c r="Z1337" s="113"/>
      <c r="AD1337" s="113"/>
      <c r="AE1337" s="113"/>
      <c r="AF1337" s="113"/>
      <c r="AG1337" s="113"/>
      <c r="AH1337" s="113"/>
      <c r="AI1337" s="113"/>
      <c r="AJ1337" s="113"/>
      <c r="AK1337" s="113"/>
      <c r="AL1337" s="113"/>
      <c r="AM1337" s="113"/>
      <c r="AQ1337" s="113"/>
      <c r="AS1337" s="113"/>
      <c r="AT1337" s="113"/>
      <c r="AU1337" s="113"/>
      <c r="AV1337" s="113"/>
    </row>
    <row r="1338" spans="4:48">
      <c r="D1338" s="113"/>
      <c r="E1338" s="113"/>
      <c r="F1338" s="113"/>
      <c r="G1338" s="113"/>
      <c r="H1338" s="113"/>
      <c r="I1338" s="113"/>
      <c r="J1338" s="113"/>
      <c r="K1338" s="113"/>
      <c r="L1338" s="113"/>
      <c r="M1338" s="113"/>
      <c r="Q1338" s="113"/>
      <c r="R1338" s="113"/>
      <c r="S1338" s="113"/>
      <c r="T1338" s="113"/>
      <c r="U1338" s="113"/>
      <c r="V1338" s="113"/>
      <c r="W1338" s="113"/>
      <c r="X1338" s="113"/>
      <c r="Y1338" s="113"/>
      <c r="Z1338" s="113"/>
      <c r="AD1338" s="113"/>
      <c r="AE1338" s="113"/>
      <c r="AF1338" s="113"/>
      <c r="AG1338" s="113"/>
      <c r="AH1338" s="113"/>
      <c r="AI1338" s="113"/>
      <c r="AJ1338" s="113"/>
      <c r="AK1338" s="113"/>
      <c r="AL1338" s="113"/>
      <c r="AM1338" s="113"/>
      <c r="AQ1338" s="113"/>
      <c r="AS1338" s="113"/>
      <c r="AT1338" s="113"/>
      <c r="AU1338" s="113"/>
      <c r="AV1338" s="113"/>
    </row>
    <row r="1339" spans="4:48">
      <c r="D1339" s="113"/>
      <c r="E1339" s="113"/>
      <c r="F1339" s="113"/>
      <c r="G1339" s="113"/>
      <c r="H1339" s="113"/>
      <c r="I1339" s="113"/>
      <c r="J1339" s="113"/>
      <c r="K1339" s="113"/>
      <c r="L1339" s="113"/>
      <c r="M1339" s="113"/>
      <c r="Q1339" s="113"/>
      <c r="R1339" s="113"/>
      <c r="S1339" s="113"/>
      <c r="T1339" s="113"/>
      <c r="U1339" s="113"/>
      <c r="V1339" s="113"/>
      <c r="W1339" s="113"/>
      <c r="X1339" s="113"/>
      <c r="Y1339" s="113"/>
      <c r="Z1339" s="113"/>
      <c r="AD1339" s="113"/>
      <c r="AE1339" s="113"/>
      <c r="AF1339" s="113"/>
      <c r="AG1339" s="113"/>
      <c r="AH1339" s="113"/>
      <c r="AI1339" s="113"/>
      <c r="AJ1339" s="113"/>
      <c r="AK1339" s="113"/>
      <c r="AL1339" s="113"/>
      <c r="AM1339" s="113"/>
      <c r="AQ1339" s="113"/>
      <c r="AS1339" s="113"/>
      <c r="AT1339" s="113"/>
      <c r="AU1339" s="113"/>
      <c r="AV1339" s="113"/>
    </row>
    <row r="1340" spans="4:48">
      <c r="D1340" s="113"/>
      <c r="E1340" s="113"/>
      <c r="F1340" s="113"/>
      <c r="G1340" s="113"/>
      <c r="H1340" s="113"/>
      <c r="I1340" s="113"/>
      <c r="J1340" s="113"/>
      <c r="K1340" s="113"/>
      <c r="L1340" s="113"/>
      <c r="M1340" s="113"/>
      <c r="Q1340" s="113"/>
      <c r="R1340" s="113"/>
      <c r="S1340" s="113"/>
      <c r="T1340" s="113"/>
      <c r="U1340" s="113"/>
      <c r="V1340" s="113"/>
      <c r="W1340" s="113"/>
      <c r="X1340" s="113"/>
      <c r="Y1340" s="113"/>
      <c r="Z1340" s="113"/>
      <c r="AD1340" s="113"/>
      <c r="AE1340" s="113"/>
      <c r="AF1340" s="113"/>
      <c r="AG1340" s="113"/>
      <c r="AH1340" s="113"/>
      <c r="AI1340" s="113"/>
      <c r="AJ1340" s="113"/>
      <c r="AK1340" s="113"/>
      <c r="AL1340" s="113"/>
      <c r="AM1340" s="113"/>
      <c r="AQ1340" s="113"/>
      <c r="AS1340" s="113"/>
      <c r="AT1340" s="113"/>
      <c r="AU1340" s="113"/>
      <c r="AV1340" s="113"/>
    </row>
    <row r="1341" spans="4:48">
      <c r="D1341" s="113"/>
      <c r="E1341" s="113"/>
      <c r="F1341" s="113"/>
      <c r="G1341" s="113"/>
      <c r="H1341" s="113"/>
      <c r="I1341" s="113"/>
      <c r="J1341" s="113"/>
      <c r="K1341" s="113"/>
      <c r="L1341" s="113"/>
      <c r="M1341" s="113"/>
      <c r="Q1341" s="113"/>
      <c r="R1341" s="113"/>
      <c r="S1341" s="113"/>
      <c r="T1341" s="113"/>
      <c r="U1341" s="113"/>
      <c r="V1341" s="113"/>
      <c r="W1341" s="113"/>
      <c r="X1341" s="113"/>
      <c r="Y1341" s="113"/>
      <c r="Z1341" s="113"/>
      <c r="AD1341" s="113"/>
      <c r="AE1341" s="113"/>
      <c r="AF1341" s="113"/>
      <c r="AG1341" s="113"/>
      <c r="AH1341" s="113"/>
      <c r="AI1341" s="113"/>
      <c r="AJ1341" s="113"/>
      <c r="AK1341" s="113"/>
      <c r="AL1341" s="113"/>
      <c r="AM1341" s="113"/>
      <c r="AQ1341" s="113"/>
      <c r="AS1341" s="113"/>
      <c r="AT1341" s="113"/>
      <c r="AU1341" s="113"/>
      <c r="AV1341" s="113"/>
    </row>
    <row r="1342" spans="4:48">
      <c r="D1342" s="113"/>
      <c r="E1342" s="113"/>
      <c r="F1342" s="113"/>
      <c r="G1342" s="113"/>
      <c r="H1342" s="113"/>
      <c r="I1342" s="113"/>
      <c r="J1342" s="113"/>
      <c r="K1342" s="113"/>
      <c r="L1342" s="113"/>
      <c r="M1342" s="113"/>
      <c r="Q1342" s="113"/>
      <c r="R1342" s="113"/>
      <c r="S1342" s="113"/>
      <c r="T1342" s="113"/>
      <c r="U1342" s="113"/>
      <c r="V1342" s="113"/>
      <c r="W1342" s="113"/>
      <c r="X1342" s="113"/>
      <c r="Y1342" s="113"/>
      <c r="Z1342" s="113"/>
      <c r="AD1342" s="113"/>
      <c r="AE1342" s="113"/>
      <c r="AF1342" s="113"/>
      <c r="AG1342" s="113"/>
      <c r="AH1342" s="113"/>
      <c r="AI1342" s="113"/>
      <c r="AJ1342" s="113"/>
      <c r="AK1342" s="113"/>
      <c r="AL1342" s="113"/>
      <c r="AM1342" s="113"/>
      <c r="AQ1342" s="113"/>
      <c r="AS1342" s="113"/>
      <c r="AT1342" s="113"/>
      <c r="AU1342" s="113"/>
      <c r="AV1342" s="113"/>
    </row>
    <row r="1343" spans="4:48">
      <c r="D1343" s="113"/>
      <c r="E1343" s="113"/>
      <c r="F1343" s="113"/>
      <c r="G1343" s="113"/>
      <c r="H1343" s="113"/>
      <c r="I1343" s="113"/>
      <c r="J1343" s="113"/>
      <c r="K1343" s="113"/>
      <c r="L1343" s="113"/>
      <c r="M1343" s="113"/>
      <c r="Q1343" s="113"/>
      <c r="R1343" s="113"/>
      <c r="S1343" s="113"/>
      <c r="T1343" s="113"/>
      <c r="U1343" s="113"/>
      <c r="V1343" s="113"/>
      <c r="W1343" s="113"/>
      <c r="X1343" s="113"/>
      <c r="Y1343" s="113"/>
      <c r="Z1343" s="113"/>
      <c r="AD1343" s="113"/>
      <c r="AE1343" s="113"/>
      <c r="AF1343" s="113"/>
      <c r="AG1343" s="113"/>
      <c r="AH1343" s="113"/>
      <c r="AI1343" s="113"/>
      <c r="AJ1343" s="113"/>
      <c r="AK1343" s="113"/>
      <c r="AL1343" s="113"/>
      <c r="AM1343" s="113"/>
      <c r="AQ1343" s="113"/>
      <c r="AS1343" s="113"/>
      <c r="AT1343" s="113"/>
      <c r="AU1343" s="113"/>
      <c r="AV1343" s="113"/>
    </row>
    <row r="1344" spans="4:48">
      <c r="D1344" s="113"/>
      <c r="E1344" s="113"/>
      <c r="F1344" s="113"/>
      <c r="G1344" s="113"/>
      <c r="H1344" s="113"/>
      <c r="I1344" s="113"/>
      <c r="J1344" s="113"/>
      <c r="K1344" s="113"/>
      <c r="L1344" s="113"/>
      <c r="M1344" s="113"/>
      <c r="Q1344" s="113"/>
      <c r="R1344" s="113"/>
      <c r="S1344" s="113"/>
      <c r="T1344" s="113"/>
      <c r="U1344" s="113"/>
      <c r="V1344" s="113"/>
      <c r="W1344" s="113"/>
      <c r="X1344" s="113"/>
      <c r="Y1344" s="113"/>
      <c r="Z1344" s="113"/>
      <c r="AD1344" s="113"/>
      <c r="AE1344" s="113"/>
      <c r="AF1344" s="113"/>
      <c r="AG1344" s="113"/>
      <c r="AH1344" s="113"/>
      <c r="AI1344" s="113"/>
      <c r="AJ1344" s="113"/>
      <c r="AK1344" s="113"/>
      <c r="AL1344" s="113"/>
      <c r="AM1344" s="113"/>
      <c r="AQ1344" s="113"/>
      <c r="AS1344" s="113"/>
      <c r="AT1344" s="113"/>
      <c r="AU1344" s="113"/>
      <c r="AV1344" s="113"/>
    </row>
    <row r="1345" spans="4:48">
      <c r="D1345" s="113"/>
      <c r="E1345" s="113"/>
      <c r="F1345" s="113"/>
      <c r="G1345" s="113"/>
      <c r="H1345" s="113"/>
      <c r="I1345" s="113"/>
      <c r="J1345" s="113"/>
      <c r="K1345" s="113"/>
      <c r="L1345" s="113"/>
      <c r="M1345" s="113"/>
      <c r="Q1345" s="113"/>
      <c r="R1345" s="113"/>
      <c r="S1345" s="113"/>
      <c r="T1345" s="113"/>
      <c r="U1345" s="113"/>
      <c r="V1345" s="113"/>
      <c r="W1345" s="113"/>
      <c r="X1345" s="113"/>
      <c r="Y1345" s="113"/>
      <c r="Z1345" s="113"/>
      <c r="AD1345" s="113"/>
      <c r="AE1345" s="113"/>
      <c r="AF1345" s="113"/>
      <c r="AG1345" s="113"/>
      <c r="AH1345" s="113"/>
      <c r="AI1345" s="113"/>
      <c r="AJ1345" s="113"/>
      <c r="AK1345" s="113"/>
      <c r="AL1345" s="113"/>
      <c r="AM1345" s="113"/>
      <c r="AQ1345" s="113"/>
      <c r="AS1345" s="113"/>
      <c r="AT1345" s="113"/>
      <c r="AU1345" s="113"/>
      <c r="AV1345" s="113"/>
    </row>
    <row r="1346" spans="4:48">
      <c r="D1346" s="113"/>
      <c r="E1346" s="113"/>
      <c r="F1346" s="113"/>
      <c r="G1346" s="113"/>
      <c r="H1346" s="113"/>
      <c r="I1346" s="113"/>
      <c r="J1346" s="113"/>
      <c r="K1346" s="113"/>
      <c r="L1346" s="113"/>
      <c r="M1346" s="113"/>
      <c r="Q1346" s="113"/>
      <c r="R1346" s="113"/>
      <c r="S1346" s="113"/>
      <c r="T1346" s="113"/>
      <c r="U1346" s="113"/>
      <c r="V1346" s="113"/>
      <c r="W1346" s="113"/>
      <c r="X1346" s="113"/>
      <c r="Y1346" s="113"/>
      <c r="Z1346" s="113"/>
      <c r="AD1346" s="113"/>
      <c r="AE1346" s="113"/>
      <c r="AF1346" s="113"/>
      <c r="AG1346" s="113"/>
      <c r="AH1346" s="113"/>
      <c r="AI1346" s="113"/>
      <c r="AJ1346" s="113"/>
      <c r="AK1346" s="113"/>
      <c r="AL1346" s="113"/>
      <c r="AM1346" s="113"/>
      <c r="AQ1346" s="113"/>
      <c r="AS1346" s="113"/>
      <c r="AT1346" s="113"/>
      <c r="AU1346" s="113"/>
      <c r="AV1346" s="113"/>
    </row>
    <row r="1347" spans="4:48">
      <c r="D1347" s="113"/>
      <c r="E1347" s="113"/>
      <c r="F1347" s="113"/>
      <c r="G1347" s="113"/>
      <c r="H1347" s="113"/>
      <c r="I1347" s="113"/>
      <c r="J1347" s="113"/>
      <c r="K1347" s="113"/>
      <c r="L1347" s="113"/>
      <c r="M1347" s="113"/>
      <c r="Q1347" s="113"/>
      <c r="R1347" s="113"/>
      <c r="S1347" s="113"/>
      <c r="T1347" s="113"/>
      <c r="U1347" s="113"/>
      <c r="V1347" s="113"/>
      <c r="W1347" s="113"/>
      <c r="X1347" s="113"/>
      <c r="Y1347" s="113"/>
      <c r="Z1347" s="113"/>
      <c r="AD1347" s="113"/>
      <c r="AE1347" s="113"/>
      <c r="AF1347" s="113"/>
      <c r="AG1347" s="113"/>
      <c r="AH1347" s="113"/>
      <c r="AI1347" s="113"/>
      <c r="AJ1347" s="113"/>
      <c r="AK1347" s="113"/>
      <c r="AL1347" s="113"/>
      <c r="AM1347" s="113"/>
      <c r="AQ1347" s="113"/>
      <c r="AS1347" s="113"/>
      <c r="AT1347" s="113"/>
      <c r="AU1347" s="113"/>
      <c r="AV1347" s="113"/>
    </row>
    <row r="1348" spans="4:48">
      <c r="D1348" s="113"/>
      <c r="E1348" s="113"/>
      <c r="F1348" s="113"/>
      <c r="G1348" s="113"/>
      <c r="H1348" s="113"/>
      <c r="I1348" s="113"/>
      <c r="J1348" s="113"/>
      <c r="K1348" s="113"/>
      <c r="L1348" s="113"/>
      <c r="M1348" s="113"/>
      <c r="Q1348" s="113"/>
      <c r="R1348" s="113"/>
      <c r="S1348" s="113"/>
      <c r="T1348" s="113"/>
      <c r="U1348" s="113"/>
      <c r="V1348" s="113"/>
      <c r="W1348" s="113"/>
      <c r="X1348" s="113"/>
      <c r="Y1348" s="113"/>
      <c r="Z1348" s="113"/>
      <c r="AD1348" s="113"/>
      <c r="AE1348" s="113"/>
      <c r="AF1348" s="113"/>
      <c r="AG1348" s="113"/>
      <c r="AH1348" s="113"/>
      <c r="AI1348" s="113"/>
      <c r="AJ1348" s="113"/>
      <c r="AK1348" s="113"/>
      <c r="AL1348" s="113"/>
      <c r="AM1348" s="113"/>
      <c r="AQ1348" s="113"/>
      <c r="AS1348" s="113"/>
      <c r="AT1348" s="113"/>
      <c r="AU1348" s="113"/>
      <c r="AV1348" s="113"/>
    </row>
    <row r="1349" spans="4:48">
      <c r="D1349" s="113"/>
      <c r="E1349" s="113"/>
      <c r="F1349" s="113"/>
      <c r="G1349" s="113"/>
      <c r="H1349" s="113"/>
      <c r="I1349" s="113"/>
      <c r="J1349" s="113"/>
      <c r="K1349" s="113"/>
      <c r="L1349" s="113"/>
      <c r="M1349" s="113"/>
      <c r="Q1349" s="113"/>
      <c r="R1349" s="113"/>
      <c r="S1349" s="113"/>
      <c r="T1349" s="113"/>
      <c r="U1349" s="113"/>
      <c r="V1349" s="113"/>
      <c r="W1349" s="113"/>
      <c r="X1349" s="113"/>
      <c r="Y1349" s="113"/>
      <c r="Z1349" s="113"/>
      <c r="AD1349" s="113"/>
      <c r="AE1349" s="113"/>
      <c r="AF1349" s="113"/>
      <c r="AG1349" s="113"/>
      <c r="AH1349" s="113"/>
      <c r="AI1349" s="113"/>
      <c r="AJ1349" s="113"/>
      <c r="AK1349" s="113"/>
      <c r="AL1349" s="113"/>
      <c r="AM1349" s="113"/>
      <c r="AQ1349" s="113"/>
      <c r="AS1349" s="113"/>
      <c r="AT1349" s="113"/>
      <c r="AU1349" s="113"/>
      <c r="AV1349" s="113"/>
    </row>
    <row r="1350" spans="4:48">
      <c r="D1350" s="113"/>
      <c r="E1350" s="113"/>
      <c r="F1350" s="113"/>
      <c r="G1350" s="113"/>
      <c r="H1350" s="113"/>
      <c r="I1350" s="113"/>
      <c r="J1350" s="113"/>
      <c r="K1350" s="113"/>
      <c r="L1350" s="113"/>
      <c r="M1350" s="113"/>
      <c r="Q1350" s="113"/>
      <c r="R1350" s="113"/>
      <c r="S1350" s="113"/>
      <c r="T1350" s="113"/>
      <c r="U1350" s="113"/>
      <c r="V1350" s="113"/>
      <c r="W1350" s="113"/>
      <c r="X1350" s="113"/>
      <c r="Y1350" s="113"/>
      <c r="Z1350" s="113"/>
      <c r="AD1350" s="113"/>
      <c r="AE1350" s="113"/>
      <c r="AF1350" s="113"/>
      <c r="AG1350" s="113"/>
      <c r="AH1350" s="113"/>
      <c r="AI1350" s="113"/>
      <c r="AJ1350" s="113"/>
      <c r="AK1350" s="113"/>
      <c r="AL1350" s="113"/>
      <c r="AM1350" s="113"/>
      <c r="AQ1350" s="113"/>
      <c r="AS1350" s="113"/>
      <c r="AT1350" s="113"/>
      <c r="AU1350" s="113"/>
      <c r="AV1350" s="113"/>
    </row>
    <row r="1351" spans="4:48">
      <c r="D1351" s="113"/>
      <c r="E1351" s="113"/>
      <c r="F1351" s="113"/>
      <c r="G1351" s="113"/>
      <c r="H1351" s="113"/>
      <c r="I1351" s="113"/>
      <c r="J1351" s="113"/>
      <c r="K1351" s="113"/>
      <c r="L1351" s="113"/>
      <c r="M1351" s="113"/>
      <c r="Q1351" s="113"/>
      <c r="R1351" s="113"/>
      <c r="S1351" s="113"/>
      <c r="T1351" s="113"/>
      <c r="U1351" s="113"/>
      <c r="V1351" s="113"/>
      <c r="W1351" s="113"/>
      <c r="X1351" s="113"/>
      <c r="Y1351" s="113"/>
      <c r="Z1351" s="113"/>
      <c r="AD1351" s="113"/>
      <c r="AE1351" s="113"/>
      <c r="AF1351" s="113"/>
      <c r="AG1351" s="113"/>
      <c r="AH1351" s="113"/>
      <c r="AI1351" s="113"/>
      <c r="AJ1351" s="113"/>
      <c r="AK1351" s="113"/>
      <c r="AL1351" s="113"/>
      <c r="AM1351" s="113"/>
      <c r="AQ1351" s="113"/>
      <c r="AS1351" s="113"/>
      <c r="AT1351" s="113"/>
      <c r="AU1351" s="113"/>
      <c r="AV1351" s="113"/>
    </row>
    <row r="1352" spans="4:48">
      <c r="D1352" s="113"/>
      <c r="E1352" s="113"/>
      <c r="F1352" s="113"/>
      <c r="G1352" s="113"/>
      <c r="H1352" s="113"/>
      <c r="I1352" s="113"/>
      <c r="J1352" s="113"/>
      <c r="K1352" s="113"/>
      <c r="L1352" s="113"/>
      <c r="M1352" s="113"/>
      <c r="Q1352" s="113"/>
      <c r="R1352" s="113"/>
      <c r="S1352" s="113"/>
      <c r="T1352" s="113"/>
      <c r="U1352" s="113"/>
      <c r="V1352" s="113"/>
      <c r="W1352" s="113"/>
      <c r="X1352" s="113"/>
      <c r="Y1352" s="113"/>
      <c r="Z1352" s="113"/>
      <c r="AD1352" s="113"/>
      <c r="AE1352" s="113"/>
      <c r="AF1352" s="113"/>
      <c r="AG1352" s="113"/>
      <c r="AH1352" s="113"/>
      <c r="AI1352" s="113"/>
      <c r="AJ1352" s="113"/>
      <c r="AK1352" s="113"/>
      <c r="AL1352" s="113"/>
      <c r="AM1352" s="113"/>
      <c r="AQ1352" s="113"/>
      <c r="AS1352" s="113"/>
      <c r="AT1352" s="113"/>
      <c r="AU1352" s="113"/>
      <c r="AV1352" s="113"/>
    </row>
    <row r="1353" spans="4:48">
      <c r="D1353" s="113"/>
      <c r="E1353" s="113"/>
      <c r="F1353" s="113"/>
      <c r="G1353" s="113"/>
      <c r="H1353" s="113"/>
      <c r="I1353" s="113"/>
      <c r="J1353" s="113"/>
      <c r="K1353" s="113"/>
      <c r="L1353" s="113"/>
      <c r="M1353" s="113"/>
      <c r="Q1353" s="113"/>
      <c r="R1353" s="113"/>
      <c r="S1353" s="113"/>
      <c r="T1353" s="113"/>
      <c r="U1353" s="113"/>
      <c r="V1353" s="113"/>
      <c r="W1353" s="113"/>
      <c r="X1353" s="113"/>
      <c r="Y1353" s="113"/>
      <c r="Z1353" s="113"/>
      <c r="AD1353" s="113"/>
      <c r="AE1353" s="113"/>
      <c r="AF1353" s="113"/>
      <c r="AG1353" s="113"/>
      <c r="AH1353" s="113"/>
      <c r="AI1353" s="113"/>
      <c r="AJ1353" s="113"/>
      <c r="AK1353" s="113"/>
      <c r="AL1353" s="113"/>
      <c r="AM1353" s="113"/>
      <c r="AQ1353" s="113"/>
      <c r="AS1353" s="113"/>
      <c r="AT1353" s="113"/>
      <c r="AU1353" s="113"/>
      <c r="AV1353" s="113"/>
    </row>
    <row r="1354" spans="4:48">
      <c r="D1354" s="113"/>
      <c r="E1354" s="113"/>
      <c r="F1354" s="113"/>
      <c r="G1354" s="113"/>
      <c r="H1354" s="113"/>
      <c r="I1354" s="113"/>
      <c r="J1354" s="113"/>
      <c r="K1354" s="113"/>
      <c r="L1354" s="113"/>
      <c r="M1354" s="113"/>
      <c r="Q1354" s="113"/>
      <c r="R1354" s="113"/>
      <c r="S1354" s="113"/>
      <c r="T1354" s="113"/>
      <c r="U1354" s="113"/>
      <c r="V1354" s="113"/>
      <c r="W1354" s="113"/>
      <c r="X1354" s="113"/>
      <c r="Y1354" s="113"/>
      <c r="Z1354" s="113"/>
      <c r="AD1354" s="113"/>
      <c r="AE1354" s="113"/>
      <c r="AF1354" s="113"/>
      <c r="AG1354" s="113"/>
      <c r="AH1354" s="113"/>
      <c r="AI1354" s="113"/>
      <c r="AJ1354" s="113"/>
      <c r="AK1354" s="113"/>
      <c r="AL1354" s="113"/>
      <c r="AM1354" s="113"/>
      <c r="AQ1354" s="113"/>
      <c r="AS1354" s="113"/>
      <c r="AT1354" s="113"/>
      <c r="AU1354" s="113"/>
      <c r="AV1354" s="113"/>
    </row>
    <row r="1355" spans="4:48">
      <c r="D1355" s="113"/>
      <c r="E1355" s="113"/>
      <c r="F1355" s="113"/>
      <c r="G1355" s="113"/>
      <c r="H1355" s="113"/>
      <c r="I1355" s="113"/>
      <c r="J1355" s="113"/>
      <c r="K1355" s="113"/>
      <c r="L1355" s="113"/>
      <c r="M1355" s="113"/>
      <c r="Q1355" s="113"/>
      <c r="R1355" s="113"/>
      <c r="S1355" s="113"/>
      <c r="T1355" s="113"/>
      <c r="U1355" s="113"/>
      <c r="V1355" s="113"/>
      <c r="W1355" s="113"/>
      <c r="X1355" s="113"/>
      <c r="Y1355" s="113"/>
      <c r="Z1355" s="113"/>
      <c r="AD1355" s="113"/>
      <c r="AE1355" s="113"/>
      <c r="AF1355" s="113"/>
      <c r="AG1355" s="113"/>
      <c r="AH1355" s="113"/>
      <c r="AI1355" s="113"/>
      <c r="AJ1355" s="113"/>
      <c r="AK1355" s="113"/>
      <c r="AL1355" s="113"/>
      <c r="AM1355" s="113"/>
      <c r="AQ1355" s="113"/>
      <c r="AS1355" s="113"/>
      <c r="AT1355" s="113"/>
      <c r="AU1355" s="113"/>
      <c r="AV1355" s="113"/>
    </row>
    <row r="1356" spans="4:48">
      <c r="D1356" s="113"/>
      <c r="E1356" s="113"/>
      <c r="F1356" s="113"/>
      <c r="G1356" s="113"/>
      <c r="H1356" s="113"/>
      <c r="I1356" s="113"/>
      <c r="J1356" s="113"/>
      <c r="K1356" s="113"/>
      <c r="L1356" s="113"/>
      <c r="M1356" s="113"/>
      <c r="Q1356" s="113"/>
      <c r="R1356" s="113"/>
      <c r="S1356" s="113"/>
      <c r="T1356" s="113"/>
      <c r="U1356" s="113"/>
      <c r="V1356" s="113"/>
      <c r="W1356" s="113"/>
      <c r="X1356" s="113"/>
      <c r="Y1356" s="113"/>
      <c r="Z1356" s="113"/>
      <c r="AD1356" s="113"/>
      <c r="AE1356" s="113"/>
      <c r="AF1356" s="113"/>
      <c r="AG1356" s="113"/>
      <c r="AH1356" s="113"/>
      <c r="AI1356" s="113"/>
      <c r="AJ1356" s="113"/>
      <c r="AK1356" s="113"/>
      <c r="AL1356" s="113"/>
      <c r="AM1356" s="113"/>
      <c r="AQ1356" s="113"/>
      <c r="AS1356" s="113"/>
      <c r="AT1356" s="113"/>
      <c r="AU1356" s="113"/>
      <c r="AV1356" s="113"/>
    </row>
    <row r="1357" spans="4:48">
      <c r="D1357" s="113"/>
      <c r="E1357" s="113"/>
      <c r="F1357" s="113"/>
      <c r="G1357" s="113"/>
      <c r="H1357" s="113"/>
      <c r="I1357" s="113"/>
      <c r="J1357" s="113"/>
      <c r="K1357" s="113"/>
      <c r="L1357" s="113"/>
      <c r="M1357" s="113"/>
      <c r="Q1357" s="113"/>
      <c r="R1357" s="113"/>
      <c r="S1357" s="113"/>
      <c r="T1357" s="113"/>
      <c r="U1357" s="113"/>
      <c r="V1357" s="113"/>
      <c r="W1357" s="113"/>
      <c r="X1357" s="113"/>
      <c r="Y1357" s="113"/>
      <c r="Z1357" s="113"/>
      <c r="AD1357" s="113"/>
      <c r="AE1357" s="113"/>
      <c r="AF1357" s="113"/>
      <c r="AG1357" s="113"/>
      <c r="AH1357" s="113"/>
      <c r="AI1357" s="113"/>
      <c r="AJ1357" s="113"/>
      <c r="AK1357" s="113"/>
      <c r="AL1357" s="113"/>
      <c r="AM1357" s="113"/>
      <c r="AQ1357" s="113"/>
      <c r="AS1357" s="113"/>
      <c r="AT1357" s="113"/>
      <c r="AU1357" s="113"/>
      <c r="AV1357" s="113"/>
    </row>
    <row r="1358" spans="4:48">
      <c r="D1358" s="113"/>
      <c r="E1358" s="113"/>
      <c r="F1358" s="113"/>
      <c r="G1358" s="113"/>
      <c r="H1358" s="113"/>
      <c r="I1358" s="113"/>
      <c r="J1358" s="113"/>
      <c r="K1358" s="113"/>
      <c r="L1358" s="113"/>
      <c r="M1358" s="113"/>
      <c r="Q1358" s="113"/>
      <c r="R1358" s="113"/>
      <c r="S1358" s="113"/>
      <c r="T1358" s="113"/>
      <c r="U1358" s="113"/>
      <c r="V1358" s="113"/>
      <c r="W1358" s="113"/>
      <c r="X1358" s="113"/>
      <c r="Y1358" s="113"/>
      <c r="Z1358" s="113"/>
      <c r="AD1358" s="113"/>
      <c r="AE1358" s="113"/>
      <c r="AF1358" s="113"/>
      <c r="AG1358" s="113"/>
      <c r="AH1358" s="113"/>
      <c r="AI1358" s="113"/>
      <c r="AJ1358" s="113"/>
      <c r="AK1358" s="113"/>
      <c r="AL1358" s="113"/>
      <c r="AM1358" s="113"/>
      <c r="AQ1358" s="113"/>
      <c r="AS1358" s="113"/>
      <c r="AT1358" s="113"/>
      <c r="AU1358" s="113"/>
      <c r="AV1358" s="113"/>
    </row>
    <row r="1359" spans="4:48">
      <c r="D1359" s="113"/>
      <c r="E1359" s="113"/>
      <c r="F1359" s="113"/>
      <c r="G1359" s="113"/>
      <c r="H1359" s="113"/>
      <c r="I1359" s="113"/>
      <c r="J1359" s="113"/>
      <c r="K1359" s="113"/>
      <c r="L1359" s="113"/>
      <c r="M1359" s="113"/>
      <c r="Q1359" s="113"/>
      <c r="R1359" s="113"/>
      <c r="S1359" s="113"/>
      <c r="T1359" s="113"/>
      <c r="U1359" s="113"/>
      <c r="V1359" s="113"/>
      <c r="W1359" s="113"/>
      <c r="X1359" s="113"/>
      <c r="Y1359" s="113"/>
      <c r="Z1359" s="113"/>
      <c r="AD1359" s="113"/>
      <c r="AE1359" s="113"/>
      <c r="AF1359" s="113"/>
      <c r="AG1359" s="113"/>
      <c r="AH1359" s="113"/>
      <c r="AI1359" s="113"/>
      <c r="AJ1359" s="113"/>
      <c r="AK1359" s="113"/>
      <c r="AL1359" s="113"/>
      <c r="AM1359" s="113"/>
      <c r="AQ1359" s="113"/>
      <c r="AS1359" s="113"/>
      <c r="AT1359" s="113"/>
      <c r="AU1359" s="113"/>
      <c r="AV1359" s="113"/>
    </row>
    <row r="1360" spans="4:48">
      <c r="D1360" s="113"/>
      <c r="E1360" s="113"/>
      <c r="F1360" s="113"/>
      <c r="G1360" s="113"/>
      <c r="H1360" s="113"/>
      <c r="I1360" s="113"/>
      <c r="J1360" s="113"/>
      <c r="K1360" s="113"/>
      <c r="L1360" s="113"/>
      <c r="M1360" s="113"/>
      <c r="Q1360" s="113"/>
      <c r="R1360" s="113"/>
      <c r="S1360" s="113"/>
      <c r="T1360" s="113"/>
      <c r="U1360" s="113"/>
      <c r="V1360" s="113"/>
      <c r="W1360" s="113"/>
      <c r="X1360" s="113"/>
      <c r="Y1360" s="113"/>
      <c r="Z1360" s="113"/>
      <c r="AD1360" s="113"/>
      <c r="AE1360" s="113"/>
      <c r="AF1360" s="113"/>
      <c r="AG1360" s="113"/>
      <c r="AH1360" s="113"/>
      <c r="AI1360" s="113"/>
      <c r="AJ1360" s="113"/>
      <c r="AK1360" s="113"/>
      <c r="AL1360" s="113"/>
      <c r="AM1360" s="113"/>
      <c r="AQ1360" s="113"/>
      <c r="AS1360" s="113"/>
      <c r="AT1360" s="113"/>
      <c r="AU1360" s="113"/>
      <c r="AV1360" s="113"/>
    </row>
    <row r="1361" spans="4:48">
      <c r="D1361" s="113"/>
      <c r="E1361" s="113"/>
      <c r="F1361" s="113"/>
      <c r="G1361" s="113"/>
      <c r="H1361" s="113"/>
      <c r="I1361" s="113"/>
      <c r="J1361" s="113"/>
      <c r="K1361" s="113"/>
      <c r="L1361" s="113"/>
      <c r="M1361" s="113"/>
      <c r="Q1361" s="113"/>
      <c r="R1361" s="113"/>
      <c r="S1361" s="113"/>
      <c r="T1361" s="113"/>
      <c r="U1361" s="113"/>
      <c r="V1361" s="113"/>
      <c r="W1361" s="113"/>
      <c r="X1361" s="113"/>
      <c r="Y1361" s="113"/>
      <c r="Z1361" s="113"/>
      <c r="AD1361" s="113"/>
      <c r="AE1361" s="113"/>
      <c r="AF1361" s="113"/>
      <c r="AG1361" s="113"/>
      <c r="AH1361" s="113"/>
      <c r="AI1361" s="113"/>
      <c r="AJ1361" s="113"/>
      <c r="AK1361" s="113"/>
      <c r="AL1361" s="113"/>
      <c r="AM1361" s="113"/>
      <c r="AQ1361" s="113"/>
      <c r="AS1361" s="113"/>
      <c r="AT1361" s="113"/>
      <c r="AU1361" s="113"/>
      <c r="AV1361" s="113"/>
    </row>
    <row r="1362" spans="4:48">
      <c r="D1362" s="113"/>
      <c r="E1362" s="113"/>
      <c r="F1362" s="113"/>
      <c r="G1362" s="113"/>
      <c r="H1362" s="113"/>
      <c r="I1362" s="113"/>
      <c r="J1362" s="113"/>
      <c r="K1362" s="113"/>
      <c r="L1362" s="113"/>
      <c r="M1362" s="113"/>
      <c r="Q1362" s="113"/>
      <c r="R1362" s="113"/>
      <c r="S1362" s="113"/>
      <c r="T1362" s="113"/>
      <c r="U1362" s="113"/>
      <c r="V1362" s="113"/>
      <c r="W1362" s="113"/>
      <c r="X1362" s="113"/>
      <c r="Y1362" s="113"/>
      <c r="Z1362" s="113"/>
      <c r="AD1362" s="113"/>
      <c r="AE1362" s="113"/>
      <c r="AF1362" s="113"/>
      <c r="AG1362" s="113"/>
      <c r="AH1362" s="113"/>
      <c r="AI1362" s="113"/>
      <c r="AJ1362" s="113"/>
      <c r="AK1362" s="113"/>
      <c r="AL1362" s="113"/>
      <c r="AM1362" s="113"/>
      <c r="AQ1362" s="113"/>
      <c r="AS1362" s="113"/>
      <c r="AT1362" s="113"/>
      <c r="AU1362" s="113"/>
      <c r="AV1362" s="113"/>
    </row>
    <row r="1363" spans="4:48">
      <c r="D1363" s="113"/>
      <c r="E1363" s="113"/>
      <c r="F1363" s="113"/>
      <c r="G1363" s="113"/>
      <c r="H1363" s="113"/>
      <c r="I1363" s="113"/>
      <c r="J1363" s="113"/>
      <c r="K1363" s="113"/>
      <c r="L1363" s="113"/>
      <c r="M1363" s="113"/>
      <c r="Q1363" s="113"/>
      <c r="R1363" s="113"/>
      <c r="S1363" s="113"/>
      <c r="T1363" s="113"/>
      <c r="U1363" s="113"/>
      <c r="V1363" s="113"/>
      <c r="W1363" s="113"/>
      <c r="X1363" s="113"/>
      <c r="Y1363" s="113"/>
      <c r="Z1363" s="113"/>
      <c r="AD1363" s="113"/>
      <c r="AE1363" s="113"/>
      <c r="AF1363" s="113"/>
      <c r="AG1363" s="113"/>
      <c r="AH1363" s="113"/>
      <c r="AI1363" s="113"/>
      <c r="AJ1363" s="113"/>
      <c r="AK1363" s="113"/>
      <c r="AL1363" s="113"/>
      <c r="AM1363" s="113"/>
      <c r="AQ1363" s="113"/>
      <c r="AS1363" s="113"/>
      <c r="AT1363" s="113"/>
      <c r="AU1363" s="113"/>
      <c r="AV1363" s="113"/>
    </row>
    <row r="1364" spans="4:48">
      <c r="D1364" s="113"/>
      <c r="E1364" s="113"/>
      <c r="F1364" s="113"/>
      <c r="G1364" s="113"/>
      <c r="H1364" s="113"/>
      <c r="I1364" s="113"/>
      <c r="J1364" s="113"/>
      <c r="K1364" s="113"/>
      <c r="L1364" s="113"/>
      <c r="M1364" s="113"/>
      <c r="Q1364" s="113"/>
      <c r="R1364" s="113"/>
      <c r="S1364" s="113"/>
      <c r="T1364" s="113"/>
      <c r="U1364" s="113"/>
      <c r="V1364" s="113"/>
      <c r="W1364" s="113"/>
      <c r="X1364" s="113"/>
      <c r="Y1364" s="113"/>
      <c r="Z1364" s="113"/>
      <c r="AD1364" s="113"/>
      <c r="AE1364" s="113"/>
      <c r="AF1364" s="113"/>
      <c r="AG1364" s="113"/>
      <c r="AH1364" s="113"/>
      <c r="AI1364" s="113"/>
      <c r="AJ1364" s="113"/>
      <c r="AK1364" s="113"/>
      <c r="AL1364" s="113"/>
      <c r="AM1364" s="113"/>
      <c r="AQ1364" s="113"/>
      <c r="AS1364" s="113"/>
      <c r="AT1364" s="113"/>
      <c r="AU1364" s="113"/>
      <c r="AV1364" s="113"/>
    </row>
    <row r="1365" spans="4:48">
      <c r="D1365" s="113"/>
      <c r="E1365" s="113"/>
      <c r="F1365" s="113"/>
      <c r="G1365" s="113"/>
      <c r="H1365" s="113"/>
      <c r="I1365" s="113"/>
      <c r="J1365" s="113"/>
      <c r="K1365" s="113"/>
      <c r="L1365" s="113"/>
      <c r="M1365" s="113"/>
      <c r="Q1365" s="113"/>
      <c r="R1365" s="113"/>
      <c r="S1365" s="113"/>
      <c r="T1365" s="113"/>
      <c r="U1365" s="113"/>
      <c r="V1365" s="113"/>
      <c r="W1365" s="113"/>
      <c r="X1365" s="113"/>
      <c r="Y1365" s="113"/>
      <c r="Z1365" s="113"/>
      <c r="AD1365" s="113"/>
      <c r="AE1365" s="113"/>
      <c r="AF1365" s="113"/>
      <c r="AG1365" s="113"/>
      <c r="AH1365" s="113"/>
      <c r="AI1365" s="113"/>
      <c r="AJ1365" s="113"/>
      <c r="AK1365" s="113"/>
      <c r="AL1365" s="113"/>
      <c r="AM1365" s="113"/>
      <c r="AQ1365" s="113"/>
      <c r="AS1365" s="113"/>
      <c r="AT1365" s="113"/>
      <c r="AU1365" s="113"/>
      <c r="AV1365" s="113"/>
    </row>
    <row r="1366" spans="4:48">
      <c r="D1366" s="113"/>
      <c r="E1366" s="113"/>
      <c r="F1366" s="113"/>
      <c r="G1366" s="113"/>
      <c r="H1366" s="113"/>
      <c r="I1366" s="113"/>
      <c r="J1366" s="113"/>
      <c r="K1366" s="113"/>
      <c r="L1366" s="113"/>
      <c r="M1366" s="113"/>
      <c r="Q1366" s="113"/>
      <c r="R1366" s="113"/>
      <c r="S1366" s="113"/>
      <c r="T1366" s="113"/>
      <c r="U1366" s="113"/>
      <c r="V1366" s="113"/>
      <c r="W1366" s="113"/>
      <c r="X1366" s="113"/>
      <c r="Y1366" s="113"/>
      <c r="Z1366" s="113"/>
      <c r="AD1366" s="113"/>
      <c r="AE1366" s="113"/>
      <c r="AF1366" s="113"/>
      <c r="AG1366" s="113"/>
      <c r="AH1366" s="113"/>
      <c r="AI1366" s="113"/>
      <c r="AJ1366" s="113"/>
      <c r="AK1366" s="113"/>
      <c r="AL1366" s="113"/>
      <c r="AM1366" s="113"/>
      <c r="AQ1366" s="113"/>
      <c r="AS1366" s="113"/>
      <c r="AT1366" s="113"/>
      <c r="AU1366" s="113"/>
      <c r="AV1366" s="113"/>
    </row>
    <row r="1367" spans="4:48">
      <c r="D1367" s="113"/>
      <c r="E1367" s="113"/>
      <c r="F1367" s="113"/>
      <c r="G1367" s="113"/>
      <c r="H1367" s="113"/>
      <c r="I1367" s="113"/>
      <c r="J1367" s="113"/>
      <c r="K1367" s="113"/>
      <c r="L1367" s="113"/>
      <c r="M1367" s="113"/>
      <c r="Q1367" s="113"/>
      <c r="R1367" s="113"/>
      <c r="S1367" s="113"/>
      <c r="T1367" s="113"/>
      <c r="U1367" s="113"/>
      <c r="V1367" s="113"/>
      <c r="W1367" s="113"/>
      <c r="X1367" s="113"/>
      <c r="Y1367" s="113"/>
      <c r="Z1367" s="113"/>
      <c r="AD1367" s="113"/>
      <c r="AE1367" s="113"/>
      <c r="AF1367" s="113"/>
      <c r="AG1367" s="113"/>
      <c r="AH1367" s="113"/>
      <c r="AI1367" s="113"/>
      <c r="AJ1367" s="113"/>
      <c r="AK1367" s="113"/>
      <c r="AL1367" s="113"/>
      <c r="AM1367" s="113"/>
      <c r="AQ1367" s="113"/>
      <c r="AS1367" s="113"/>
      <c r="AT1367" s="113"/>
      <c r="AU1367" s="113"/>
      <c r="AV1367" s="113"/>
    </row>
    <row r="1368" spans="4:48">
      <c r="D1368" s="113"/>
      <c r="E1368" s="113"/>
      <c r="F1368" s="113"/>
      <c r="G1368" s="113"/>
      <c r="H1368" s="113"/>
      <c r="I1368" s="113"/>
      <c r="J1368" s="113"/>
      <c r="K1368" s="113"/>
      <c r="L1368" s="113"/>
      <c r="M1368" s="113"/>
      <c r="Q1368" s="113"/>
      <c r="R1368" s="113"/>
      <c r="S1368" s="113"/>
      <c r="T1368" s="113"/>
      <c r="U1368" s="113"/>
      <c r="V1368" s="113"/>
      <c r="W1368" s="113"/>
      <c r="X1368" s="113"/>
      <c r="Y1368" s="113"/>
      <c r="Z1368" s="113"/>
      <c r="AD1368" s="113"/>
      <c r="AE1368" s="113"/>
      <c r="AF1368" s="113"/>
      <c r="AG1368" s="113"/>
      <c r="AH1368" s="113"/>
      <c r="AI1368" s="113"/>
      <c r="AJ1368" s="113"/>
      <c r="AK1368" s="113"/>
      <c r="AL1368" s="113"/>
      <c r="AM1368" s="113"/>
      <c r="AQ1368" s="113"/>
      <c r="AS1368" s="113"/>
      <c r="AT1368" s="113"/>
      <c r="AU1368" s="113"/>
      <c r="AV1368" s="113"/>
    </row>
    <row r="1369" spans="4:48">
      <c r="D1369" s="113"/>
      <c r="E1369" s="113"/>
      <c r="F1369" s="113"/>
      <c r="G1369" s="113"/>
      <c r="H1369" s="113"/>
      <c r="I1369" s="113"/>
      <c r="J1369" s="113"/>
      <c r="K1369" s="113"/>
      <c r="L1369" s="113"/>
      <c r="M1369" s="113"/>
      <c r="Q1369" s="113"/>
      <c r="R1369" s="113"/>
      <c r="S1369" s="113"/>
      <c r="T1369" s="113"/>
      <c r="U1369" s="113"/>
      <c r="V1369" s="113"/>
      <c r="W1369" s="113"/>
      <c r="X1369" s="113"/>
      <c r="Y1369" s="113"/>
      <c r="Z1369" s="113"/>
      <c r="AD1369" s="113"/>
      <c r="AE1369" s="113"/>
      <c r="AF1369" s="113"/>
      <c r="AG1369" s="113"/>
      <c r="AH1369" s="113"/>
      <c r="AI1369" s="113"/>
      <c r="AJ1369" s="113"/>
      <c r="AK1369" s="113"/>
      <c r="AL1369" s="113"/>
      <c r="AM1369" s="113"/>
      <c r="AQ1369" s="113"/>
      <c r="AS1369" s="113"/>
      <c r="AT1369" s="113"/>
      <c r="AU1369" s="113"/>
      <c r="AV1369" s="113"/>
    </row>
    <row r="1370" spans="4:48">
      <c r="D1370" s="113"/>
      <c r="E1370" s="113"/>
      <c r="F1370" s="113"/>
      <c r="G1370" s="113"/>
      <c r="H1370" s="113"/>
      <c r="I1370" s="113"/>
      <c r="J1370" s="113"/>
      <c r="K1370" s="113"/>
      <c r="L1370" s="113"/>
      <c r="M1370" s="113"/>
      <c r="Q1370" s="113"/>
      <c r="R1370" s="113"/>
      <c r="S1370" s="113"/>
      <c r="T1370" s="113"/>
      <c r="U1370" s="113"/>
      <c r="V1370" s="113"/>
      <c r="W1370" s="113"/>
      <c r="X1370" s="113"/>
      <c r="Y1370" s="113"/>
      <c r="Z1370" s="113"/>
      <c r="AD1370" s="113"/>
      <c r="AE1370" s="113"/>
      <c r="AF1370" s="113"/>
      <c r="AG1370" s="113"/>
      <c r="AH1370" s="113"/>
      <c r="AI1370" s="113"/>
      <c r="AJ1370" s="113"/>
      <c r="AK1370" s="113"/>
      <c r="AL1370" s="113"/>
      <c r="AM1370" s="113"/>
      <c r="AQ1370" s="113"/>
      <c r="AS1370" s="113"/>
      <c r="AT1370" s="113"/>
      <c r="AU1370" s="113"/>
      <c r="AV1370" s="113"/>
    </row>
    <row r="1371" spans="4:48">
      <c r="D1371" s="113"/>
      <c r="E1371" s="113"/>
      <c r="F1371" s="113"/>
      <c r="G1371" s="113"/>
      <c r="H1371" s="113"/>
      <c r="I1371" s="113"/>
      <c r="J1371" s="113"/>
      <c r="K1371" s="113"/>
      <c r="L1371" s="113"/>
      <c r="M1371" s="113"/>
      <c r="Q1371" s="113"/>
      <c r="R1371" s="113"/>
      <c r="S1371" s="113"/>
      <c r="T1371" s="113"/>
      <c r="U1371" s="113"/>
      <c r="V1371" s="113"/>
      <c r="W1371" s="113"/>
      <c r="X1371" s="113"/>
      <c r="Y1371" s="113"/>
      <c r="Z1371" s="113"/>
      <c r="AD1371" s="113"/>
      <c r="AE1371" s="113"/>
      <c r="AF1371" s="113"/>
      <c r="AG1371" s="113"/>
      <c r="AH1371" s="113"/>
      <c r="AI1371" s="113"/>
      <c r="AJ1371" s="113"/>
      <c r="AK1371" s="113"/>
      <c r="AL1371" s="113"/>
      <c r="AM1371" s="113"/>
      <c r="AQ1371" s="113"/>
      <c r="AS1371" s="113"/>
      <c r="AT1371" s="113"/>
      <c r="AU1371" s="113"/>
      <c r="AV1371" s="113"/>
    </row>
    <row r="1372" spans="4:48">
      <c r="D1372" s="113"/>
      <c r="E1372" s="113"/>
      <c r="F1372" s="113"/>
      <c r="G1372" s="113"/>
      <c r="H1372" s="113"/>
      <c r="I1372" s="113"/>
      <c r="J1372" s="113"/>
      <c r="K1372" s="113"/>
      <c r="L1372" s="113"/>
      <c r="M1372" s="113"/>
      <c r="Q1372" s="113"/>
      <c r="R1372" s="113"/>
      <c r="S1372" s="113"/>
      <c r="T1372" s="113"/>
      <c r="U1372" s="113"/>
      <c r="V1372" s="113"/>
      <c r="W1372" s="113"/>
      <c r="X1372" s="113"/>
      <c r="Y1372" s="113"/>
      <c r="Z1372" s="113"/>
      <c r="AD1372" s="113"/>
      <c r="AE1372" s="113"/>
      <c r="AF1372" s="113"/>
      <c r="AG1372" s="113"/>
      <c r="AH1372" s="113"/>
      <c r="AI1372" s="113"/>
      <c r="AJ1372" s="113"/>
      <c r="AK1372" s="113"/>
      <c r="AL1372" s="113"/>
      <c r="AM1372" s="113"/>
      <c r="AQ1372" s="113"/>
      <c r="AS1372" s="113"/>
      <c r="AT1372" s="113"/>
      <c r="AU1372" s="113"/>
      <c r="AV1372" s="113"/>
    </row>
    <row r="1373" spans="4:48">
      <c r="D1373" s="113"/>
      <c r="E1373" s="113"/>
      <c r="F1373" s="113"/>
      <c r="G1373" s="113"/>
      <c r="H1373" s="113"/>
      <c r="I1373" s="113"/>
      <c r="J1373" s="113"/>
      <c r="K1373" s="113"/>
      <c r="L1373" s="113"/>
      <c r="M1373" s="113"/>
      <c r="Q1373" s="113"/>
      <c r="R1373" s="113"/>
      <c r="S1373" s="113"/>
      <c r="T1373" s="113"/>
      <c r="U1373" s="113"/>
      <c r="V1373" s="113"/>
      <c r="W1373" s="113"/>
      <c r="X1373" s="113"/>
      <c r="Y1373" s="113"/>
      <c r="Z1373" s="113"/>
      <c r="AD1373" s="113"/>
      <c r="AE1373" s="113"/>
      <c r="AF1373" s="113"/>
      <c r="AG1373" s="113"/>
      <c r="AH1373" s="113"/>
      <c r="AI1373" s="113"/>
      <c r="AJ1373" s="113"/>
      <c r="AK1373" s="113"/>
      <c r="AL1373" s="113"/>
      <c r="AM1373" s="113"/>
      <c r="AQ1373" s="113"/>
      <c r="AS1373" s="113"/>
      <c r="AT1373" s="113"/>
      <c r="AU1373" s="113"/>
      <c r="AV1373" s="113"/>
    </row>
    <row r="1374" spans="4:48">
      <c r="D1374" s="113"/>
      <c r="E1374" s="113"/>
      <c r="F1374" s="113"/>
      <c r="G1374" s="113"/>
      <c r="H1374" s="113"/>
      <c r="I1374" s="113"/>
      <c r="J1374" s="113"/>
      <c r="K1374" s="113"/>
      <c r="L1374" s="113"/>
      <c r="M1374" s="113"/>
      <c r="Q1374" s="113"/>
      <c r="R1374" s="113"/>
      <c r="S1374" s="113"/>
      <c r="T1374" s="113"/>
      <c r="U1374" s="113"/>
      <c r="V1374" s="113"/>
      <c r="W1374" s="113"/>
      <c r="X1374" s="113"/>
      <c r="Y1374" s="113"/>
      <c r="Z1374" s="113"/>
      <c r="AD1374" s="113"/>
      <c r="AE1374" s="113"/>
      <c r="AF1374" s="113"/>
      <c r="AG1374" s="113"/>
      <c r="AH1374" s="113"/>
      <c r="AI1374" s="113"/>
      <c r="AJ1374" s="113"/>
      <c r="AK1374" s="113"/>
      <c r="AL1374" s="113"/>
      <c r="AM1374" s="113"/>
      <c r="AQ1374" s="113"/>
      <c r="AS1374" s="113"/>
      <c r="AT1374" s="113"/>
      <c r="AU1374" s="113"/>
      <c r="AV1374" s="113"/>
    </row>
    <row r="1375" spans="4:48">
      <c r="D1375" s="113"/>
      <c r="E1375" s="113"/>
      <c r="F1375" s="113"/>
      <c r="G1375" s="113"/>
      <c r="H1375" s="113"/>
      <c r="I1375" s="113"/>
      <c r="J1375" s="113"/>
      <c r="K1375" s="113"/>
      <c r="L1375" s="113"/>
      <c r="M1375" s="113"/>
      <c r="Q1375" s="113"/>
      <c r="R1375" s="113"/>
      <c r="S1375" s="113"/>
      <c r="T1375" s="113"/>
      <c r="U1375" s="113"/>
      <c r="V1375" s="113"/>
      <c r="W1375" s="113"/>
      <c r="X1375" s="113"/>
      <c r="Y1375" s="113"/>
      <c r="Z1375" s="113"/>
      <c r="AD1375" s="113"/>
      <c r="AE1375" s="113"/>
      <c r="AF1375" s="113"/>
      <c r="AG1375" s="113"/>
      <c r="AH1375" s="113"/>
      <c r="AI1375" s="113"/>
      <c r="AJ1375" s="113"/>
      <c r="AK1375" s="113"/>
      <c r="AL1375" s="113"/>
      <c r="AM1375" s="113"/>
      <c r="AQ1375" s="113"/>
      <c r="AS1375" s="113"/>
      <c r="AT1375" s="113"/>
      <c r="AU1375" s="113"/>
      <c r="AV1375" s="113"/>
    </row>
    <row r="1376" spans="4:48">
      <c r="D1376" s="113"/>
      <c r="E1376" s="113"/>
      <c r="F1376" s="113"/>
      <c r="G1376" s="113"/>
      <c r="H1376" s="113"/>
      <c r="I1376" s="113"/>
      <c r="J1376" s="113"/>
      <c r="K1376" s="113"/>
      <c r="L1376" s="113"/>
      <c r="M1376" s="113"/>
      <c r="Q1376" s="113"/>
      <c r="R1376" s="113"/>
      <c r="S1376" s="113"/>
      <c r="T1376" s="113"/>
      <c r="U1376" s="113"/>
      <c r="V1376" s="113"/>
      <c r="W1376" s="113"/>
      <c r="X1376" s="113"/>
      <c r="Y1376" s="113"/>
      <c r="Z1376" s="113"/>
      <c r="AD1376" s="113"/>
      <c r="AE1376" s="113"/>
      <c r="AF1376" s="113"/>
      <c r="AG1376" s="113"/>
      <c r="AH1376" s="113"/>
      <c r="AI1376" s="113"/>
      <c r="AJ1376" s="113"/>
      <c r="AK1376" s="113"/>
      <c r="AL1376" s="113"/>
      <c r="AM1376" s="113"/>
      <c r="AQ1376" s="113"/>
      <c r="AS1376" s="113"/>
      <c r="AT1376" s="113"/>
      <c r="AU1376" s="113"/>
      <c r="AV1376" s="113"/>
    </row>
    <row r="1377" spans="4:48">
      <c r="D1377" s="113"/>
      <c r="E1377" s="113"/>
      <c r="F1377" s="113"/>
      <c r="G1377" s="113"/>
      <c r="H1377" s="113"/>
      <c r="I1377" s="113"/>
      <c r="J1377" s="113"/>
      <c r="K1377" s="113"/>
      <c r="L1377" s="113"/>
      <c r="M1377" s="113"/>
      <c r="Q1377" s="113"/>
      <c r="R1377" s="113"/>
      <c r="S1377" s="113"/>
      <c r="T1377" s="113"/>
      <c r="U1377" s="113"/>
      <c r="V1377" s="113"/>
      <c r="W1377" s="113"/>
      <c r="X1377" s="113"/>
      <c r="Y1377" s="113"/>
      <c r="Z1377" s="113"/>
      <c r="AD1377" s="113"/>
      <c r="AE1377" s="113"/>
      <c r="AF1377" s="113"/>
      <c r="AG1377" s="113"/>
      <c r="AH1377" s="113"/>
      <c r="AI1377" s="113"/>
      <c r="AJ1377" s="113"/>
      <c r="AK1377" s="113"/>
      <c r="AL1377" s="113"/>
      <c r="AM1377" s="113"/>
      <c r="AQ1377" s="113"/>
      <c r="AS1377" s="113"/>
      <c r="AT1377" s="113"/>
      <c r="AU1377" s="113"/>
      <c r="AV1377" s="113"/>
    </row>
    <row r="1378" spans="4:48">
      <c r="D1378" s="113"/>
      <c r="E1378" s="113"/>
      <c r="F1378" s="113"/>
      <c r="G1378" s="113"/>
      <c r="H1378" s="113"/>
      <c r="I1378" s="113"/>
      <c r="J1378" s="113"/>
      <c r="K1378" s="113"/>
      <c r="L1378" s="113"/>
      <c r="M1378" s="113"/>
      <c r="Q1378" s="113"/>
      <c r="R1378" s="113"/>
      <c r="S1378" s="113"/>
      <c r="T1378" s="113"/>
      <c r="U1378" s="113"/>
      <c r="V1378" s="113"/>
      <c r="W1378" s="113"/>
      <c r="X1378" s="113"/>
      <c r="Y1378" s="113"/>
      <c r="Z1378" s="113"/>
      <c r="AD1378" s="113"/>
      <c r="AE1378" s="113"/>
      <c r="AF1378" s="113"/>
      <c r="AG1378" s="113"/>
      <c r="AH1378" s="113"/>
      <c r="AI1378" s="113"/>
      <c r="AJ1378" s="113"/>
      <c r="AK1378" s="113"/>
      <c r="AL1378" s="113"/>
      <c r="AM1378" s="113"/>
      <c r="AQ1378" s="113"/>
      <c r="AS1378" s="113"/>
      <c r="AT1378" s="113"/>
      <c r="AU1378" s="113"/>
      <c r="AV1378" s="113"/>
    </row>
    <row r="1379" spans="4:48">
      <c r="D1379" s="113"/>
      <c r="E1379" s="113"/>
      <c r="F1379" s="113"/>
      <c r="G1379" s="113"/>
      <c r="H1379" s="113"/>
      <c r="I1379" s="113"/>
      <c r="J1379" s="113"/>
      <c r="K1379" s="113"/>
      <c r="L1379" s="113"/>
      <c r="M1379" s="113"/>
      <c r="Q1379" s="113"/>
      <c r="R1379" s="113"/>
      <c r="S1379" s="113"/>
      <c r="T1379" s="113"/>
      <c r="U1379" s="113"/>
      <c r="V1379" s="113"/>
      <c r="W1379" s="113"/>
      <c r="X1379" s="113"/>
      <c r="Y1379" s="113"/>
      <c r="Z1379" s="113"/>
      <c r="AD1379" s="113"/>
      <c r="AE1379" s="113"/>
      <c r="AF1379" s="113"/>
      <c r="AG1379" s="113"/>
      <c r="AH1379" s="113"/>
      <c r="AI1379" s="113"/>
      <c r="AJ1379" s="113"/>
      <c r="AK1379" s="113"/>
      <c r="AL1379" s="113"/>
      <c r="AM1379" s="113"/>
      <c r="AQ1379" s="113"/>
      <c r="AS1379" s="113"/>
      <c r="AT1379" s="113"/>
      <c r="AU1379" s="113"/>
      <c r="AV1379" s="113"/>
    </row>
    <row r="1380" spans="4:48">
      <c r="D1380" s="113"/>
      <c r="E1380" s="113"/>
      <c r="F1380" s="113"/>
      <c r="G1380" s="113"/>
      <c r="H1380" s="113"/>
      <c r="I1380" s="113"/>
      <c r="J1380" s="113"/>
      <c r="K1380" s="113"/>
      <c r="L1380" s="113"/>
      <c r="M1380" s="113"/>
      <c r="Q1380" s="113"/>
      <c r="R1380" s="113"/>
      <c r="S1380" s="113"/>
      <c r="T1380" s="113"/>
      <c r="U1380" s="113"/>
      <c r="V1380" s="113"/>
      <c r="W1380" s="113"/>
      <c r="X1380" s="113"/>
      <c r="Y1380" s="113"/>
      <c r="Z1380" s="113"/>
      <c r="AD1380" s="113"/>
      <c r="AE1380" s="113"/>
      <c r="AF1380" s="113"/>
      <c r="AG1380" s="113"/>
      <c r="AH1380" s="113"/>
      <c r="AI1380" s="113"/>
      <c r="AJ1380" s="113"/>
      <c r="AK1380" s="113"/>
      <c r="AL1380" s="113"/>
      <c r="AM1380" s="113"/>
      <c r="AQ1380" s="113"/>
      <c r="AS1380" s="113"/>
      <c r="AT1380" s="113"/>
      <c r="AU1380" s="113"/>
      <c r="AV1380" s="113"/>
    </row>
    <row r="1381" spans="4:48">
      <c r="D1381" s="113"/>
      <c r="E1381" s="113"/>
      <c r="F1381" s="113"/>
      <c r="G1381" s="113"/>
      <c r="H1381" s="113"/>
      <c r="I1381" s="113"/>
      <c r="J1381" s="113"/>
      <c r="K1381" s="113"/>
      <c r="L1381" s="113"/>
      <c r="M1381" s="113"/>
      <c r="Q1381" s="113"/>
      <c r="R1381" s="113"/>
      <c r="S1381" s="113"/>
      <c r="T1381" s="113"/>
      <c r="U1381" s="113"/>
      <c r="V1381" s="113"/>
      <c r="W1381" s="113"/>
      <c r="X1381" s="113"/>
      <c r="Y1381" s="113"/>
      <c r="Z1381" s="113"/>
      <c r="AD1381" s="113"/>
      <c r="AE1381" s="113"/>
      <c r="AF1381" s="113"/>
      <c r="AG1381" s="113"/>
      <c r="AH1381" s="113"/>
      <c r="AI1381" s="113"/>
      <c r="AJ1381" s="113"/>
      <c r="AK1381" s="113"/>
      <c r="AL1381" s="113"/>
      <c r="AM1381" s="113"/>
      <c r="AQ1381" s="113"/>
      <c r="AS1381" s="113"/>
      <c r="AT1381" s="113"/>
      <c r="AU1381" s="113"/>
      <c r="AV1381" s="113"/>
    </row>
    <row r="1382" spans="4:48">
      <c r="D1382" s="113"/>
      <c r="E1382" s="113"/>
      <c r="F1382" s="113"/>
      <c r="G1382" s="113"/>
      <c r="H1382" s="113"/>
      <c r="I1382" s="113"/>
      <c r="J1382" s="113"/>
      <c r="K1382" s="113"/>
      <c r="L1382" s="113"/>
      <c r="M1382" s="113"/>
      <c r="Q1382" s="113"/>
      <c r="R1382" s="113"/>
      <c r="S1382" s="113"/>
      <c r="T1382" s="113"/>
      <c r="U1382" s="113"/>
      <c r="V1382" s="113"/>
      <c r="W1382" s="113"/>
      <c r="X1382" s="113"/>
      <c r="Y1382" s="113"/>
      <c r="Z1382" s="113"/>
      <c r="AD1382" s="113"/>
      <c r="AE1382" s="113"/>
      <c r="AF1382" s="113"/>
      <c r="AG1382" s="113"/>
      <c r="AH1382" s="113"/>
      <c r="AI1382" s="113"/>
      <c r="AJ1382" s="113"/>
      <c r="AK1382" s="113"/>
      <c r="AL1382" s="113"/>
      <c r="AM1382" s="113"/>
      <c r="AQ1382" s="113"/>
      <c r="AS1382" s="113"/>
      <c r="AT1382" s="113"/>
      <c r="AU1382" s="113"/>
      <c r="AV1382" s="113"/>
    </row>
    <row r="1383" spans="4:48">
      <c r="D1383" s="113"/>
      <c r="E1383" s="113"/>
      <c r="F1383" s="113"/>
      <c r="G1383" s="113"/>
      <c r="H1383" s="113"/>
      <c r="I1383" s="113"/>
      <c r="J1383" s="113"/>
      <c r="K1383" s="113"/>
      <c r="L1383" s="113"/>
      <c r="M1383" s="113"/>
      <c r="Q1383" s="113"/>
      <c r="R1383" s="113"/>
      <c r="S1383" s="113"/>
      <c r="T1383" s="113"/>
      <c r="U1383" s="113"/>
      <c r="V1383" s="113"/>
      <c r="W1383" s="113"/>
      <c r="X1383" s="113"/>
      <c r="Y1383" s="113"/>
      <c r="Z1383" s="113"/>
      <c r="AD1383" s="113"/>
      <c r="AE1383" s="113"/>
      <c r="AF1383" s="113"/>
      <c r="AG1383" s="113"/>
      <c r="AH1383" s="113"/>
      <c r="AI1383" s="113"/>
      <c r="AJ1383" s="113"/>
      <c r="AK1383" s="113"/>
      <c r="AL1383" s="113"/>
      <c r="AM1383" s="113"/>
      <c r="AQ1383" s="113"/>
      <c r="AS1383" s="113"/>
      <c r="AT1383" s="113"/>
      <c r="AU1383" s="113"/>
      <c r="AV1383" s="113"/>
    </row>
    <row r="1384" spans="4:48">
      <c r="D1384" s="113"/>
      <c r="E1384" s="113"/>
      <c r="F1384" s="113"/>
      <c r="G1384" s="113"/>
      <c r="H1384" s="113"/>
      <c r="I1384" s="113"/>
      <c r="J1384" s="113"/>
      <c r="K1384" s="113"/>
      <c r="L1384" s="113"/>
      <c r="M1384" s="113"/>
      <c r="Q1384" s="113"/>
      <c r="R1384" s="113"/>
      <c r="S1384" s="113"/>
      <c r="T1384" s="113"/>
      <c r="U1384" s="113"/>
      <c r="V1384" s="113"/>
      <c r="W1384" s="113"/>
      <c r="X1384" s="113"/>
      <c r="Y1384" s="113"/>
      <c r="Z1384" s="113"/>
      <c r="AD1384" s="113"/>
      <c r="AE1384" s="113"/>
      <c r="AF1384" s="113"/>
      <c r="AG1384" s="113"/>
      <c r="AH1384" s="113"/>
      <c r="AI1384" s="113"/>
      <c r="AJ1384" s="113"/>
      <c r="AK1384" s="113"/>
      <c r="AL1384" s="113"/>
      <c r="AM1384" s="113"/>
      <c r="AQ1384" s="113"/>
      <c r="AS1384" s="113"/>
      <c r="AT1384" s="113"/>
      <c r="AU1384" s="113"/>
      <c r="AV1384" s="113"/>
    </row>
    <row r="1385" spans="4:48">
      <c r="D1385" s="113"/>
      <c r="E1385" s="113"/>
      <c r="F1385" s="113"/>
      <c r="G1385" s="113"/>
      <c r="H1385" s="113"/>
      <c r="I1385" s="113"/>
      <c r="J1385" s="113"/>
      <c r="K1385" s="113"/>
      <c r="L1385" s="113"/>
      <c r="M1385" s="113"/>
      <c r="Q1385" s="113"/>
      <c r="R1385" s="113"/>
      <c r="S1385" s="113"/>
      <c r="T1385" s="113"/>
      <c r="U1385" s="113"/>
      <c r="V1385" s="113"/>
      <c r="W1385" s="113"/>
      <c r="X1385" s="113"/>
      <c r="Y1385" s="113"/>
      <c r="Z1385" s="113"/>
      <c r="AD1385" s="113"/>
      <c r="AE1385" s="113"/>
      <c r="AF1385" s="113"/>
      <c r="AG1385" s="113"/>
      <c r="AH1385" s="113"/>
      <c r="AI1385" s="113"/>
      <c r="AJ1385" s="113"/>
      <c r="AK1385" s="113"/>
      <c r="AL1385" s="113"/>
      <c r="AM1385" s="113"/>
      <c r="AQ1385" s="113"/>
      <c r="AS1385" s="113"/>
      <c r="AT1385" s="113"/>
      <c r="AU1385" s="113"/>
      <c r="AV1385" s="113"/>
    </row>
    <row r="1386" spans="4:48">
      <c r="D1386" s="113"/>
      <c r="E1386" s="113"/>
      <c r="F1386" s="113"/>
      <c r="G1386" s="113"/>
      <c r="H1386" s="113"/>
      <c r="I1386" s="113"/>
      <c r="J1386" s="113"/>
      <c r="K1386" s="113"/>
      <c r="L1386" s="113"/>
      <c r="M1386" s="113"/>
      <c r="Q1386" s="113"/>
      <c r="R1386" s="113"/>
      <c r="S1386" s="113"/>
      <c r="T1386" s="113"/>
      <c r="U1386" s="113"/>
      <c r="V1386" s="113"/>
      <c r="W1386" s="113"/>
      <c r="X1386" s="113"/>
      <c r="Y1386" s="113"/>
      <c r="Z1386" s="113"/>
      <c r="AD1386" s="113"/>
      <c r="AE1386" s="113"/>
      <c r="AF1386" s="113"/>
      <c r="AG1386" s="113"/>
      <c r="AH1386" s="113"/>
      <c r="AI1386" s="113"/>
      <c r="AJ1386" s="113"/>
      <c r="AK1386" s="113"/>
      <c r="AL1386" s="113"/>
      <c r="AM1386" s="113"/>
      <c r="AQ1386" s="113"/>
      <c r="AS1386" s="113"/>
      <c r="AT1386" s="113"/>
      <c r="AU1386" s="113"/>
      <c r="AV1386" s="113"/>
    </row>
    <row r="1387" spans="4:48">
      <c r="D1387" s="113"/>
      <c r="E1387" s="113"/>
      <c r="F1387" s="113"/>
      <c r="G1387" s="113"/>
      <c r="H1387" s="113"/>
      <c r="I1387" s="113"/>
      <c r="J1387" s="113"/>
      <c r="K1387" s="113"/>
      <c r="L1387" s="113"/>
      <c r="M1387" s="113"/>
      <c r="Q1387" s="113"/>
      <c r="R1387" s="113"/>
      <c r="S1387" s="113"/>
      <c r="T1387" s="113"/>
      <c r="U1387" s="113"/>
      <c r="V1387" s="113"/>
      <c r="W1387" s="113"/>
      <c r="X1387" s="113"/>
      <c r="Y1387" s="113"/>
      <c r="Z1387" s="113"/>
      <c r="AD1387" s="113"/>
      <c r="AE1387" s="113"/>
      <c r="AF1387" s="113"/>
      <c r="AG1387" s="113"/>
      <c r="AH1387" s="113"/>
      <c r="AI1387" s="113"/>
      <c r="AJ1387" s="113"/>
      <c r="AK1387" s="113"/>
      <c r="AL1387" s="113"/>
      <c r="AM1387" s="113"/>
      <c r="AQ1387" s="113"/>
      <c r="AS1387" s="113"/>
      <c r="AT1387" s="113"/>
      <c r="AU1387" s="113"/>
      <c r="AV1387" s="113"/>
    </row>
    <row r="1388" spans="4:48">
      <c r="D1388" s="113"/>
      <c r="E1388" s="113"/>
      <c r="F1388" s="113"/>
      <c r="G1388" s="113"/>
      <c r="H1388" s="113"/>
      <c r="I1388" s="113"/>
      <c r="J1388" s="113"/>
      <c r="K1388" s="113"/>
      <c r="L1388" s="113"/>
      <c r="M1388" s="113"/>
      <c r="Q1388" s="113"/>
      <c r="R1388" s="113"/>
      <c r="S1388" s="113"/>
      <c r="T1388" s="113"/>
      <c r="U1388" s="113"/>
      <c r="V1388" s="113"/>
      <c r="W1388" s="113"/>
      <c r="X1388" s="113"/>
      <c r="Y1388" s="113"/>
      <c r="Z1388" s="113"/>
      <c r="AD1388" s="113"/>
      <c r="AE1388" s="113"/>
      <c r="AF1388" s="113"/>
      <c r="AG1388" s="113"/>
      <c r="AH1388" s="113"/>
      <c r="AI1388" s="113"/>
      <c r="AJ1388" s="113"/>
      <c r="AK1388" s="113"/>
      <c r="AL1388" s="113"/>
      <c r="AM1388" s="113"/>
      <c r="AQ1388" s="113"/>
      <c r="AS1388" s="113"/>
      <c r="AT1388" s="113"/>
      <c r="AU1388" s="113"/>
      <c r="AV1388" s="113"/>
    </row>
    <row r="1389" spans="4:48">
      <c r="D1389" s="113"/>
      <c r="E1389" s="113"/>
      <c r="F1389" s="113"/>
      <c r="G1389" s="113"/>
      <c r="H1389" s="113"/>
      <c r="I1389" s="113"/>
      <c r="J1389" s="113"/>
      <c r="K1389" s="113"/>
      <c r="L1389" s="113"/>
      <c r="M1389" s="113"/>
      <c r="Q1389" s="113"/>
      <c r="R1389" s="113"/>
      <c r="S1389" s="113"/>
      <c r="T1389" s="113"/>
      <c r="U1389" s="113"/>
      <c r="V1389" s="113"/>
      <c r="W1389" s="113"/>
      <c r="X1389" s="113"/>
      <c r="Y1389" s="113"/>
      <c r="Z1389" s="113"/>
      <c r="AD1389" s="113"/>
      <c r="AE1389" s="113"/>
      <c r="AF1389" s="113"/>
      <c r="AG1389" s="113"/>
      <c r="AH1389" s="113"/>
      <c r="AI1389" s="113"/>
      <c r="AJ1389" s="113"/>
      <c r="AK1389" s="113"/>
      <c r="AL1389" s="113"/>
      <c r="AM1389" s="113"/>
      <c r="AQ1389" s="113"/>
      <c r="AS1389" s="113"/>
      <c r="AT1389" s="113"/>
      <c r="AU1389" s="113"/>
      <c r="AV1389" s="113"/>
    </row>
    <row r="1390" spans="4:48">
      <c r="D1390" s="113"/>
      <c r="E1390" s="113"/>
      <c r="F1390" s="113"/>
      <c r="G1390" s="113"/>
      <c r="H1390" s="113"/>
      <c r="I1390" s="113"/>
      <c r="J1390" s="113"/>
      <c r="K1390" s="113"/>
      <c r="L1390" s="113"/>
      <c r="M1390" s="113"/>
      <c r="Q1390" s="113"/>
      <c r="R1390" s="113"/>
      <c r="S1390" s="113"/>
      <c r="T1390" s="113"/>
      <c r="U1390" s="113"/>
      <c r="V1390" s="113"/>
      <c r="W1390" s="113"/>
      <c r="X1390" s="113"/>
      <c r="Y1390" s="113"/>
      <c r="Z1390" s="113"/>
      <c r="AD1390" s="113"/>
      <c r="AE1390" s="113"/>
      <c r="AF1390" s="113"/>
      <c r="AG1390" s="113"/>
      <c r="AH1390" s="113"/>
      <c r="AI1390" s="113"/>
      <c r="AJ1390" s="113"/>
      <c r="AK1390" s="113"/>
      <c r="AL1390" s="113"/>
      <c r="AM1390" s="113"/>
      <c r="AQ1390" s="113"/>
      <c r="AS1390" s="113"/>
      <c r="AT1390" s="113"/>
      <c r="AU1390" s="113"/>
      <c r="AV1390" s="113"/>
    </row>
    <row r="1391" spans="4:48">
      <c r="D1391" s="113"/>
      <c r="E1391" s="113"/>
      <c r="F1391" s="113"/>
      <c r="G1391" s="113"/>
      <c r="H1391" s="113"/>
      <c r="I1391" s="113"/>
      <c r="J1391" s="113"/>
      <c r="K1391" s="113"/>
      <c r="L1391" s="113"/>
      <c r="M1391" s="113"/>
      <c r="Q1391" s="113"/>
      <c r="R1391" s="113"/>
      <c r="S1391" s="113"/>
      <c r="T1391" s="113"/>
      <c r="U1391" s="113"/>
      <c r="V1391" s="113"/>
      <c r="W1391" s="113"/>
      <c r="X1391" s="113"/>
      <c r="Y1391" s="113"/>
      <c r="Z1391" s="113"/>
      <c r="AD1391" s="113"/>
      <c r="AE1391" s="113"/>
      <c r="AF1391" s="113"/>
      <c r="AG1391" s="113"/>
      <c r="AH1391" s="113"/>
      <c r="AI1391" s="113"/>
      <c r="AJ1391" s="113"/>
      <c r="AK1391" s="113"/>
      <c r="AL1391" s="113"/>
      <c r="AM1391" s="113"/>
      <c r="AQ1391" s="113"/>
      <c r="AS1391" s="113"/>
      <c r="AT1391" s="113"/>
      <c r="AU1391" s="113"/>
      <c r="AV1391" s="113"/>
    </row>
    <row r="1392" spans="4:48">
      <c r="D1392" s="113"/>
      <c r="E1392" s="113"/>
      <c r="F1392" s="113"/>
      <c r="G1392" s="113"/>
      <c r="H1392" s="113"/>
      <c r="I1392" s="113"/>
      <c r="J1392" s="113"/>
      <c r="K1392" s="113"/>
      <c r="L1392" s="113"/>
      <c r="M1392" s="113"/>
      <c r="Q1392" s="113"/>
      <c r="R1392" s="113"/>
      <c r="S1392" s="113"/>
      <c r="T1392" s="113"/>
      <c r="U1392" s="113"/>
      <c r="V1392" s="113"/>
      <c r="W1392" s="113"/>
      <c r="X1392" s="113"/>
      <c r="Y1392" s="113"/>
      <c r="Z1392" s="113"/>
      <c r="AD1392" s="113"/>
      <c r="AE1392" s="113"/>
      <c r="AF1392" s="113"/>
      <c r="AG1392" s="113"/>
      <c r="AH1392" s="113"/>
      <c r="AI1392" s="113"/>
      <c r="AJ1392" s="113"/>
      <c r="AK1392" s="113"/>
      <c r="AL1392" s="113"/>
      <c r="AM1392" s="113"/>
      <c r="AQ1392" s="113"/>
      <c r="AS1392" s="113"/>
      <c r="AT1392" s="113"/>
      <c r="AU1392" s="113"/>
      <c r="AV1392" s="113"/>
    </row>
    <row r="1393" spans="4:48">
      <c r="D1393" s="113"/>
      <c r="E1393" s="113"/>
      <c r="F1393" s="113"/>
      <c r="G1393" s="113"/>
      <c r="H1393" s="113"/>
      <c r="I1393" s="113"/>
      <c r="J1393" s="113"/>
      <c r="K1393" s="113"/>
      <c r="L1393" s="113"/>
      <c r="M1393" s="113"/>
      <c r="Q1393" s="113"/>
      <c r="R1393" s="113"/>
      <c r="S1393" s="113"/>
      <c r="T1393" s="113"/>
      <c r="U1393" s="113"/>
      <c r="V1393" s="113"/>
      <c r="W1393" s="113"/>
      <c r="X1393" s="113"/>
      <c r="Y1393" s="113"/>
      <c r="Z1393" s="113"/>
      <c r="AD1393" s="113"/>
      <c r="AE1393" s="113"/>
      <c r="AF1393" s="113"/>
      <c r="AG1393" s="113"/>
      <c r="AH1393" s="113"/>
      <c r="AI1393" s="113"/>
      <c r="AJ1393" s="113"/>
      <c r="AK1393" s="113"/>
      <c r="AL1393" s="113"/>
      <c r="AM1393" s="113"/>
      <c r="AQ1393" s="113"/>
      <c r="AS1393" s="113"/>
      <c r="AT1393" s="113"/>
      <c r="AU1393" s="113"/>
      <c r="AV1393" s="113"/>
    </row>
    <row r="1394" spans="4:48">
      <c r="D1394" s="113"/>
      <c r="E1394" s="113"/>
      <c r="F1394" s="113"/>
      <c r="G1394" s="113"/>
      <c r="H1394" s="113"/>
      <c r="I1394" s="113"/>
      <c r="J1394" s="113"/>
      <c r="K1394" s="113"/>
      <c r="L1394" s="113"/>
      <c r="M1394" s="113"/>
      <c r="Q1394" s="113"/>
      <c r="R1394" s="113"/>
      <c r="S1394" s="113"/>
      <c r="T1394" s="113"/>
      <c r="U1394" s="113"/>
      <c r="V1394" s="113"/>
      <c r="W1394" s="113"/>
      <c r="X1394" s="113"/>
      <c r="Y1394" s="113"/>
      <c r="Z1394" s="113"/>
      <c r="AD1394" s="113"/>
      <c r="AE1394" s="113"/>
      <c r="AF1394" s="113"/>
      <c r="AG1394" s="113"/>
      <c r="AH1394" s="113"/>
      <c r="AI1394" s="113"/>
      <c r="AJ1394" s="113"/>
      <c r="AK1394" s="113"/>
      <c r="AL1394" s="113"/>
      <c r="AM1394" s="113"/>
      <c r="AQ1394" s="113"/>
      <c r="AS1394" s="113"/>
      <c r="AT1394" s="113"/>
      <c r="AU1394" s="113"/>
      <c r="AV1394" s="113"/>
    </row>
    <row r="1395" spans="4:48">
      <c r="D1395" s="113"/>
      <c r="E1395" s="113"/>
      <c r="F1395" s="113"/>
      <c r="G1395" s="113"/>
      <c r="H1395" s="113"/>
      <c r="I1395" s="113"/>
      <c r="J1395" s="113"/>
      <c r="K1395" s="113"/>
      <c r="L1395" s="113"/>
      <c r="M1395" s="113"/>
      <c r="Q1395" s="113"/>
      <c r="R1395" s="113"/>
      <c r="S1395" s="113"/>
      <c r="T1395" s="113"/>
      <c r="U1395" s="113"/>
      <c r="V1395" s="113"/>
      <c r="W1395" s="113"/>
      <c r="X1395" s="113"/>
      <c r="Y1395" s="113"/>
      <c r="Z1395" s="113"/>
      <c r="AD1395" s="113"/>
      <c r="AE1395" s="113"/>
      <c r="AF1395" s="113"/>
      <c r="AG1395" s="113"/>
      <c r="AH1395" s="113"/>
      <c r="AI1395" s="113"/>
      <c r="AJ1395" s="113"/>
      <c r="AK1395" s="113"/>
      <c r="AL1395" s="113"/>
      <c r="AM1395" s="113"/>
      <c r="AQ1395" s="113"/>
      <c r="AS1395" s="113"/>
      <c r="AT1395" s="113"/>
      <c r="AU1395" s="113"/>
      <c r="AV1395" s="113"/>
    </row>
    <row r="1396" spans="4:48">
      <c r="D1396" s="113"/>
      <c r="E1396" s="113"/>
      <c r="F1396" s="113"/>
      <c r="G1396" s="113"/>
      <c r="H1396" s="113"/>
      <c r="I1396" s="113"/>
      <c r="J1396" s="113"/>
      <c r="K1396" s="113"/>
      <c r="L1396" s="113"/>
      <c r="M1396" s="113"/>
      <c r="Q1396" s="113"/>
      <c r="R1396" s="113"/>
      <c r="S1396" s="113"/>
      <c r="T1396" s="113"/>
      <c r="U1396" s="113"/>
      <c r="V1396" s="113"/>
      <c r="W1396" s="113"/>
      <c r="X1396" s="113"/>
      <c r="Y1396" s="113"/>
      <c r="Z1396" s="113"/>
      <c r="AD1396" s="113"/>
      <c r="AE1396" s="113"/>
      <c r="AF1396" s="113"/>
      <c r="AG1396" s="113"/>
      <c r="AH1396" s="113"/>
      <c r="AI1396" s="113"/>
      <c r="AJ1396" s="113"/>
      <c r="AK1396" s="113"/>
      <c r="AL1396" s="113"/>
      <c r="AM1396" s="113"/>
      <c r="AQ1396" s="113"/>
      <c r="AS1396" s="113"/>
      <c r="AT1396" s="113"/>
      <c r="AU1396" s="113"/>
      <c r="AV1396" s="113"/>
    </row>
    <row r="1397" spans="4:48">
      <c r="D1397" s="113"/>
      <c r="E1397" s="113"/>
      <c r="F1397" s="113"/>
      <c r="G1397" s="113"/>
      <c r="H1397" s="113"/>
      <c r="I1397" s="113"/>
      <c r="J1397" s="113"/>
      <c r="K1397" s="113"/>
      <c r="L1397" s="113"/>
      <c r="M1397" s="113"/>
      <c r="Q1397" s="113"/>
      <c r="R1397" s="113"/>
      <c r="S1397" s="113"/>
      <c r="T1397" s="113"/>
      <c r="U1397" s="113"/>
      <c r="V1397" s="113"/>
      <c r="W1397" s="113"/>
      <c r="X1397" s="113"/>
      <c r="Y1397" s="113"/>
      <c r="Z1397" s="113"/>
      <c r="AD1397" s="113"/>
      <c r="AE1397" s="113"/>
      <c r="AF1397" s="113"/>
      <c r="AG1397" s="113"/>
      <c r="AH1397" s="113"/>
      <c r="AI1397" s="113"/>
      <c r="AJ1397" s="113"/>
      <c r="AK1397" s="113"/>
      <c r="AL1397" s="113"/>
      <c r="AM1397" s="113"/>
      <c r="AQ1397" s="113"/>
      <c r="AS1397" s="113"/>
      <c r="AT1397" s="113"/>
      <c r="AU1397" s="113"/>
      <c r="AV1397" s="113"/>
    </row>
    <row r="1398" spans="4:48">
      <c r="D1398" s="113"/>
      <c r="E1398" s="113"/>
      <c r="F1398" s="113"/>
      <c r="G1398" s="113"/>
      <c r="H1398" s="113"/>
      <c r="I1398" s="113"/>
      <c r="J1398" s="113"/>
      <c r="K1398" s="113"/>
      <c r="L1398" s="113"/>
      <c r="M1398" s="113"/>
      <c r="Q1398" s="113"/>
      <c r="R1398" s="113"/>
      <c r="S1398" s="113"/>
      <c r="T1398" s="113"/>
      <c r="U1398" s="113"/>
      <c r="V1398" s="113"/>
      <c r="W1398" s="113"/>
      <c r="X1398" s="113"/>
      <c r="Y1398" s="113"/>
      <c r="Z1398" s="113"/>
      <c r="AD1398" s="113"/>
      <c r="AE1398" s="113"/>
      <c r="AF1398" s="113"/>
      <c r="AG1398" s="113"/>
      <c r="AH1398" s="113"/>
      <c r="AI1398" s="113"/>
      <c r="AJ1398" s="113"/>
      <c r="AK1398" s="113"/>
      <c r="AL1398" s="113"/>
      <c r="AM1398" s="113"/>
      <c r="AQ1398" s="113"/>
      <c r="AS1398" s="113"/>
      <c r="AT1398" s="113"/>
      <c r="AU1398" s="113"/>
      <c r="AV1398" s="113"/>
    </row>
    <row r="1399" spans="4:48">
      <c r="D1399" s="113"/>
      <c r="E1399" s="113"/>
      <c r="F1399" s="113"/>
      <c r="G1399" s="113"/>
      <c r="H1399" s="113"/>
      <c r="I1399" s="113"/>
      <c r="J1399" s="113"/>
      <c r="K1399" s="113"/>
      <c r="L1399" s="113"/>
      <c r="M1399" s="113"/>
      <c r="Q1399" s="113"/>
      <c r="R1399" s="113"/>
      <c r="S1399" s="113"/>
      <c r="T1399" s="113"/>
      <c r="U1399" s="113"/>
      <c r="V1399" s="113"/>
      <c r="W1399" s="113"/>
      <c r="X1399" s="113"/>
      <c r="Y1399" s="113"/>
      <c r="Z1399" s="113"/>
      <c r="AD1399" s="113"/>
      <c r="AE1399" s="113"/>
      <c r="AF1399" s="113"/>
      <c r="AG1399" s="113"/>
      <c r="AH1399" s="113"/>
      <c r="AI1399" s="113"/>
      <c r="AJ1399" s="113"/>
      <c r="AK1399" s="113"/>
      <c r="AL1399" s="113"/>
      <c r="AM1399" s="113"/>
      <c r="AQ1399" s="113"/>
      <c r="AS1399" s="113"/>
      <c r="AT1399" s="113"/>
      <c r="AU1399" s="113"/>
      <c r="AV1399" s="113"/>
    </row>
    <row r="1400" spans="4:48">
      <c r="D1400" s="113"/>
      <c r="E1400" s="113"/>
      <c r="F1400" s="113"/>
      <c r="G1400" s="113"/>
      <c r="H1400" s="113"/>
      <c r="I1400" s="113"/>
      <c r="J1400" s="113"/>
      <c r="K1400" s="113"/>
      <c r="L1400" s="113"/>
      <c r="M1400" s="113"/>
      <c r="Q1400" s="113"/>
      <c r="R1400" s="113"/>
      <c r="S1400" s="113"/>
      <c r="T1400" s="113"/>
      <c r="U1400" s="113"/>
      <c r="V1400" s="113"/>
      <c r="W1400" s="113"/>
      <c r="X1400" s="113"/>
      <c r="Y1400" s="113"/>
      <c r="Z1400" s="113"/>
      <c r="AD1400" s="113"/>
      <c r="AE1400" s="113"/>
      <c r="AF1400" s="113"/>
      <c r="AG1400" s="113"/>
      <c r="AH1400" s="113"/>
      <c r="AI1400" s="113"/>
      <c r="AJ1400" s="113"/>
      <c r="AK1400" s="113"/>
      <c r="AL1400" s="113"/>
      <c r="AM1400" s="113"/>
      <c r="AQ1400" s="113"/>
      <c r="AS1400" s="113"/>
      <c r="AT1400" s="113"/>
      <c r="AU1400" s="113"/>
      <c r="AV1400" s="113"/>
    </row>
    <row r="1401" spans="4:48">
      <c r="D1401" s="113"/>
      <c r="E1401" s="113"/>
      <c r="F1401" s="113"/>
      <c r="G1401" s="113"/>
      <c r="H1401" s="113"/>
      <c r="I1401" s="113"/>
      <c r="J1401" s="113"/>
      <c r="K1401" s="113"/>
      <c r="L1401" s="113"/>
      <c r="M1401" s="113"/>
      <c r="Q1401" s="113"/>
      <c r="R1401" s="113"/>
      <c r="S1401" s="113"/>
      <c r="T1401" s="113"/>
      <c r="U1401" s="113"/>
      <c r="V1401" s="113"/>
      <c r="W1401" s="113"/>
      <c r="X1401" s="113"/>
      <c r="Y1401" s="113"/>
      <c r="Z1401" s="113"/>
      <c r="AD1401" s="113"/>
      <c r="AE1401" s="113"/>
      <c r="AF1401" s="113"/>
      <c r="AG1401" s="113"/>
      <c r="AH1401" s="113"/>
      <c r="AI1401" s="113"/>
      <c r="AJ1401" s="113"/>
      <c r="AK1401" s="113"/>
      <c r="AL1401" s="113"/>
      <c r="AM1401" s="113"/>
      <c r="AQ1401" s="113"/>
      <c r="AS1401" s="113"/>
      <c r="AT1401" s="113"/>
      <c r="AU1401" s="113"/>
      <c r="AV1401" s="113"/>
    </row>
    <row r="1402" spans="4:48">
      <c r="D1402" s="113"/>
      <c r="E1402" s="113"/>
      <c r="F1402" s="113"/>
      <c r="G1402" s="113"/>
      <c r="H1402" s="113"/>
      <c r="I1402" s="113"/>
      <c r="J1402" s="113"/>
      <c r="K1402" s="113"/>
      <c r="L1402" s="113"/>
      <c r="M1402" s="113"/>
      <c r="Q1402" s="113"/>
      <c r="R1402" s="113"/>
      <c r="S1402" s="113"/>
      <c r="T1402" s="113"/>
      <c r="U1402" s="113"/>
      <c r="V1402" s="113"/>
      <c r="W1402" s="113"/>
      <c r="X1402" s="113"/>
      <c r="Y1402" s="113"/>
      <c r="Z1402" s="113"/>
      <c r="AD1402" s="113"/>
      <c r="AE1402" s="113"/>
      <c r="AF1402" s="113"/>
      <c r="AG1402" s="113"/>
      <c r="AH1402" s="113"/>
      <c r="AI1402" s="113"/>
      <c r="AJ1402" s="113"/>
      <c r="AK1402" s="113"/>
      <c r="AL1402" s="113"/>
      <c r="AM1402" s="113"/>
      <c r="AQ1402" s="113"/>
      <c r="AS1402" s="113"/>
      <c r="AT1402" s="113"/>
      <c r="AU1402" s="113"/>
      <c r="AV1402" s="113"/>
    </row>
    <row r="1403" spans="4:48">
      <c r="D1403" s="113"/>
      <c r="E1403" s="113"/>
      <c r="F1403" s="113"/>
      <c r="G1403" s="113"/>
      <c r="H1403" s="113"/>
      <c r="I1403" s="113"/>
      <c r="J1403" s="113"/>
      <c r="K1403" s="113"/>
      <c r="L1403" s="113"/>
      <c r="M1403" s="113"/>
      <c r="Q1403" s="113"/>
      <c r="R1403" s="113"/>
      <c r="S1403" s="113"/>
      <c r="T1403" s="113"/>
      <c r="U1403" s="113"/>
      <c r="V1403" s="113"/>
      <c r="W1403" s="113"/>
      <c r="X1403" s="113"/>
      <c r="Y1403" s="113"/>
      <c r="Z1403" s="113"/>
      <c r="AD1403" s="113"/>
      <c r="AE1403" s="113"/>
      <c r="AF1403" s="113"/>
      <c r="AG1403" s="113"/>
      <c r="AH1403" s="113"/>
      <c r="AI1403" s="113"/>
      <c r="AJ1403" s="113"/>
      <c r="AK1403" s="113"/>
      <c r="AL1403" s="113"/>
      <c r="AM1403" s="113"/>
      <c r="AQ1403" s="113"/>
      <c r="AS1403" s="113"/>
      <c r="AT1403" s="113"/>
      <c r="AU1403" s="113"/>
      <c r="AV1403" s="113"/>
    </row>
    <row r="1404" spans="4:48">
      <c r="D1404" s="113"/>
      <c r="E1404" s="113"/>
      <c r="F1404" s="113"/>
      <c r="G1404" s="113"/>
      <c r="H1404" s="113"/>
      <c r="I1404" s="113"/>
      <c r="J1404" s="113"/>
      <c r="K1404" s="113"/>
      <c r="L1404" s="113"/>
      <c r="M1404" s="113"/>
      <c r="Q1404" s="113"/>
      <c r="R1404" s="113"/>
      <c r="S1404" s="113"/>
      <c r="T1404" s="113"/>
      <c r="U1404" s="113"/>
      <c r="V1404" s="113"/>
      <c r="W1404" s="113"/>
      <c r="X1404" s="113"/>
      <c r="Y1404" s="113"/>
      <c r="Z1404" s="113"/>
      <c r="AD1404" s="113"/>
      <c r="AE1404" s="113"/>
      <c r="AF1404" s="113"/>
      <c r="AG1404" s="113"/>
      <c r="AH1404" s="113"/>
      <c r="AI1404" s="113"/>
      <c r="AJ1404" s="113"/>
      <c r="AK1404" s="113"/>
      <c r="AL1404" s="113"/>
      <c r="AM1404" s="113"/>
      <c r="AQ1404" s="113"/>
      <c r="AS1404" s="113"/>
      <c r="AT1404" s="113"/>
      <c r="AU1404" s="113"/>
      <c r="AV1404" s="113"/>
    </row>
    <row r="1405" spans="4:48">
      <c r="D1405" s="113"/>
      <c r="E1405" s="113"/>
      <c r="F1405" s="113"/>
      <c r="G1405" s="113"/>
      <c r="H1405" s="113"/>
      <c r="I1405" s="113"/>
      <c r="J1405" s="113"/>
      <c r="K1405" s="113"/>
      <c r="L1405" s="113"/>
      <c r="M1405" s="113"/>
      <c r="Q1405" s="113"/>
      <c r="R1405" s="113"/>
      <c r="S1405" s="113"/>
      <c r="T1405" s="113"/>
      <c r="U1405" s="113"/>
      <c r="V1405" s="113"/>
      <c r="W1405" s="113"/>
      <c r="X1405" s="113"/>
      <c r="Y1405" s="113"/>
      <c r="Z1405" s="113"/>
      <c r="AD1405" s="113"/>
      <c r="AE1405" s="113"/>
      <c r="AF1405" s="113"/>
      <c r="AG1405" s="113"/>
      <c r="AH1405" s="113"/>
      <c r="AI1405" s="113"/>
      <c r="AJ1405" s="113"/>
      <c r="AK1405" s="113"/>
      <c r="AL1405" s="113"/>
      <c r="AM1405" s="113"/>
      <c r="AQ1405" s="113"/>
      <c r="AS1405" s="113"/>
      <c r="AT1405" s="113"/>
      <c r="AU1405" s="113"/>
      <c r="AV1405" s="113"/>
    </row>
    <row r="1406" spans="4:48">
      <c r="D1406" s="113"/>
      <c r="E1406" s="113"/>
      <c r="F1406" s="113"/>
      <c r="G1406" s="113"/>
      <c r="H1406" s="113"/>
      <c r="I1406" s="113"/>
      <c r="J1406" s="113"/>
      <c r="K1406" s="113"/>
      <c r="L1406" s="113"/>
      <c r="M1406" s="113"/>
      <c r="Q1406" s="113"/>
      <c r="R1406" s="113"/>
      <c r="S1406" s="113"/>
      <c r="T1406" s="113"/>
      <c r="U1406" s="113"/>
      <c r="V1406" s="113"/>
      <c r="W1406" s="113"/>
      <c r="X1406" s="113"/>
      <c r="Y1406" s="113"/>
      <c r="Z1406" s="113"/>
      <c r="AD1406" s="113"/>
      <c r="AE1406" s="113"/>
      <c r="AF1406" s="113"/>
      <c r="AG1406" s="113"/>
      <c r="AH1406" s="113"/>
      <c r="AI1406" s="113"/>
      <c r="AJ1406" s="113"/>
      <c r="AK1406" s="113"/>
      <c r="AL1406" s="113"/>
      <c r="AM1406" s="113"/>
      <c r="AQ1406" s="113"/>
      <c r="AS1406" s="113"/>
      <c r="AT1406" s="113"/>
      <c r="AU1406" s="113"/>
      <c r="AV1406" s="113"/>
    </row>
    <row r="1407" spans="4:48">
      <c r="D1407" s="113"/>
      <c r="E1407" s="113"/>
      <c r="F1407" s="113"/>
      <c r="G1407" s="113"/>
      <c r="H1407" s="113"/>
      <c r="I1407" s="113"/>
      <c r="J1407" s="113"/>
      <c r="K1407" s="113"/>
      <c r="L1407" s="113"/>
      <c r="M1407" s="113"/>
      <c r="Q1407" s="113"/>
      <c r="R1407" s="113"/>
      <c r="S1407" s="113"/>
      <c r="T1407" s="113"/>
      <c r="U1407" s="113"/>
      <c r="V1407" s="113"/>
      <c r="W1407" s="113"/>
      <c r="X1407" s="113"/>
      <c r="Y1407" s="113"/>
      <c r="Z1407" s="113"/>
      <c r="AD1407" s="113"/>
      <c r="AE1407" s="113"/>
      <c r="AF1407" s="113"/>
      <c r="AG1407" s="113"/>
      <c r="AH1407" s="113"/>
      <c r="AI1407" s="113"/>
      <c r="AJ1407" s="113"/>
      <c r="AK1407" s="113"/>
      <c r="AL1407" s="113"/>
      <c r="AM1407" s="113"/>
      <c r="AQ1407" s="113"/>
      <c r="AS1407" s="113"/>
      <c r="AT1407" s="113"/>
      <c r="AU1407" s="113"/>
      <c r="AV1407" s="113"/>
    </row>
    <row r="1408" spans="4:48">
      <c r="D1408" s="113"/>
      <c r="E1408" s="113"/>
      <c r="F1408" s="113"/>
      <c r="G1408" s="113"/>
      <c r="H1408" s="113"/>
      <c r="I1408" s="113"/>
      <c r="J1408" s="113"/>
      <c r="K1408" s="113"/>
      <c r="L1408" s="113"/>
      <c r="M1408" s="113"/>
      <c r="Q1408" s="113"/>
      <c r="R1408" s="113"/>
      <c r="S1408" s="113"/>
      <c r="T1408" s="113"/>
      <c r="U1408" s="113"/>
      <c r="V1408" s="113"/>
      <c r="W1408" s="113"/>
      <c r="X1408" s="113"/>
      <c r="Y1408" s="113"/>
      <c r="Z1408" s="113"/>
      <c r="AD1408" s="113"/>
      <c r="AE1408" s="113"/>
      <c r="AF1408" s="113"/>
      <c r="AG1408" s="113"/>
      <c r="AH1408" s="113"/>
      <c r="AI1408" s="113"/>
      <c r="AJ1408" s="113"/>
      <c r="AK1408" s="113"/>
      <c r="AL1408" s="113"/>
      <c r="AM1408" s="113"/>
      <c r="AQ1408" s="113"/>
      <c r="AS1408" s="113"/>
      <c r="AT1408" s="113"/>
      <c r="AU1408" s="113"/>
      <c r="AV1408" s="113"/>
    </row>
    <row r="1409" spans="4:48">
      <c r="D1409" s="113"/>
      <c r="E1409" s="113"/>
      <c r="F1409" s="113"/>
      <c r="G1409" s="113"/>
      <c r="H1409" s="113"/>
      <c r="I1409" s="113"/>
      <c r="J1409" s="113"/>
      <c r="K1409" s="113"/>
      <c r="L1409" s="113"/>
      <c r="M1409" s="113"/>
      <c r="Q1409" s="113"/>
      <c r="R1409" s="113"/>
      <c r="S1409" s="113"/>
      <c r="T1409" s="113"/>
      <c r="U1409" s="113"/>
      <c r="V1409" s="113"/>
      <c r="W1409" s="113"/>
      <c r="X1409" s="113"/>
      <c r="Y1409" s="113"/>
      <c r="Z1409" s="113"/>
      <c r="AD1409" s="113"/>
      <c r="AE1409" s="113"/>
      <c r="AF1409" s="113"/>
      <c r="AG1409" s="113"/>
      <c r="AH1409" s="113"/>
      <c r="AI1409" s="113"/>
      <c r="AJ1409" s="113"/>
      <c r="AK1409" s="113"/>
      <c r="AL1409" s="113"/>
      <c r="AM1409" s="113"/>
      <c r="AQ1409" s="113"/>
      <c r="AS1409" s="113"/>
      <c r="AT1409" s="113"/>
      <c r="AU1409" s="113"/>
      <c r="AV1409" s="113"/>
    </row>
    <row r="1410" spans="4:48">
      <c r="D1410" s="113"/>
      <c r="E1410" s="113"/>
      <c r="F1410" s="113"/>
      <c r="G1410" s="113"/>
      <c r="H1410" s="113"/>
      <c r="I1410" s="113"/>
      <c r="J1410" s="113"/>
      <c r="K1410" s="113"/>
      <c r="L1410" s="113"/>
      <c r="M1410" s="113"/>
      <c r="Q1410" s="113"/>
      <c r="R1410" s="113"/>
      <c r="S1410" s="113"/>
      <c r="T1410" s="113"/>
      <c r="U1410" s="113"/>
      <c r="V1410" s="113"/>
      <c r="W1410" s="113"/>
      <c r="X1410" s="113"/>
      <c r="Y1410" s="113"/>
      <c r="Z1410" s="113"/>
      <c r="AD1410" s="113"/>
      <c r="AE1410" s="113"/>
      <c r="AF1410" s="113"/>
      <c r="AG1410" s="113"/>
      <c r="AH1410" s="113"/>
      <c r="AI1410" s="113"/>
      <c r="AJ1410" s="113"/>
      <c r="AK1410" s="113"/>
      <c r="AL1410" s="113"/>
      <c r="AM1410" s="113"/>
      <c r="AQ1410" s="113"/>
      <c r="AS1410" s="113"/>
      <c r="AT1410" s="113"/>
      <c r="AU1410" s="113"/>
      <c r="AV1410" s="113"/>
    </row>
    <row r="1411" spans="4:48">
      <c r="D1411" s="113"/>
      <c r="E1411" s="113"/>
      <c r="F1411" s="113"/>
      <c r="G1411" s="113"/>
      <c r="H1411" s="113"/>
      <c r="I1411" s="113"/>
      <c r="J1411" s="113"/>
      <c r="K1411" s="113"/>
      <c r="L1411" s="113"/>
      <c r="M1411" s="113"/>
      <c r="Q1411" s="113"/>
      <c r="R1411" s="113"/>
      <c r="S1411" s="113"/>
      <c r="T1411" s="113"/>
      <c r="U1411" s="113"/>
      <c r="V1411" s="113"/>
      <c r="W1411" s="113"/>
      <c r="X1411" s="113"/>
      <c r="Y1411" s="113"/>
      <c r="Z1411" s="113"/>
      <c r="AD1411" s="113"/>
      <c r="AE1411" s="113"/>
      <c r="AF1411" s="113"/>
      <c r="AG1411" s="113"/>
      <c r="AH1411" s="113"/>
      <c r="AI1411" s="113"/>
      <c r="AJ1411" s="113"/>
      <c r="AK1411" s="113"/>
      <c r="AL1411" s="113"/>
      <c r="AM1411" s="113"/>
      <c r="AQ1411" s="113"/>
      <c r="AS1411" s="113"/>
      <c r="AT1411" s="113"/>
      <c r="AU1411" s="113"/>
      <c r="AV1411" s="113"/>
    </row>
    <row r="1412" spans="4:48">
      <c r="D1412" s="113"/>
      <c r="E1412" s="113"/>
      <c r="F1412" s="113"/>
      <c r="G1412" s="113"/>
      <c r="H1412" s="113"/>
      <c r="I1412" s="113"/>
      <c r="J1412" s="113"/>
      <c r="K1412" s="113"/>
      <c r="L1412" s="113"/>
      <c r="M1412" s="113"/>
      <c r="Q1412" s="113"/>
      <c r="R1412" s="113"/>
      <c r="S1412" s="113"/>
      <c r="T1412" s="113"/>
      <c r="U1412" s="113"/>
      <c r="V1412" s="113"/>
      <c r="W1412" s="113"/>
      <c r="X1412" s="113"/>
      <c r="Y1412" s="113"/>
      <c r="Z1412" s="113"/>
      <c r="AD1412" s="113"/>
      <c r="AE1412" s="113"/>
      <c r="AF1412" s="113"/>
      <c r="AG1412" s="113"/>
      <c r="AH1412" s="113"/>
      <c r="AI1412" s="113"/>
      <c r="AJ1412" s="113"/>
      <c r="AK1412" s="113"/>
      <c r="AL1412" s="113"/>
      <c r="AM1412" s="113"/>
      <c r="AQ1412" s="113"/>
      <c r="AS1412" s="113"/>
      <c r="AT1412" s="113"/>
      <c r="AU1412" s="113"/>
      <c r="AV1412" s="113"/>
    </row>
    <row r="1413" spans="4:48">
      <c r="D1413" s="113"/>
      <c r="E1413" s="113"/>
      <c r="F1413" s="113"/>
      <c r="G1413" s="113"/>
      <c r="H1413" s="113"/>
      <c r="I1413" s="113"/>
      <c r="J1413" s="113"/>
      <c r="K1413" s="113"/>
      <c r="L1413" s="113"/>
      <c r="M1413" s="113"/>
      <c r="Q1413" s="113"/>
      <c r="R1413" s="113"/>
      <c r="S1413" s="113"/>
      <c r="T1413" s="113"/>
      <c r="U1413" s="113"/>
      <c r="V1413" s="113"/>
      <c r="W1413" s="113"/>
      <c r="X1413" s="113"/>
      <c r="Y1413" s="113"/>
      <c r="Z1413" s="113"/>
      <c r="AD1413" s="113"/>
      <c r="AE1413" s="113"/>
      <c r="AF1413" s="113"/>
      <c r="AG1413" s="113"/>
      <c r="AH1413" s="113"/>
      <c r="AI1413" s="113"/>
      <c r="AJ1413" s="113"/>
      <c r="AK1413" s="113"/>
      <c r="AL1413" s="113"/>
      <c r="AM1413" s="113"/>
      <c r="AQ1413" s="113"/>
      <c r="AS1413" s="113"/>
      <c r="AT1413" s="113"/>
      <c r="AU1413" s="113"/>
      <c r="AV1413" s="113"/>
    </row>
    <row r="1414" spans="4:48">
      <c r="D1414" s="113"/>
      <c r="E1414" s="113"/>
      <c r="F1414" s="113"/>
      <c r="G1414" s="113"/>
      <c r="H1414" s="113"/>
      <c r="I1414" s="113"/>
      <c r="J1414" s="113"/>
      <c r="K1414" s="113"/>
      <c r="L1414" s="113"/>
      <c r="M1414" s="113"/>
      <c r="Q1414" s="113"/>
      <c r="R1414" s="113"/>
      <c r="S1414" s="113"/>
      <c r="T1414" s="113"/>
      <c r="U1414" s="113"/>
      <c r="V1414" s="113"/>
      <c r="W1414" s="113"/>
      <c r="X1414" s="113"/>
      <c r="Y1414" s="113"/>
      <c r="Z1414" s="113"/>
      <c r="AD1414" s="113"/>
      <c r="AE1414" s="113"/>
      <c r="AF1414" s="113"/>
      <c r="AG1414" s="113"/>
      <c r="AH1414" s="113"/>
      <c r="AI1414" s="113"/>
      <c r="AJ1414" s="113"/>
      <c r="AK1414" s="113"/>
      <c r="AL1414" s="113"/>
      <c r="AM1414" s="113"/>
      <c r="AQ1414" s="113"/>
      <c r="AS1414" s="113"/>
      <c r="AT1414" s="113"/>
      <c r="AU1414" s="113"/>
      <c r="AV1414" s="113"/>
    </row>
    <row r="1415" spans="4:48">
      <c r="D1415" s="113"/>
      <c r="E1415" s="113"/>
      <c r="F1415" s="113"/>
      <c r="G1415" s="113"/>
      <c r="H1415" s="113"/>
      <c r="I1415" s="113"/>
      <c r="J1415" s="113"/>
      <c r="K1415" s="113"/>
      <c r="L1415" s="113"/>
      <c r="M1415" s="113"/>
      <c r="Q1415" s="113"/>
      <c r="R1415" s="113"/>
      <c r="S1415" s="113"/>
      <c r="T1415" s="113"/>
      <c r="U1415" s="113"/>
      <c r="V1415" s="113"/>
      <c r="W1415" s="113"/>
      <c r="X1415" s="113"/>
      <c r="Y1415" s="113"/>
      <c r="Z1415" s="113"/>
      <c r="AD1415" s="113"/>
      <c r="AE1415" s="113"/>
      <c r="AF1415" s="113"/>
      <c r="AG1415" s="113"/>
      <c r="AH1415" s="113"/>
      <c r="AI1415" s="113"/>
      <c r="AJ1415" s="113"/>
      <c r="AK1415" s="113"/>
      <c r="AL1415" s="113"/>
      <c r="AM1415" s="113"/>
      <c r="AQ1415" s="113"/>
      <c r="AS1415" s="113"/>
      <c r="AT1415" s="113"/>
      <c r="AU1415" s="113"/>
      <c r="AV1415" s="113"/>
    </row>
    <row r="1416" spans="4:48">
      <c r="D1416" s="113"/>
      <c r="E1416" s="113"/>
      <c r="F1416" s="113"/>
      <c r="G1416" s="113"/>
      <c r="H1416" s="113"/>
      <c r="I1416" s="113"/>
      <c r="J1416" s="113"/>
      <c r="K1416" s="113"/>
      <c r="L1416" s="113"/>
      <c r="M1416" s="113"/>
      <c r="Q1416" s="113"/>
      <c r="R1416" s="113"/>
      <c r="S1416" s="113"/>
      <c r="T1416" s="113"/>
      <c r="U1416" s="113"/>
      <c r="V1416" s="113"/>
      <c r="W1416" s="113"/>
      <c r="X1416" s="113"/>
      <c r="Y1416" s="113"/>
      <c r="Z1416" s="113"/>
      <c r="AD1416" s="113"/>
      <c r="AE1416" s="113"/>
      <c r="AF1416" s="113"/>
      <c r="AG1416" s="113"/>
      <c r="AH1416" s="113"/>
      <c r="AI1416" s="113"/>
      <c r="AJ1416" s="113"/>
      <c r="AK1416" s="113"/>
      <c r="AL1416" s="113"/>
      <c r="AM1416" s="113"/>
      <c r="AQ1416" s="113"/>
      <c r="AS1416" s="113"/>
      <c r="AT1416" s="113"/>
      <c r="AU1416" s="113"/>
      <c r="AV1416" s="113"/>
    </row>
    <row r="1417" spans="4:48">
      <c r="D1417" s="113"/>
      <c r="E1417" s="113"/>
      <c r="F1417" s="113"/>
      <c r="G1417" s="113"/>
      <c r="H1417" s="113"/>
      <c r="I1417" s="113"/>
      <c r="J1417" s="113"/>
      <c r="K1417" s="113"/>
      <c r="L1417" s="113"/>
      <c r="M1417" s="113"/>
      <c r="Q1417" s="113"/>
      <c r="R1417" s="113"/>
      <c r="S1417" s="113"/>
      <c r="T1417" s="113"/>
      <c r="U1417" s="113"/>
      <c r="V1417" s="113"/>
      <c r="W1417" s="113"/>
      <c r="X1417" s="113"/>
      <c r="Y1417" s="113"/>
      <c r="Z1417" s="113"/>
      <c r="AD1417" s="113"/>
      <c r="AE1417" s="113"/>
      <c r="AF1417" s="113"/>
      <c r="AG1417" s="113"/>
      <c r="AH1417" s="113"/>
      <c r="AI1417" s="113"/>
      <c r="AJ1417" s="113"/>
      <c r="AK1417" s="113"/>
      <c r="AL1417" s="113"/>
      <c r="AM1417" s="113"/>
      <c r="AQ1417" s="113"/>
      <c r="AS1417" s="113"/>
      <c r="AT1417" s="113"/>
      <c r="AU1417" s="113"/>
      <c r="AV1417" s="113"/>
    </row>
    <row r="1418" spans="4:48">
      <c r="D1418" s="113"/>
      <c r="E1418" s="113"/>
      <c r="F1418" s="113"/>
      <c r="G1418" s="113"/>
      <c r="H1418" s="113"/>
      <c r="I1418" s="113"/>
      <c r="J1418" s="113"/>
      <c r="K1418" s="113"/>
      <c r="L1418" s="113"/>
      <c r="M1418" s="113"/>
      <c r="Q1418" s="113"/>
      <c r="R1418" s="113"/>
      <c r="S1418" s="113"/>
      <c r="T1418" s="113"/>
      <c r="U1418" s="113"/>
      <c r="V1418" s="113"/>
      <c r="W1418" s="113"/>
      <c r="X1418" s="113"/>
      <c r="Y1418" s="113"/>
      <c r="Z1418" s="113"/>
      <c r="AD1418" s="113"/>
      <c r="AE1418" s="113"/>
      <c r="AF1418" s="113"/>
      <c r="AG1418" s="113"/>
      <c r="AH1418" s="113"/>
      <c r="AI1418" s="113"/>
      <c r="AJ1418" s="113"/>
      <c r="AK1418" s="113"/>
      <c r="AL1418" s="113"/>
      <c r="AM1418" s="113"/>
      <c r="AQ1418" s="113"/>
      <c r="AS1418" s="113"/>
      <c r="AT1418" s="113"/>
      <c r="AU1418" s="113"/>
      <c r="AV1418" s="113"/>
    </row>
    <row r="1419" spans="4:48">
      <c r="D1419" s="113"/>
      <c r="E1419" s="113"/>
      <c r="F1419" s="113"/>
      <c r="G1419" s="113"/>
      <c r="H1419" s="113"/>
      <c r="I1419" s="113"/>
      <c r="J1419" s="113"/>
      <c r="K1419" s="113"/>
      <c r="L1419" s="113"/>
      <c r="M1419" s="113"/>
      <c r="Q1419" s="113"/>
      <c r="R1419" s="113"/>
      <c r="S1419" s="113"/>
      <c r="T1419" s="113"/>
      <c r="U1419" s="113"/>
      <c r="V1419" s="113"/>
      <c r="W1419" s="113"/>
      <c r="X1419" s="113"/>
      <c r="Y1419" s="113"/>
      <c r="Z1419" s="113"/>
      <c r="AD1419" s="113"/>
      <c r="AE1419" s="113"/>
      <c r="AF1419" s="113"/>
      <c r="AG1419" s="113"/>
      <c r="AH1419" s="113"/>
      <c r="AI1419" s="113"/>
      <c r="AJ1419" s="113"/>
      <c r="AK1419" s="113"/>
      <c r="AL1419" s="113"/>
      <c r="AM1419" s="113"/>
      <c r="AQ1419" s="113"/>
      <c r="AS1419" s="113"/>
      <c r="AT1419" s="113"/>
      <c r="AU1419" s="113"/>
      <c r="AV1419" s="113"/>
    </row>
    <row r="1420" spans="4:48">
      <c r="D1420" s="113"/>
      <c r="E1420" s="113"/>
      <c r="F1420" s="113"/>
      <c r="G1420" s="113"/>
      <c r="H1420" s="113"/>
      <c r="I1420" s="113"/>
      <c r="J1420" s="113"/>
      <c r="K1420" s="113"/>
      <c r="L1420" s="113"/>
      <c r="M1420" s="113"/>
      <c r="Q1420" s="113"/>
      <c r="R1420" s="113"/>
      <c r="S1420" s="113"/>
      <c r="T1420" s="113"/>
      <c r="U1420" s="113"/>
      <c r="V1420" s="113"/>
      <c r="W1420" s="113"/>
      <c r="X1420" s="113"/>
      <c r="Y1420" s="113"/>
      <c r="Z1420" s="113"/>
      <c r="AD1420" s="113"/>
      <c r="AE1420" s="113"/>
      <c r="AF1420" s="113"/>
      <c r="AG1420" s="113"/>
      <c r="AH1420" s="113"/>
      <c r="AI1420" s="113"/>
      <c r="AJ1420" s="113"/>
      <c r="AK1420" s="113"/>
      <c r="AL1420" s="113"/>
      <c r="AM1420" s="113"/>
      <c r="AQ1420" s="113"/>
      <c r="AS1420" s="113"/>
      <c r="AT1420" s="113"/>
      <c r="AU1420" s="113"/>
      <c r="AV1420" s="113"/>
    </row>
    <row r="1421" spans="4:48">
      <c r="D1421" s="113"/>
      <c r="E1421" s="113"/>
      <c r="F1421" s="113"/>
      <c r="G1421" s="113"/>
      <c r="H1421" s="113"/>
      <c r="I1421" s="113"/>
      <c r="J1421" s="113"/>
      <c r="K1421" s="113"/>
      <c r="L1421" s="113"/>
      <c r="M1421" s="113"/>
      <c r="Q1421" s="113"/>
      <c r="R1421" s="113"/>
      <c r="S1421" s="113"/>
      <c r="T1421" s="113"/>
      <c r="U1421" s="113"/>
      <c r="V1421" s="113"/>
      <c r="W1421" s="113"/>
      <c r="X1421" s="113"/>
      <c r="Y1421" s="113"/>
      <c r="Z1421" s="113"/>
      <c r="AD1421" s="113"/>
      <c r="AE1421" s="113"/>
      <c r="AF1421" s="113"/>
      <c r="AG1421" s="113"/>
      <c r="AH1421" s="113"/>
      <c r="AI1421" s="113"/>
      <c r="AJ1421" s="113"/>
      <c r="AK1421" s="113"/>
      <c r="AL1421" s="113"/>
      <c r="AM1421" s="113"/>
      <c r="AQ1421" s="113"/>
      <c r="AS1421" s="113"/>
      <c r="AT1421" s="113"/>
      <c r="AU1421" s="113"/>
      <c r="AV1421" s="113"/>
    </row>
    <row r="1422" spans="4:48">
      <c r="D1422" s="113"/>
      <c r="E1422" s="113"/>
      <c r="F1422" s="113"/>
      <c r="G1422" s="113"/>
      <c r="H1422" s="113"/>
      <c r="I1422" s="113"/>
      <c r="J1422" s="113"/>
      <c r="K1422" s="113"/>
      <c r="L1422" s="113"/>
      <c r="M1422" s="113"/>
      <c r="Q1422" s="113"/>
      <c r="R1422" s="113"/>
      <c r="S1422" s="113"/>
      <c r="T1422" s="113"/>
      <c r="U1422" s="113"/>
      <c r="V1422" s="113"/>
      <c r="W1422" s="113"/>
      <c r="X1422" s="113"/>
      <c r="Y1422" s="113"/>
      <c r="Z1422" s="113"/>
      <c r="AD1422" s="113"/>
      <c r="AE1422" s="113"/>
      <c r="AF1422" s="113"/>
      <c r="AG1422" s="113"/>
      <c r="AH1422" s="113"/>
      <c r="AI1422" s="113"/>
      <c r="AJ1422" s="113"/>
      <c r="AK1422" s="113"/>
      <c r="AL1422" s="113"/>
      <c r="AM1422" s="113"/>
      <c r="AQ1422" s="113"/>
      <c r="AS1422" s="113"/>
      <c r="AT1422" s="113"/>
      <c r="AU1422" s="113"/>
      <c r="AV1422" s="113"/>
    </row>
    <row r="1423" spans="4:48">
      <c r="D1423" s="113"/>
      <c r="E1423" s="113"/>
      <c r="F1423" s="113"/>
      <c r="G1423" s="113"/>
      <c r="H1423" s="113"/>
      <c r="I1423" s="113"/>
      <c r="J1423" s="113"/>
      <c r="K1423" s="113"/>
      <c r="L1423" s="113"/>
      <c r="M1423" s="113"/>
      <c r="Q1423" s="113"/>
      <c r="R1423" s="113"/>
      <c r="S1423" s="113"/>
      <c r="T1423" s="113"/>
      <c r="U1423" s="113"/>
      <c r="V1423" s="113"/>
      <c r="W1423" s="113"/>
      <c r="X1423" s="113"/>
      <c r="Y1423" s="113"/>
      <c r="Z1423" s="113"/>
      <c r="AD1423" s="113"/>
      <c r="AE1423" s="113"/>
      <c r="AF1423" s="113"/>
      <c r="AG1423" s="113"/>
      <c r="AH1423" s="113"/>
      <c r="AI1423" s="113"/>
      <c r="AJ1423" s="113"/>
      <c r="AK1423" s="113"/>
      <c r="AL1423" s="113"/>
      <c r="AM1423" s="113"/>
      <c r="AQ1423" s="113"/>
      <c r="AS1423" s="113"/>
      <c r="AT1423" s="113"/>
      <c r="AU1423" s="113"/>
      <c r="AV1423" s="113"/>
    </row>
    <row r="1424" spans="4:48">
      <c r="D1424" s="113"/>
      <c r="E1424" s="113"/>
      <c r="F1424" s="113"/>
      <c r="G1424" s="113"/>
      <c r="H1424" s="113"/>
      <c r="I1424" s="113"/>
      <c r="J1424" s="113"/>
      <c r="K1424" s="113"/>
      <c r="L1424" s="113"/>
      <c r="M1424" s="113"/>
      <c r="Q1424" s="113"/>
      <c r="R1424" s="113"/>
      <c r="S1424" s="113"/>
      <c r="T1424" s="113"/>
      <c r="U1424" s="113"/>
      <c r="V1424" s="113"/>
      <c r="W1424" s="113"/>
      <c r="X1424" s="113"/>
      <c r="Y1424" s="113"/>
      <c r="Z1424" s="113"/>
      <c r="AD1424" s="113"/>
      <c r="AE1424" s="113"/>
      <c r="AF1424" s="113"/>
      <c r="AG1424" s="113"/>
      <c r="AH1424" s="113"/>
      <c r="AI1424" s="113"/>
      <c r="AJ1424" s="113"/>
      <c r="AK1424" s="113"/>
      <c r="AL1424" s="113"/>
      <c r="AM1424" s="113"/>
      <c r="AQ1424" s="113"/>
      <c r="AS1424" s="113"/>
      <c r="AT1424" s="113"/>
      <c r="AU1424" s="113"/>
      <c r="AV1424" s="113"/>
    </row>
    <row r="1425" spans="4:48">
      <c r="D1425" s="113"/>
      <c r="E1425" s="113"/>
      <c r="F1425" s="113"/>
      <c r="G1425" s="113"/>
      <c r="H1425" s="113"/>
      <c r="I1425" s="113"/>
      <c r="J1425" s="113"/>
      <c r="K1425" s="113"/>
      <c r="L1425" s="113"/>
      <c r="M1425" s="113"/>
      <c r="Q1425" s="113"/>
      <c r="R1425" s="113"/>
      <c r="S1425" s="113"/>
      <c r="T1425" s="113"/>
      <c r="U1425" s="113"/>
      <c r="V1425" s="113"/>
      <c r="W1425" s="113"/>
      <c r="X1425" s="113"/>
      <c r="Y1425" s="113"/>
      <c r="Z1425" s="113"/>
      <c r="AD1425" s="113"/>
      <c r="AE1425" s="113"/>
      <c r="AF1425" s="113"/>
      <c r="AG1425" s="113"/>
      <c r="AH1425" s="113"/>
      <c r="AI1425" s="113"/>
      <c r="AJ1425" s="113"/>
      <c r="AK1425" s="113"/>
      <c r="AL1425" s="113"/>
      <c r="AM1425" s="113"/>
      <c r="AQ1425" s="113"/>
      <c r="AS1425" s="113"/>
      <c r="AT1425" s="113"/>
      <c r="AU1425" s="113"/>
      <c r="AV1425" s="113"/>
    </row>
    <row r="1426" spans="4:48">
      <c r="D1426" s="113"/>
      <c r="E1426" s="113"/>
      <c r="F1426" s="113"/>
      <c r="G1426" s="113"/>
      <c r="H1426" s="113"/>
      <c r="I1426" s="113"/>
      <c r="J1426" s="113"/>
      <c r="K1426" s="113"/>
      <c r="L1426" s="113"/>
      <c r="M1426" s="113"/>
      <c r="Q1426" s="113"/>
      <c r="R1426" s="113"/>
      <c r="S1426" s="113"/>
      <c r="T1426" s="113"/>
      <c r="U1426" s="113"/>
      <c r="V1426" s="113"/>
      <c r="W1426" s="113"/>
      <c r="X1426" s="113"/>
      <c r="Y1426" s="113"/>
      <c r="Z1426" s="113"/>
      <c r="AD1426" s="113"/>
      <c r="AE1426" s="113"/>
      <c r="AF1426" s="113"/>
      <c r="AG1426" s="113"/>
      <c r="AH1426" s="113"/>
      <c r="AI1426" s="113"/>
      <c r="AJ1426" s="113"/>
      <c r="AK1426" s="113"/>
      <c r="AL1426" s="113"/>
      <c r="AM1426" s="113"/>
      <c r="AQ1426" s="113"/>
      <c r="AS1426" s="113"/>
      <c r="AT1426" s="113"/>
      <c r="AU1426" s="113"/>
      <c r="AV1426" s="113"/>
    </row>
    <row r="1427" spans="4:48">
      <c r="D1427" s="113"/>
      <c r="E1427" s="113"/>
      <c r="F1427" s="113"/>
      <c r="G1427" s="113"/>
      <c r="H1427" s="113"/>
      <c r="I1427" s="113"/>
      <c r="J1427" s="113"/>
      <c r="K1427" s="113"/>
      <c r="L1427" s="113"/>
      <c r="M1427" s="113"/>
      <c r="Q1427" s="113"/>
      <c r="R1427" s="113"/>
      <c r="S1427" s="113"/>
      <c r="T1427" s="113"/>
      <c r="U1427" s="113"/>
      <c r="V1427" s="113"/>
      <c r="W1427" s="113"/>
      <c r="X1427" s="113"/>
      <c r="Y1427" s="113"/>
      <c r="Z1427" s="113"/>
      <c r="AD1427" s="113"/>
      <c r="AE1427" s="113"/>
      <c r="AF1427" s="113"/>
      <c r="AG1427" s="113"/>
      <c r="AH1427" s="113"/>
      <c r="AI1427" s="113"/>
      <c r="AJ1427" s="113"/>
      <c r="AK1427" s="113"/>
      <c r="AL1427" s="113"/>
      <c r="AM1427" s="113"/>
      <c r="AQ1427" s="113"/>
      <c r="AS1427" s="113"/>
      <c r="AT1427" s="113"/>
      <c r="AU1427" s="113"/>
      <c r="AV1427" s="113"/>
    </row>
    <row r="1428" spans="4:48">
      <c r="D1428" s="113"/>
      <c r="E1428" s="113"/>
      <c r="F1428" s="113"/>
      <c r="G1428" s="113"/>
      <c r="H1428" s="113"/>
      <c r="I1428" s="113"/>
      <c r="J1428" s="113"/>
      <c r="K1428" s="113"/>
      <c r="L1428" s="113"/>
      <c r="M1428" s="113"/>
      <c r="Q1428" s="113"/>
      <c r="R1428" s="113"/>
      <c r="S1428" s="113"/>
      <c r="T1428" s="113"/>
      <c r="U1428" s="113"/>
      <c r="V1428" s="113"/>
      <c r="W1428" s="113"/>
      <c r="X1428" s="113"/>
      <c r="Y1428" s="113"/>
      <c r="Z1428" s="113"/>
      <c r="AD1428" s="113"/>
      <c r="AE1428" s="113"/>
      <c r="AF1428" s="113"/>
      <c r="AG1428" s="113"/>
      <c r="AH1428" s="113"/>
      <c r="AI1428" s="113"/>
      <c r="AJ1428" s="113"/>
      <c r="AK1428" s="113"/>
      <c r="AL1428" s="113"/>
      <c r="AM1428" s="113"/>
      <c r="AQ1428" s="113"/>
      <c r="AS1428" s="113"/>
      <c r="AT1428" s="113"/>
      <c r="AU1428" s="113"/>
      <c r="AV1428" s="113"/>
    </row>
    <row r="1429" spans="4:48">
      <c r="D1429" s="113"/>
      <c r="E1429" s="113"/>
      <c r="F1429" s="113"/>
      <c r="G1429" s="113"/>
      <c r="H1429" s="113"/>
      <c r="I1429" s="113"/>
      <c r="J1429" s="113"/>
      <c r="K1429" s="113"/>
      <c r="L1429" s="113"/>
      <c r="M1429" s="113"/>
      <c r="Q1429" s="113"/>
      <c r="R1429" s="113"/>
      <c r="S1429" s="113"/>
      <c r="T1429" s="113"/>
      <c r="U1429" s="113"/>
      <c r="V1429" s="113"/>
      <c r="W1429" s="113"/>
      <c r="X1429" s="113"/>
      <c r="Y1429" s="113"/>
      <c r="Z1429" s="113"/>
      <c r="AD1429" s="113"/>
      <c r="AE1429" s="113"/>
      <c r="AF1429" s="113"/>
      <c r="AG1429" s="113"/>
      <c r="AH1429" s="113"/>
      <c r="AI1429" s="113"/>
      <c r="AJ1429" s="113"/>
      <c r="AK1429" s="113"/>
      <c r="AL1429" s="113"/>
      <c r="AM1429" s="113"/>
      <c r="AQ1429" s="113"/>
      <c r="AS1429" s="113"/>
      <c r="AT1429" s="113"/>
      <c r="AU1429" s="113"/>
      <c r="AV1429" s="113"/>
    </row>
    <row r="1430" spans="4:48">
      <c r="D1430" s="113"/>
      <c r="E1430" s="113"/>
      <c r="F1430" s="113"/>
      <c r="G1430" s="113"/>
      <c r="H1430" s="113"/>
      <c r="I1430" s="113"/>
      <c r="J1430" s="113"/>
      <c r="K1430" s="113"/>
      <c r="L1430" s="113"/>
      <c r="M1430" s="113"/>
      <c r="Q1430" s="113"/>
      <c r="R1430" s="113"/>
      <c r="S1430" s="113"/>
      <c r="T1430" s="113"/>
      <c r="U1430" s="113"/>
      <c r="V1430" s="113"/>
      <c r="W1430" s="113"/>
      <c r="X1430" s="113"/>
      <c r="Y1430" s="113"/>
      <c r="Z1430" s="113"/>
      <c r="AD1430" s="113"/>
      <c r="AE1430" s="113"/>
      <c r="AF1430" s="113"/>
      <c r="AG1430" s="113"/>
      <c r="AH1430" s="113"/>
      <c r="AI1430" s="113"/>
      <c r="AJ1430" s="113"/>
      <c r="AK1430" s="113"/>
      <c r="AL1430" s="113"/>
      <c r="AM1430" s="113"/>
      <c r="AQ1430" s="113"/>
      <c r="AS1430" s="113"/>
      <c r="AT1430" s="113"/>
      <c r="AU1430" s="113"/>
      <c r="AV1430" s="113"/>
    </row>
    <row r="1431" spans="4:48">
      <c r="D1431" s="113"/>
      <c r="E1431" s="113"/>
      <c r="F1431" s="113"/>
      <c r="G1431" s="113"/>
      <c r="H1431" s="113"/>
      <c r="I1431" s="113"/>
      <c r="J1431" s="113"/>
      <c r="K1431" s="113"/>
      <c r="L1431" s="113"/>
      <c r="M1431" s="113"/>
      <c r="Q1431" s="113"/>
      <c r="R1431" s="113"/>
      <c r="S1431" s="113"/>
      <c r="T1431" s="113"/>
      <c r="U1431" s="113"/>
      <c r="V1431" s="113"/>
      <c r="W1431" s="113"/>
      <c r="X1431" s="113"/>
      <c r="Y1431" s="113"/>
      <c r="Z1431" s="113"/>
      <c r="AD1431" s="113"/>
      <c r="AE1431" s="113"/>
      <c r="AF1431" s="113"/>
      <c r="AG1431" s="113"/>
      <c r="AH1431" s="113"/>
      <c r="AI1431" s="113"/>
      <c r="AJ1431" s="113"/>
      <c r="AK1431" s="113"/>
      <c r="AL1431" s="113"/>
      <c r="AM1431" s="113"/>
      <c r="AQ1431" s="113"/>
      <c r="AS1431" s="113"/>
      <c r="AT1431" s="113"/>
      <c r="AU1431" s="113"/>
      <c r="AV1431" s="113"/>
    </row>
    <row r="1432" spans="4:48">
      <c r="D1432" s="113"/>
      <c r="E1432" s="113"/>
      <c r="F1432" s="113"/>
      <c r="G1432" s="113"/>
      <c r="H1432" s="113"/>
      <c r="I1432" s="113"/>
      <c r="J1432" s="113"/>
      <c r="K1432" s="113"/>
      <c r="L1432" s="113"/>
      <c r="M1432" s="113"/>
      <c r="Q1432" s="113"/>
      <c r="R1432" s="113"/>
      <c r="S1432" s="113"/>
      <c r="T1432" s="113"/>
      <c r="U1432" s="113"/>
      <c r="V1432" s="113"/>
      <c r="W1432" s="113"/>
      <c r="X1432" s="113"/>
      <c r="Y1432" s="113"/>
      <c r="Z1432" s="113"/>
      <c r="AD1432" s="113"/>
      <c r="AE1432" s="113"/>
      <c r="AF1432" s="113"/>
      <c r="AG1432" s="113"/>
      <c r="AH1432" s="113"/>
      <c r="AI1432" s="113"/>
      <c r="AJ1432" s="113"/>
      <c r="AK1432" s="113"/>
      <c r="AL1432" s="113"/>
      <c r="AM1432" s="113"/>
      <c r="AQ1432" s="113"/>
      <c r="AS1432" s="113"/>
      <c r="AT1432" s="113"/>
      <c r="AU1432" s="113"/>
      <c r="AV1432" s="113"/>
    </row>
    <row r="1433" spans="4:48">
      <c r="D1433" s="113"/>
      <c r="E1433" s="113"/>
      <c r="F1433" s="113"/>
      <c r="G1433" s="113"/>
      <c r="H1433" s="113"/>
      <c r="I1433" s="113"/>
      <c r="J1433" s="113"/>
      <c r="K1433" s="113"/>
      <c r="L1433" s="113"/>
      <c r="M1433" s="113"/>
      <c r="Q1433" s="113"/>
      <c r="R1433" s="113"/>
      <c r="S1433" s="113"/>
      <c r="T1433" s="113"/>
      <c r="U1433" s="113"/>
      <c r="V1433" s="113"/>
      <c r="W1433" s="113"/>
      <c r="X1433" s="113"/>
      <c r="Y1433" s="113"/>
      <c r="Z1433" s="113"/>
      <c r="AD1433" s="113"/>
      <c r="AE1433" s="113"/>
      <c r="AF1433" s="113"/>
      <c r="AG1433" s="113"/>
      <c r="AH1433" s="113"/>
      <c r="AI1433" s="113"/>
      <c r="AJ1433" s="113"/>
      <c r="AK1433" s="113"/>
      <c r="AL1433" s="113"/>
      <c r="AM1433" s="113"/>
      <c r="AQ1433" s="113"/>
      <c r="AS1433" s="113"/>
      <c r="AT1433" s="113"/>
      <c r="AU1433" s="113"/>
      <c r="AV1433" s="113"/>
    </row>
    <row r="1434" spans="4:48">
      <c r="D1434" s="113"/>
      <c r="E1434" s="113"/>
      <c r="F1434" s="113"/>
      <c r="G1434" s="113"/>
      <c r="H1434" s="113"/>
      <c r="I1434" s="113"/>
      <c r="J1434" s="113"/>
      <c r="K1434" s="113"/>
      <c r="L1434" s="113"/>
      <c r="M1434" s="113"/>
      <c r="Q1434" s="113"/>
      <c r="R1434" s="113"/>
      <c r="S1434" s="113"/>
      <c r="T1434" s="113"/>
      <c r="U1434" s="113"/>
      <c r="V1434" s="113"/>
      <c r="W1434" s="113"/>
      <c r="X1434" s="113"/>
      <c r="Y1434" s="113"/>
      <c r="Z1434" s="113"/>
      <c r="AD1434" s="113"/>
      <c r="AE1434" s="113"/>
      <c r="AF1434" s="113"/>
      <c r="AG1434" s="113"/>
      <c r="AH1434" s="113"/>
      <c r="AI1434" s="113"/>
      <c r="AJ1434" s="113"/>
      <c r="AK1434" s="113"/>
      <c r="AL1434" s="113"/>
      <c r="AM1434" s="113"/>
      <c r="AQ1434" s="113"/>
      <c r="AS1434" s="113"/>
      <c r="AT1434" s="113"/>
      <c r="AU1434" s="113"/>
      <c r="AV1434" s="113"/>
    </row>
    <row r="1435" spans="4:48">
      <c r="D1435" s="113"/>
      <c r="E1435" s="113"/>
      <c r="F1435" s="113"/>
      <c r="G1435" s="113"/>
      <c r="H1435" s="113"/>
      <c r="I1435" s="113"/>
      <c r="J1435" s="113"/>
      <c r="K1435" s="113"/>
      <c r="L1435" s="113"/>
      <c r="M1435" s="113"/>
      <c r="Q1435" s="113"/>
      <c r="R1435" s="113"/>
      <c r="S1435" s="113"/>
      <c r="T1435" s="113"/>
      <c r="U1435" s="113"/>
      <c r="V1435" s="113"/>
      <c r="W1435" s="113"/>
      <c r="X1435" s="113"/>
      <c r="Y1435" s="113"/>
      <c r="Z1435" s="113"/>
      <c r="AD1435" s="113"/>
      <c r="AE1435" s="113"/>
      <c r="AF1435" s="113"/>
      <c r="AG1435" s="113"/>
      <c r="AH1435" s="113"/>
      <c r="AI1435" s="113"/>
      <c r="AJ1435" s="113"/>
      <c r="AK1435" s="113"/>
      <c r="AL1435" s="113"/>
      <c r="AM1435" s="113"/>
      <c r="AQ1435" s="113"/>
      <c r="AS1435" s="113"/>
      <c r="AT1435" s="113"/>
      <c r="AU1435" s="113"/>
      <c r="AV1435" s="113"/>
    </row>
    <row r="1436" spans="4:48">
      <c r="D1436" s="113"/>
      <c r="E1436" s="113"/>
      <c r="F1436" s="113"/>
      <c r="G1436" s="113"/>
      <c r="H1436" s="113"/>
      <c r="I1436" s="113"/>
      <c r="J1436" s="113"/>
      <c r="K1436" s="113"/>
      <c r="L1436" s="113"/>
      <c r="M1436" s="113"/>
      <c r="Q1436" s="113"/>
      <c r="R1436" s="113"/>
      <c r="S1436" s="113"/>
      <c r="T1436" s="113"/>
      <c r="U1436" s="113"/>
      <c r="V1436" s="113"/>
      <c r="W1436" s="113"/>
      <c r="X1436" s="113"/>
      <c r="Y1436" s="113"/>
      <c r="Z1436" s="113"/>
      <c r="AD1436" s="113"/>
      <c r="AE1436" s="113"/>
      <c r="AF1436" s="113"/>
      <c r="AG1436" s="113"/>
      <c r="AH1436" s="113"/>
      <c r="AI1436" s="113"/>
      <c r="AJ1436" s="113"/>
      <c r="AK1436" s="113"/>
      <c r="AL1436" s="113"/>
      <c r="AM1436" s="113"/>
      <c r="AQ1436" s="113"/>
      <c r="AS1436" s="113"/>
      <c r="AT1436" s="113"/>
      <c r="AU1436" s="113"/>
      <c r="AV1436" s="113"/>
    </row>
    <row r="1437" spans="4:48">
      <c r="D1437" s="113"/>
      <c r="E1437" s="113"/>
      <c r="F1437" s="113"/>
      <c r="G1437" s="113"/>
      <c r="H1437" s="113"/>
      <c r="I1437" s="113"/>
      <c r="J1437" s="113"/>
      <c r="K1437" s="113"/>
      <c r="L1437" s="113"/>
      <c r="M1437" s="113"/>
      <c r="Q1437" s="113"/>
      <c r="R1437" s="113"/>
      <c r="S1437" s="113"/>
      <c r="T1437" s="113"/>
      <c r="U1437" s="113"/>
      <c r="V1437" s="113"/>
      <c r="W1437" s="113"/>
      <c r="X1437" s="113"/>
      <c r="Y1437" s="113"/>
      <c r="Z1437" s="113"/>
      <c r="AD1437" s="113"/>
      <c r="AE1437" s="113"/>
      <c r="AF1437" s="113"/>
      <c r="AG1437" s="113"/>
      <c r="AH1437" s="113"/>
      <c r="AI1437" s="113"/>
      <c r="AJ1437" s="113"/>
      <c r="AK1437" s="113"/>
      <c r="AL1437" s="113"/>
      <c r="AM1437" s="113"/>
      <c r="AQ1437" s="113"/>
      <c r="AS1437" s="113"/>
      <c r="AT1437" s="113"/>
      <c r="AU1437" s="113"/>
      <c r="AV1437" s="113"/>
    </row>
    <row r="1438" spans="4:48">
      <c r="D1438" s="113"/>
      <c r="E1438" s="113"/>
      <c r="F1438" s="113"/>
      <c r="G1438" s="113"/>
      <c r="H1438" s="113"/>
      <c r="I1438" s="113"/>
      <c r="J1438" s="113"/>
      <c r="K1438" s="113"/>
      <c r="L1438" s="113"/>
      <c r="M1438" s="113"/>
      <c r="Q1438" s="113"/>
      <c r="R1438" s="113"/>
      <c r="S1438" s="113"/>
      <c r="T1438" s="113"/>
      <c r="U1438" s="113"/>
      <c r="V1438" s="113"/>
      <c r="W1438" s="113"/>
      <c r="X1438" s="113"/>
      <c r="Y1438" s="113"/>
      <c r="Z1438" s="113"/>
      <c r="AD1438" s="113"/>
      <c r="AE1438" s="113"/>
      <c r="AF1438" s="113"/>
      <c r="AG1438" s="113"/>
      <c r="AH1438" s="113"/>
      <c r="AI1438" s="113"/>
      <c r="AJ1438" s="113"/>
      <c r="AK1438" s="113"/>
      <c r="AL1438" s="113"/>
      <c r="AM1438" s="113"/>
      <c r="AQ1438" s="113"/>
      <c r="AS1438" s="113"/>
      <c r="AT1438" s="113"/>
      <c r="AU1438" s="113"/>
      <c r="AV1438" s="113"/>
    </row>
    <row r="1439" spans="4:48">
      <c r="D1439" s="113"/>
      <c r="E1439" s="113"/>
      <c r="F1439" s="113"/>
      <c r="G1439" s="113"/>
      <c r="H1439" s="113"/>
      <c r="I1439" s="113"/>
      <c r="J1439" s="113"/>
      <c r="K1439" s="113"/>
      <c r="L1439" s="113"/>
      <c r="M1439" s="113"/>
      <c r="Q1439" s="113"/>
      <c r="R1439" s="113"/>
      <c r="S1439" s="113"/>
      <c r="T1439" s="113"/>
      <c r="U1439" s="113"/>
      <c r="V1439" s="113"/>
      <c r="W1439" s="113"/>
      <c r="X1439" s="113"/>
      <c r="Y1439" s="113"/>
      <c r="Z1439" s="113"/>
      <c r="AD1439" s="113"/>
      <c r="AE1439" s="113"/>
      <c r="AF1439" s="113"/>
      <c r="AG1439" s="113"/>
      <c r="AH1439" s="113"/>
      <c r="AI1439" s="113"/>
      <c r="AJ1439" s="113"/>
      <c r="AK1439" s="113"/>
      <c r="AL1439" s="113"/>
      <c r="AM1439" s="113"/>
      <c r="AQ1439" s="113"/>
      <c r="AS1439" s="113"/>
      <c r="AT1439" s="113"/>
      <c r="AU1439" s="113"/>
      <c r="AV1439" s="113"/>
    </row>
    <row r="1440" spans="4:48">
      <c r="D1440" s="113"/>
      <c r="E1440" s="113"/>
      <c r="F1440" s="113"/>
      <c r="G1440" s="113"/>
      <c r="H1440" s="113"/>
      <c r="I1440" s="113"/>
      <c r="J1440" s="113"/>
      <c r="K1440" s="113"/>
      <c r="L1440" s="113"/>
      <c r="M1440" s="113"/>
      <c r="Q1440" s="113"/>
      <c r="R1440" s="113"/>
      <c r="S1440" s="113"/>
      <c r="T1440" s="113"/>
      <c r="U1440" s="113"/>
      <c r="V1440" s="113"/>
      <c r="W1440" s="113"/>
      <c r="X1440" s="113"/>
      <c r="Y1440" s="113"/>
      <c r="Z1440" s="113"/>
      <c r="AD1440" s="113"/>
      <c r="AE1440" s="113"/>
      <c r="AF1440" s="113"/>
      <c r="AG1440" s="113"/>
      <c r="AH1440" s="113"/>
      <c r="AI1440" s="113"/>
      <c r="AJ1440" s="113"/>
      <c r="AK1440" s="113"/>
      <c r="AL1440" s="113"/>
      <c r="AM1440" s="113"/>
      <c r="AQ1440" s="113"/>
      <c r="AS1440" s="113"/>
      <c r="AT1440" s="113"/>
      <c r="AU1440" s="113"/>
      <c r="AV1440" s="113"/>
    </row>
    <row r="1441" spans="4:48">
      <c r="D1441" s="113"/>
      <c r="E1441" s="113"/>
      <c r="F1441" s="113"/>
      <c r="G1441" s="113"/>
      <c r="H1441" s="113"/>
      <c r="I1441" s="113"/>
      <c r="J1441" s="113"/>
      <c r="K1441" s="113"/>
      <c r="L1441" s="113"/>
      <c r="M1441" s="113"/>
      <c r="Q1441" s="113"/>
      <c r="R1441" s="113"/>
      <c r="S1441" s="113"/>
      <c r="T1441" s="113"/>
      <c r="U1441" s="113"/>
      <c r="V1441" s="113"/>
      <c r="W1441" s="113"/>
      <c r="X1441" s="113"/>
      <c r="Y1441" s="113"/>
      <c r="Z1441" s="113"/>
      <c r="AD1441" s="113"/>
      <c r="AE1441" s="113"/>
      <c r="AF1441" s="113"/>
      <c r="AG1441" s="113"/>
      <c r="AH1441" s="113"/>
      <c r="AI1441" s="113"/>
      <c r="AJ1441" s="113"/>
      <c r="AK1441" s="113"/>
      <c r="AL1441" s="113"/>
      <c r="AM1441" s="113"/>
      <c r="AQ1441" s="113"/>
      <c r="AS1441" s="113"/>
      <c r="AT1441" s="113"/>
      <c r="AU1441" s="113"/>
      <c r="AV1441" s="113"/>
    </row>
    <row r="1442" spans="4:48">
      <c r="D1442" s="113"/>
      <c r="E1442" s="113"/>
      <c r="F1442" s="113"/>
      <c r="G1442" s="113"/>
      <c r="H1442" s="113"/>
      <c r="I1442" s="113"/>
      <c r="J1442" s="113"/>
      <c r="K1442" s="113"/>
      <c r="L1442" s="113"/>
      <c r="M1442" s="113"/>
      <c r="Q1442" s="113"/>
      <c r="R1442" s="113"/>
      <c r="S1442" s="113"/>
      <c r="T1442" s="113"/>
      <c r="U1442" s="113"/>
      <c r="V1442" s="113"/>
      <c r="W1442" s="113"/>
      <c r="X1442" s="113"/>
      <c r="Y1442" s="113"/>
      <c r="Z1442" s="113"/>
      <c r="AD1442" s="113"/>
      <c r="AE1442" s="113"/>
      <c r="AF1442" s="113"/>
      <c r="AG1442" s="113"/>
      <c r="AH1442" s="113"/>
      <c r="AI1442" s="113"/>
      <c r="AJ1442" s="113"/>
      <c r="AK1442" s="113"/>
      <c r="AL1442" s="113"/>
      <c r="AM1442" s="113"/>
      <c r="AQ1442" s="113"/>
      <c r="AS1442" s="113"/>
      <c r="AT1442" s="113"/>
      <c r="AU1442" s="113"/>
      <c r="AV1442" s="113"/>
    </row>
    <row r="1443" spans="4:48">
      <c r="D1443" s="113"/>
      <c r="E1443" s="113"/>
      <c r="F1443" s="113"/>
      <c r="G1443" s="113"/>
      <c r="H1443" s="113"/>
      <c r="I1443" s="113"/>
      <c r="J1443" s="113"/>
      <c r="K1443" s="113"/>
      <c r="L1443" s="113"/>
      <c r="M1443" s="113"/>
      <c r="Q1443" s="113"/>
      <c r="R1443" s="113"/>
      <c r="S1443" s="113"/>
      <c r="T1443" s="113"/>
      <c r="U1443" s="113"/>
      <c r="V1443" s="113"/>
      <c r="W1443" s="113"/>
      <c r="X1443" s="113"/>
      <c r="Y1443" s="113"/>
      <c r="Z1443" s="113"/>
      <c r="AD1443" s="113"/>
      <c r="AE1443" s="113"/>
      <c r="AF1443" s="113"/>
      <c r="AG1443" s="113"/>
      <c r="AH1443" s="113"/>
      <c r="AI1443" s="113"/>
      <c r="AJ1443" s="113"/>
      <c r="AK1443" s="113"/>
      <c r="AL1443" s="113"/>
      <c r="AM1443" s="113"/>
      <c r="AQ1443" s="113"/>
      <c r="AS1443" s="113"/>
      <c r="AT1443" s="113"/>
      <c r="AU1443" s="113"/>
      <c r="AV1443" s="113"/>
    </row>
    <row r="1444" spans="4:48">
      <c r="D1444" s="113"/>
      <c r="E1444" s="113"/>
      <c r="F1444" s="113"/>
      <c r="G1444" s="113"/>
      <c r="H1444" s="113"/>
      <c r="I1444" s="113"/>
      <c r="J1444" s="113"/>
      <c r="K1444" s="113"/>
      <c r="L1444" s="113"/>
      <c r="M1444" s="113"/>
      <c r="Q1444" s="113"/>
      <c r="R1444" s="113"/>
      <c r="S1444" s="113"/>
      <c r="T1444" s="113"/>
      <c r="U1444" s="113"/>
      <c r="V1444" s="113"/>
      <c r="W1444" s="113"/>
      <c r="X1444" s="113"/>
      <c r="Y1444" s="113"/>
      <c r="Z1444" s="113"/>
      <c r="AD1444" s="113"/>
      <c r="AE1444" s="113"/>
      <c r="AF1444" s="113"/>
      <c r="AG1444" s="113"/>
      <c r="AH1444" s="113"/>
      <c r="AI1444" s="113"/>
      <c r="AJ1444" s="113"/>
      <c r="AK1444" s="113"/>
      <c r="AL1444" s="113"/>
      <c r="AM1444" s="113"/>
      <c r="AQ1444" s="113"/>
      <c r="AS1444" s="113"/>
      <c r="AT1444" s="113"/>
      <c r="AU1444" s="113"/>
      <c r="AV1444" s="113"/>
    </row>
    <row r="1445" spans="4:48">
      <c r="D1445" s="113"/>
      <c r="E1445" s="113"/>
      <c r="F1445" s="113"/>
      <c r="G1445" s="113"/>
      <c r="H1445" s="113"/>
      <c r="I1445" s="113"/>
      <c r="J1445" s="113"/>
      <c r="K1445" s="113"/>
      <c r="L1445" s="113"/>
      <c r="M1445" s="113"/>
      <c r="Q1445" s="113"/>
      <c r="R1445" s="113"/>
      <c r="S1445" s="113"/>
      <c r="T1445" s="113"/>
      <c r="U1445" s="113"/>
      <c r="V1445" s="113"/>
      <c r="W1445" s="113"/>
      <c r="X1445" s="113"/>
      <c r="Y1445" s="113"/>
      <c r="Z1445" s="113"/>
      <c r="AD1445" s="113"/>
      <c r="AE1445" s="113"/>
      <c r="AF1445" s="113"/>
      <c r="AG1445" s="113"/>
      <c r="AH1445" s="113"/>
      <c r="AI1445" s="113"/>
      <c r="AJ1445" s="113"/>
      <c r="AK1445" s="113"/>
      <c r="AL1445" s="113"/>
      <c r="AM1445" s="113"/>
      <c r="AQ1445" s="113"/>
      <c r="AS1445" s="113"/>
      <c r="AT1445" s="113"/>
      <c r="AU1445" s="113"/>
      <c r="AV1445" s="113"/>
    </row>
    <row r="1446" spans="4:48">
      <c r="D1446" s="113"/>
      <c r="E1446" s="113"/>
      <c r="F1446" s="113"/>
      <c r="G1446" s="113"/>
      <c r="H1446" s="113"/>
      <c r="I1446" s="113"/>
      <c r="J1446" s="113"/>
      <c r="K1446" s="113"/>
      <c r="L1446" s="113"/>
      <c r="M1446" s="113"/>
      <c r="Q1446" s="113"/>
      <c r="R1446" s="113"/>
      <c r="S1446" s="113"/>
      <c r="T1446" s="113"/>
      <c r="U1446" s="113"/>
      <c r="V1446" s="113"/>
      <c r="W1446" s="113"/>
      <c r="X1446" s="113"/>
      <c r="Y1446" s="113"/>
      <c r="Z1446" s="113"/>
      <c r="AD1446" s="113"/>
      <c r="AE1446" s="113"/>
      <c r="AF1446" s="113"/>
      <c r="AG1446" s="113"/>
      <c r="AH1446" s="113"/>
      <c r="AI1446" s="113"/>
      <c r="AJ1446" s="113"/>
      <c r="AK1446" s="113"/>
      <c r="AL1446" s="113"/>
      <c r="AM1446" s="113"/>
      <c r="AQ1446" s="113"/>
      <c r="AS1446" s="113"/>
      <c r="AT1446" s="113"/>
      <c r="AU1446" s="113"/>
      <c r="AV1446" s="113"/>
    </row>
    <row r="1447" spans="4:48">
      <c r="D1447" s="113"/>
      <c r="E1447" s="113"/>
      <c r="F1447" s="113"/>
      <c r="G1447" s="113"/>
      <c r="H1447" s="113"/>
      <c r="I1447" s="113"/>
      <c r="J1447" s="113"/>
      <c r="K1447" s="113"/>
      <c r="L1447" s="113"/>
      <c r="M1447" s="113"/>
      <c r="Q1447" s="113"/>
      <c r="R1447" s="113"/>
      <c r="S1447" s="113"/>
      <c r="T1447" s="113"/>
      <c r="U1447" s="113"/>
      <c r="V1447" s="113"/>
      <c r="W1447" s="113"/>
      <c r="X1447" s="113"/>
      <c r="Y1447" s="113"/>
      <c r="Z1447" s="113"/>
      <c r="AD1447" s="113"/>
      <c r="AE1447" s="113"/>
      <c r="AF1447" s="113"/>
      <c r="AG1447" s="113"/>
      <c r="AH1447" s="113"/>
      <c r="AI1447" s="113"/>
      <c r="AJ1447" s="113"/>
      <c r="AK1447" s="113"/>
      <c r="AL1447" s="113"/>
      <c r="AM1447" s="113"/>
      <c r="AQ1447" s="113"/>
      <c r="AS1447" s="113"/>
      <c r="AT1447" s="113"/>
      <c r="AU1447" s="113"/>
      <c r="AV1447" s="113"/>
    </row>
    <row r="1448" spans="4:48">
      <c r="D1448" s="113"/>
      <c r="E1448" s="113"/>
      <c r="F1448" s="113"/>
      <c r="G1448" s="113"/>
      <c r="H1448" s="113"/>
      <c r="I1448" s="113"/>
      <c r="J1448" s="113"/>
      <c r="K1448" s="113"/>
      <c r="L1448" s="113"/>
      <c r="M1448" s="113"/>
      <c r="Q1448" s="113"/>
      <c r="R1448" s="113"/>
      <c r="S1448" s="113"/>
      <c r="T1448" s="113"/>
      <c r="U1448" s="113"/>
      <c r="V1448" s="113"/>
      <c r="W1448" s="113"/>
      <c r="X1448" s="113"/>
      <c r="Y1448" s="113"/>
      <c r="Z1448" s="113"/>
      <c r="AD1448" s="113"/>
      <c r="AE1448" s="113"/>
      <c r="AF1448" s="113"/>
      <c r="AG1448" s="113"/>
      <c r="AH1448" s="113"/>
      <c r="AI1448" s="113"/>
      <c r="AJ1448" s="113"/>
      <c r="AK1448" s="113"/>
      <c r="AL1448" s="113"/>
      <c r="AM1448" s="113"/>
      <c r="AQ1448" s="113"/>
      <c r="AS1448" s="113"/>
      <c r="AT1448" s="113"/>
      <c r="AU1448" s="113"/>
      <c r="AV1448" s="113"/>
    </row>
    <row r="1449" spans="4:48">
      <c r="D1449" s="113"/>
      <c r="E1449" s="113"/>
      <c r="F1449" s="113"/>
      <c r="G1449" s="113"/>
      <c r="H1449" s="113"/>
      <c r="I1449" s="113"/>
      <c r="J1449" s="113"/>
      <c r="K1449" s="113"/>
      <c r="L1449" s="113"/>
      <c r="M1449" s="113"/>
      <c r="Q1449" s="113"/>
      <c r="R1449" s="113"/>
      <c r="S1449" s="113"/>
      <c r="T1449" s="113"/>
      <c r="U1449" s="113"/>
      <c r="V1449" s="113"/>
      <c r="W1449" s="113"/>
      <c r="X1449" s="113"/>
      <c r="Y1449" s="113"/>
      <c r="Z1449" s="113"/>
      <c r="AD1449" s="113"/>
      <c r="AE1449" s="113"/>
      <c r="AF1449" s="113"/>
      <c r="AG1449" s="113"/>
      <c r="AH1449" s="113"/>
      <c r="AI1449" s="113"/>
      <c r="AJ1449" s="113"/>
      <c r="AK1449" s="113"/>
      <c r="AL1449" s="113"/>
      <c r="AM1449" s="113"/>
      <c r="AQ1449" s="113"/>
      <c r="AS1449" s="113"/>
      <c r="AT1449" s="113"/>
      <c r="AU1449" s="113"/>
      <c r="AV1449" s="113"/>
    </row>
    <row r="1450" spans="4:48">
      <c r="D1450" s="113"/>
      <c r="E1450" s="113"/>
      <c r="F1450" s="113"/>
      <c r="G1450" s="113"/>
      <c r="H1450" s="113"/>
      <c r="I1450" s="113"/>
      <c r="J1450" s="113"/>
      <c r="K1450" s="113"/>
      <c r="L1450" s="113"/>
      <c r="M1450" s="113"/>
      <c r="Q1450" s="113"/>
      <c r="R1450" s="113"/>
      <c r="S1450" s="113"/>
      <c r="T1450" s="113"/>
      <c r="U1450" s="113"/>
      <c r="V1450" s="113"/>
      <c r="W1450" s="113"/>
      <c r="X1450" s="113"/>
      <c r="Y1450" s="113"/>
      <c r="Z1450" s="113"/>
      <c r="AD1450" s="113"/>
      <c r="AE1450" s="113"/>
      <c r="AF1450" s="113"/>
      <c r="AG1450" s="113"/>
      <c r="AH1450" s="113"/>
      <c r="AI1450" s="113"/>
      <c r="AJ1450" s="113"/>
      <c r="AK1450" s="113"/>
      <c r="AL1450" s="113"/>
      <c r="AM1450" s="113"/>
      <c r="AQ1450" s="113"/>
      <c r="AS1450" s="113"/>
      <c r="AT1450" s="113"/>
      <c r="AU1450" s="113"/>
      <c r="AV1450" s="113"/>
    </row>
    <row r="1451" spans="4:48">
      <c r="D1451" s="113"/>
      <c r="E1451" s="113"/>
      <c r="F1451" s="113"/>
      <c r="G1451" s="113"/>
      <c r="H1451" s="113"/>
      <c r="I1451" s="113"/>
      <c r="J1451" s="113"/>
      <c r="K1451" s="113"/>
      <c r="L1451" s="113"/>
      <c r="M1451" s="113"/>
      <c r="Q1451" s="113"/>
      <c r="R1451" s="113"/>
      <c r="S1451" s="113"/>
      <c r="T1451" s="113"/>
      <c r="U1451" s="113"/>
      <c r="V1451" s="113"/>
      <c r="W1451" s="113"/>
      <c r="X1451" s="113"/>
      <c r="Y1451" s="113"/>
      <c r="Z1451" s="113"/>
      <c r="AD1451" s="113"/>
      <c r="AE1451" s="113"/>
      <c r="AF1451" s="113"/>
      <c r="AG1451" s="113"/>
      <c r="AH1451" s="113"/>
      <c r="AI1451" s="113"/>
      <c r="AJ1451" s="113"/>
      <c r="AK1451" s="113"/>
      <c r="AL1451" s="113"/>
      <c r="AM1451" s="113"/>
      <c r="AQ1451" s="113"/>
      <c r="AS1451" s="113"/>
      <c r="AT1451" s="113"/>
      <c r="AU1451" s="113"/>
      <c r="AV1451" s="113"/>
    </row>
    <row r="1452" spans="4:48">
      <c r="D1452" s="113"/>
      <c r="E1452" s="113"/>
      <c r="F1452" s="113"/>
      <c r="G1452" s="113"/>
      <c r="H1452" s="113"/>
      <c r="I1452" s="113"/>
      <c r="J1452" s="113"/>
      <c r="K1452" s="113"/>
      <c r="L1452" s="113"/>
      <c r="M1452" s="113"/>
      <c r="Q1452" s="113"/>
      <c r="R1452" s="113"/>
      <c r="S1452" s="113"/>
      <c r="T1452" s="113"/>
      <c r="U1452" s="113"/>
      <c r="V1452" s="113"/>
      <c r="W1452" s="113"/>
      <c r="X1452" s="113"/>
      <c r="Y1452" s="113"/>
      <c r="Z1452" s="113"/>
      <c r="AD1452" s="113"/>
      <c r="AE1452" s="113"/>
      <c r="AF1452" s="113"/>
      <c r="AG1452" s="113"/>
      <c r="AH1452" s="113"/>
      <c r="AI1452" s="113"/>
      <c r="AJ1452" s="113"/>
      <c r="AK1452" s="113"/>
      <c r="AL1452" s="113"/>
      <c r="AM1452" s="113"/>
      <c r="AQ1452" s="113"/>
      <c r="AS1452" s="113"/>
      <c r="AT1452" s="113"/>
      <c r="AU1452" s="113"/>
      <c r="AV1452" s="113"/>
    </row>
    <row r="1453" spans="4:48">
      <c r="D1453" s="113"/>
      <c r="E1453" s="113"/>
      <c r="F1453" s="113"/>
      <c r="G1453" s="113"/>
      <c r="H1453" s="113"/>
      <c r="I1453" s="113"/>
      <c r="J1453" s="113"/>
      <c r="K1453" s="113"/>
      <c r="L1453" s="113"/>
      <c r="M1453" s="113"/>
      <c r="Q1453" s="113"/>
      <c r="R1453" s="113"/>
      <c r="S1453" s="113"/>
      <c r="T1453" s="113"/>
      <c r="U1453" s="113"/>
      <c r="V1453" s="113"/>
      <c r="W1453" s="113"/>
      <c r="X1453" s="113"/>
      <c r="Y1453" s="113"/>
      <c r="Z1453" s="113"/>
      <c r="AD1453" s="113"/>
      <c r="AE1453" s="113"/>
      <c r="AF1453" s="113"/>
      <c r="AG1453" s="113"/>
      <c r="AH1453" s="113"/>
      <c r="AI1453" s="113"/>
      <c r="AJ1453" s="113"/>
      <c r="AK1453" s="113"/>
      <c r="AL1453" s="113"/>
      <c r="AM1453" s="113"/>
      <c r="AQ1453" s="113"/>
      <c r="AS1453" s="113"/>
      <c r="AT1453" s="113"/>
      <c r="AU1453" s="113"/>
      <c r="AV1453" s="113"/>
    </row>
    <row r="1454" spans="4:48">
      <c r="D1454" s="113"/>
      <c r="E1454" s="113"/>
      <c r="F1454" s="113"/>
      <c r="G1454" s="113"/>
      <c r="H1454" s="113"/>
      <c r="I1454" s="113"/>
      <c r="J1454" s="113"/>
      <c r="K1454" s="113"/>
      <c r="L1454" s="113"/>
      <c r="M1454" s="113"/>
      <c r="Q1454" s="113"/>
      <c r="R1454" s="113"/>
      <c r="S1454" s="113"/>
      <c r="T1454" s="113"/>
      <c r="U1454" s="113"/>
      <c r="V1454" s="113"/>
      <c r="W1454" s="113"/>
      <c r="X1454" s="113"/>
      <c r="Y1454" s="113"/>
      <c r="Z1454" s="113"/>
      <c r="AD1454" s="113"/>
      <c r="AE1454" s="113"/>
      <c r="AF1454" s="113"/>
      <c r="AG1454" s="113"/>
      <c r="AH1454" s="113"/>
      <c r="AI1454" s="113"/>
      <c r="AJ1454" s="113"/>
      <c r="AK1454" s="113"/>
      <c r="AL1454" s="113"/>
      <c r="AM1454" s="113"/>
      <c r="AQ1454" s="113"/>
      <c r="AS1454" s="113"/>
      <c r="AT1454" s="113"/>
      <c r="AU1454" s="113"/>
      <c r="AV1454" s="113"/>
    </row>
    <row r="1455" spans="4:48">
      <c r="D1455" s="113"/>
      <c r="E1455" s="113"/>
      <c r="F1455" s="113"/>
      <c r="G1455" s="113"/>
      <c r="H1455" s="113"/>
      <c r="I1455" s="113"/>
      <c r="J1455" s="113"/>
      <c r="K1455" s="113"/>
      <c r="L1455" s="113"/>
      <c r="M1455" s="113"/>
      <c r="Q1455" s="113"/>
      <c r="R1455" s="113"/>
      <c r="S1455" s="113"/>
      <c r="T1455" s="113"/>
      <c r="U1455" s="113"/>
      <c r="V1455" s="113"/>
      <c r="W1455" s="113"/>
      <c r="X1455" s="113"/>
      <c r="Y1455" s="113"/>
      <c r="Z1455" s="113"/>
      <c r="AD1455" s="113"/>
      <c r="AE1455" s="113"/>
      <c r="AF1455" s="113"/>
      <c r="AG1455" s="113"/>
      <c r="AH1455" s="113"/>
      <c r="AI1455" s="113"/>
      <c r="AJ1455" s="113"/>
      <c r="AK1455" s="113"/>
      <c r="AL1455" s="113"/>
      <c r="AM1455" s="113"/>
      <c r="AQ1455" s="113"/>
      <c r="AS1455" s="113"/>
      <c r="AT1455" s="113"/>
      <c r="AU1455" s="113"/>
      <c r="AV1455" s="113"/>
    </row>
    <row r="1456" spans="4:48">
      <c r="D1456" s="113"/>
      <c r="E1456" s="113"/>
      <c r="F1456" s="113"/>
      <c r="G1456" s="113"/>
      <c r="H1456" s="113"/>
      <c r="I1456" s="113"/>
      <c r="J1456" s="113"/>
      <c r="K1456" s="113"/>
      <c r="L1456" s="113"/>
      <c r="M1456" s="113"/>
      <c r="Q1456" s="113"/>
      <c r="R1456" s="113"/>
      <c r="S1456" s="113"/>
      <c r="T1456" s="113"/>
      <c r="U1456" s="113"/>
      <c r="V1456" s="113"/>
      <c r="W1456" s="113"/>
      <c r="X1456" s="113"/>
      <c r="Y1456" s="113"/>
      <c r="Z1456" s="113"/>
      <c r="AD1456" s="113"/>
      <c r="AE1456" s="113"/>
      <c r="AF1456" s="113"/>
      <c r="AG1456" s="113"/>
      <c r="AH1456" s="113"/>
      <c r="AI1456" s="113"/>
      <c r="AJ1456" s="113"/>
      <c r="AK1456" s="113"/>
      <c r="AL1456" s="113"/>
      <c r="AM1456" s="113"/>
      <c r="AQ1456" s="113"/>
      <c r="AS1456" s="113"/>
      <c r="AT1456" s="113"/>
      <c r="AU1456" s="113"/>
      <c r="AV1456" s="113"/>
    </row>
    <row r="1457" spans="4:48">
      <c r="D1457" s="113"/>
      <c r="E1457" s="113"/>
      <c r="F1457" s="113"/>
      <c r="G1457" s="113"/>
      <c r="H1457" s="113"/>
      <c r="I1457" s="113"/>
      <c r="J1457" s="113"/>
      <c r="K1457" s="113"/>
      <c r="L1457" s="113"/>
      <c r="M1457" s="113"/>
      <c r="Q1457" s="113"/>
      <c r="R1457" s="113"/>
      <c r="S1457" s="113"/>
      <c r="T1457" s="113"/>
      <c r="U1457" s="113"/>
      <c r="V1457" s="113"/>
      <c r="W1457" s="113"/>
      <c r="X1457" s="113"/>
      <c r="Y1457" s="113"/>
      <c r="Z1457" s="113"/>
      <c r="AD1457" s="113"/>
      <c r="AE1457" s="113"/>
      <c r="AF1457" s="113"/>
      <c r="AG1457" s="113"/>
      <c r="AH1457" s="113"/>
      <c r="AI1457" s="113"/>
      <c r="AJ1457" s="113"/>
      <c r="AK1457" s="113"/>
      <c r="AL1457" s="113"/>
      <c r="AM1457" s="113"/>
      <c r="AQ1457" s="113"/>
      <c r="AS1457" s="113"/>
      <c r="AT1457" s="113"/>
      <c r="AU1457" s="113"/>
      <c r="AV1457" s="113"/>
    </row>
    <row r="1458" spans="4:48">
      <c r="D1458" s="113"/>
      <c r="E1458" s="113"/>
      <c r="F1458" s="113"/>
      <c r="G1458" s="113"/>
      <c r="H1458" s="113"/>
      <c r="I1458" s="113"/>
      <c r="J1458" s="113"/>
      <c r="K1458" s="113"/>
      <c r="L1458" s="113"/>
      <c r="M1458" s="113"/>
      <c r="Q1458" s="113"/>
      <c r="R1458" s="113"/>
      <c r="S1458" s="113"/>
      <c r="T1458" s="113"/>
      <c r="U1458" s="113"/>
      <c r="V1458" s="113"/>
      <c r="W1458" s="113"/>
      <c r="X1458" s="113"/>
      <c r="Y1458" s="113"/>
      <c r="Z1458" s="113"/>
      <c r="AD1458" s="113"/>
      <c r="AE1458" s="113"/>
      <c r="AF1458" s="113"/>
      <c r="AG1458" s="113"/>
      <c r="AH1458" s="113"/>
      <c r="AI1458" s="113"/>
      <c r="AJ1458" s="113"/>
      <c r="AK1458" s="113"/>
      <c r="AL1458" s="113"/>
      <c r="AM1458" s="113"/>
      <c r="AQ1458" s="113"/>
      <c r="AS1458" s="113"/>
      <c r="AT1458" s="113"/>
      <c r="AU1458" s="113"/>
      <c r="AV1458" s="113"/>
    </row>
    <row r="1459" spans="4:48">
      <c r="D1459" s="113"/>
      <c r="E1459" s="113"/>
      <c r="F1459" s="113"/>
      <c r="G1459" s="113"/>
      <c r="H1459" s="113"/>
      <c r="I1459" s="113"/>
      <c r="J1459" s="113"/>
      <c r="K1459" s="113"/>
      <c r="L1459" s="113"/>
      <c r="M1459" s="113"/>
      <c r="Q1459" s="113"/>
      <c r="R1459" s="113"/>
      <c r="S1459" s="113"/>
      <c r="T1459" s="113"/>
      <c r="U1459" s="113"/>
      <c r="V1459" s="113"/>
      <c r="W1459" s="113"/>
      <c r="X1459" s="113"/>
      <c r="Y1459" s="113"/>
      <c r="Z1459" s="113"/>
      <c r="AD1459" s="113"/>
      <c r="AE1459" s="113"/>
      <c r="AF1459" s="113"/>
      <c r="AG1459" s="113"/>
      <c r="AH1459" s="113"/>
      <c r="AI1459" s="113"/>
      <c r="AJ1459" s="113"/>
      <c r="AK1459" s="113"/>
      <c r="AL1459" s="113"/>
      <c r="AM1459" s="113"/>
      <c r="AQ1459" s="113"/>
      <c r="AS1459" s="113"/>
      <c r="AT1459" s="113"/>
      <c r="AU1459" s="113"/>
      <c r="AV1459" s="113"/>
    </row>
    <row r="1460" spans="4:48">
      <c r="D1460" s="113"/>
      <c r="E1460" s="113"/>
      <c r="F1460" s="113"/>
      <c r="G1460" s="113"/>
      <c r="H1460" s="113"/>
      <c r="I1460" s="113"/>
      <c r="J1460" s="113"/>
      <c r="K1460" s="113"/>
      <c r="L1460" s="113"/>
      <c r="M1460" s="113"/>
      <c r="Q1460" s="113"/>
      <c r="R1460" s="113"/>
      <c r="S1460" s="113"/>
      <c r="T1460" s="113"/>
      <c r="U1460" s="113"/>
      <c r="V1460" s="113"/>
      <c r="W1460" s="113"/>
      <c r="X1460" s="113"/>
      <c r="Y1460" s="113"/>
      <c r="Z1460" s="113"/>
      <c r="AD1460" s="113"/>
      <c r="AE1460" s="113"/>
      <c r="AF1460" s="113"/>
      <c r="AG1460" s="113"/>
      <c r="AH1460" s="113"/>
      <c r="AI1460" s="113"/>
      <c r="AJ1460" s="113"/>
      <c r="AK1460" s="113"/>
      <c r="AL1460" s="113"/>
      <c r="AM1460" s="113"/>
      <c r="AQ1460" s="113"/>
      <c r="AS1460" s="113"/>
      <c r="AT1460" s="113"/>
      <c r="AU1460" s="113"/>
      <c r="AV1460" s="113"/>
    </row>
    <row r="1461" spans="4:48">
      <c r="D1461" s="113"/>
      <c r="E1461" s="113"/>
      <c r="F1461" s="113"/>
      <c r="G1461" s="113"/>
      <c r="H1461" s="113"/>
      <c r="I1461" s="113"/>
      <c r="J1461" s="113"/>
      <c r="K1461" s="113"/>
      <c r="L1461" s="113"/>
      <c r="M1461" s="113"/>
      <c r="Q1461" s="113"/>
      <c r="R1461" s="113"/>
      <c r="S1461" s="113"/>
      <c r="T1461" s="113"/>
      <c r="U1461" s="113"/>
      <c r="V1461" s="113"/>
      <c r="W1461" s="113"/>
      <c r="X1461" s="113"/>
      <c r="Y1461" s="113"/>
      <c r="Z1461" s="113"/>
      <c r="AD1461" s="113"/>
      <c r="AE1461" s="113"/>
      <c r="AF1461" s="113"/>
      <c r="AG1461" s="113"/>
      <c r="AH1461" s="113"/>
      <c r="AI1461" s="113"/>
      <c r="AJ1461" s="113"/>
      <c r="AK1461" s="113"/>
      <c r="AL1461" s="113"/>
      <c r="AM1461" s="113"/>
      <c r="AQ1461" s="113"/>
      <c r="AS1461" s="113"/>
      <c r="AT1461" s="113"/>
      <c r="AU1461" s="113"/>
      <c r="AV1461" s="113"/>
    </row>
    <row r="1462" spans="4:48">
      <c r="D1462" s="113"/>
      <c r="E1462" s="113"/>
      <c r="F1462" s="113"/>
      <c r="G1462" s="113"/>
      <c r="H1462" s="113"/>
      <c r="I1462" s="113"/>
      <c r="J1462" s="113"/>
      <c r="K1462" s="113"/>
      <c r="L1462" s="113"/>
      <c r="M1462" s="113"/>
      <c r="Q1462" s="113"/>
      <c r="R1462" s="113"/>
      <c r="S1462" s="113"/>
      <c r="T1462" s="113"/>
      <c r="U1462" s="113"/>
      <c r="V1462" s="113"/>
      <c r="W1462" s="113"/>
      <c r="X1462" s="113"/>
      <c r="Y1462" s="113"/>
      <c r="Z1462" s="113"/>
      <c r="AD1462" s="113"/>
      <c r="AE1462" s="113"/>
      <c r="AF1462" s="113"/>
      <c r="AG1462" s="113"/>
      <c r="AH1462" s="113"/>
      <c r="AI1462" s="113"/>
      <c r="AJ1462" s="113"/>
      <c r="AK1462" s="113"/>
      <c r="AL1462" s="113"/>
      <c r="AM1462" s="113"/>
      <c r="AQ1462" s="113"/>
      <c r="AS1462" s="113"/>
      <c r="AT1462" s="113"/>
      <c r="AU1462" s="113"/>
      <c r="AV1462" s="113"/>
    </row>
    <row r="1463" spans="4:48">
      <c r="D1463" s="113"/>
      <c r="E1463" s="113"/>
      <c r="F1463" s="113"/>
      <c r="G1463" s="113"/>
      <c r="H1463" s="113"/>
      <c r="I1463" s="113"/>
      <c r="J1463" s="113"/>
      <c r="K1463" s="113"/>
      <c r="L1463" s="113"/>
      <c r="M1463" s="113"/>
      <c r="Q1463" s="113"/>
      <c r="R1463" s="113"/>
      <c r="S1463" s="113"/>
      <c r="T1463" s="113"/>
      <c r="U1463" s="113"/>
      <c r="V1463" s="113"/>
      <c r="W1463" s="113"/>
      <c r="X1463" s="113"/>
      <c r="Y1463" s="113"/>
      <c r="Z1463" s="113"/>
      <c r="AD1463" s="113"/>
      <c r="AE1463" s="113"/>
      <c r="AF1463" s="113"/>
      <c r="AG1463" s="113"/>
      <c r="AH1463" s="113"/>
      <c r="AI1463" s="113"/>
      <c r="AJ1463" s="113"/>
      <c r="AK1463" s="113"/>
      <c r="AL1463" s="113"/>
      <c r="AM1463" s="113"/>
      <c r="AQ1463" s="113"/>
      <c r="AS1463" s="113"/>
      <c r="AT1463" s="113"/>
      <c r="AU1463" s="113"/>
      <c r="AV1463" s="113"/>
    </row>
    <row r="1464" spans="4:48">
      <c r="D1464" s="113"/>
      <c r="E1464" s="113"/>
      <c r="F1464" s="113"/>
      <c r="G1464" s="113"/>
      <c r="H1464" s="113"/>
      <c r="I1464" s="113"/>
      <c r="J1464" s="113"/>
      <c r="K1464" s="113"/>
      <c r="L1464" s="113"/>
      <c r="M1464" s="113"/>
      <c r="Q1464" s="113"/>
      <c r="R1464" s="113"/>
      <c r="S1464" s="113"/>
      <c r="T1464" s="113"/>
      <c r="U1464" s="113"/>
      <c r="V1464" s="113"/>
      <c r="W1464" s="113"/>
      <c r="X1464" s="113"/>
      <c r="Y1464" s="113"/>
      <c r="Z1464" s="113"/>
      <c r="AD1464" s="113"/>
      <c r="AE1464" s="113"/>
      <c r="AF1464" s="113"/>
      <c r="AG1464" s="113"/>
      <c r="AH1464" s="113"/>
      <c r="AI1464" s="113"/>
      <c r="AJ1464" s="113"/>
      <c r="AK1464" s="113"/>
      <c r="AL1464" s="113"/>
      <c r="AM1464" s="113"/>
      <c r="AQ1464" s="113"/>
      <c r="AS1464" s="113"/>
      <c r="AT1464" s="113"/>
      <c r="AU1464" s="113"/>
      <c r="AV1464" s="113"/>
    </row>
    <row r="1465" spans="4:48">
      <c r="D1465" s="113"/>
      <c r="E1465" s="113"/>
      <c r="F1465" s="113"/>
      <c r="G1465" s="113"/>
      <c r="H1465" s="113"/>
      <c r="I1465" s="113"/>
      <c r="J1465" s="113"/>
      <c r="K1465" s="113"/>
      <c r="L1465" s="113"/>
      <c r="M1465" s="113"/>
      <c r="Q1465" s="113"/>
      <c r="R1465" s="113"/>
      <c r="S1465" s="113"/>
      <c r="T1465" s="113"/>
      <c r="U1465" s="113"/>
      <c r="V1465" s="113"/>
      <c r="W1465" s="113"/>
      <c r="X1465" s="113"/>
      <c r="Y1465" s="113"/>
      <c r="Z1465" s="113"/>
      <c r="AD1465" s="113"/>
      <c r="AE1465" s="113"/>
      <c r="AF1465" s="113"/>
      <c r="AG1465" s="113"/>
      <c r="AH1465" s="113"/>
      <c r="AI1465" s="113"/>
      <c r="AJ1465" s="113"/>
      <c r="AK1465" s="113"/>
      <c r="AL1465" s="113"/>
      <c r="AM1465" s="113"/>
      <c r="AQ1465" s="113"/>
      <c r="AS1465" s="113"/>
      <c r="AT1465" s="113"/>
      <c r="AU1465" s="113"/>
      <c r="AV1465" s="113"/>
    </row>
    <row r="1466" spans="4:48">
      <c r="D1466" s="113"/>
      <c r="E1466" s="113"/>
      <c r="F1466" s="113"/>
      <c r="G1466" s="113"/>
      <c r="H1466" s="113"/>
      <c r="I1466" s="113"/>
      <c r="J1466" s="113"/>
      <c r="K1466" s="113"/>
      <c r="L1466" s="113"/>
      <c r="M1466" s="113"/>
      <c r="Q1466" s="113"/>
      <c r="R1466" s="113"/>
      <c r="S1466" s="113"/>
      <c r="T1466" s="113"/>
      <c r="U1466" s="113"/>
      <c r="V1466" s="113"/>
      <c r="W1466" s="113"/>
      <c r="X1466" s="113"/>
      <c r="Y1466" s="113"/>
      <c r="Z1466" s="113"/>
      <c r="AD1466" s="113"/>
      <c r="AE1466" s="113"/>
      <c r="AF1466" s="113"/>
      <c r="AG1466" s="113"/>
      <c r="AH1466" s="113"/>
      <c r="AI1466" s="113"/>
      <c r="AJ1466" s="113"/>
      <c r="AK1466" s="113"/>
      <c r="AL1466" s="113"/>
      <c r="AM1466" s="113"/>
      <c r="AQ1466" s="113"/>
      <c r="AS1466" s="113"/>
      <c r="AT1466" s="113"/>
      <c r="AU1466" s="113"/>
      <c r="AV1466" s="113"/>
    </row>
    <row r="1467" spans="4:48">
      <c r="D1467" s="113"/>
      <c r="E1467" s="113"/>
      <c r="F1467" s="113"/>
      <c r="G1467" s="113"/>
      <c r="H1467" s="113"/>
      <c r="I1467" s="113"/>
      <c r="J1467" s="113"/>
      <c r="K1467" s="113"/>
      <c r="L1467" s="113"/>
      <c r="M1467" s="113"/>
      <c r="Q1467" s="113"/>
      <c r="R1467" s="113"/>
      <c r="S1467" s="113"/>
      <c r="T1467" s="113"/>
      <c r="U1467" s="113"/>
      <c r="V1467" s="113"/>
      <c r="W1467" s="113"/>
      <c r="X1467" s="113"/>
      <c r="Y1467" s="113"/>
      <c r="Z1467" s="113"/>
      <c r="AD1467" s="113"/>
      <c r="AE1467" s="113"/>
      <c r="AF1467" s="113"/>
      <c r="AG1467" s="113"/>
      <c r="AH1467" s="113"/>
      <c r="AI1467" s="113"/>
      <c r="AJ1467" s="113"/>
      <c r="AK1467" s="113"/>
      <c r="AL1467" s="113"/>
      <c r="AM1467" s="113"/>
      <c r="AQ1467" s="113"/>
      <c r="AS1467" s="113"/>
      <c r="AT1467" s="113"/>
      <c r="AU1467" s="113"/>
      <c r="AV1467" s="113"/>
    </row>
    <row r="1468" spans="4:48">
      <c r="D1468" s="113"/>
      <c r="E1468" s="113"/>
      <c r="F1468" s="113"/>
      <c r="G1468" s="113"/>
      <c r="H1468" s="113"/>
      <c r="I1468" s="113"/>
      <c r="J1468" s="113"/>
      <c r="K1468" s="113"/>
      <c r="L1468" s="113"/>
      <c r="M1468" s="113"/>
      <c r="Q1468" s="113"/>
      <c r="R1468" s="113"/>
      <c r="S1468" s="113"/>
      <c r="T1468" s="113"/>
      <c r="U1468" s="113"/>
      <c r="V1468" s="113"/>
      <c r="W1468" s="113"/>
      <c r="X1468" s="113"/>
      <c r="Y1468" s="113"/>
      <c r="Z1468" s="113"/>
      <c r="AD1468" s="113"/>
      <c r="AE1468" s="113"/>
      <c r="AF1468" s="113"/>
      <c r="AG1468" s="113"/>
      <c r="AH1468" s="113"/>
      <c r="AI1468" s="113"/>
      <c r="AJ1468" s="113"/>
      <c r="AK1468" s="113"/>
      <c r="AL1468" s="113"/>
      <c r="AM1468" s="113"/>
      <c r="AQ1468" s="113"/>
      <c r="AS1468" s="113"/>
      <c r="AT1468" s="113"/>
      <c r="AU1468" s="113"/>
      <c r="AV1468" s="113"/>
    </row>
    <row r="1469" spans="4:48">
      <c r="D1469" s="113"/>
      <c r="E1469" s="113"/>
      <c r="F1469" s="113"/>
      <c r="G1469" s="113"/>
      <c r="H1469" s="113"/>
      <c r="I1469" s="113"/>
      <c r="J1469" s="113"/>
      <c r="K1469" s="113"/>
      <c r="L1469" s="113"/>
      <c r="M1469" s="113"/>
      <c r="Q1469" s="113"/>
      <c r="R1469" s="113"/>
      <c r="S1469" s="113"/>
      <c r="T1469" s="113"/>
      <c r="U1469" s="113"/>
      <c r="V1469" s="113"/>
      <c r="W1469" s="113"/>
      <c r="X1469" s="113"/>
      <c r="Y1469" s="113"/>
      <c r="Z1469" s="113"/>
      <c r="AD1469" s="113"/>
      <c r="AE1469" s="113"/>
      <c r="AF1469" s="113"/>
      <c r="AG1469" s="113"/>
      <c r="AH1469" s="113"/>
      <c r="AI1469" s="113"/>
      <c r="AJ1469" s="113"/>
      <c r="AK1469" s="113"/>
      <c r="AL1469" s="113"/>
      <c r="AM1469" s="113"/>
      <c r="AQ1469" s="113"/>
      <c r="AS1469" s="113"/>
      <c r="AT1469" s="113"/>
      <c r="AU1469" s="113"/>
      <c r="AV1469" s="113"/>
    </row>
    <row r="1470" spans="4:48">
      <c r="D1470" s="113"/>
      <c r="E1470" s="113"/>
      <c r="F1470" s="113"/>
      <c r="G1470" s="113"/>
      <c r="H1470" s="113"/>
      <c r="I1470" s="113"/>
      <c r="J1470" s="113"/>
      <c r="K1470" s="113"/>
      <c r="L1470" s="113"/>
      <c r="M1470" s="113"/>
      <c r="Q1470" s="113"/>
      <c r="R1470" s="113"/>
      <c r="S1470" s="113"/>
      <c r="T1470" s="113"/>
      <c r="U1470" s="113"/>
      <c r="V1470" s="113"/>
      <c r="W1470" s="113"/>
      <c r="X1470" s="113"/>
      <c r="Y1470" s="113"/>
      <c r="Z1470" s="113"/>
      <c r="AD1470" s="113"/>
      <c r="AE1470" s="113"/>
      <c r="AF1470" s="113"/>
      <c r="AG1470" s="113"/>
      <c r="AH1470" s="113"/>
      <c r="AI1470" s="113"/>
      <c r="AJ1470" s="113"/>
      <c r="AK1470" s="113"/>
      <c r="AL1470" s="113"/>
      <c r="AM1470" s="113"/>
      <c r="AQ1470" s="113"/>
      <c r="AS1470" s="113"/>
      <c r="AT1470" s="113"/>
      <c r="AU1470" s="113"/>
      <c r="AV1470" s="113"/>
    </row>
    <row r="1471" spans="4:48">
      <c r="D1471" s="113"/>
      <c r="E1471" s="113"/>
      <c r="F1471" s="113"/>
      <c r="G1471" s="113"/>
      <c r="H1471" s="113"/>
      <c r="I1471" s="113"/>
      <c r="J1471" s="113"/>
      <c r="K1471" s="113"/>
      <c r="L1471" s="113"/>
      <c r="M1471" s="113"/>
      <c r="Q1471" s="113"/>
      <c r="R1471" s="113"/>
      <c r="S1471" s="113"/>
      <c r="T1471" s="113"/>
      <c r="U1471" s="113"/>
      <c r="V1471" s="113"/>
      <c r="W1471" s="113"/>
      <c r="X1471" s="113"/>
      <c r="Y1471" s="113"/>
      <c r="Z1471" s="113"/>
      <c r="AD1471" s="113"/>
      <c r="AE1471" s="113"/>
      <c r="AF1471" s="113"/>
      <c r="AG1471" s="113"/>
      <c r="AH1471" s="113"/>
      <c r="AI1471" s="113"/>
      <c r="AJ1471" s="113"/>
      <c r="AK1471" s="113"/>
      <c r="AL1471" s="113"/>
      <c r="AM1471" s="113"/>
      <c r="AQ1471" s="113"/>
      <c r="AS1471" s="113"/>
      <c r="AT1471" s="113"/>
      <c r="AU1471" s="113"/>
      <c r="AV1471" s="113"/>
    </row>
    <row r="1472" spans="4:48">
      <c r="D1472" s="113"/>
      <c r="E1472" s="113"/>
      <c r="F1472" s="113"/>
      <c r="G1472" s="113"/>
      <c r="H1472" s="113"/>
      <c r="I1472" s="113"/>
      <c r="J1472" s="113"/>
      <c r="K1472" s="113"/>
      <c r="L1472" s="113"/>
      <c r="M1472" s="113"/>
      <c r="Q1472" s="113"/>
      <c r="R1472" s="113"/>
      <c r="S1472" s="113"/>
      <c r="T1472" s="113"/>
      <c r="U1472" s="113"/>
      <c r="V1472" s="113"/>
      <c r="W1472" s="113"/>
      <c r="X1472" s="113"/>
      <c r="Y1472" s="113"/>
      <c r="Z1472" s="113"/>
      <c r="AD1472" s="113"/>
      <c r="AE1472" s="113"/>
      <c r="AF1472" s="113"/>
      <c r="AG1472" s="113"/>
      <c r="AH1472" s="113"/>
      <c r="AI1472" s="113"/>
      <c r="AJ1472" s="113"/>
      <c r="AK1472" s="113"/>
      <c r="AL1472" s="113"/>
      <c r="AM1472" s="113"/>
      <c r="AQ1472" s="113"/>
      <c r="AS1472" s="113"/>
      <c r="AT1472" s="113"/>
      <c r="AU1472" s="113"/>
      <c r="AV1472" s="113"/>
    </row>
    <row r="1473" spans="4:48">
      <c r="D1473" s="113"/>
      <c r="E1473" s="113"/>
      <c r="F1473" s="113"/>
      <c r="G1473" s="113"/>
      <c r="H1473" s="113"/>
      <c r="I1473" s="113"/>
      <c r="J1473" s="113"/>
      <c r="K1473" s="113"/>
      <c r="L1473" s="113"/>
      <c r="M1473" s="113"/>
      <c r="Q1473" s="113"/>
      <c r="R1473" s="113"/>
      <c r="S1473" s="113"/>
      <c r="T1473" s="113"/>
      <c r="U1473" s="113"/>
      <c r="V1473" s="113"/>
      <c r="W1473" s="113"/>
      <c r="X1473" s="113"/>
      <c r="Y1473" s="113"/>
      <c r="Z1473" s="113"/>
      <c r="AD1473" s="113"/>
      <c r="AE1473" s="113"/>
      <c r="AF1473" s="113"/>
      <c r="AG1473" s="113"/>
      <c r="AH1473" s="113"/>
      <c r="AI1473" s="113"/>
      <c r="AJ1473" s="113"/>
      <c r="AK1473" s="113"/>
      <c r="AL1473" s="113"/>
      <c r="AM1473" s="113"/>
      <c r="AQ1473" s="113"/>
      <c r="AS1473" s="113"/>
      <c r="AT1473" s="113"/>
      <c r="AU1473" s="113"/>
      <c r="AV1473" s="113"/>
    </row>
    <row r="1474" spans="4:48">
      <c r="D1474" s="113"/>
      <c r="E1474" s="113"/>
      <c r="F1474" s="113"/>
      <c r="G1474" s="113"/>
      <c r="H1474" s="113"/>
      <c r="I1474" s="113"/>
      <c r="J1474" s="113"/>
      <c r="K1474" s="113"/>
      <c r="L1474" s="113"/>
      <c r="M1474" s="113"/>
      <c r="Q1474" s="113"/>
      <c r="R1474" s="113"/>
      <c r="S1474" s="113"/>
      <c r="T1474" s="113"/>
      <c r="U1474" s="113"/>
      <c r="V1474" s="113"/>
      <c r="W1474" s="113"/>
      <c r="X1474" s="113"/>
      <c r="Y1474" s="113"/>
      <c r="Z1474" s="113"/>
      <c r="AD1474" s="113"/>
      <c r="AE1474" s="113"/>
      <c r="AF1474" s="113"/>
      <c r="AG1474" s="113"/>
      <c r="AH1474" s="113"/>
      <c r="AI1474" s="113"/>
      <c r="AJ1474" s="113"/>
      <c r="AK1474" s="113"/>
      <c r="AL1474" s="113"/>
      <c r="AM1474" s="113"/>
      <c r="AQ1474" s="113"/>
      <c r="AS1474" s="113"/>
      <c r="AT1474" s="113"/>
      <c r="AU1474" s="113"/>
      <c r="AV1474" s="113"/>
    </row>
    <row r="1475" spans="4:48">
      <c r="D1475" s="113"/>
      <c r="E1475" s="113"/>
      <c r="F1475" s="113"/>
      <c r="G1475" s="113"/>
      <c r="H1475" s="113"/>
      <c r="I1475" s="113"/>
      <c r="J1475" s="113"/>
      <c r="K1475" s="113"/>
      <c r="L1475" s="113"/>
      <c r="M1475" s="113"/>
      <c r="Q1475" s="113"/>
      <c r="R1475" s="113"/>
      <c r="S1475" s="113"/>
      <c r="T1475" s="113"/>
      <c r="U1475" s="113"/>
      <c r="V1475" s="113"/>
      <c r="W1475" s="113"/>
      <c r="X1475" s="113"/>
      <c r="Y1475" s="113"/>
      <c r="Z1475" s="113"/>
      <c r="AD1475" s="113"/>
      <c r="AE1475" s="113"/>
      <c r="AF1475" s="113"/>
      <c r="AG1475" s="113"/>
      <c r="AH1475" s="113"/>
      <c r="AI1475" s="113"/>
      <c r="AJ1475" s="113"/>
      <c r="AK1475" s="113"/>
      <c r="AL1475" s="113"/>
      <c r="AM1475" s="113"/>
      <c r="AQ1475" s="113"/>
      <c r="AS1475" s="113"/>
      <c r="AT1475" s="113"/>
      <c r="AU1475" s="113"/>
      <c r="AV1475" s="113"/>
    </row>
    <row r="1476" spans="4:48">
      <c r="D1476" s="113"/>
      <c r="E1476" s="113"/>
      <c r="F1476" s="113"/>
      <c r="G1476" s="113"/>
      <c r="H1476" s="113"/>
      <c r="I1476" s="113"/>
      <c r="J1476" s="113"/>
      <c r="K1476" s="113"/>
      <c r="L1476" s="113"/>
      <c r="M1476" s="113"/>
      <c r="Q1476" s="113"/>
      <c r="R1476" s="113"/>
      <c r="S1476" s="113"/>
      <c r="T1476" s="113"/>
      <c r="U1476" s="113"/>
      <c r="V1476" s="113"/>
      <c r="W1476" s="113"/>
      <c r="X1476" s="113"/>
      <c r="Y1476" s="113"/>
      <c r="Z1476" s="113"/>
      <c r="AD1476" s="113"/>
      <c r="AE1476" s="113"/>
      <c r="AF1476" s="113"/>
      <c r="AG1476" s="113"/>
      <c r="AH1476" s="113"/>
      <c r="AI1476" s="113"/>
      <c r="AJ1476" s="113"/>
      <c r="AK1476" s="113"/>
      <c r="AL1476" s="113"/>
      <c r="AM1476" s="113"/>
      <c r="AQ1476" s="113"/>
      <c r="AS1476" s="113"/>
      <c r="AT1476" s="113"/>
      <c r="AU1476" s="113"/>
      <c r="AV1476" s="113"/>
    </row>
    <row r="1477" spans="4:48">
      <c r="D1477" s="113"/>
      <c r="E1477" s="113"/>
      <c r="F1477" s="113"/>
      <c r="G1477" s="113"/>
      <c r="H1477" s="113"/>
      <c r="I1477" s="113"/>
      <c r="J1477" s="113"/>
      <c r="K1477" s="113"/>
      <c r="L1477" s="113"/>
      <c r="M1477" s="113"/>
      <c r="Q1477" s="113"/>
      <c r="R1477" s="113"/>
      <c r="S1477" s="113"/>
      <c r="T1477" s="113"/>
      <c r="U1477" s="113"/>
      <c r="V1477" s="113"/>
      <c r="W1477" s="113"/>
      <c r="X1477" s="113"/>
      <c r="Y1477" s="113"/>
      <c r="Z1477" s="113"/>
      <c r="AD1477" s="113"/>
      <c r="AE1477" s="113"/>
      <c r="AF1477" s="113"/>
      <c r="AG1477" s="113"/>
      <c r="AH1477" s="113"/>
      <c r="AI1477" s="113"/>
      <c r="AJ1477" s="113"/>
      <c r="AK1477" s="113"/>
      <c r="AL1477" s="113"/>
      <c r="AM1477" s="113"/>
      <c r="AQ1477" s="113"/>
      <c r="AS1477" s="113"/>
      <c r="AT1477" s="113"/>
      <c r="AU1477" s="113"/>
      <c r="AV1477" s="113"/>
    </row>
    <row r="1478" spans="4:48">
      <c r="D1478" s="113"/>
      <c r="E1478" s="113"/>
      <c r="F1478" s="113"/>
      <c r="G1478" s="113"/>
      <c r="H1478" s="113"/>
      <c r="I1478" s="113"/>
      <c r="J1478" s="113"/>
      <c r="K1478" s="113"/>
      <c r="L1478" s="113"/>
      <c r="M1478" s="113"/>
      <c r="Q1478" s="113"/>
      <c r="R1478" s="113"/>
      <c r="S1478" s="113"/>
      <c r="T1478" s="113"/>
      <c r="U1478" s="113"/>
      <c r="V1478" s="113"/>
      <c r="W1478" s="113"/>
      <c r="X1478" s="113"/>
      <c r="Y1478" s="113"/>
      <c r="Z1478" s="113"/>
      <c r="AD1478" s="113"/>
      <c r="AE1478" s="113"/>
      <c r="AF1478" s="113"/>
      <c r="AG1478" s="113"/>
      <c r="AH1478" s="113"/>
      <c r="AI1478" s="113"/>
      <c r="AJ1478" s="113"/>
      <c r="AK1478" s="113"/>
      <c r="AL1478" s="113"/>
      <c r="AM1478" s="113"/>
      <c r="AQ1478" s="113"/>
      <c r="AS1478" s="113"/>
      <c r="AT1478" s="113"/>
      <c r="AU1478" s="113"/>
      <c r="AV1478" s="113"/>
    </row>
    <row r="1479" spans="4:48">
      <c r="D1479" s="113"/>
      <c r="E1479" s="113"/>
      <c r="F1479" s="113"/>
      <c r="G1479" s="113"/>
      <c r="H1479" s="113"/>
      <c r="I1479" s="113"/>
      <c r="J1479" s="113"/>
      <c r="K1479" s="113"/>
      <c r="L1479" s="113"/>
      <c r="M1479" s="113"/>
      <c r="Q1479" s="113"/>
      <c r="R1479" s="113"/>
      <c r="S1479" s="113"/>
      <c r="T1479" s="113"/>
      <c r="U1479" s="113"/>
      <c r="V1479" s="113"/>
      <c r="W1479" s="113"/>
      <c r="X1479" s="113"/>
      <c r="Y1479" s="113"/>
      <c r="Z1479" s="113"/>
      <c r="AD1479" s="113"/>
      <c r="AE1479" s="113"/>
      <c r="AF1479" s="113"/>
      <c r="AG1479" s="113"/>
      <c r="AH1479" s="113"/>
      <c r="AI1479" s="113"/>
      <c r="AJ1479" s="113"/>
      <c r="AK1479" s="113"/>
      <c r="AL1479" s="113"/>
      <c r="AM1479" s="113"/>
      <c r="AQ1479" s="113"/>
      <c r="AS1479" s="113"/>
      <c r="AT1479" s="113"/>
      <c r="AU1479" s="113"/>
      <c r="AV1479" s="113"/>
    </row>
    <row r="1480" spans="4:48">
      <c r="D1480" s="113"/>
      <c r="E1480" s="113"/>
      <c r="F1480" s="113"/>
      <c r="G1480" s="113"/>
      <c r="H1480" s="113"/>
      <c r="I1480" s="113"/>
      <c r="J1480" s="113"/>
      <c r="K1480" s="113"/>
      <c r="L1480" s="113"/>
      <c r="M1480" s="113"/>
      <c r="Q1480" s="113"/>
      <c r="R1480" s="113"/>
      <c r="S1480" s="113"/>
      <c r="T1480" s="113"/>
      <c r="U1480" s="113"/>
      <c r="V1480" s="113"/>
      <c r="W1480" s="113"/>
      <c r="X1480" s="113"/>
      <c r="Y1480" s="113"/>
      <c r="Z1480" s="113"/>
      <c r="AD1480" s="113"/>
      <c r="AE1480" s="113"/>
      <c r="AF1480" s="113"/>
      <c r="AG1480" s="113"/>
      <c r="AH1480" s="113"/>
      <c r="AI1480" s="113"/>
      <c r="AJ1480" s="113"/>
      <c r="AK1480" s="113"/>
      <c r="AL1480" s="113"/>
      <c r="AM1480" s="113"/>
      <c r="AQ1480" s="113"/>
      <c r="AS1480" s="113"/>
      <c r="AT1480" s="113"/>
      <c r="AU1480" s="113"/>
      <c r="AV1480" s="113"/>
    </row>
    <row r="1481" spans="4:48">
      <c r="D1481" s="113"/>
      <c r="E1481" s="113"/>
      <c r="F1481" s="113"/>
      <c r="G1481" s="113"/>
      <c r="H1481" s="113"/>
      <c r="I1481" s="113"/>
      <c r="J1481" s="113"/>
      <c r="K1481" s="113"/>
      <c r="L1481" s="113"/>
      <c r="M1481" s="113"/>
      <c r="Q1481" s="113"/>
      <c r="R1481" s="113"/>
      <c r="S1481" s="113"/>
      <c r="T1481" s="113"/>
      <c r="U1481" s="113"/>
      <c r="V1481" s="113"/>
      <c r="W1481" s="113"/>
      <c r="X1481" s="113"/>
      <c r="Y1481" s="113"/>
      <c r="Z1481" s="113"/>
      <c r="AD1481" s="113"/>
      <c r="AE1481" s="113"/>
      <c r="AF1481" s="113"/>
      <c r="AG1481" s="113"/>
      <c r="AH1481" s="113"/>
      <c r="AI1481" s="113"/>
      <c r="AJ1481" s="113"/>
      <c r="AK1481" s="113"/>
      <c r="AL1481" s="113"/>
      <c r="AM1481" s="113"/>
      <c r="AQ1481" s="113"/>
      <c r="AS1481" s="113"/>
      <c r="AT1481" s="113"/>
      <c r="AU1481" s="113"/>
      <c r="AV1481" s="113"/>
    </row>
    <row r="1482" spans="4:48">
      <c r="D1482" s="113"/>
      <c r="E1482" s="113"/>
      <c r="F1482" s="113"/>
      <c r="G1482" s="113"/>
      <c r="H1482" s="113"/>
      <c r="I1482" s="113"/>
      <c r="J1482" s="113"/>
      <c r="K1482" s="113"/>
      <c r="L1482" s="113"/>
      <c r="M1482" s="113"/>
      <c r="Q1482" s="113"/>
      <c r="R1482" s="113"/>
      <c r="S1482" s="113"/>
      <c r="T1482" s="113"/>
      <c r="U1482" s="113"/>
      <c r="V1482" s="113"/>
      <c r="W1482" s="113"/>
      <c r="X1482" s="113"/>
      <c r="Y1482" s="113"/>
      <c r="Z1482" s="113"/>
      <c r="AD1482" s="113"/>
      <c r="AE1482" s="113"/>
      <c r="AF1482" s="113"/>
      <c r="AG1482" s="113"/>
      <c r="AH1482" s="113"/>
      <c r="AI1482" s="113"/>
      <c r="AJ1482" s="113"/>
      <c r="AK1482" s="113"/>
      <c r="AL1482" s="113"/>
      <c r="AM1482" s="113"/>
      <c r="AQ1482" s="113"/>
      <c r="AS1482" s="113"/>
      <c r="AT1482" s="113"/>
      <c r="AU1482" s="113"/>
      <c r="AV1482" s="113"/>
    </row>
    <row r="1483" spans="4:48">
      <c r="D1483" s="113"/>
      <c r="E1483" s="113"/>
      <c r="F1483" s="113"/>
      <c r="G1483" s="113"/>
      <c r="H1483" s="113"/>
      <c r="I1483" s="113"/>
      <c r="J1483" s="113"/>
      <c r="K1483" s="113"/>
      <c r="L1483" s="113"/>
      <c r="M1483" s="113"/>
      <c r="Q1483" s="113"/>
      <c r="R1483" s="113"/>
      <c r="S1483" s="113"/>
      <c r="T1483" s="113"/>
      <c r="U1483" s="113"/>
      <c r="V1483" s="113"/>
      <c r="W1483" s="113"/>
      <c r="X1483" s="113"/>
      <c r="Y1483" s="113"/>
      <c r="Z1483" s="113"/>
      <c r="AD1483" s="113"/>
      <c r="AE1483" s="113"/>
      <c r="AF1483" s="113"/>
      <c r="AG1483" s="113"/>
      <c r="AH1483" s="113"/>
      <c r="AI1483" s="113"/>
      <c r="AJ1483" s="113"/>
      <c r="AK1483" s="113"/>
      <c r="AL1483" s="113"/>
      <c r="AM1483" s="113"/>
      <c r="AQ1483" s="113"/>
      <c r="AS1483" s="113"/>
      <c r="AT1483" s="113"/>
      <c r="AU1483" s="113"/>
      <c r="AV1483" s="113"/>
    </row>
    <row r="1484" spans="4:48">
      <c r="D1484" s="113"/>
      <c r="E1484" s="113"/>
      <c r="F1484" s="113"/>
      <c r="G1484" s="113"/>
      <c r="H1484" s="113"/>
      <c r="I1484" s="113"/>
      <c r="J1484" s="113"/>
      <c r="K1484" s="113"/>
      <c r="L1484" s="113"/>
      <c r="M1484" s="113"/>
      <c r="Q1484" s="113"/>
      <c r="R1484" s="113"/>
      <c r="S1484" s="113"/>
      <c r="T1484" s="113"/>
      <c r="U1484" s="113"/>
      <c r="V1484" s="113"/>
      <c r="W1484" s="113"/>
      <c r="X1484" s="113"/>
      <c r="Y1484" s="113"/>
      <c r="Z1484" s="113"/>
      <c r="AD1484" s="113"/>
      <c r="AE1484" s="113"/>
      <c r="AF1484" s="113"/>
      <c r="AG1484" s="113"/>
      <c r="AH1484" s="113"/>
      <c r="AI1484" s="113"/>
      <c r="AJ1484" s="113"/>
      <c r="AK1484" s="113"/>
      <c r="AL1484" s="113"/>
      <c r="AM1484" s="113"/>
      <c r="AQ1484" s="113"/>
      <c r="AS1484" s="113"/>
      <c r="AT1484" s="113"/>
      <c r="AU1484" s="113"/>
      <c r="AV1484" s="113"/>
    </row>
    <row r="1485" spans="4:48">
      <c r="D1485" s="113"/>
      <c r="E1485" s="113"/>
      <c r="F1485" s="113"/>
      <c r="G1485" s="113"/>
      <c r="H1485" s="113"/>
      <c r="I1485" s="113"/>
      <c r="J1485" s="113"/>
      <c r="K1485" s="113"/>
      <c r="L1485" s="113"/>
      <c r="M1485" s="113"/>
      <c r="Q1485" s="113"/>
      <c r="R1485" s="113"/>
      <c r="S1485" s="113"/>
      <c r="T1485" s="113"/>
      <c r="U1485" s="113"/>
      <c r="V1485" s="113"/>
      <c r="W1485" s="113"/>
      <c r="X1485" s="113"/>
      <c r="Y1485" s="113"/>
      <c r="Z1485" s="113"/>
      <c r="AD1485" s="113"/>
      <c r="AE1485" s="113"/>
      <c r="AF1485" s="113"/>
      <c r="AG1485" s="113"/>
      <c r="AH1485" s="113"/>
      <c r="AI1485" s="113"/>
      <c r="AJ1485" s="113"/>
      <c r="AK1485" s="113"/>
      <c r="AL1485" s="113"/>
      <c r="AM1485" s="113"/>
      <c r="AQ1485" s="113"/>
      <c r="AS1485" s="113"/>
      <c r="AT1485" s="113"/>
      <c r="AU1485" s="113"/>
      <c r="AV1485" s="113"/>
    </row>
    <row r="1486" spans="4:48">
      <c r="D1486" s="113"/>
      <c r="E1486" s="113"/>
      <c r="F1486" s="113"/>
      <c r="G1486" s="113"/>
      <c r="H1486" s="113"/>
      <c r="I1486" s="113"/>
      <c r="J1486" s="113"/>
      <c r="K1486" s="113"/>
      <c r="L1486" s="113"/>
      <c r="M1486" s="113"/>
      <c r="Q1486" s="113"/>
      <c r="R1486" s="113"/>
      <c r="S1486" s="113"/>
      <c r="T1486" s="113"/>
      <c r="U1486" s="113"/>
      <c r="V1486" s="113"/>
      <c r="W1486" s="113"/>
      <c r="X1486" s="113"/>
      <c r="Y1486" s="113"/>
      <c r="Z1486" s="113"/>
      <c r="AD1486" s="113"/>
      <c r="AE1486" s="113"/>
      <c r="AF1486" s="113"/>
      <c r="AG1486" s="113"/>
      <c r="AH1486" s="113"/>
      <c r="AI1486" s="113"/>
      <c r="AJ1486" s="113"/>
      <c r="AK1486" s="113"/>
      <c r="AL1486" s="113"/>
      <c r="AM1486" s="113"/>
      <c r="AQ1486" s="113"/>
      <c r="AS1486" s="113"/>
      <c r="AT1486" s="113"/>
      <c r="AU1486" s="113"/>
      <c r="AV1486" s="113"/>
    </row>
    <row r="1487" spans="4:48">
      <c r="D1487" s="113"/>
      <c r="E1487" s="113"/>
      <c r="F1487" s="113"/>
      <c r="G1487" s="113"/>
      <c r="H1487" s="113"/>
      <c r="I1487" s="113"/>
      <c r="J1487" s="113"/>
      <c r="K1487" s="113"/>
      <c r="L1487" s="113"/>
      <c r="M1487" s="113"/>
      <c r="Q1487" s="113"/>
      <c r="R1487" s="113"/>
      <c r="S1487" s="113"/>
      <c r="T1487" s="113"/>
      <c r="U1487" s="113"/>
      <c r="V1487" s="113"/>
      <c r="W1487" s="113"/>
      <c r="X1487" s="113"/>
      <c r="Y1487" s="113"/>
      <c r="Z1487" s="113"/>
      <c r="AD1487" s="113"/>
      <c r="AE1487" s="113"/>
      <c r="AF1487" s="113"/>
      <c r="AG1487" s="113"/>
      <c r="AH1487" s="113"/>
      <c r="AI1487" s="113"/>
      <c r="AJ1487" s="113"/>
      <c r="AK1487" s="113"/>
      <c r="AL1487" s="113"/>
      <c r="AM1487" s="113"/>
      <c r="AQ1487" s="113"/>
      <c r="AS1487" s="113"/>
      <c r="AT1487" s="113"/>
      <c r="AU1487" s="113"/>
      <c r="AV1487" s="113"/>
    </row>
    <row r="1488" spans="4:48">
      <c r="D1488" s="113"/>
      <c r="E1488" s="113"/>
      <c r="F1488" s="113"/>
      <c r="G1488" s="113"/>
      <c r="H1488" s="113"/>
      <c r="I1488" s="113"/>
      <c r="J1488" s="113"/>
      <c r="K1488" s="113"/>
      <c r="L1488" s="113"/>
      <c r="M1488" s="113"/>
      <c r="Q1488" s="113"/>
      <c r="R1488" s="113"/>
      <c r="S1488" s="113"/>
      <c r="T1488" s="113"/>
      <c r="U1488" s="113"/>
      <c r="V1488" s="113"/>
      <c r="W1488" s="113"/>
      <c r="X1488" s="113"/>
      <c r="Y1488" s="113"/>
      <c r="Z1488" s="113"/>
      <c r="AD1488" s="113"/>
      <c r="AE1488" s="113"/>
      <c r="AF1488" s="113"/>
      <c r="AG1488" s="113"/>
      <c r="AH1488" s="113"/>
      <c r="AI1488" s="113"/>
      <c r="AJ1488" s="113"/>
      <c r="AK1488" s="113"/>
      <c r="AL1488" s="113"/>
      <c r="AM1488" s="113"/>
      <c r="AQ1488" s="113"/>
      <c r="AS1488" s="113"/>
      <c r="AT1488" s="113"/>
      <c r="AU1488" s="113"/>
      <c r="AV1488" s="113"/>
    </row>
    <row r="1489" spans="4:48">
      <c r="D1489" s="113"/>
      <c r="E1489" s="113"/>
      <c r="F1489" s="113"/>
      <c r="G1489" s="113"/>
      <c r="H1489" s="113"/>
      <c r="I1489" s="113"/>
      <c r="J1489" s="113"/>
      <c r="K1489" s="113"/>
      <c r="L1489" s="113"/>
      <c r="M1489" s="113"/>
      <c r="Q1489" s="113"/>
      <c r="R1489" s="113"/>
      <c r="S1489" s="113"/>
      <c r="T1489" s="113"/>
      <c r="U1489" s="113"/>
      <c r="V1489" s="113"/>
      <c r="W1489" s="113"/>
      <c r="X1489" s="113"/>
      <c r="Y1489" s="113"/>
      <c r="Z1489" s="113"/>
      <c r="AD1489" s="113"/>
      <c r="AE1489" s="113"/>
      <c r="AF1489" s="113"/>
      <c r="AG1489" s="113"/>
      <c r="AH1489" s="113"/>
      <c r="AI1489" s="113"/>
      <c r="AJ1489" s="113"/>
      <c r="AK1489" s="113"/>
      <c r="AL1489" s="113"/>
      <c r="AM1489" s="113"/>
      <c r="AQ1489" s="113"/>
      <c r="AS1489" s="113"/>
      <c r="AT1489" s="113"/>
      <c r="AU1489" s="113"/>
      <c r="AV1489" s="113"/>
    </row>
    <row r="1490" spans="4:48">
      <c r="D1490" s="113"/>
      <c r="E1490" s="113"/>
      <c r="F1490" s="113"/>
      <c r="G1490" s="113"/>
      <c r="H1490" s="113"/>
      <c r="I1490" s="113"/>
      <c r="J1490" s="113"/>
      <c r="K1490" s="113"/>
      <c r="L1490" s="113"/>
      <c r="M1490" s="113"/>
      <c r="Q1490" s="113"/>
      <c r="R1490" s="113"/>
      <c r="S1490" s="113"/>
      <c r="T1490" s="113"/>
      <c r="U1490" s="113"/>
      <c r="V1490" s="113"/>
      <c r="W1490" s="113"/>
      <c r="X1490" s="113"/>
      <c r="Y1490" s="113"/>
      <c r="Z1490" s="113"/>
      <c r="AD1490" s="113"/>
      <c r="AE1490" s="113"/>
      <c r="AF1490" s="113"/>
      <c r="AG1490" s="113"/>
      <c r="AH1490" s="113"/>
      <c r="AI1490" s="113"/>
      <c r="AJ1490" s="113"/>
      <c r="AK1490" s="113"/>
      <c r="AL1490" s="113"/>
      <c r="AM1490" s="113"/>
      <c r="AQ1490" s="113"/>
      <c r="AS1490" s="113"/>
      <c r="AT1490" s="113"/>
      <c r="AU1490" s="113"/>
      <c r="AV1490" s="113"/>
    </row>
    <row r="1491" spans="4:48">
      <c r="D1491" s="113"/>
      <c r="E1491" s="113"/>
      <c r="F1491" s="113"/>
      <c r="G1491" s="113"/>
      <c r="H1491" s="113"/>
      <c r="I1491" s="113"/>
      <c r="J1491" s="113"/>
      <c r="K1491" s="113"/>
      <c r="L1491" s="113"/>
      <c r="M1491" s="113"/>
      <c r="Q1491" s="113"/>
      <c r="R1491" s="113"/>
      <c r="S1491" s="113"/>
      <c r="T1491" s="113"/>
      <c r="U1491" s="113"/>
      <c r="V1491" s="113"/>
      <c r="W1491" s="113"/>
      <c r="X1491" s="113"/>
      <c r="Y1491" s="113"/>
      <c r="Z1491" s="113"/>
      <c r="AD1491" s="113"/>
      <c r="AE1491" s="113"/>
      <c r="AF1491" s="113"/>
      <c r="AG1491" s="113"/>
      <c r="AH1491" s="113"/>
      <c r="AI1491" s="113"/>
      <c r="AJ1491" s="113"/>
      <c r="AK1491" s="113"/>
      <c r="AL1491" s="113"/>
      <c r="AM1491" s="113"/>
      <c r="AQ1491" s="113"/>
      <c r="AS1491" s="113"/>
      <c r="AT1491" s="113"/>
      <c r="AU1491" s="113"/>
      <c r="AV1491" s="113"/>
    </row>
    <row r="1492" spans="4:48">
      <c r="D1492" s="113"/>
      <c r="E1492" s="113"/>
      <c r="F1492" s="113"/>
      <c r="G1492" s="113"/>
      <c r="H1492" s="113"/>
      <c r="I1492" s="113"/>
      <c r="J1492" s="113"/>
      <c r="K1492" s="113"/>
      <c r="L1492" s="113"/>
      <c r="M1492" s="113"/>
      <c r="Q1492" s="113"/>
      <c r="R1492" s="113"/>
      <c r="S1492" s="113"/>
      <c r="T1492" s="113"/>
      <c r="U1492" s="113"/>
      <c r="V1492" s="113"/>
      <c r="W1492" s="113"/>
      <c r="X1492" s="113"/>
      <c r="Y1492" s="113"/>
      <c r="Z1492" s="113"/>
      <c r="AD1492" s="113"/>
      <c r="AE1492" s="113"/>
      <c r="AF1492" s="113"/>
      <c r="AG1492" s="113"/>
      <c r="AH1492" s="113"/>
      <c r="AI1492" s="113"/>
      <c r="AJ1492" s="113"/>
      <c r="AK1492" s="113"/>
      <c r="AL1492" s="113"/>
      <c r="AM1492" s="113"/>
      <c r="AQ1492" s="113"/>
      <c r="AS1492" s="113"/>
      <c r="AT1492" s="113"/>
      <c r="AU1492" s="113"/>
      <c r="AV1492" s="113"/>
    </row>
    <row r="1493" spans="4:48">
      <c r="D1493" s="113"/>
      <c r="E1493" s="113"/>
      <c r="F1493" s="113"/>
      <c r="G1493" s="113"/>
      <c r="H1493" s="113"/>
      <c r="I1493" s="113"/>
      <c r="J1493" s="113"/>
      <c r="K1493" s="113"/>
      <c r="L1493" s="113"/>
      <c r="M1493" s="113"/>
      <c r="Q1493" s="113"/>
      <c r="R1493" s="113"/>
      <c r="S1493" s="113"/>
      <c r="T1493" s="113"/>
      <c r="U1493" s="113"/>
      <c r="V1493" s="113"/>
      <c r="W1493" s="113"/>
      <c r="X1493" s="113"/>
      <c r="Y1493" s="113"/>
      <c r="Z1493" s="113"/>
      <c r="AD1493" s="113"/>
      <c r="AE1493" s="113"/>
      <c r="AF1493" s="113"/>
      <c r="AG1493" s="113"/>
      <c r="AH1493" s="113"/>
      <c r="AI1493" s="113"/>
      <c r="AJ1493" s="113"/>
      <c r="AK1493" s="113"/>
      <c r="AL1493" s="113"/>
      <c r="AM1493" s="113"/>
      <c r="AQ1493" s="113"/>
      <c r="AS1493" s="113"/>
      <c r="AT1493" s="113"/>
      <c r="AU1493" s="113"/>
      <c r="AV1493" s="113"/>
    </row>
    <row r="1494" spans="4:48">
      <c r="D1494" s="113"/>
      <c r="E1494" s="113"/>
      <c r="F1494" s="113"/>
      <c r="G1494" s="113"/>
      <c r="H1494" s="113"/>
      <c r="I1494" s="113"/>
      <c r="J1494" s="113"/>
      <c r="K1494" s="113"/>
      <c r="L1494" s="113"/>
      <c r="M1494" s="113"/>
      <c r="Q1494" s="113"/>
      <c r="R1494" s="113"/>
      <c r="S1494" s="113"/>
      <c r="T1494" s="113"/>
      <c r="U1494" s="113"/>
      <c r="V1494" s="113"/>
      <c r="W1494" s="113"/>
      <c r="X1494" s="113"/>
      <c r="Y1494" s="113"/>
      <c r="Z1494" s="113"/>
      <c r="AD1494" s="113"/>
      <c r="AE1494" s="113"/>
      <c r="AF1494" s="113"/>
      <c r="AG1494" s="113"/>
      <c r="AH1494" s="113"/>
      <c r="AI1494" s="113"/>
      <c r="AJ1494" s="113"/>
      <c r="AK1494" s="113"/>
      <c r="AL1494" s="113"/>
      <c r="AM1494" s="113"/>
      <c r="AQ1494" s="113"/>
      <c r="AS1494" s="113"/>
      <c r="AT1494" s="113"/>
      <c r="AU1494" s="113"/>
      <c r="AV1494" s="113"/>
    </row>
    <row r="1495" spans="4:48">
      <c r="D1495" s="113"/>
      <c r="E1495" s="113"/>
      <c r="F1495" s="113"/>
      <c r="G1495" s="113"/>
      <c r="H1495" s="113"/>
      <c r="I1495" s="113"/>
      <c r="J1495" s="113"/>
      <c r="K1495" s="113"/>
      <c r="L1495" s="113"/>
      <c r="M1495" s="113"/>
      <c r="Q1495" s="113"/>
      <c r="R1495" s="113"/>
      <c r="S1495" s="113"/>
      <c r="T1495" s="113"/>
      <c r="U1495" s="113"/>
      <c r="V1495" s="113"/>
      <c r="W1495" s="113"/>
      <c r="X1495" s="113"/>
      <c r="Y1495" s="113"/>
      <c r="Z1495" s="113"/>
      <c r="AD1495" s="113"/>
      <c r="AE1495" s="113"/>
      <c r="AF1495" s="113"/>
      <c r="AG1495" s="113"/>
      <c r="AH1495" s="113"/>
      <c r="AI1495" s="113"/>
      <c r="AJ1495" s="113"/>
      <c r="AK1495" s="113"/>
      <c r="AL1495" s="113"/>
      <c r="AM1495" s="113"/>
      <c r="AQ1495" s="113"/>
      <c r="AS1495" s="113"/>
      <c r="AT1495" s="113"/>
      <c r="AU1495" s="113"/>
      <c r="AV1495" s="113"/>
    </row>
    <row r="1496" spans="4:48">
      <c r="D1496" s="113"/>
      <c r="E1496" s="113"/>
      <c r="F1496" s="113"/>
      <c r="G1496" s="113"/>
      <c r="H1496" s="113"/>
      <c r="I1496" s="113"/>
      <c r="J1496" s="113"/>
      <c r="K1496" s="113"/>
      <c r="L1496" s="113"/>
      <c r="M1496" s="113"/>
      <c r="Q1496" s="113"/>
      <c r="R1496" s="113"/>
      <c r="S1496" s="113"/>
      <c r="T1496" s="113"/>
      <c r="U1496" s="113"/>
      <c r="V1496" s="113"/>
      <c r="W1496" s="113"/>
      <c r="X1496" s="113"/>
      <c r="Y1496" s="113"/>
      <c r="Z1496" s="113"/>
      <c r="AD1496" s="113"/>
      <c r="AE1496" s="113"/>
      <c r="AF1496" s="113"/>
      <c r="AG1496" s="113"/>
      <c r="AH1496" s="113"/>
      <c r="AI1496" s="113"/>
      <c r="AJ1496" s="113"/>
      <c r="AK1496" s="113"/>
      <c r="AL1496" s="113"/>
      <c r="AM1496" s="113"/>
      <c r="AQ1496" s="113"/>
      <c r="AS1496" s="113"/>
      <c r="AT1496" s="113"/>
      <c r="AU1496" s="113"/>
      <c r="AV1496" s="113"/>
    </row>
    <row r="1497" spans="4:48">
      <c r="D1497" s="113"/>
      <c r="E1497" s="113"/>
      <c r="F1497" s="113"/>
      <c r="G1497" s="113"/>
      <c r="H1497" s="113"/>
      <c r="I1497" s="113"/>
      <c r="J1497" s="113"/>
      <c r="K1497" s="113"/>
      <c r="L1497" s="113"/>
      <c r="M1497" s="113"/>
      <c r="Q1497" s="113"/>
      <c r="R1497" s="113"/>
      <c r="S1497" s="113"/>
      <c r="T1497" s="113"/>
      <c r="U1497" s="113"/>
      <c r="V1497" s="113"/>
      <c r="W1497" s="113"/>
      <c r="X1497" s="113"/>
      <c r="Y1497" s="113"/>
      <c r="Z1497" s="113"/>
      <c r="AD1497" s="113"/>
      <c r="AE1497" s="113"/>
      <c r="AF1497" s="113"/>
      <c r="AG1497" s="113"/>
      <c r="AH1497" s="113"/>
      <c r="AI1497" s="113"/>
      <c r="AJ1497" s="113"/>
      <c r="AK1497" s="113"/>
      <c r="AL1497" s="113"/>
      <c r="AM1497" s="113"/>
      <c r="AQ1497" s="113"/>
      <c r="AS1497" s="113"/>
      <c r="AT1497" s="113"/>
      <c r="AU1497" s="113"/>
      <c r="AV1497" s="113"/>
    </row>
    <row r="1498" spans="4:48">
      <c r="D1498" s="113"/>
      <c r="E1498" s="113"/>
      <c r="F1498" s="113"/>
      <c r="G1498" s="113"/>
      <c r="H1498" s="113"/>
      <c r="I1498" s="113"/>
      <c r="J1498" s="113"/>
      <c r="K1498" s="113"/>
      <c r="L1498" s="113"/>
      <c r="M1498" s="113"/>
      <c r="Q1498" s="113"/>
      <c r="R1498" s="113"/>
      <c r="S1498" s="113"/>
      <c r="T1498" s="113"/>
      <c r="U1498" s="113"/>
      <c r="V1498" s="113"/>
      <c r="W1498" s="113"/>
      <c r="X1498" s="113"/>
      <c r="Y1498" s="113"/>
      <c r="Z1498" s="113"/>
      <c r="AD1498" s="113"/>
      <c r="AE1498" s="113"/>
      <c r="AF1498" s="113"/>
      <c r="AG1498" s="113"/>
      <c r="AH1498" s="113"/>
      <c r="AI1498" s="113"/>
      <c r="AJ1498" s="113"/>
      <c r="AK1498" s="113"/>
      <c r="AL1498" s="113"/>
      <c r="AM1498" s="113"/>
      <c r="AQ1498" s="113"/>
      <c r="AS1498" s="113"/>
      <c r="AT1498" s="113"/>
      <c r="AU1498" s="113"/>
      <c r="AV1498" s="113"/>
    </row>
    <row r="1499" spans="4:48">
      <c r="D1499" s="113"/>
      <c r="E1499" s="113"/>
      <c r="F1499" s="113"/>
      <c r="G1499" s="113"/>
      <c r="H1499" s="113"/>
      <c r="I1499" s="113"/>
      <c r="J1499" s="113"/>
      <c r="K1499" s="113"/>
      <c r="L1499" s="113"/>
      <c r="M1499" s="113"/>
      <c r="Q1499" s="113"/>
      <c r="R1499" s="113"/>
      <c r="S1499" s="113"/>
      <c r="T1499" s="113"/>
      <c r="U1499" s="113"/>
      <c r="V1499" s="113"/>
      <c r="W1499" s="113"/>
      <c r="X1499" s="113"/>
      <c r="Y1499" s="113"/>
      <c r="Z1499" s="113"/>
      <c r="AD1499" s="113"/>
      <c r="AE1499" s="113"/>
      <c r="AF1499" s="113"/>
      <c r="AG1499" s="113"/>
      <c r="AH1499" s="113"/>
      <c r="AI1499" s="113"/>
      <c r="AJ1499" s="113"/>
      <c r="AK1499" s="113"/>
      <c r="AL1499" s="113"/>
      <c r="AM1499" s="113"/>
      <c r="AQ1499" s="113"/>
      <c r="AS1499" s="113"/>
      <c r="AT1499" s="113"/>
      <c r="AU1499" s="113"/>
      <c r="AV1499" s="113"/>
    </row>
    <row r="1500" spans="4:48">
      <c r="D1500" s="113"/>
      <c r="E1500" s="113"/>
      <c r="F1500" s="113"/>
      <c r="G1500" s="113"/>
      <c r="H1500" s="113"/>
      <c r="I1500" s="113"/>
      <c r="J1500" s="113"/>
      <c r="K1500" s="113"/>
      <c r="L1500" s="113"/>
      <c r="M1500" s="113"/>
      <c r="Q1500" s="113"/>
      <c r="R1500" s="113"/>
      <c r="S1500" s="113"/>
      <c r="T1500" s="113"/>
      <c r="U1500" s="113"/>
      <c r="V1500" s="113"/>
      <c r="W1500" s="113"/>
      <c r="X1500" s="113"/>
      <c r="Y1500" s="113"/>
      <c r="Z1500" s="113"/>
      <c r="AD1500" s="113"/>
      <c r="AE1500" s="113"/>
      <c r="AF1500" s="113"/>
      <c r="AG1500" s="113"/>
      <c r="AH1500" s="113"/>
      <c r="AI1500" s="113"/>
      <c r="AJ1500" s="113"/>
      <c r="AK1500" s="113"/>
      <c r="AL1500" s="113"/>
      <c r="AM1500" s="113"/>
      <c r="AQ1500" s="113"/>
      <c r="AS1500" s="113"/>
      <c r="AT1500" s="113"/>
      <c r="AU1500" s="113"/>
      <c r="AV1500" s="113"/>
    </row>
    <row r="1501" spans="4:48">
      <c r="D1501" s="113"/>
      <c r="E1501" s="113"/>
      <c r="F1501" s="113"/>
      <c r="G1501" s="113"/>
      <c r="H1501" s="113"/>
      <c r="I1501" s="113"/>
      <c r="J1501" s="113"/>
      <c r="K1501" s="113"/>
      <c r="L1501" s="113"/>
      <c r="M1501" s="113"/>
      <c r="Q1501" s="113"/>
      <c r="R1501" s="113"/>
      <c r="S1501" s="113"/>
      <c r="T1501" s="113"/>
      <c r="U1501" s="113"/>
      <c r="V1501" s="113"/>
      <c r="W1501" s="113"/>
      <c r="X1501" s="113"/>
      <c r="Y1501" s="113"/>
      <c r="Z1501" s="113"/>
      <c r="AD1501" s="113"/>
      <c r="AE1501" s="113"/>
      <c r="AF1501" s="113"/>
      <c r="AG1501" s="113"/>
      <c r="AH1501" s="113"/>
      <c r="AI1501" s="113"/>
      <c r="AJ1501" s="113"/>
      <c r="AK1501" s="113"/>
      <c r="AL1501" s="113"/>
      <c r="AM1501" s="113"/>
      <c r="AQ1501" s="113"/>
      <c r="AS1501" s="113"/>
      <c r="AT1501" s="113"/>
      <c r="AU1501" s="113"/>
      <c r="AV1501" s="113"/>
    </row>
    <row r="1502" spans="4:48">
      <c r="D1502" s="113"/>
      <c r="E1502" s="113"/>
      <c r="F1502" s="113"/>
      <c r="G1502" s="113"/>
      <c r="H1502" s="113"/>
      <c r="I1502" s="113"/>
      <c r="J1502" s="113"/>
      <c r="K1502" s="113"/>
      <c r="L1502" s="113"/>
      <c r="M1502" s="113"/>
      <c r="Q1502" s="113"/>
      <c r="R1502" s="113"/>
      <c r="S1502" s="113"/>
      <c r="T1502" s="113"/>
      <c r="U1502" s="113"/>
      <c r="V1502" s="113"/>
      <c r="W1502" s="113"/>
      <c r="X1502" s="113"/>
      <c r="Y1502" s="113"/>
      <c r="Z1502" s="113"/>
      <c r="AD1502" s="113"/>
      <c r="AE1502" s="113"/>
      <c r="AF1502" s="113"/>
      <c r="AG1502" s="113"/>
      <c r="AH1502" s="113"/>
      <c r="AI1502" s="113"/>
      <c r="AJ1502" s="113"/>
      <c r="AK1502" s="113"/>
      <c r="AL1502" s="113"/>
      <c r="AM1502" s="113"/>
      <c r="AQ1502" s="113"/>
      <c r="AS1502" s="113"/>
      <c r="AT1502" s="113"/>
      <c r="AU1502" s="113"/>
      <c r="AV1502" s="113"/>
    </row>
    <row r="1503" spans="4:48">
      <c r="D1503" s="113"/>
      <c r="E1503" s="113"/>
      <c r="F1503" s="113"/>
      <c r="G1503" s="113"/>
      <c r="H1503" s="113"/>
      <c r="I1503" s="113"/>
      <c r="J1503" s="113"/>
      <c r="K1503" s="113"/>
      <c r="L1503" s="113"/>
      <c r="M1503" s="113"/>
      <c r="Q1503" s="113"/>
      <c r="R1503" s="113"/>
      <c r="S1503" s="113"/>
      <c r="T1503" s="113"/>
      <c r="U1503" s="113"/>
      <c r="V1503" s="113"/>
      <c r="W1503" s="113"/>
      <c r="X1503" s="113"/>
      <c r="Y1503" s="113"/>
      <c r="Z1503" s="113"/>
      <c r="AD1503" s="113"/>
      <c r="AE1503" s="113"/>
      <c r="AF1503" s="113"/>
      <c r="AG1503" s="113"/>
      <c r="AH1503" s="113"/>
      <c r="AI1503" s="113"/>
      <c r="AJ1503" s="113"/>
      <c r="AK1503" s="113"/>
      <c r="AL1503" s="113"/>
      <c r="AM1503" s="113"/>
      <c r="AQ1503" s="113"/>
      <c r="AS1503" s="113"/>
      <c r="AT1503" s="113"/>
      <c r="AU1503" s="113"/>
      <c r="AV1503" s="113"/>
    </row>
    <row r="1504" spans="4:48">
      <c r="D1504" s="113"/>
      <c r="E1504" s="113"/>
      <c r="F1504" s="113"/>
      <c r="G1504" s="113"/>
      <c r="H1504" s="113"/>
      <c r="I1504" s="113"/>
      <c r="J1504" s="113"/>
      <c r="K1504" s="113"/>
      <c r="L1504" s="113"/>
      <c r="M1504" s="113"/>
      <c r="Q1504" s="113"/>
      <c r="R1504" s="113"/>
      <c r="S1504" s="113"/>
      <c r="T1504" s="113"/>
      <c r="U1504" s="113"/>
      <c r="V1504" s="113"/>
      <c r="W1504" s="113"/>
      <c r="X1504" s="113"/>
      <c r="Y1504" s="113"/>
      <c r="Z1504" s="113"/>
      <c r="AD1504" s="113"/>
      <c r="AE1504" s="113"/>
      <c r="AF1504" s="113"/>
      <c r="AG1504" s="113"/>
      <c r="AH1504" s="113"/>
      <c r="AI1504" s="113"/>
      <c r="AJ1504" s="113"/>
      <c r="AK1504" s="113"/>
      <c r="AL1504" s="113"/>
      <c r="AM1504" s="113"/>
      <c r="AQ1504" s="113"/>
      <c r="AS1504" s="113"/>
      <c r="AT1504" s="113"/>
      <c r="AU1504" s="113"/>
      <c r="AV1504" s="113"/>
    </row>
    <row r="1505" spans="4:48">
      <c r="D1505" s="113"/>
      <c r="E1505" s="113"/>
      <c r="F1505" s="113"/>
      <c r="G1505" s="113"/>
      <c r="H1505" s="113"/>
      <c r="I1505" s="113"/>
      <c r="J1505" s="113"/>
      <c r="K1505" s="113"/>
      <c r="L1505" s="113"/>
      <c r="M1505" s="113"/>
      <c r="Q1505" s="113"/>
      <c r="R1505" s="113"/>
      <c r="S1505" s="113"/>
      <c r="T1505" s="113"/>
      <c r="U1505" s="113"/>
      <c r="V1505" s="113"/>
      <c r="W1505" s="113"/>
      <c r="X1505" s="113"/>
      <c r="Y1505" s="113"/>
      <c r="Z1505" s="113"/>
      <c r="AD1505" s="113"/>
      <c r="AE1505" s="113"/>
      <c r="AF1505" s="113"/>
      <c r="AG1505" s="113"/>
      <c r="AH1505" s="113"/>
      <c r="AI1505" s="113"/>
      <c r="AJ1505" s="113"/>
      <c r="AK1505" s="113"/>
      <c r="AL1505" s="113"/>
      <c r="AM1505" s="113"/>
      <c r="AQ1505" s="113"/>
      <c r="AS1505" s="113"/>
      <c r="AT1505" s="113"/>
      <c r="AU1505" s="113"/>
      <c r="AV1505" s="113"/>
    </row>
    <row r="1506" spans="4:48">
      <c r="D1506" s="113"/>
      <c r="E1506" s="113"/>
      <c r="F1506" s="113"/>
      <c r="G1506" s="113"/>
      <c r="H1506" s="113"/>
      <c r="I1506" s="113"/>
      <c r="J1506" s="113"/>
      <c r="K1506" s="113"/>
      <c r="L1506" s="113"/>
      <c r="M1506" s="113"/>
      <c r="Q1506" s="113"/>
      <c r="R1506" s="113"/>
      <c r="S1506" s="113"/>
      <c r="T1506" s="113"/>
      <c r="U1506" s="113"/>
      <c r="V1506" s="113"/>
      <c r="W1506" s="113"/>
      <c r="X1506" s="113"/>
      <c r="Y1506" s="113"/>
      <c r="Z1506" s="113"/>
      <c r="AD1506" s="113"/>
      <c r="AE1506" s="113"/>
      <c r="AF1506" s="113"/>
      <c r="AG1506" s="113"/>
      <c r="AH1506" s="113"/>
      <c r="AI1506" s="113"/>
      <c r="AJ1506" s="113"/>
      <c r="AK1506" s="113"/>
      <c r="AL1506" s="113"/>
      <c r="AM1506" s="113"/>
      <c r="AQ1506" s="113"/>
      <c r="AS1506" s="113"/>
      <c r="AT1506" s="113"/>
      <c r="AU1506" s="113"/>
      <c r="AV1506" s="113"/>
    </row>
    <row r="1507" spans="4:48">
      <c r="D1507" s="113"/>
      <c r="E1507" s="113"/>
      <c r="F1507" s="113"/>
      <c r="G1507" s="113"/>
      <c r="H1507" s="113"/>
      <c r="I1507" s="113"/>
      <c r="J1507" s="113"/>
      <c r="K1507" s="113"/>
      <c r="L1507" s="113"/>
      <c r="M1507" s="113"/>
      <c r="Q1507" s="113"/>
      <c r="R1507" s="113"/>
      <c r="S1507" s="113"/>
      <c r="T1507" s="113"/>
      <c r="U1507" s="113"/>
      <c r="V1507" s="113"/>
      <c r="W1507" s="113"/>
      <c r="X1507" s="113"/>
      <c r="Y1507" s="113"/>
      <c r="Z1507" s="113"/>
      <c r="AD1507" s="113"/>
      <c r="AE1507" s="113"/>
      <c r="AF1507" s="113"/>
      <c r="AG1507" s="113"/>
      <c r="AH1507" s="113"/>
      <c r="AI1507" s="113"/>
      <c r="AJ1507" s="113"/>
      <c r="AK1507" s="113"/>
      <c r="AL1507" s="113"/>
      <c r="AM1507" s="113"/>
      <c r="AQ1507" s="113"/>
      <c r="AS1507" s="113"/>
      <c r="AT1507" s="113"/>
      <c r="AU1507" s="113"/>
      <c r="AV1507" s="113"/>
    </row>
    <row r="1508" spans="4:48">
      <c r="D1508" s="113"/>
      <c r="E1508" s="113"/>
      <c r="F1508" s="113"/>
      <c r="G1508" s="113"/>
      <c r="H1508" s="113"/>
      <c r="I1508" s="113"/>
      <c r="J1508" s="113"/>
      <c r="K1508" s="113"/>
      <c r="L1508" s="113"/>
      <c r="M1508" s="113"/>
      <c r="Q1508" s="113"/>
      <c r="R1508" s="113"/>
      <c r="S1508" s="113"/>
      <c r="T1508" s="113"/>
      <c r="U1508" s="113"/>
      <c r="V1508" s="113"/>
      <c r="W1508" s="113"/>
      <c r="X1508" s="113"/>
      <c r="Y1508" s="113"/>
      <c r="Z1508" s="113"/>
      <c r="AD1508" s="113"/>
      <c r="AE1508" s="113"/>
      <c r="AF1508" s="113"/>
      <c r="AG1508" s="113"/>
      <c r="AH1508" s="113"/>
      <c r="AI1508" s="113"/>
      <c r="AJ1508" s="113"/>
      <c r="AK1508" s="113"/>
      <c r="AL1508" s="113"/>
      <c r="AM1508" s="113"/>
      <c r="AQ1508" s="113"/>
      <c r="AS1508" s="113"/>
      <c r="AT1508" s="113"/>
      <c r="AU1508" s="113"/>
      <c r="AV1508" s="113"/>
    </row>
    <row r="1509" spans="4:48">
      <c r="D1509" s="113"/>
      <c r="E1509" s="113"/>
      <c r="F1509" s="113"/>
      <c r="G1509" s="113"/>
      <c r="H1509" s="113"/>
      <c r="I1509" s="113"/>
      <c r="J1509" s="113"/>
      <c r="K1509" s="113"/>
      <c r="L1509" s="113"/>
      <c r="M1509" s="113"/>
      <c r="Q1509" s="113"/>
      <c r="R1509" s="113"/>
      <c r="S1509" s="113"/>
      <c r="T1509" s="113"/>
      <c r="U1509" s="113"/>
      <c r="V1509" s="113"/>
      <c r="W1509" s="113"/>
      <c r="X1509" s="113"/>
      <c r="Y1509" s="113"/>
      <c r="Z1509" s="113"/>
      <c r="AD1509" s="113"/>
      <c r="AE1509" s="113"/>
      <c r="AF1509" s="113"/>
      <c r="AG1509" s="113"/>
      <c r="AH1509" s="113"/>
      <c r="AI1509" s="113"/>
      <c r="AJ1509" s="113"/>
      <c r="AK1509" s="113"/>
      <c r="AL1509" s="113"/>
      <c r="AM1509" s="113"/>
      <c r="AQ1509" s="113"/>
      <c r="AS1509" s="113"/>
      <c r="AT1509" s="113"/>
      <c r="AU1509" s="113"/>
      <c r="AV1509" s="113"/>
    </row>
    <row r="1510" spans="4:48">
      <c r="D1510" s="113"/>
      <c r="E1510" s="113"/>
      <c r="F1510" s="113"/>
      <c r="G1510" s="113"/>
      <c r="H1510" s="113"/>
      <c r="I1510" s="113"/>
      <c r="J1510" s="113"/>
      <c r="K1510" s="113"/>
      <c r="L1510" s="113"/>
      <c r="M1510" s="113"/>
      <c r="Q1510" s="113"/>
      <c r="R1510" s="113"/>
      <c r="S1510" s="113"/>
      <c r="T1510" s="113"/>
      <c r="U1510" s="113"/>
      <c r="V1510" s="113"/>
      <c r="W1510" s="113"/>
      <c r="X1510" s="113"/>
      <c r="Y1510" s="113"/>
      <c r="Z1510" s="113"/>
      <c r="AD1510" s="113"/>
      <c r="AE1510" s="113"/>
      <c r="AF1510" s="113"/>
      <c r="AG1510" s="113"/>
      <c r="AH1510" s="113"/>
      <c r="AI1510" s="113"/>
      <c r="AJ1510" s="113"/>
      <c r="AK1510" s="113"/>
      <c r="AL1510" s="113"/>
      <c r="AM1510" s="113"/>
      <c r="AQ1510" s="113"/>
      <c r="AS1510" s="113"/>
      <c r="AT1510" s="113"/>
      <c r="AU1510" s="113"/>
      <c r="AV1510" s="113"/>
    </row>
    <row r="1511" spans="4:48">
      <c r="D1511" s="113"/>
      <c r="E1511" s="113"/>
      <c r="F1511" s="113"/>
      <c r="G1511" s="113"/>
      <c r="H1511" s="113"/>
      <c r="I1511" s="113"/>
      <c r="J1511" s="113"/>
      <c r="K1511" s="113"/>
      <c r="L1511" s="113"/>
      <c r="M1511" s="113"/>
      <c r="Q1511" s="113"/>
      <c r="R1511" s="113"/>
      <c r="S1511" s="113"/>
      <c r="T1511" s="113"/>
      <c r="U1511" s="113"/>
      <c r="V1511" s="113"/>
      <c r="W1511" s="113"/>
      <c r="X1511" s="113"/>
      <c r="Y1511" s="113"/>
      <c r="Z1511" s="113"/>
      <c r="AD1511" s="113"/>
      <c r="AE1511" s="113"/>
      <c r="AF1511" s="113"/>
      <c r="AG1511" s="113"/>
      <c r="AH1511" s="113"/>
      <c r="AI1511" s="113"/>
      <c r="AJ1511" s="113"/>
      <c r="AK1511" s="113"/>
      <c r="AL1511" s="113"/>
      <c r="AM1511" s="113"/>
      <c r="AQ1511" s="113"/>
      <c r="AS1511" s="113"/>
      <c r="AT1511" s="113"/>
      <c r="AU1511" s="113"/>
      <c r="AV1511" s="113"/>
    </row>
    <row r="1512" spans="4:48">
      <c r="D1512" s="113"/>
      <c r="E1512" s="113"/>
      <c r="F1512" s="113"/>
      <c r="G1512" s="113"/>
      <c r="H1512" s="113"/>
      <c r="I1512" s="113"/>
      <c r="J1512" s="113"/>
      <c r="K1512" s="113"/>
      <c r="L1512" s="113"/>
      <c r="M1512" s="113"/>
      <c r="Q1512" s="113"/>
      <c r="R1512" s="113"/>
      <c r="S1512" s="113"/>
      <c r="T1512" s="113"/>
      <c r="U1512" s="113"/>
      <c r="V1512" s="113"/>
      <c r="W1512" s="113"/>
      <c r="X1512" s="113"/>
      <c r="Y1512" s="113"/>
      <c r="Z1512" s="113"/>
      <c r="AD1512" s="113"/>
      <c r="AE1512" s="113"/>
      <c r="AF1512" s="113"/>
      <c r="AG1512" s="113"/>
      <c r="AH1512" s="113"/>
      <c r="AI1512" s="113"/>
      <c r="AJ1512" s="113"/>
      <c r="AK1512" s="113"/>
      <c r="AL1512" s="113"/>
      <c r="AM1512" s="113"/>
      <c r="AQ1512" s="113"/>
      <c r="AS1512" s="113"/>
      <c r="AT1512" s="113"/>
      <c r="AU1512" s="113"/>
      <c r="AV1512" s="113"/>
    </row>
    <row r="1513" spans="4:48">
      <c r="D1513" s="113"/>
      <c r="E1513" s="113"/>
      <c r="F1513" s="113"/>
      <c r="G1513" s="113"/>
      <c r="H1513" s="113"/>
      <c r="I1513" s="113"/>
      <c r="J1513" s="113"/>
      <c r="K1513" s="113"/>
      <c r="L1513" s="113"/>
      <c r="M1513" s="113"/>
      <c r="Q1513" s="113"/>
      <c r="R1513" s="113"/>
      <c r="S1513" s="113"/>
      <c r="T1513" s="113"/>
      <c r="U1513" s="113"/>
      <c r="V1513" s="113"/>
      <c r="W1513" s="113"/>
      <c r="X1513" s="113"/>
      <c r="Y1513" s="113"/>
      <c r="Z1513" s="113"/>
      <c r="AD1513" s="113"/>
      <c r="AE1513" s="113"/>
      <c r="AF1513" s="113"/>
      <c r="AG1513" s="113"/>
      <c r="AH1513" s="113"/>
      <c r="AI1513" s="113"/>
      <c r="AJ1513" s="113"/>
      <c r="AK1513" s="113"/>
      <c r="AL1513" s="113"/>
      <c r="AM1513" s="113"/>
      <c r="AQ1513" s="113"/>
      <c r="AS1513" s="113"/>
      <c r="AT1513" s="113"/>
      <c r="AU1513" s="113"/>
      <c r="AV1513" s="113"/>
    </row>
    <row r="1514" spans="4:48">
      <c r="D1514" s="113"/>
      <c r="E1514" s="113"/>
      <c r="F1514" s="113"/>
      <c r="G1514" s="113"/>
      <c r="H1514" s="113"/>
      <c r="I1514" s="113"/>
      <c r="J1514" s="113"/>
      <c r="K1514" s="113"/>
      <c r="L1514" s="113"/>
      <c r="M1514" s="113"/>
      <c r="Q1514" s="113"/>
      <c r="R1514" s="113"/>
      <c r="S1514" s="113"/>
      <c r="T1514" s="113"/>
      <c r="U1514" s="113"/>
      <c r="V1514" s="113"/>
      <c r="W1514" s="113"/>
      <c r="X1514" s="113"/>
      <c r="Y1514" s="113"/>
      <c r="Z1514" s="113"/>
      <c r="AD1514" s="113"/>
      <c r="AE1514" s="113"/>
      <c r="AF1514" s="113"/>
      <c r="AG1514" s="113"/>
      <c r="AH1514" s="113"/>
      <c r="AI1514" s="113"/>
      <c r="AJ1514" s="113"/>
      <c r="AK1514" s="113"/>
      <c r="AL1514" s="113"/>
      <c r="AM1514" s="113"/>
      <c r="AQ1514" s="113"/>
      <c r="AS1514" s="113"/>
      <c r="AT1514" s="113"/>
      <c r="AU1514" s="113"/>
      <c r="AV1514" s="113"/>
    </row>
    <row r="1515" spans="4:48">
      <c r="D1515" s="113"/>
      <c r="E1515" s="113"/>
      <c r="F1515" s="113"/>
      <c r="G1515" s="113"/>
      <c r="H1515" s="113"/>
      <c r="I1515" s="113"/>
      <c r="J1515" s="113"/>
      <c r="K1515" s="113"/>
      <c r="L1515" s="113"/>
      <c r="M1515" s="113"/>
      <c r="Q1515" s="113"/>
      <c r="R1515" s="113"/>
      <c r="S1515" s="113"/>
      <c r="T1515" s="113"/>
      <c r="U1515" s="113"/>
      <c r="V1515" s="113"/>
      <c r="W1515" s="113"/>
      <c r="X1515" s="113"/>
      <c r="Y1515" s="113"/>
      <c r="Z1515" s="113"/>
      <c r="AD1515" s="113"/>
      <c r="AE1515" s="113"/>
      <c r="AF1515" s="113"/>
      <c r="AG1515" s="113"/>
      <c r="AH1515" s="113"/>
      <c r="AI1515" s="113"/>
      <c r="AJ1515" s="113"/>
      <c r="AK1515" s="113"/>
      <c r="AL1515" s="113"/>
      <c r="AM1515" s="113"/>
      <c r="AQ1515" s="113"/>
      <c r="AS1515" s="113"/>
      <c r="AT1515" s="113"/>
      <c r="AU1515" s="113"/>
      <c r="AV1515" s="113"/>
    </row>
    <row r="1516" spans="4:48">
      <c r="D1516" s="113"/>
      <c r="E1516" s="113"/>
      <c r="F1516" s="113"/>
      <c r="G1516" s="113"/>
      <c r="H1516" s="113"/>
      <c r="I1516" s="113"/>
      <c r="J1516" s="113"/>
      <c r="K1516" s="113"/>
      <c r="L1516" s="113"/>
      <c r="M1516" s="113"/>
      <c r="Q1516" s="113"/>
      <c r="R1516" s="113"/>
      <c r="S1516" s="113"/>
      <c r="T1516" s="113"/>
      <c r="U1516" s="113"/>
      <c r="V1516" s="113"/>
      <c r="W1516" s="113"/>
      <c r="X1516" s="113"/>
      <c r="Y1516" s="113"/>
      <c r="Z1516" s="113"/>
      <c r="AD1516" s="113"/>
      <c r="AE1516" s="113"/>
      <c r="AF1516" s="113"/>
      <c r="AG1516" s="113"/>
      <c r="AH1516" s="113"/>
      <c r="AI1516" s="113"/>
      <c r="AJ1516" s="113"/>
      <c r="AK1516" s="113"/>
      <c r="AL1516" s="113"/>
      <c r="AM1516" s="113"/>
      <c r="AQ1516" s="113"/>
      <c r="AS1516" s="113"/>
      <c r="AT1516" s="113"/>
      <c r="AU1516" s="113"/>
      <c r="AV1516" s="113"/>
    </row>
    <row r="1517" spans="4:48">
      <c r="D1517" s="113"/>
      <c r="E1517" s="113"/>
      <c r="F1517" s="113"/>
      <c r="G1517" s="113"/>
      <c r="H1517" s="113"/>
      <c r="I1517" s="113"/>
      <c r="J1517" s="113"/>
      <c r="K1517" s="113"/>
      <c r="L1517" s="113"/>
      <c r="M1517" s="113"/>
      <c r="Q1517" s="113"/>
      <c r="R1517" s="113"/>
      <c r="S1517" s="113"/>
      <c r="T1517" s="113"/>
      <c r="U1517" s="113"/>
      <c r="V1517" s="113"/>
      <c r="W1517" s="113"/>
      <c r="X1517" s="113"/>
      <c r="Y1517" s="113"/>
      <c r="Z1517" s="113"/>
      <c r="AD1517" s="113"/>
      <c r="AE1517" s="113"/>
      <c r="AF1517" s="113"/>
      <c r="AG1517" s="113"/>
      <c r="AH1517" s="113"/>
      <c r="AI1517" s="113"/>
      <c r="AJ1517" s="113"/>
      <c r="AK1517" s="113"/>
      <c r="AL1517" s="113"/>
      <c r="AM1517" s="113"/>
      <c r="AQ1517" s="113"/>
      <c r="AS1517" s="113"/>
      <c r="AT1517" s="113"/>
      <c r="AU1517" s="113"/>
      <c r="AV1517" s="113"/>
    </row>
    <row r="1518" spans="4:48">
      <c r="D1518" s="113"/>
      <c r="E1518" s="113"/>
      <c r="F1518" s="113"/>
      <c r="G1518" s="113"/>
      <c r="H1518" s="113"/>
      <c r="I1518" s="113"/>
      <c r="J1518" s="113"/>
      <c r="K1518" s="113"/>
      <c r="L1518" s="113"/>
      <c r="M1518" s="113"/>
      <c r="Q1518" s="113"/>
      <c r="R1518" s="113"/>
      <c r="S1518" s="113"/>
      <c r="T1518" s="113"/>
      <c r="U1518" s="113"/>
      <c r="V1518" s="113"/>
      <c r="W1518" s="113"/>
      <c r="X1518" s="113"/>
      <c r="Y1518" s="113"/>
      <c r="Z1518" s="113"/>
      <c r="AD1518" s="113"/>
      <c r="AE1518" s="113"/>
      <c r="AF1518" s="113"/>
      <c r="AG1518" s="113"/>
      <c r="AH1518" s="113"/>
      <c r="AI1518" s="113"/>
      <c r="AJ1518" s="113"/>
      <c r="AK1518" s="113"/>
      <c r="AL1518" s="113"/>
      <c r="AM1518" s="113"/>
      <c r="AQ1518" s="113"/>
      <c r="AS1518" s="113"/>
      <c r="AT1518" s="113"/>
      <c r="AU1518" s="113"/>
      <c r="AV1518" s="113"/>
    </row>
    <row r="1519" spans="4:48">
      <c r="D1519" s="113"/>
      <c r="E1519" s="113"/>
      <c r="F1519" s="113"/>
      <c r="G1519" s="113"/>
      <c r="H1519" s="113"/>
      <c r="I1519" s="113"/>
      <c r="J1519" s="113"/>
      <c r="K1519" s="113"/>
      <c r="L1519" s="113"/>
      <c r="M1519" s="113"/>
      <c r="Q1519" s="113"/>
      <c r="R1519" s="113"/>
      <c r="S1519" s="113"/>
      <c r="T1519" s="113"/>
      <c r="U1519" s="113"/>
      <c r="V1519" s="113"/>
      <c r="W1519" s="113"/>
      <c r="X1519" s="113"/>
      <c r="Y1519" s="113"/>
      <c r="Z1519" s="113"/>
      <c r="AD1519" s="113"/>
      <c r="AE1519" s="113"/>
      <c r="AF1519" s="113"/>
      <c r="AG1519" s="113"/>
      <c r="AH1519" s="113"/>
      <c r="AI1519" s="113"/>
      <c r="AJ1519" s="113"/>
      <c r="AK1519" s="113"/>
      <c r="AL1519" s="113"/>
      <c r="AM1519" s="113"/>
      <c r="AQ1519" s="113"/>
      <c r="AS1519" s="113"/>
      <c r="AT1519" s="113"/>
      <c r="AU1519" s="113"/>
      <c r="AV1519" s="113"/>
    </row>
    <row r="1520" spans="4:48">
      <c r="D1520" s="113"/>
      <c r="E1520" s="113"/>
      <c r="F1520" s="113"/>
      <c r="G1520" s="113"/>
      <c r="H1520" s="113"/>
      <c r="I1520" s="113"/>
      <c r="J1520" s="113"/>
      <c r="K1520" s="113"/>
      <c r="L1520" s="113"/>
      <c r="M1520" s="113"/>
      <c r="Q1520" s="113"/>
      <c r="R1520" s="113"/>
      <c r="S1520" s="113"/>
      <c r="T1520" s="113"/>
      <c r="U1520" s="113"/>
      <c r="V1520" s="113"/>
      <c r="W1520" s="113"/>
      <c r="X1520" s="113"/>
      <c r="Y1520" s="113"/>
      <c r="Z1520" s="113"/>
      <c r="AD1520" s="113"/>
      <c r="AE1520" s="113"/>
      <c r="AF1520" s="113"/>
      <c r="AG1520" s="113"/>
      <c r="AH1520" s="113"/>
      <c r="AI1520" s="113"/>
      <c r="AJ1520" s="113"/>
      <c r="AK1520" s="113"/>
      <c r="AL1520" s="113"/>
      <c r="AM1520" s="113"/>
      <c r="AQ1520" s="113"/>
      <c r="AS1520" s="113"/>
      <c r="AT1520" s="113"/>
      <c r="AU1520" s="113"/>
      <c r="AV1520" s="113"/>
    </row>
    <row r="1521" spans="4:48">
      <c r="D1521" s="113"/>
      <c r="E1521" s="113"/>
      <c r="F1521" s="113"/>
      <c r="G1521" s="113"/>
      <c r="H1521" s="113"/>
      <c r="I1521" s="113"/>
      <c r="J1521" s="113"/>
      <c r="K1521" s="113"/>
      <c r="L1521" s="113"/>
      <c r="M1521" s="113"/>
      <c r="Q1521" s="113"/>
      <c r="R1521" s="113"/>
      <c r="S1521" s="113"/>
      <c r="T1521" s="113"/>
      <c r="U1521" s="113"/>
      <c r="V1521" s="113"/>
      <c r="W1521" s="113"/>
      <c r="X1521" s="113"/>
      <c r="Y1521" s="113"/>
      <c r="Z1521" s="113"/>
      <c r="AD1521" s="113"/>
      <c r="AE1521" s="113"/>
      <c r="AF1521" s="113"/>
      <c r="AG1521" s="113"/>
      <c r="AH1521" s="113"/>
      <c r="AI1521" s="113"/>
      <c r="AJ1521" s="113"/>
      <c r="AK1521" s="113"/>
      <c r="AL1521" s="113"/>
      <c r="AM1521" s="113"/>
      <c r="AQ1521" s="113"/>
      <c r="AS1521" s="113"/>
      <c r="AT1521" s="113"/>
      <c r="AU1521" s="113"/>
      <c r="AV1521" s="113"/>
    </row>
    <row r="1522" spans="4:48">
      <c r="D1522" s="113"/>
      <c r="E1522" s="113"/>
      <c r="F1522" s="113"/>
      <c r="G1522" s="113"/>
      <c r="H1522" s="113"/>
      <c r="I1522" s="113"/>
      <c r="J1522" s="113"/>
      <c r="K1522" s="113"/>
      <c r="L1522" s="113"/>
      <c r="M1522" s="113"/>
      <c r="Q1522" s="113"/>
      <c r="R1522" s="113"/>
      <c r="S1522" s="113"/>
      <c r="T1522" s="113"/>
      <c r="U1522" s="113"/>
      <c r="V1522" s="113"/>
      <c r="W1522" s="113"/>
      <c r="X1522" s="113"/>
      <c r="Y1522" s="113"/>
      <c r="Z1522" s="113"/>
      <c r="AD1522" s="113"/>
      <c r="AE1522" s="113"/>
      <c r="AF1522" s="113"/>
      <c r="AG1522" s="113"/>
      <c r="AH1522" s="113"/>
      <c r="AI1522" s="113"/>
      <c r="AJ1522" s="113"/>
      <c r="AK1522" s="113"/>
      <c r="AL1522" s="113"/>
      <c r="AM1522" s="113"/>
      <c r="AQ1522" s="113"/>
      <c r="AS1522" s="113"/>
      <c r="AT1522" s="113"/>
      <c r="AU1522" s="113"/>
      <c r="AV1522" s="113"/>
    </row>
    <row r="1523" spans="4:48">
      <c r="D1523" s="113"/>
      <c r="E1523" s="113"/>
      <c r="F1523" s="113"/>
      <c r="G1523" s="113"/>
      <c r="H1523" s="113"/>
      <c r="I1523" s="113"/>
      <c r="J1523" s="113"/>
      <c r="K1523" s="113"/>
      <c r="L1523" s="113"/>
      <c r="M1523" s="113"/>
      <c r="Q1523" s="113"/>
      <c r="R1523" s="113"/>
      <c r="S1523" s="113"/>
      <c r="T1523" s="113"/>
      <c r="U1523" s="113"/>
      <c r="V1523" s="113"/>
      <c r="W1523" s="113"/>
      <c r="X1523" s="113"/>
      <c r="Y1523" s="113"/>
      <c r="Z1523" s="113"/>
      <c r="AD1523" s="113"/>
      <c r="AE1523" s="113"/>
      <c r="AF1523" s="113"/>
      <c r="AG1523" s="113"/>
      <c r="AH1523" s="113"/>
      <c r="AI1523" s="113"/>
      <c r="AJ1523" s="113"/>
      <c r="AK1523" s="113"/>
      <c r="AL1523" s="113"/>
      <c r="AM1523" s="113"/>
      <c r="AQ1523" s="113"/>
      <c r="AS1523" s="113"/>
      <c r="AT1523" s="113"/>
      <c r="AU1523" s="113"/>
      <c r="AV1523" s="113"/>
    </row>
    <row r="1524" spans="4:48">
      <c r="D1524" s="113"/>
      <c r="E1524" s="113"/>
      <c r="F1524" s="113"/>
      <c r="G1524" s="113"/>
      <c r="H1524" s="113"/>
      <c r="I1524" s="113"/>
      <c r="J1524" s="113"/>
      <c r="K1524" s="113"/>
      <c r="L1524" s="113"/>
      <c r="M1524" s="113"/>
      <c r="Q1524" s="113"/>
      <c r="R1524" s="113"/>
      <c r="S1524" s="113"/>
      <c r="T1524" s="113"/>
      <c r="U1524" s="113"/>
      <c r="V1524" s="113"/>
      <c r="W1524" s="113"/>
      <c r="X1524" s="113"/>
      <c r="Y1524" s="113"/>
      <c r="Z1524" s="113"/>
      <c r="AD1524" s="113"/>
      <c r="AE1524" s="113"/>
      <c r="AF1524" s="113"/>
      <c r="AG1524" s="113"/>
      <c r="AH1524" s="113"/>
      <c r="AI1524" s="113"/>
      <c r="AJ1524" s="113"/>
      <c r="AK1524" s="113"/>
      <c r="AL1524" s="113"/>
      <c r="AM1524" s="113"/>
      <c r="AQ1524" s="113"/>
      <c r="AS1524" s="113"/>
      <c r="AT1524" s="113"/>
      <c r="AU1524" s="113"/>
      <c r="AV1524" s="113"/>
    </row>
    <row r="1525" spans="4:48">
      <c r="D1525" s="113"/>
      <c r="E1525" s="113"/>
      <c r="F1525" s="113"/>
      <c r="G1525" s="113"/>
      <c r="H1525" s="113"/>
      <c r="I1525" s="113"/>
      <c r="J1525" s="113"/>
      <c r="K1525" s="113"/>
      <c r="L1525" s="113"/>
      <c r="M1525" s="113"/>
      <c r="Q1525" s="113"/>
      <c r="R1525" s="113"/>
      <c r="S1525" s="113"/>
      <c r="T1525" s="113"/>
      <c r="U1525" s="113"/>
      <c r="V1525" s="113"/>
      <c r="W1525" s="113"/>
      <c r="X1525" s="113"/>
      <c r="Y1525" s="113"/>
      <c r="Z1525" s="113"/>
      <c r="AD1525" s="113"/>
      <c r="AE1525" s="113"/>
      <c r="AF1525" s="113"/>
      <c r="AG1525" s="113"/>
      <c r="AH1525" s="113"/>
      <c r="AI1525" s="113"/>
      <c r="AJ1525" s="113"/>
      <c r="AK1525" s="113"/>
      <c r="AL1525" s="113"/>
      <c r="AM1525" s="113"/>
      <c r="AQ1525" s="113"/>
      <c r="AS1525" s="113"/>
      <c r="AT1525" s="113"/>
      <c r="AU1525" s="113"/>
      <c r="AV1525" s="113"/>
    </row>
    <row r="1526" spans="4:48">
      <c r="D1526" s="113"/>
      <c r="E1526" s="113"/>
      <c r="F1526" s="113"/>
      <c r="G1526" s="113"/>
      <c r="H1526" s="113"/>
      <c r="I1526" s="113"/>
      <c r="J1526" s="113"/>
      <c r="K1526" s="113"/>
      <c r="L1526" s="113"/>
      <c r="M1526" s="113"/>
      <c r="Q1526" s="113"/>
      <c r="R1526" s="113"/>
      <c r="S1526" s="113"/>
      <c r="T1526" s="113"/>
      <c r="U1526" s="113"/>
      <c r="V1526" s="113"/>
      <c r="W1526" s="113"/>
      <c r="X1526" s="113"/>
      <c r="Y1526" s="113"/>
      <c r="Z1526" s="113"/>
      <c r="AD1526" s="113"/>
      <c r="AE1526" s="113"/>
      <c r="AF1526" s="113"/>
      <c r="AG1526" s="113"/>
      <c r="AH1526" s="113"/>
      <c r="AI1526" s="113"/>
      <c r="AJ1526" s="113"/>
      <c r="AK1526" s="113"/>
      <c r="AL1526" s="113"/>
      <c r="AM1526" s="113"/>
      <c r="AQ1526" s="113"/>
      <c r="AS1526" s="113"/>
      <c r="AT1526" s="113"/>
      <c r="AU1526" s="113"/>
      <c r="AV1526" s="113"/>
    </row>
    <row r="1527" spans="4:48">
      <c r="D1527" s="113"/>
      <c r="E1527" s="113"/>
      <c r="F1527" s="113"/>
      <c r="G1527" s="113"/>
      <c r="H1527" s="113"/>
      <c r="I1527" s="113"/>
      <c r="J1527" s="113"/>
      <c r="K1527" s="113"/>
      <c r="L1527" s="113"/>
      <c r="M1527" s="113"/>
      <c r="Q1527" s="113"/>
      <c r="R1527" s="113"/>
      <c r="S1527" s="113"/>
      <c r="T1527" s="113"/>
      <c r="U1527" s="113"/>
      <c r="V1527" s="113"/>
      <c r="W1527" s="113"/>
      <c r="X1527" s="113"/>
      <c r="Y1527" s="113"/>
      <c r="Z1527" s="113"/>
      <c r="AD1527" s="113"/>
      <c r="AE1527" s="113"/>
      <c r="AF1527" s="113"/>
      <c r="AG1527" s="113"/>
      <c r="AH1527" s="113"/>
      <c r="AI1527" s="113"/>
      <c r="AJ1527" s="113"/>
      <c r="AK1527" s="113"/>
      <c r="AL1527" s="113"/>
      <c r="AM1527" s="113"/>
      <c r="AQ1527" s="113"/>
      <c r="AS1527" s="113"/>
      <c r="AT1527" s="113"/>
      <c r="AU1527" s="113"/>
      <c r="AV1527" s="113"/>
    </row>
    <row r="1528" spans="4:48">
      <c r="D1528" s="113"/>
      <c r="E1528" s="113"/>
      <c r="F1528" s="113"/>
      <c r="G1528" s="113"/>
      <c r="H1528" s="113"/>
      <c r="I1528" s="113"/>
      <c r="J1528" s="113"/>
      <c r="K1528" s="113"/>
      <c r="L1528" s="113"/>
      <c r="M1528" s="113"/>
      <c r="Q1528" s="113"/>
      <c r="R1528" s="113"/>
      <c r="S1528" s="113"/>
      <c r="T1528" s="113"/>
      <c r="U1528" s="113"/>
      <c r="V1528" s="113"/>
      <c r="W1528" s="113"/>
      <c r="X1528" s="113"/>
      <c r="Y1528" s="113"/>
      <c r="Z1528" s="113"/>
      <c r="AD1528" s="113"/>
      <c r="AE1528" s="113"/>
      <c r="AF1528" s="113"/>
      <c r="AG1528" s="113"/>
      <c r="AH1528" s="113"/>
      <c r="AI1528" s="113"/>
      <c r="AJ1528" s="113"/>
      <c r="AK1528" s="113"/>
      <c r="AL1528" s="113"/>
      <c r="AM1528" s="113"/>
      <c r="AQ1528" s="113"/>
      <c r="AS1528" s="113"/>
      <c r="AT1528" s="113"/>
      <c r="AU1528" s="113"/>
      <c r="AV1528" s="113"/>
    </row>
    <row r="1529" spans="4:48">
      <c r="D1529" s="113"/>
      <c r="E1529" s="113"/>
      <c r="F1529" s="113"/>
      <c r="G1529" s="113"/>
      <c r="H1529" s="113"/>
      <c r="I1529" s="113"/>
      <c r="J1529" s="113"/>
      <c r="K1529" s="113"/>
      <c r="L1529" s="113"/>
      <c r="M1529" s="113"/>
      <c r="Q1529" s="113"/>
      <c r="R1529" s="113"/>
      <c r="S1529" s="113"/>
      <c r="T1529" s="113"/>
      <c r="U1529" s="113"/>
      <c r="V1529" s="113"/>
      <c r="W1529" s="113"/>
      <c r="X1529" s="113"/>
      <c r="Y1529" s="113"/>
      <c r="Z1529" s="113"/>
      <c r="AD1529" s="113"/>
      <c r="AE1529" s="113"/>
      <c r="AF1529" s="113"/>
      <c r="AG1529" s="113"/>
      <c r="AH1529" s="113"/>
      <c r="AI1529" s="113"/>
      <c r="AJ1529" s="113"/>
      <c r="AK1529" s="113"/>
      <c r="AL1529" s="113"/>
      <c r="AM1529" s="113"/>
      <c r="AQ1529" s="113"/>
      <c r="AS1529" s="113"/>
      <c r="AT1529" s="113"/>
      <c r="AU1529" s="113"/>
      <c r="AV1529" s="113"/>
    </row>
    <row r="1530" spans="4:48">
      <c r="D1530" s="113"/>
      <c r="E1530" s="113"/>
      <c r="F1530" s="113"/>
      <c r="G1530" s="113"/>
      <c r="H1530" s="113"/>
      <c r="I1530" s="113"/>
      <c r="J1530" s="113"/>
      <c r="K1530" s="113"/>
      <c r="L1530" s="113"/>
      <c r="M1530" s="113"/>
      <c r="Q1530" s="113"/>
      <c r="R1530" s="113"/>
      <c r="S1530" s="113"/>
      <c r="T1530" s="113"/>
      <c r="U1530" s="113"/>
      <c r="V1530" s="113"/>
      <c r="W1530" s="113"/>
      <c r="X1530" s="113"/>
      <c r="Y1530" s="113"/>
      <c r="Z1530" s="113"/>
      <c r="AD1530" s="113"/>
      <c r="AE1530" s="113"/>
      <c r="AF1530" s="113"/>
      <c r="AG1530" s="113"/>
      <c r="AH1530" s="113"/>
      <c r="AI1530" s="113"/>
      <c r="AJ1530" s="113"/>
      <c r="AK1530" s="113"/>
      <c r="AL1530" s="113"/>
      <c r="AM1530" s="113"/>
      <c r="AQ1530" s="113"/>
      <c r="AS1530" s="113"/>
      <c r="AT1530" s="113"/>
      <c r="AU1530" s="113"/>
      <c r="AV1530" s="113"/>
    </row>
    <row r="1531" spans="4:48">
      <c r="D1531" s="113"/>
      <c r="E1531" s="113"/>
      <c r="F1531" s="113"/>
      <c r="G1531" s="113"/>
      <c r="H1531" s="113"/>
      <c r="I1531" s="113"/>
      <c r="J1531" s="113"/>
      <c r="K1531" s="113"/>
      <c r="L1531" s="113"/>
      <c r="M1531" s="113"/>
      <c r="Q1531" s="113"/>
      <c r="R1531" s="113"/>
      <c r="S1531" s="113"/>
      <c r="T1531" s="113"/>
      <c r="U1531" s="113"/>
      <c r="V1531" s="113"/>
      <c r="W1531" s="113"/>
      <c r="X1531" s="113"/>
      <c r="Y1531" s="113"/>
      <c r="Z1531" s="113"/>
      <c r="AD1531" s="113"/>
      <c r="AE1531" s="113"/>
      <c r="AF1531" s="113"/>
      <c r="AG1531" s="113"/>
      <c r="AH1531" s="113"/>
      <c r="AI1531" s="113"/>
      <c r="AJ1531" s="113"/>
      <c r="AK1531" s="113"/>
      <c r="AL1531" s="113"/>
      <c r="AM1531" s="113"/>
      <c r="AQ1531" s="113"/>
      <c r="AS1531" s="113"/>
      <c r="AT1531" s="113"/>
      <c r="AU1531" s="113"/>
      <c r="AV1531" s="113"/>
    </row>
    <row r="1532" spans="4:48">
      <c r="D1532" s="113"/>
      <c r="E1532" s="113"/>
      <c r="F1532" s="113"/>
      <c r="G1532" s="113"/>
      <c r="H1532" s="113"/>
      <c r="I1532" s="113"/>
      <c r="J1532" s="113"/>
      <c r="K1532" s="113"/>
      <c r="L1532" s="113"/>
      <c r="M1532" s="113"/>
      <c r="Q1532" s="113"/>
      <c r="R1532" s="113"/>
      <c r="S1532" s="113"/>
      <c r="T1532" s="113"/>
      <c r="U1532" s="113"/>
      <c r="V1532" s="113"/>
      <c r="W1532" s="113"/>
      <c r="X1532" s="113"/>
      <c r="Y1532" s="113"/>
      <c r="Z1532" s="113"/>
      <c r="AD1532" s="113"/>
      <c r="AE1532" s="113"/>
      <c r="AF1532" s="113"/>
      <c r="AG1532" s="113"/>
      <c r="AH1532" s="113"/>
      <c r="AI1532" s="113"/>
      <c r="AJ1532" s="113"/>
      <c r="AK1532" s="113"/>
      <c r="AL1532" s="113"/>
      <c r="AM1532" s="113"/>
      <c r="AQ1532" s="113"/>
      <c r="AS1532" s="113"/>
      <c r="AT1532" s="113"/>
      <c r="AU1532" s="113"/>
      <c r="AV1532" s="113"/>
    </row>
    <row r="1533" spans="4:48">
      <c r="D1533" s="113"/>
      <c r="E1533" s="113"/>
      <c r="F1533" s="113"/>
      <c r="G1533" s="113"/>
      <c r="H1533" s="113"/>
      <c r="I1533" s="113"/>
      <c r="J1533" s="113"/>
      <c r="K1533" s="113"/>
      <c r="L1533" s="113"/>
      <c r="M1533" s="113"/>
      <c r="Q1533" s="113"/>
      <c r="R1533" s="113"/>
      <c r="S1533" s="113"/>
      <c r="T1533" s="113"/>
      <c r="U1533" s="113"/>
      <c r="V1533" s="113"/>
      <c r="W1533" s="113"/>
      <c r="X1533" s="113"/>
      <c r="Y1533" s="113"/>
      <c r="Z1533" s="113"/>
      <c r="AD1533" s="113"/>
      <c r="AE1533" s="113"/>
      <c r="AF1533" s="113"/>
      <c r="AG1533" s="113"/>
      <c r="AH1533" s="113"/>
      <c r="AI1533" s="113"/>
      <c r="AJ1533" s="113"/>
      <c r="AK1533" s="113"/>
      <c r="AL1533" s="113"/>
      <c r="AM1533" s="113"/>
      <c r="AQ1533" s="113"/>
      <c r="AS1533" s="113"/>
      <c r="AT1533" s="113"/>
      <c r="AU1533" s="113"/>
      <c r="AV1533" s="113"/>
    </row>
    <row r="1534" spans="4:48">
      <c r="D1534" s="113"/>
      <c r="E1534" s="113"/>
      <c r="F1534" s="113"/>
      <c r="G1534" s="113"/>
      <c r="H1534" s="113"/>
      <c r="I1534" s="113"/>
      <c r="J1534" s="113"/>
      <c r="K1534" s="113"/>
      <c r="L1534" s="113"/>
      <c r="M1534" s="113"/>
      <c r="Q1534" s="113"/>
      <c r="R1534" s="113"/>
      <c r="S1534" s="113"/>
      <c r="T1534" s="113"/>
      <c r="U1534" s="113"/>
      <c r="V1534" s="113"/>
      <c r="W1534" s="113"/>
      <c r="X1534" s="113"/>
      <c r="Y1534" s="113"/>
      <c r="Z1534" s="113"/>
      <c r="AD1534" s="113"/>
      <c r="AE1534" s="113"/>
      <c r="AF1534" s="113"/>
      <c r="AG1534" s="113"/>
      <c r="AH1534" s="113"/>
      <c r="AI1534" s="113"/>
      <c r="AJ1534" s="113"/>
      <c r="AK1534" s="113"/>
      <c r="AL1534" s="113"/>
      <c r="AM1534" s="113"/>
      <c r="AQ1534" s="113"/>
      <c r="AS1534" s="113"/>
      <c r="AT1534" s="113"/>
      <c r="AU1534" s="113"/>
      <c r="AV1534" s="113"/>
    </row>
    <row r="1535" spans="4:48">
      <c r="D1535" s="113"/>
      <c r="E1535" s="113"/>
      <c r="F1535" s="113"/>
      <c r="G1535" s="113"/>
      <c r="H1535" s="113"/>
      <c r="I1535" s="113"/>
      <c r="J1535" s="113"/>
      <c r="K1535" s="113"/>
      <c r="L1535" s="113"/>
      <c r="M1535" s="113"/>
      <c r="Q1535" s="113"/>
      <c r="R1535" s="113"/>
      <c r="S1535" s="113"/>
      <c r="T1535" s="113"/>
      <c r="U1535" s="113"/>
      <c r="V1535" s="113"/>
      <c r="W1535" s="113"/>
      <c r="X1535" s="113"/>
      <c r="Y1535" s="113"/>
      <c r="Z1535" s="113"/>
      <c r="AD1535" s="113"/>
      <c r="AE1535" s="113"/>
      <c r="AF1535" s="113"/>
      <c r="AG1535" s="113"/>
      <c r="AH1535" s="113"/>
      <c r="AI1535" s="113"/>
      <c r="AJ1535" s="113"/>
      <c r="AK1535" s="113"/>
      <c r="AL1535" s="113"/>
      <c r="AM1535" s="113"/>
      <c r="AQ1535" s="113"/>
      <c r="AS1535" s="113"/>
      <c r="AT1535" s="113"/>
      <c r="AU1535" s="113"/>
      <c r="AV1535" s="113"/>
    </row>
    <row r="1536" spans="4:48">
      <c r="D1536" s="113"/>
      <c r="E1536" s="113"/>
      <c r="F1536" s="113"/>
      <c r="G1536" s="113"/>
      <c r="H1536" s="113"/>
      <c r="I1536" s="113"/>
      <c r="J1536" s="113"/>
      <c r="K1536" s="113"/>
      <c r="L1536" s="113"/>
      <c r="M1536" s="113"/>
      <c r="Q1536" s="113"/>
      <c r="R1536" s="113"/>
      <c r="S1536" s="113"/>
      <c r="T1536" s="113"/>
      <c r="U1536" s="113"/>
      <c r="V1536" s="113"/>
      <c r="W1536" s="113"/>
      <c r="X1536" s="113"/>
      <c r="Y1536" s="113"/>
      <c r="Z1536" s="113"/>
      <c r="AD1536" s="113"/>
      <c r="AE1536" s="113"/>
      <c r="AF1536" s="113"/>
      <c r="AG1536" s="113"/>
      <c r="AH1536" s="113"/>
      <c r="AI1536" s="113"/>
      <c r="AJ1536" s="113"/>
      <c r="AK1536" s="113"/>
      <c r="AL1536" s="113"/>
      <c r="AM1536" s="113"/>
      <c r="AQ1536" s="113"/>
      <c r="AS1536" s="113"/>
      <c r="AT1536" s="113"/>
      <c r="AU1536" s="113"/>
      <c r="AV1536" s="113"/>
    </row>
    <row r="1537" spans="4:48">
      <c r="D1537" s="113"/>
      <c r="E1537" s="113"/>
      <c r="F1537" s="113"/>
      <c r="G1537" s="113"/>
      <c r="H1537" s="113"/>
      <c r="I1537" s="113"/>
      <c r="J1537" s="113"/>
      <c r="K1537" s="113"/>
      <c r="L1537" s="113"/>
      <c r="M1537" s="113"/>
      <c r="Q1537" s="113"/>
      <c r="R1537" s="113"/>
      <c r="S1537" s="113"/>
      <c r="T1537" s="113"/>
      <c r="U1537" s="113"/>
      <c r="V1537" s="113"/>
      <c r="W1537" s="113"/>
      <c r="X1537" s="113"/>
      <c r="Y1537" s="113"/>
      <c r="Z1537" s="113"/>
      <c r="AD1537" s="113"/>
      <c r="AE1537" s="113"/>
      <c r="AF1537" s="113"/>
      <c r="AG1537" s="113"/>
      <c r="AH1537" s="113"/>
      <c r="AI1537" s="113"/>
      <c r="AJ1537" s="113"/>
      <c r="AK1537" s="113"/>
      <c r="AL1537" s="113"/>
      <c r="AM1537" s="113"/>
      <c r="AQ1537" s="113"/>
      <c r="AS1537" s="113"/>
      <c r="AT1537" s="113"/>
      <c r="AU1537" s="113"/>
      <c r="AV1537" s="113"/>
    </row>
    <row r="1538" spans="4:48">
      <c r="D1538" s="113"/>
      <c r="E1538" s="113"/>
      <c r="F1538" s="113"/>
      <c r="G1538" s="113"/>
      <c r="H1538" s="113"/>
      <c r="I1538" s="113"/>
      <c r="J1538" s="113"/>
      <c r="K1538" s="113"/>
      <c r="L1538" s="113"/>
      <c r="M1538" s="113"/>
      <c r="Q1538" s="113"/>
      <c r="R1538" s="113"/>
      <c r="S1538" s="113"/>
      <c r="T1538" s="113"/>
      <c r="U1538" s="113"/>
      <c r="V1538" s="113"/>
      <c r="W1538" s="113"/>
      <c r="X1538" s="113"/>
      <c r="Y1538" s="113"/>
      <c r="Z1538" s="113"/>
      <c r="AD1538" s="113"/>
      <c r="AE1538" s="113"/>
      <c r="AF1538" s="113"/>
      <c r="AG1538" s="113"/>
      <c r="AH1538" s="113"/>
      <c r="AI1538" s="113"/>
      <c r="AJ1538" s="113"/>
      <c r="AK1538" s="113"/>
      <c r="AL1538" s="113"/>
      <c r="AM1538" s="113"/>
      <c r="AQ1538" s="113"/>
      <c r="AS1538" s="113"/>
      <c r="AT1538" s="113"/>
      <c r="AU1538" s="113"/>
      <c r="AV1538" s="113"/>
    </row>
    <row r="1539" spans="4:48">
      <c r="D1539" s="113"/>
      <c r="E1539" s="113"/>
      <c r="F1539" s="113"/>
      <c r="G1539" s="113"/>
      <c r="H1539" s="113"/>
      <c r="I1539" s="113"/>
      <c r="J1539" s="113"/>
      <c r="K1539" s="113"/>
      <c r="L1539" s="113"/>
      <c r="M1539" s="113"/>
      <c r="Q1539" s="113"/>
      <c r="R1539" s="113"/>
      <c r="S1539" s="113"/>
      <c r="T1539" s="113"/>
      <c r="U1539" s="113"/>
      <c r="V1539" s="113"/>
      <c r="W1539" s="113"/>
      <c r="X1539" s="113"/>
      <c r="Y1539" s="113"/>
      <c r="Z1539" s="113"/>
      <c r="AD1539" s="113"/>
      <c r="AE1539" s="113"/>
      <c r="AF1539" s="113"/>
      <c r="AG1539" s="113"/>
      <c r="AH1539" s="113"/>
      <c r="AI1539" s="113"/>
      <c r="AJ1539" s="113"/>
      <c r="AK1539" s="113"/>
      <c r="AL1539" s="113"/>
      <c r="AM1539" s="113"/>
      <c r="AQ1539" s="113"/>
      <c r="AS1539" s="113"/>
      <c r="AT1539" s="113"/>
      <c r="AU1539" s="113"/>
      <c r="AV1539" s="113"/>
    </row>
    <row r="1540" spans="4:48">
      <c r="D1540" s="113"/>
      <c r="E1540" s="113"/>
      <c r="F1540" s="113"/>
      <c r="G1540" s="113"/>
      <c r="H1540" s="113"/>
      <c r="I1540" s="113"/>
      <c r="J1540" s="113"/>
      <c r="K1540" s="113"/>
      <c r="L1540" s="113"/>
      <c r="M1540" s="113"/>
      <c r="Q1540" s="113"/>
      <c r="R1540" s="113"/>
      <c r="S1540" s="113"/>
      <c r="T1540" s="113"/>
      <c r="U1540" s="113"/>
      <c r="V1540" s="113"/>
      <c r="W1540" s="113"/>
      <c r="X1540" s="113"/>
      <c r="Y1540" s="113"/>
      <c r="Z1540" s="113"/>
      <c r="AD1540" s="113"/>
      <c r="AE1540" s="113"/>
      <c r="AF1540" s="113"/>
      <c r="AG1540" s="113"/>
      <c r="AH1540" s="113"/>
      <c r="AI1540" s="113"/>
      <c r="AJ1540" s="113"/>
      <c r="AK1540" s="113"/>
      <c r="AL1540" s="113"/>
      <c r="AM1540" s="113"/>
      <c r="AQ1540" s="113"/>
      <c r="AS1540" s="113"/>
      <c r="AT1540" s="113"/>
      <c r="AU1540" s="113"/>
      <c r="AV1540" s="113"/>
    </row>
    <row r="1541" spans="4:48">
      <c r="D1541" s="113"/>
      <c r="E1541" s="113"/>
      <c r="F1541" s="113"/>
      <c r="G1541" s="113"/>
      <c r="H1541" s="113"/>
      <c r="I1541" s="113"/>
      <c r="J1541" s="113"/>
      <c r="K1541" s="113"/>
      <c r="L1541" s="113"/>
      <c r="M1541" s="113"/>
      <c r="Q1541" s="113"/>
      <c r="R1541" s="113"/>
      <c r="S1541" s="113"/>
      <c r="T1541" s="113"/>
      <c r="U1541" s="113"/>
      <c r="V1541" s="113"/>
      <c r="W1541" s="113"/>
      <c r="X1541" s="113"/>
      <c r="Y1541" s="113"/>
      <c r="Z1541" s="113"/>
      <c r="AD1541" s="113"/>
      <c r="AE1541" s="113"/>
      <c r="AF1541" s="113"/>
      <c r="AG1541" s="113"/>
      <c r="AH1541" s="113"/>
      <c r="AI1541" s="113"/>
      <c r="AJ1541" s="113"/>
      <c r="AK1541" s="113"/>
      <c r="AL1541" s="113"/>
      <c r="AM1541" s="113"/>
      <c r="AQ1541" s="113"/>
      <c r="AS1541" s="113"/>
      <c r="AT1541" s="113"/>
      <c r="AU1541" s="113"/>
      <c r="AV1541" s="113"/>
    </row>
    <row r="1542" spans="4:48">
      <c r="D1542" s="113"/>
      <c r="E1542" s="113"/>
      <c r="F1542" s="113"/>
      <c r="G1542" s="113"/>
      <c r="H1542" s="113"/>
      <c r="I1542" s="113"/>
      <c r="J1542" s="113"/>
      <c r="K1542" s="113"/>
      <c r="L1542" s="113"/>
      <c r="M1542" s="113"/>
      <c r="Q1542" s="113"/>
      <c r="R1542" s="113"/>
      <c r="S1542" s="113"/>
      <c r="T1542" s="113"/>
      <c r="U1542" s="113"/>
      <c r="V1542" s="113"/>
      <c r="W1542" s="113"/>
      <c r="X1542" s="113"/>
      <c r="Y1542" s="113"/>
      <c r="Z1542" s="113"/>
      <c r="AD1542" s="113"/>
      <c r="AE1542" s="113"/>
      <c r="AF1542" s="113"/>
      <c r="AG1542" s="113"/>
      <c r="AH1542" s="113"/>
      <c r="AI1542" s="113"/>
      <c r="AJ1542" s="113"/>
      <c r="AK1542" s="113"/>
      <c r="AL1542" s="113"/>
      <c r="AM1542" s="113"/>
      <c r="AQ1542" s="113"/>
      <c r="AS1542" s="113"/>
      <c r="AT1542" s="113"/>
      <c r="AU1542" s="113"/>
      <c r="AV1542" s="113"/>
    </row>
    <row r="1543" spans="4:48">
      <c r="D1543" s="113"/>
      <c r="E1543" s="113"/>
      <c r="F1543" s="113"/>
      <c r="G1543" s="113"/>
      <c r="H1543" s="113"/>
      <c r="I1543" s="113"/>
      <c r="J1543" s="113"/>
      <c r="K1543" s="113"/>
      <c r="L1543" s="113"/>
      <c r="M1543" s="113"/>
      <c r="Q1543" s="113"/>
      <c r="R1543" s="113"/>
      <c r="S1543" s="113"/>
      <c r="T1543" s="113"/>
      <c r="U1543" s="113"/>
      <c r="V1543" s="113"/>
      <c r="W1543" s="113"/>
      <c r="X1543" s="113"/>
      <c r="Y1543" s="113"/>
      <c r="Z1543" s="113"/>
      <c r="AD1543" s="113"/>
      <c r="AE1543" s="113"/>
      <c r="AF1543" s="113"/>
      <c r="AG1543" s="113"/>
      <c r="AH1543" s="113"/>
      <c r="AI1543" s="113"/>
      <c r="AJ1543" s="113"/>
      <c r="AK1543" s="113"/>
      <c r="AL1543" s="113"/>
      <c r="AM1543" s="113"/>
      <c r="AQ1543" s="113"/>
      <c r="AS1543" s="113"/>
      <c r="AT1543" s="113"/>
      <c r="AU1543" s="113"/>
      <c r="AV1543" s="113"/>
    </row>
    <row r="1544" spans="4:48">
      <c r="D1544" s="113"/>
      <c r="E1544" s="113"/>
      <c r="F1544" s="113"/>
      <c r="G1544" s="113"/>
      <c r="H1544" s="113"/>
      <c r="I1544" s="113"/>
      <c r="J1544" s="113"/>
      <c r="K1544" s="113"/>
      <c r="L1544" s="113"/>
      <c r="M1544" s="113"/>
      <c r="Q1544" s="113"/>
      <c r="R1544" s="113"/>
      <c r="S1544" s="113"/>
      <c r="T1544" s="113"/>
      <c r="U1544" s="113"/>
      <c r="V1544" s="113"/>
      <c r="W1544" s="113"/>
      <c r="X1544" s="113"/>
      <c r="Y1544" s="113"/>
      <c r="Z1544" s="113"/>
      <c r="AD1544" s="113"/>
      <c r="AE1544" s="113"/>
      <c r="AF1544" s="113"/>
      <c r="AG1544" s="113"/>
      <c r="AH1544" s="113"/>
      <c r="AI1544" s="113"/>
      <c r="AJ1544" s="113"/>
      <c r="AK1544" s="113"/>
      <c r="AL1544" s="113"/>
      <c r="AM1544" s="113"/>
      <c r="AQ1544" s="113"/>
      <c r="AS1544" s="113"/>
      <c r="AT1544" s="113"/>
      <c r="AU1544" s="113"/>
      <c r="AV1544" s="113"/>
    </row>
    <row r="1545" spans="4:48">
      <c r="D1545" s="113"/>
      <c r="E1545" s="113"/>
      <c r="F1545" s="113"/>
      <c r="G1545" s="113"/>
      <c r="H1545" s="113"/>
      <c r="I1545" s="113"/>
      <c r="J1545" s="113"/>
      <c r="K1545" s="113"/>
      <c r="L1545" s="113"/>
      <c r="M1545" s="113"/>
      <c r="Q1545" s="113"/>
      <c r="R1545" s="113"/>
      <c r="S1545" s="113"/>
      <c r="T1545" s="113"/>
      <c r="U1545" s="113"/>
      <c r="V1545" s="113"/>
      <c r="W1545" s="113"/>
      <c r="X1545" s="113"/>
      <c r="Y1545" s="113"/>
      <c r="Z1545" s="113"/>
      <c r="AD1545" s="113"/>
      <c r="AE1545" s="113"/>
      <c r="AF1545" s="113"/>
      <c r="AG1545" s="113"/>
      <c r="AH1545" s="113"/>
      <c r="AI1545" s="113"/>
      <c r="AJ1545" s="113"/>
      <c r="AK1545" s="113"/>
      <c r="AL1545" s="113"/>
      <c r="AM1545" s="113"/>
      <c r="AQ1545" s="113"/>
      <c r="AS1545" s="113"/>
      <c r="AT1545" s="113"/>
      <c r="AU1545" s="113"/>
      <c r="AV1545" s="113"/>
    </row>
    <row r="1546" spans="4:48">
      <c r="D1546" s="113"/>
      <c r="E1546" s="113"/>
      <c r="F1546" s="113"/>
      <c r="G1546" s="113"/>
      <c r="H1546" s="113"/>
      <c r="I1546" s="113"/>
      <c r="J1546" s="113"/>
      <c r="K1546" s="113"/>
      <c r="L1546" s="113"/>
      <c r="M1546" s="113"/>
      <c r="Q1546" s="113"/>
      <c r="R1546" s="113"/>
      <c r="S1546" s="113"/>
      <c r="T1546" s="113"/>
      <c r="U1546" s="113"/>
      <c r="V1546" s="113"/>
      <c r="W1546" s="113"/>
      <c r="X1546" s="113"/>
      <c r="Y1546" s="113"/>
      <c r="Z1546" s="113"/>
      <c r="AD1546" s="113"/>
      <c r="AE1546" s="113"/>
      <c r="AF1546" s="113"/>
      <c r="AG1546" s="113"/>
      <c r="AH1546" s="113"/>
      <c r="AI1546" s="113"/>
      <c r="AJ1546" s="113"/>
      <c r="AK1546" s="113"/>
      <c r="AL1546" s="113"/>
      <c r="AM1546" s="113"/>
      <c r="AQ1546" s="113"/>
      <c r="AS1546" s="113"/>
      <c r="AT1546" s="113"/>
      <c r="AU1546" s="113"/>
      <c r="AV1546" s="113"/>
    </row>
    <row r="1547" spans="4:48">
      <c r="D1547" s="113"/>
      <c r="E1547" s="113"/>
      <c r="F1547" s="113"/>
      <c r="G1547" s="113"/>
      <c r="H1547" s="113"/>
      <c r="I1547" s="113"/>
      <c r="J1547" s="113"/>
      <c r="K1547" s="113"/>
      <c r="L1547" s="113"/>
      <c r="M1547" s="113"/>
      <c r="Q1547" s="113"/>
      <c r="R1547" s="113"/>
      <c r="S1547" s="113"/>
      <c r="T1547" s="113"/>
      <c r="U1547" s="113"/>
      <c r="V1547" s="113"/>
      <c r="W1547" s="113"/>
      <c r="X1547" s="113"/>
      <c r="Y1547" s="113"/>
      <c r="Z1547" s="113"/>
      <c r="AD1547" s="113"/>
      <c r="AE1547" s="113"/>
      <c r="AF1547" s="113"/>
      <c r="AG1547" s="113"/>
      <c r="AH1547" s="113"/>
      <c r="AI1547" s="113"/>
      <c r="AJ1547" s="113"/>
      <c r="AK1547" s="113"/>
      <c r="AL1547" s="113"/>
      <c r="AM1547" s="113"/>
      <c r="AQ1547" s="113"/>
      <c r="AS1547" s="113"/>
      <c r="AT1547" s="113"/>
      <c r="AU1547" s="113"/>
      <c r="AV1547" s="113"/>
    </row>
    <row r="1548" spans="4:48">
      <c r="D1548" s="113"/>
      <c r="E1548" s="113"/>
      <c r="F1548" s="113"/>
      <c r="G1548" s="113"/>
      <c r="H1548" s="113"/>
      <c r="I1548" s="113"/>
      <c r="J1548" s="113"/>
      <c r="K1548" s="113"/>
      <c r="L1548" s="113"/>
      <c r="M1548" s="113"/>
      <c r="Q1548" s="113"/>
      <c r="R1548" s="113"/>
      <c r="S1548" s="113"/>
      <c r="T1548" s="113"/>
      <c r="U1548" s="113"/>
      <c r="V1548" s="113"/>
      <c r="W1548" s="113"/>
      <c r="X1548" s="113"/>
      <c r="Y1548" s="113"/>
      <c r="Z1548" s="113"/>
      <c r="AD1548" s="113"/>
      <c r="AE1548" s="113"/>
      <c r="AF1548" s="113"/>
      <c r="AG1548" s="113"/>
      <c r="AH1548" s="113"/>
      <c r="AI1548" s="113"/>
      <c r="AJ1548" s="113"/>
      <c r="AK1548" s="113"/>
      <c r="AL1548" s="113"/>
      <c r="AM1548" s="113"/>
      <c r="AQ1548" s="113"/>
      <c r="AS1548" s="113"/>
      <c r="AT1548" s="113"/>
      <c r="AU1548" s="113"/>
      <c r="AV1548" s="113"/>
    </row>
    <row r="1549" spans="4:48">
      <c r="D1549" s="113"/>
      <c r="E1549" s="113"/>
      <c r="F1549" s="113"/>
      <c r="G1549" s="113"/>
      <c r="H1549" s="113"/>
      <c r="I1549" s="113"/>
      <c r="J1549" s="113"/>
      <c r="K1549" s="113"/>
      <c r="L1549" s="113"/>
      <c r="M1549" s="113"/>
      <c r="Q1549" s="113"/>
      <c r="R1549" s="113"/>
      <c r="S1549" s="113"/>
      <c r="T1549" s="113"/>
      <c r="U1549" s="113"/>
      <c r="V1549" s="113"/>
      <c r="W1549" s="113"/>
      <c r="X1549" s="113"/>
      <c r="Y1549" s="113"/>
      <c r="Z1549" s="113"/>
      <c r="AD1549" s="113"/>
      <c r="AE1549" s="113"/>
      <c r="AF1549" s="113"/>
      <c r="AG1549" s="113"/>
      <c r="AH1549" s="113"/>
      <c r="AI1549" s="113"/>
      <c r="AJ1549" s="113"/>
      <c r="AK1549" s="113"/>
      <c r="AL1549" s="113"/>
      <c r="AM1549" s="113"/>
      <c r="AQ1549" s="113"/>
      <c r="AS1549" s="113"/>
      <c r="AT1549" s="113"/>
      <c r="AU1549" s="113"/>
      <c r="AV1549" s="113"/>
    </row>
    <row r="1550" spans="4:48">
      <c r="D1550" s="113"/>
      <c r="E1550" s="113"/>
      <c r="F1550" s="113"/>
      <c r="G1550" s="113"/>
      <c r="H1550" s="113"/>
      <c r="I1550" s="113"/>
      <c r="J1550" s="113"/>
      <c r="K1550" s="113"/>
      <c r="L1550" s="113"/>
      <c r="M1550" s="113"/>
      <c r="Q1550" s="113"/>
      <c r="R1550" s="113"/>
      <c r="S1550" s="113"/>
      <c r="T1550" s="113"/>
      <c r="U1550" s="113"/>
      <c r="V1550" s="113"/>
      <c r="W1550" s="113"/>
      <c r="X1550" s="113"/>
      <c r="Y1550" s="113"/>
      <c r="Z1550" s="113"/>
      <c r="AD1550" s="113"/>
      <c r="AE1550" s="113"/>
      <c r="AF1550" s="113"/>
      <c r="AG1550" s="113"/>
      <c r="AH1550" s="113"/>
      <c r="AI1550" s="113"/>
      <c r="AJ1550" s="113"/>
      <c r="AK1550" s="113"/>
      <c r="AL1550" s="113"/>
      <c r="AM1550" s="113"/>
      <c r="AQ1550" s="113"/>
      <c r="AS1550" s="113"/>
      <c r="AT1550" s="113"/>
      <c r="AU1550" s="113"/>
      <c r="AV1550" s="113"/>
    </row>
    <row r="1551" spans="4:48">
      <c r="D1551" s="113"/>
      <c r="E1551" s="113"/>
      <c r="F1551" s="113"/>
      <c r="G1551" s="113"/>
      <c r="H1551" s="113"/>
      <c r="I1551" s="113"/>
      <c r="J1551" s="113"/>
      <c r="K1551" s="113"/>
      <c r="L1551" s="113"/>
      <c r="M1551" s="113"/>
      <c r="Q1551" s="113"/>
      <c r="R1551" s="113"/>
      <c r="S1551" s="113"/>
      <c r="T1551" s="113"/>
      <c r="U1551" s="113"/>
      <c r="V1551" s="113"/>
      <c r="W1551" s="113"/>
      <c r="X1551" s="113"/>
      <c r="Y1551" s="113"/>
      <c r="Z1551" s="113"/>
      <c r="AD1551" s="113"/>
      <c r="AE1551" s="113"/>
      <c r="AF1551" s="113"/>
      <c r="AG1551" s="113"/>
      <c r="AH1551" s="113"/>
      <c r="AI1551" s="113"/>
      <c r="AJ1551" s="113"/>
      <c r="AK1551" s="113"/>
      <c r="AL1551" s="113"/>
      <c r="AM1551" s="113"/>
      <c r="AQ1551" s="113"/>
      <c r="AS1551" s="113"/>
      <c r="AT1551" s="113"/>
      <c r="AU1551" s="113"/>
      <c r="AV1551" s="113"/>
    </row>
    <row r="1552" spans="4:48">
      <c r="D1552" s="113"/>
      <c r="E1552" s="113"/>
      <c r="F1552" s="113"/>
      <c r="G1552" s="113"/>
      <c r="H1552" s="113"/>
      <c r="I1552" s="113"/>
      <c r="J1552" s="113"/>
      <c r="K1552" s="113"/>
      <c r="L1552" s="113"/>
      <c r="M1552" s="113"/>
      <c r="Q1552" s="113"/>
      <c r="R1552" s="113"/>
      <c r="S1552" s="113"/>
      <c r="T1552" s="113"/>
      <c r="U1552" s="113"/>
      <c r="V1552" s="113"/>
      <c r="W1552" s="113"/>
      <c r="X1552" s="113"/>
      <c r="Y1552" s="113"/>
      <c r="Z1552" s="113"/>
      <c r="AD1552" s="113"/>
      <c r="AE1552" s="113"/>
      <c r="AF1552" s="113"/>
      <c r="AG1552" s="113"/>
      <c r="AH1552" s="113"/>
      <c r="AI1552" s="113"/>
      <c r="AJ1552" s="113"/>
      <c r="AK1552" s="113"/>
      <c r="AL1552" s="113"/>
      <c r="AM1552" s="113"/>
      <c r="AQ1552" s="113"/>
      <c r="AS1552" s="113"/>
      <c r="AT1552" s="113"/>
      <c r="AU1552" s="113"/>
      <c r="AV1552" s="113"/>
    </row>
    <row r="1553" spans="4:48">
      <c r="D1553" s="113"/>
      <c r="E1553" s="113"/>
      <c r="F1553" s="113"/>
      <c r="G1553" s="113"/>
      <c r="H1553" s="113"/>
      <c r="I1553" s="113"/>
      <c r="J1553" s="113"/>
      <c r="K1553" s="113"/>
      <c r="L1553" s="113"/>
      <c r="M1553" s="113"/>
      <c r="Q1553" s="113"/>
      <c r="R1553" s="113"/>
      <c r="S1553" s="113"/>
      <c r="T1553" s="113"/>
      <c r="U1553" s="113"/>
      <c r="V1553" s="113"/>
      <c r="W1553" s="113"/>
      <c r="X1553" s="113"/>
      <c r="Y1553" s="113"/>
      <c r="Z1553" s="113"/>
      <c r="AD1553" s="113"/>
      <c r="AE1553" s="113"/>
      <c r="AF1553" s="113"/>
      <c r="AG1553" s="113"/>
      <c r="AH1553" s="113"/>
      <c r="AI1553" s="113"/>
      <c r="AJ1553" s="113"/>
      <c r="AK1553" s="113"/>
      <c r="AL1553" s="113"/>
      <c r="AM1553" s="113"/>
      <c r="AQ1553" s="113"/>
      <c r="AS1553" s="113"/>
      <c r="AT1553" s="113"/>
      <c r="AU1553" s="113"/>
      <c r="AV1553" s="113"/>
    </row>
    <row r="1554" spans="4:48">
      <c r="D1554" s="113"/>
      <c r="E1554" s="113"/>
      <c r="F1554" s="113"/>
      <c r="G1554" s="113"/>
      <c r="H1554" s="113"/>
      <c r="I1554" s="113"/>
      <c r="J1554" s="113"/>
      <c r="K1554" s="113"/>
      <c r="L1554" s="113"/>
      <c r="M1554" s="113"/>
      <c r="Q1554" s="113"/>
      <c r="R1554" s="113"/>
      <c r="S1554" s="113"/>
      <c r="T1554" s="113"/>
      <c r="U1554" s="113"/>
      <c r="V1554" s="113"/>
      <c r="W1554" s="113"/>
      <c r="X1554" s="113"/>
      <c r="Y1554" s="113"/>
      <c r="Z1554" s="113"/>
      <c r="AD1554" s="113"/>
      <c r="AE1554" s="113"/>
      <c r="AF1554" s="113"/>
      <c r="AG1554" s="113"/>
      <c r="AH1554" s="113"/>
      <c r="AI1554" s="113"/>
      <c r="AJ1554" s="113"/>
      <c r="AK1554" s="113"/>
      <c r="AL1554" s="113"/>
      <c r="AM1554" s="113"/>
      <c r="AQ1554" s="113"/>
      <c r="AS1554" s="113"/>
      <c r="AT1554" s="113"/>
      <c r="AU1554" s="113"/>
      <c r="AV1554" s="113"/>
    </row>
    <row r="1555" spans="4:48">
      <c r="D1555" s="113"/>
      <c r="E1555" s="113"/>
      <c r="F1555" s="113"/>
      <c r="G1555" s="113"/>
      <c r="H1555" s="113"/>
      <c r="I1555" s="113"/>
      <c r="J1555" s="113"/>
      <c r="K1555" s="113"/>
      <c r="L1555" s="113"/>
      <c r="M1555" s="113"/>
      <c r="Q1555" s="113"/>
      <c r="R1555" s="113"/>
      <c r="S1555" s="113"/>
      <c r="T1555" s="113"/>
      <c r="U1555" s="113"/>
      <c r="V1555" s="113"/>
      <c r="W1555" s="113"/>
      <c r="X1555" s="113"/>
      <c r="Y1555" s="113"/>
      <c r="Z1555" s="113"/>
      <c r="AD1555" s="113"/>
      <c r="AE1555" s="113"/>
      <c r="AF1555" s="113"/>
      <c r="AG1555" s="113"/>
      <c r="AH1555" s="113"/>
      <c r="AI1555" s="113"/>
      <c r="AJ1555" s="113"/>
      <c r="AK1555" s="113"/>
      <c r="AL1555" s="113"/>
      <c r="AM1555" s="113"/>
      <c r="AQ1555" s="113"/>
      <c r="AS1555" s="113"/>
      <c r="AT1555" s="113"/>
      <c r="AU1555" s="113"/>
      <c r="AV1555" s="113"/>
    </row>
    <row r="1556" spans="4:48">
      <c r="D1556" s="113"/>
      <c r="E1556" s="113"/>
      <c r="F1556" s="113"/>
      <c r="G1556" s="113"/>
      <c r="H1556" s="113"/>
      <c r="I1556" s="113"/>
      <c r="J1556" s="113"/>
      <c r="K1556" s="113"/>
      <c r="L1556" s="113"/>
      <c r="M1556" s="113"/>
      <c r="Q1556" s="113"/>
      <c r="R1556" s="113"/>
      <c r="S1556" s="113"/>
      <c r="T1556" s="113"/>
      <c r="U1556" s="113"/>
      <c r="V1556" s="113"/>
      <c r="W1556" s="113"/>
      <c r="X1556" s="113"/>
      <c r="Y1556" s="113"/>
      <c r="Z1556" s="113"/>
      <c r="AD1556" s="113"/>
      <c r="AE1556" s="113"/>
      <c r="AF1556" s="113"/>
      <c r="AG1556" s="113"/>
      <c r="AH1556" s="113"/>
      <c r="AI1556" s="113"/>
      <c r="AJ1556" s="113"/>
      <c r="AK1556" s="113"/>
      <c r="AL1556" s="113"/>
      <c r="AM1556" s="113"/>
      <c r="AQ1556" s="113"/>
      <c r="AS1556" s="113"/>
      <c r="AT1556" s="113"/>
      <c r="AU1556" s="113"/>
      <c r="AV1556" s="113"/>
    </row>
    <row r="1557" spans="4:48">
      <c r="D1557" s="113"/>
      <c r="E1557" s="113"/>
      <c r="F1557" s="113"/>
      <c r="G1557" s="113"/>
      <c r="H1557" s="113"/>
      <c r="I1557" s="113"/>
      <c r="J1557" s="113"/>
      <c r="K1557" s="113"/>
      <c r="L1557" s="113"/>
      <c r="M1557" s="113"/>
      <c r="Q1557" s="113"/>
      <c r="R1557" s="113"/>
      <c r="S1557" s="113"/>
      <c r="T1557" s="113"/>
      <c r="U1557" s="113"/>
      <c r="V1557" s="113"/>
      <c r="W1557" s="113"/>
      <c r="X1557" s="113"/>
      <c r="Y1557" s="113"/>
      <c r="Z1557" s="113"/>
      <c r="AD1557" s="113"/>
      <c r="AE1557" s="113"/>
      <c r="AF1557" s="113"/>
      <c r="AG1557" s="113"/>
      <c r="AH1557" s="113"/>
      <c r="AI1557" s="113"/>
      <c r="AJ1557" s="113"/>
      <c r="AK1557" s="113"/>
      <c r="AL1557" s="113"/>
      <c r="AM1557" s="113"/>
      <c r="AQ1557" s="113"/>
      <c r="AS1557" s="113"/>
      <c r="AT1557" s="113"/>
      <c r="AU1557" s="113"/>
      <c r="AV1557" s="113"/>
    </row>
    <row r="1558" spans="4:48">
      <c r="D1558" s="113"/>
      <c r="E1558" s="113"/>
      <c r="F1558" s="113"/>
      <c r="G1558" s="113"/>
      <c r="H1558" s="113"/>
      <c r="I1558" s="113"/>
      <c r="J1558" s="113"/>
      <c r="K1558" s="113"/>
      <c r="L1558" s="113"/>
      <c r="M1558" s="113"/>
      <c r="Q1558" s="113"/>
      <c r="R1558" s="113"/>
      <c r="S1558" s="113"/>
      <c r="T1558" s="113"/>
      <c r="U1558" s="113"/>
      <c r="V1558" s="113"/>
      <c r="W1558" s="113"/>
      <c r="X1558" s="113"/>
      <c r="Y1558" s="113"/>
      <c r="Z1558" s="113"/>
      <c r="AD1558" s="113"/>
      <c r="AE1558" s="113"/>
      <c r="AF1558" s="113"/>
      <c r="AG1558" s="113"/>
      <c r="AH1558" s="113"/>
      <c r="AI1558" s="113"/>
      <c r="AJ1558" s="113"/>
      <c r="AK1558" s="113"/>
      <c r="AL1558" s="113"/>
      <c r="AM1558" s="113"/>
      <c r="AQ1558" s="113"/>
      <c r="AS1558" s="113"/>
      <c r="AT1558" s="113"/>
      <c r="AU1558" s="113"/>
      <c r="AV1558" s="113"/>
    </row>
    <row r="1559" spans="4:48">
      <c r="D1559" s="113"/>
      <c r="E1559" s="113"/>
      <c r="F1559" s="113"/>
      <c r="G1559" s="113"/>
      <c r="H1559" s="113"/>
      <c r="I1559" s="113"/>
      <c r="J1559" s="113"/>
      <c r="K1559" s="113"/>
      <c r="L1559" s="113"/>
      <c r="M1559" s="113"/>
      <c r="Q1559" s="113"/>
      <c r="R1559" s="113"/>
      <c r="S1559" s="113"/>
      <c r="T1559" s="113"/>
      <c r="U1559" s="113"/>
      <c r="V1559" s="113"/>
      <c r="W1559" s="113"/>
      <c r="X1559" s="113"/>
      <c r="Y1559" s="113"/>
      <c r="Z1559" s="113"/>
      <c r="AD1559" s="113"/>
      <c r="AE1559" s="113"/>
      <c r="AF1559" s="113"/>
      <c r="AG1559" s="113"/>
      <c r="AH1559" s="113"/>
      <c r="AI1559" s="113"/>
      <c r="AJ1559" s="113"/>
      <c r="AK1559" s="113"/>
      <c r="AL1559" s="113"/>
      <c r="AM1559" s="113"/>
      <c r="AQ1559" s="113"/>
      <c r="AS1559" s="113"/>
      <c r="AT1559" s="113"/>
      <c r="AU1559" s="113"/>
      <c r="AV1559" s="113"/>
    </row>
    <row r="1560" spans="4:48">
      <c r="D1560" s="113"/>
      <c r="E1560" s="113"/>
      <c r="F1560" s="113"/>
      <c r="G1560" s="113"/>
      <c r="H1560" s="113"/>
      <c r="I1560" s="113"/>
      <c r="J1560" s="113"/>
      <c r="K1560" s="113"/>
      <c r="L1560" s="113"/>
      <c r="M1560" s="113"/>
      <c r="Q1560" s="113"/>
      <c r="R1560" s="113"/>
      <c r="S1560" s="113"/>
      <c r="T1560" s="113"/>
      <c r="U1560" s="113"/>
      <c r="V1560" s="113"/>
      <c r="W1560" s="113"/>
      <c r="X1560" s="113"/>
      <c r="Y1560" s="113"/>
      <c r="Z1560" s="113"/>
      <c r="AD1560" s="113"/>
      <c r="AE1560" s="113"/>
      <c r="AF1560" s="113"/>
      <c r="AG1560" s="113"/>
      <c r="AH1560" s="113"/>
      <c r="AI1560" s="113"/>
      <c r="AJ1560" s="113"/>
      <c r="AK1560" s="113"/>
      <c r="AL1560" s="113"/>
      <c r="AM1560" s="113"/>
      <c r="AQ1560" s="113"/>
      <c r="AS1560" s="113"/>
      <c r="AT1560" s="113"/>
      <c r="AU1560" s="113"/>
      <c r="AV1560" s="113"/>
    </row>
    <row r="1561" spans="4:48">
      <c r="D1561" s="113"/>
      <c r="E1561" s="113"/>
      <c r="F1561" s="113"/>
      <c r="G1561" s="113"/>
      <c r="H1561" s="113"/>
      <c r="I1561" s="113"/>
      <c r="J1561" s="113"/>
      <c r="K1561" s="113"/>
      <c r="L1561" s="113"/>
      <c r="M1561" s="113"/>
      <c r="Q1561" s="113"/>
      <c r="R1561" s="113"/>
      <c r="S1561" s="113"/>
      <c r="T1561" s="113"/>
      <c r="U1561" s="113"/>
      <c r="V1561" s="113"/>
      <c r="W1561" s="113"/>
      <c r="X1561" s="113"/>
      <c r="Y1561" s="113"/>
      <c r="Z1561" s="113"/>
      <c r="AD1561" s="113"/>
      <c r="AE1561" s="113"/>
      <c r="AF1561" s="113"/>
      <c r="AG1561" s="113"/>
      <c r="AH1561" s="113"/>
      <c r="AI1561" s="113"/>
      <c r="AJ1561" s="113"/>
      <c r="AK1561" s="113"/>
      <c r="AL1561" s="113"/>
      <c r="AM1561" s="113"/>
      <c r="AQ1561" s="113"/>
      <c r="AS1561" s="113"/>
      <c r="AT1561" s="113"/>
      <c r="AU1561" s="113"/>
      <c r="AV1561" s="113"/>
    </row>
    <row r="1562" spans="4:48">
      <c r="D1562" s="113"/>
      <c r="E1562" s="113"/>
      <c r="F1562" s="113"/>
      <c r="G1562" s="113"/>
      <c r="H1562" s="113"/>
      <c r="I1562" s="113"/>
      <c r="J1562" s="113"/>
      <c r="K1562" s="113"/>
      <c r="L1562" s="113"/>
      <c r="M1562" s="113"/>
      <c r="Q1562" s="113"/>
      <c r="R1562" s="113"/>
      <c r="S1562" s="113"/>
      <c r="T1562" s="113"/>
      <c r="U1562" s="113"/>
      <c r="V1562" s="113"/>
      <c r="W1562" s="113"/>
      <c r="X1562" s="113"/>
      <c r="Y1562" s="113"/>
      <c r="Z1562" s="113"/>
      <c r="AD1562" s="113"/>
      <c r="AE1562" s="113"/>
      <c r="AF1562" s="113"/>
      <c r="AG1562" s="113"/>
      <c r="AH1562" s="113"/>
      <c r="AI1562" s="113"/>
      <c r="AJ1562" s="113"/>
      <c r="AK1562" s="113"/>
      <c r="AL1562" s="113"/>
      <c r="AM1562" s="113"/>
      <c r="AQ1562" s="113"/>
      <c r="AS1562" s="113"/>
      <c r="AT1562" s="113"/>
      <c r="AU1562" s="113"/>
      <c r="AV1562" s="113"/>
    </row>
    <row r="1563" spans="4:48">
      <c r="D1563" s="113"/>
      <c r="E1563" s="113"/>
      <c r="F1563" s="113"/>
      <c r="G1563" s="113"/>
      <c r="H1563" s="113"/>
      <c r="I1563" s="113"/>
      <c r="J1563" s="113"/>
      <c r="K1563" s="113"/>
      <c r="L1563" s="113"/>
      <c r="M1563" s="113"/>
      <c r="Q1563" s="113"/>
      <c r="R1563" s="113"/>
      <c r="S1563" s="113"/>
      <c r="T1563" s="113"/>
      <c r="U1563" s="113"/>
      <c r="V1563" s="113"/>
      <c r="W1563" s="113"/>
      <c r="X1563" s="113"/>
      <c r="Y1563" s="113"/>
      <c r="Z1563" s="113"/>
      <c r="AD1563" s="113"/>
      <c r="AE1563" s="113"/>
      <c r="AF1563" s="113"/>
      <c r="AG1563" s="113"/>
      <c r="AH1563" s="113"/>
      <c r="AI1563" s="113"/>
      <c r="AJ1563" s="113"/>
      <c r="AK1563" s="113"/>
      <c r="AL1563" s="113"/>
      <c r="AM1563" s="113"/>
      <c r="AQ1563" s="113"/>
      <c r="AS1563" s="113"/>
      <c r="AT1563" s="113"/>
      <c r="AU1563" s="113"/>
      <c r="AV1563" s="113"/>
    </row>
    <row r="1564" spans="4:48">
      <c r="D1564" s="113"/>
      <c r="E1564" s="113"/>
      <c r="F1564" s="113"/>
      <c r="G1564" s="113"/>
      <c r="H1564" s="113"/>
      <c r="I1564" s="113"/>
      <c r="J1564" s="113"/>
      <c r="K1564" s="113"/>
      <c r="L1564" s="113"/>
      <c r="M1564" s="113"/>
      <c r="Q1564" s="113"/>
      <c r="R1564" s="113"/>
      <c r="S1564" s="113"/>
      <c r="T1564" s="113"/>
      <c r="U1564" s="113"/>
      <c r="V1564" s="113"/>
      <c r="W1564" s="113"/>
      <c r="X1564" s="113"/>
      <c r="Y1564" s="113"/>
      <c r="Z1564" s="113"/>
      <c r="AD1564" s="113"/>
      <c r="AE1564" s="113"/>
      <c r="AF1564" s="113"/>
      <c r="AG1564" s="113"/>
      <c r="AH1564" s="113"/>
      <c r="AI1564" s="113"/>
      <c r="AJ1564" s="113"/>
      <c r="AK1564" s="113"/>
      <c r="AL1564" s="113"/>
      <c r="AM1564" s="113"/>
      <c r="AQ1564" s="113"/>
      <c r="AS1564" s="113"/>
      <c r="AT1564" s="113"/>
      <c r="AU1564" s="113"/>
      <c r="AV1564" s="113"/>
    </row>
    <row r="1565" spans="4:48">
      <c r="D1565" s="113"/>
      <c r="E1565" s="113"/>
      <c r="F1565" s="113"/>
      <c r="G1565" s="113"/>
      <c r="H1565" s="113"/>
      <c r="I1565" s="113"/>
      <c r="J1565" s="113"/>
      <c r="K1565" s="113"/>
      <c r="L1565" s="113"/>
      <c r="M1565" s="113"/>
      <c r="Q1565" s="113"/>
      <c r="R1565" s="113"/>
      <c r="S1565" s="113"/>
      <c r="T1565" s="113"/>
      <c r="U1565" s="113"/>
      <c r="V1565" s="113"/>
      <c r="W1565" s="113"/>
      <c r="X1565" s="113"/>
      <c r="Y1565" s="113"/>
      <c r="Z1565" s="113"/>
      <c r="AD1565" s="113"/>
      <c r="AE1565" s="113"/>
      <c r="AF1565" s="113"/>
      <c r="AG1565" s="113"/>
      <c r="AH1565" s="113"/>
      <c r="AI1565" s="113"/>
      <c r="AJ1565" s="113"/>
      <c r="AK1565" s="113"/>
      <c r="AL1565" s="113"/>
      <c r="AM1565" s="113"/>
      <c r="AQ1565" s="113"/>
      <c r="AS1565" s="113"/>
      <c r="AT1565" s="113"/>
      <c r="AU1565" s="113"/>
      <c r="AV1565" s="113"/>
    </row>
    <row r="1566" spans="4:48">
      <c r="D1566" s="113"/>
      <c r="E1566" s="113"/>
      <c r="F1566" s="113"/>
      <c r="G1566" s="113"/>
      <c r="H1566" s="113"/>
      <c r="I1566" s="113"/>
      <c r="J1566" s="113"/>
      <c r="K1566" s="113"/>
      <c r="L1566" s="113"/>
      <c r="M1566" s="113"/>
      <c r="Q1566" s="113"/>
      <c r="R1566" s="113"/>
      <c r="S1566" s="113"/>
      <c r="T1566" s="113"/>
      <c r="U1566" s="113"/>
      <c r="V1566" s="113"/>
      <c r="W1566" s="113"/>
      <c r="X1566" s="113"/>
      <c r="Y1566" s="113"/>
      <c r="Z1566" s="113"/>
      <c r="AD1566" s="113"/>
      <c r="AE1566" s="113"/>
      <c r="AF1566" s="113"/>
      <c r="AG1566" s="113"/>
      <c r="AH1566" s="113"/>
      <c r="AI1566" s="113"/>
      <c r="AJ1566" s="113"/>
      <c r="AK1566" s="113"/>
      <c r="AL1566" s="113"/>
      <c r="AM1566" s="113"/>
      <c r="AQ1566" s="113"/>
      <c r="AS1566" s="113"/>
      <c r="AT1566" s="113"/>
      <c r="AU1566" s="113"/>
      <c r="AV1566" s="113"/>
    </row>
    <row r="1567" spans="4:48">
      <c r="D1567" s="113"/>
      <c r="E1567" s="113"/>
      <c r="F1567" s="113"/>
      <c r="G1567" s="113"/>
      <c r="H1567" s="113"/>
      <c r="I1567" s="113"/>
      <c r="J1567" s="113"/>
      <c r="K1567" s="113"/>
      <c r="L1567" s="113"/>
      <c r="M1567" s="113"/>
      <c r="Q1567" s="113"/>
      <c r="R1567" s="113"/>
      <c r="S1567" s="113"/>
      <c r="T1567" s="113"/>
      <c r="U1567" s="113"/>
      <c r="V1567" s="113"/>
      <c r="W1567" s="113"/>
      <c r="X1567" s="113"/>
      <c r="Y1567" s="113"/>
      <c r="Z1567" s="113"/>
      <c r="AD1567" s="113"/>
      <c r="AE1567" s="113"/>
      <c r="AF1567" s="113"/>
      <c r="AG1567" s="113"/>
      <c r="AH1567" s="113"/>
      <c r="AI1567" s="113"/>
      <c r="AJ1567" s="113"/>
      <c r="AK1567" s="113"/>
      <c r="AL1567" s="113"/>
      <c r="AM1567" s="113"/>
      <c r="AQ1567" s="113"/>
      <c r="AS1567" s="113"/>
      <c r="AT1567" s="113"/>
      <c r="AU1567" s="113"/>
      <c r="AV1567" s="113"/>
    </row>
    <row r="1568" spans="4:48">
      <c r="D1568" s="113"/>
      <c r="E1568" s="113"/>
      <c r="F1568" s="113"/>
      <c r="G1568" s="113"/>
      <c r="H1568" s="113"/>
      <c r="I1568" s="113"/>
      <c r="J1568" s="113"/>
      <c r="K1568" s="113"/>
      <c r="L1568" s="113"/>
      <c r="M1568" s="113"/>
      <c r="Q1568" s="113"/>
      <c r="R1568" s="113"/>
      <c r="S1568" s="113"/>
      <c r="T1568" s="113"/>
      <c r="U1568" s="113"/>
      <c r="V1568" s="113"/>
      <c r="W1568" s="113"/>
      <c r="X1568" s="113"/>
      <c r="Y1568" s="113"/>
      <c r="Z1568" s="113"/>
      <c r="AD1568" s="113"/>
      <c r="AE1568" s="113"/>
      <c r="AF1568" s="113"/>
      <c r="AG1568" s="113"/>
      <c r="AH1568" s="113"/>
      <c r="AI1568" s="113"/>
      <c r="AJ1568" s="113"/>
      <c r="AK1568" s="113"/>
      <c r="AL1568" s="113"/>
      <c r="AM1568" s="113"/>
      <c r="AQ1568" s="113"/>
      <c r="AS1568" s="113"/>
      <c r="AT1568" s="113"/>
      <c r="AU1568" s="113"/>
      <c r="AV1568" s="113"/>
    </row>
    <row r="1569" spans="4:48">
      <c r="D1569" s="113"/>
      <c r="E1569" s="113"/>
      <c r="F1569" s="113"/>
      <c r="G1569" s="113"/>
      <c r="H1569" s="113"/>
      <c r="I1569" s="113"/>
      <c r="J1569" s="113"/>
      <c r="K1569" s="113"/>
      <c r="L1569" s="113"/>
      <c r="M1569" s="113"/>
      <c r="Q1569" s="113"/>
      <c r="R1569" s="113"/>
      <c r="S1569" s="113"/>
      <c r="T1569" s="113"/>
      <c r="U1569" s="113"/>
      <c r="V1569" s="113"/>
      <c r="W1569" s="113"/>
      <c r="X1569" s="113"/>
      <c r="Y1569" s="113"/>
      <c r="Z1569" s="113"/>
      <c r="AD1569" s="113"/>
      <c r="AE1569" s="113"/>
      <c r="AF1569" s="113"/>
      <c r="AG1569" s="113"/>
      <c r="AH1569" s="113"/>
      <c r="AI1569" s="113"/>
      <c r="AJ1569" s="113"/>
      <c r="AK1569" s="113"/>
      <c r="AL1569" s="113"/>
      <c r="AM1569" s="113"/>
      <c r="AQ1569" s="113"/>
      <c r="AS1569" s="113"/>
      <c r="AT1569" s="113"/>
      <c r="AU1569" s="113"/>
      <c r="AV1569" s="113"/>
    </row>
    <row r="1570" spans="4:48">
      <c r="D1570" s="113"/>
      <c r="E1570" s="113"/>
      <c r="F1570" s="113"/>
      <c r="G1570" s="113"/>
      <c r="H1570" s="113"/>
      <c r="I1570" s="113"/>
      <c r="J1570" s="113"/>
      <c r="K1570" s="113"/>
      <c r="L1570" s="113"/>
      <c r="M1570" s="113"/>
      <c r="Q1570" s="113"/>
      <c r="R1570" s="113"/>
      <c r="S1570" s="113"/>
      <c r="T1570" s="113"/>
      <c r="U1570" s="113"/>
      <c r="V1570" s="113"/>
      <c r="W1570" s="113"/>
      <c r="X1570" s="113"/>
      <c r="Y1570" s="113"/>
      <c r="Z1570" s="113"/>
      <c r="AD1570" s="113"/>
      <c r="AE1570" s="113"/>
      <c r="AF1570" s="113"/>
      <c r="AG1570" s="113"/>
      <c r="AH1570" s="113"/>
      <c r="AI1570" s="113"/>
      <c r="AJ1570" s="113"/>
      <c r="AK1570" s="113"/>
      <c r="AL1570" s="113"/>
      <c r="AM1570" s="113"/>
      <c r="AQ1570" s="113"/>
      <c r="AS1570" s="113"/>
      <c r="AT1570" s="113"/>
      <c r="AU1570" s="113"/>
      <c r="AV1570" s="113"/>
    </row>
    <row r="1571" spans="4:48">
      <c r="D1571" s="113"/>
      <c r="E1571" s="113"/>
      <c r="F1571" s="113"/>
      <c r="G1571" s="113"/>
      <c r="H1571" s="113"/>
      <c r="I1571" s="113"/>
      <c r="J1571" s="113"/>
      <c r="K1571" s="113"/>
      <c r="L1571" s="113"/>
      <c r="M1571" s="113"/>
      <c r="Q1571" s="113"/>
      <c r="R1571" s="113"/>
      <c r="S1571" s="113"/>
      <c r="T1571" s="113"/>
      <c r="U1571" s="113"/>
      <c r="V1571" s="113"/>
      <c r="W1571" s="113"/>
      <c r="X1571" s="113"/>
      <c r="Y1571" s="113"/>
      <c r="Z1571" s="113"/>
      <c r="AD1571" s="113"/>
      <c r="AE1571" s="113"/>
      <c r="AF1571" s="113"/>
      <c r="AG1571" s="113"/>
      <c r="AH1571" s="113"/>
      <c r="AI1571" s="113"/>
      <c r="AJ1571" s="113"/>
      <c r="AK1571" s="113"/>
      <c r="AL1571" s="113"/>
      <c r="AM1571" s="113"/>
      <c r="AQ1571" s="113"/>
      <c r="AS1571" s="113"/>
      <c r="AT1571" s="113"/>
      <c r="AU1571" s="113"/>
      <c r="AV1571" s="113"/>
    </row>
    <row r="1572" spans="4:48">
      <c r="D1572" s="113"/>
      <c r="E1572" s="113"/>
      <c r="F1572" s="113"/>
      <c r="G1572" s="113"/>
      <c r="H1572" s="113"/>
      <c r="I1572" s="113"/>
      <c r="J1572" s="113"/>
      <c r="K1572" s="113"/>
      <c r="L1572" s="113"/>
      <c r="M1572" s="113"/>
      <c r="Q1572" s="113"/>
      <c r="R1572" s="113"/>
      <c r="S1572" s="113"/>
      <c r="T1572" s="113"/>
      <c r="U1572" s="113"/>
      <c r="V1572" s="113"/>
      <c r="W1572" s="113"/>
      <c r="X1572" s="113"/>
      <c r="Y1572" s="113"/>
      <c r="Z1572" s="113"/>
      <c r="AD1572" s="113"/>
      <c r="AE1572" s="113"/>
      <c r="AF1572" s="113"/>
      <c r="AG1572" s="113"/>
      <c r="AH1572" s="113"/>
      <c r="AI1572" s="113"/>
      <c r="AJ1572" s="113"/>
      <c r="AK1572" s="113"/>
      <c r="AL1572" s="113"/>
      <c r="AM1572" s="113"/>
      <c r="AQ1572" s="113"/>
      <c r="AS1572" s="113"/>
      <c r="AT1572" s="113"/>
      <c r="AU1572" s="113"/>
      <c r="AV1572" s="113"/>
    </row>
    <row r="1573" spans="4:48">
      <c r="D1573" s="113"/>
      <c r="E1573" s="113"/>
      <c r="F1573" s="113"/>
      <c r="G1573" s="113"/>
      <c r="H1573" s="113"/>
      <c r="I1573" s="113"/>
      <c r="J1573" s="113"/>
      <c r="K1573" s="113"/>
      <c r="L1573" s="113"/>
      <c r="M1573" s="113"/>
      <c r="Q1573" s="113"/>
      <c r="R1573" s="113"/>
      <c r="S1573" s="113"/>
      <c r="T1573" s="113"/>
      <c r="U1573" s="113"/>
      <c r="V1573" s="113"/>
      <c r="W1573" s="113"/>
      <c r="X1573" s="113"/>
      <c r="Y1573" s="113"/>
      <c r="Z1573" s="113"/>
      <c r="AD1573" s="113"/>
      <c r="AE1573" s="113"/>
      <c r="AF1573" s="113"/>
      <c r="AG1573" s="113"/>
      <c r="AH1573" s="113"/>
      <c r="AI1573" s="113"/>
      <c r="AJ1573" s="113"/>
      <c r="AK1573" s="113"/>
      <c r="AL1573" s="113"/>
      <c r="AM1573" s="113"/>
      <c r="AQ1573" s="113"/>
      <c r="AS1573" s="113"/>
      <c r="AT1573" s="113"/>
      <c r="AU1573" s="113"/>
      <c r="AV1573" s="113"/>
    </row>
    <row r="1574" spans="4:48">
      <c r="D1574" s="113"/>
      <c r="E1574" s="113"/>
      <c r="F1574" s="113"/>
      <c r="G1574" s="113"/>
      <c r="H1574" s="113"/>
      <c r="I1574" s="113"/>
      <c r="J1574" s="113"/>
      <c r="K1574" s="113"/>
      <c r="L1574" s="113"/>
      <c r="M1574" s="113"/>
      <c r="Q1574" s="113"/>
      <c r="R1574" s="113"/>
      <c r="S1574" s="113"/>
      <c r="T1574" s="113"/>
      <c r="U1574" s="113"/>
      <c r="V1574" s="113"/>
      <c r="W1574" s="113"/>
      <c r="X1574" s="113"/>
      <c r="Y1574" s="113"/>
      <c r="Z1574" s="113"/>
      <c r="AD1574" s="113"/>
      <c r="AE1574" s="113"/>
      <c r="AF1574" s="113"/>
      <c r="AG1574" s="113"/>
      <c r="AH1574" s="113"/>
      <c r="AI1574" s="113"/>
      <c r="AJ1574" s="113"/>
      <c r="AK1574" s="113"/>
      <c r="AL1574" s="113"/>
      <c r="AM1574" s="113"/>
      <c r="AQ1574" s="113"/>
      <c r="AS1574" s="113"/>
      <c r="AT1574" s="113"/>
      <c r="AU1574" s="113"/>
      <c r="AV1574" s="113"/>
    </row>
    <row r="1575" spans="4:48">
      <c r="D1575" s="113"/>
      <c r="E1575" s="113"/>
      <c r="F1575" s="113"/>
      <c r="G1575" s="113"/>
      <c r="H1575" s="113"/>
      <c r="I1575" s="113"/>
      <c r="J1575" s="113"/>
      <c r="K1575" s="113"/>
      <c r="L1575" s="113"/>
      <c r="M1575" s="113"/>
      <c r="Q1575" s="113"/>
      <c r="R1575" s="113"/>
      <c r="S1575" s="113"/>
      <c r="T1575" s="113"/>
      <c r="U1575" s="113"/>
      <c r="V1575" s="113"/>
      <c r="W1575" s="113"/>
      <c r="X1575" s="113"/>
      <c r="Y1575" s="113"/>
      <c r="Z1575" s="113"/>
      <c r="AD1575" s="113"/>
      <c r="AE1575" s="113"/>
      <c r="AF1575" s="113"/>
      <c r="AG1575" s="113"/>
      <c r="AH1575" s="113"/>
      <c r="AI1575" s="113"/>
      <c r="AJ1575" s="113"/>
      <c r="AK1575" s="113"/>
      <c r="AL1575" s="113"/>
      <c r="AM1575" s="113"/>
      <c r="AQ1575" s="113"/>
      <c r="AS1575" s="113"/>
      <c r="AT1575" s="113"/>
      <c r="AU1575" s="113"/>
      <c r="AV1575" s="113"/>
    </row>
    <row r="1576" spans="4:48">
      <c r="D1576" s="113"/>
      <c r="E1576" s="113"/>
      <c r="F1576" s="113"/>
      <c r="G1576" s="113"/>
      <c r="H1576" s="113"/>
      <c r="I1576" s="113"/>
      <c r="J1576" s="113"/>
      <c r="K1576" s="113"/>
      <c r="L1576" s="113"/>
      <c r="M1576" s="113"/>
      <c r="Q1576" s="113"/>
      <c r="R1576" s="113"/>
      <c r="S1576" s="113"/>
      <c r="T1576" s="113"/>
      <c r="U1576" s="113"/>
      <c r="V1576" s="113"/>
      <c r="W1576" s="113"/>
      <c r="X1576" s="113"/>
      <c r="Y1576" s="113"/>
      <c r="Z1576" s="113"/>
      <c r="AD1576" s="113"/>
      <c r="AE1576" s="113"/>
      <c r="AF1576" s="113"/>
      <c r="AG1576" s="113"/>
      <c r="AH1576" s="113"/>
      <c r="AI1576" s="113"/>
      <c r="AJ1576" s="113"/>
      <c r="AK1576" s="113"/>
      <c r="AL1576" s="113"/>
      <c r="AM1576" s="113"/>
      <c r="AQ1576" s="113"/>
      <c r="AS1576" s="113"/>
      <c r="AT1576" s="113"/>
      <c r="AU1576" s="113"/>
      <c r="AV1576" s="113"/>
    </row>
    <row r="1577" spans="4:48">
      <c r="D1577" s="113"/>
      <c r="E1577" s="113"/>
      <c r="F1577" s="113"/>
      <c r="G1577" s="113"/>
      <c r="H1577" s="113"/>
      <c r="I1577" s="113"/>
      <c r="J1577" s="113"/>
      <c r="K1577" s="113"/>
      <c r="L1577" s="113"/>
      <c r="M1577" s="113"/>
      <c r="Q1577" s="113"/>
      <c r="R1577" s="113"/>
      <c r="S1577" s="113"/>
      <c r="T1577" s="113"/>
      <c r="U1577" s="113"/>
      <c r="V1577" s="113"/>
      <c r="W1577" s="113"/>
      <c r="X1577" s="113"/>
      <c r="Y1577" s="113"/>
      <c r="Z1577" s="113"/>
      <c r="AD1577" s="113"/>
      <c r="AE1577" s="113"/>
      <c r="AF1577" s="113"/>
      <c r="AG1577" s="113"/>
      <c r="AH1577" s="113"/>
      <c r="AI1577" s="113"/>
      <c r="AJ1577" s="113"/>
      <c r="AK1577" s="113"/>
      <c r="AL1577" s="113"/>
      <c r="AM1577" s="113"/>
      <c r="AQ1577" s="113"/>
      <c r="AS1577" s="113"/>
      <c r="AT1577" s="113"/>
      <c r="AU1577" s="113"/>
      <c r="AV1577" s="113"/>
    </row>
    <row r="1578" spans="4:48">
      <c r="D1578" s="113"/>
      <c r="E1578" s="113"/>
      <c r="F1578" s="113"/>
      <c r="G1578" s="113"/>
      <c r="H1578" s="113"/>
      <c r="I1578" s="113"/>
      <c r="J1578" s="113"/>
      <c r="K1578" s="113"/>
      <c r="L1578" s="113"/>
      <c r="M1578" s="113"/>
      <c r="Q1578" s="113"/>
      <c r="R1578" s="113"/>
      <c r="S1578" s="113"/>
      <c r="T1578" s="113"/>
      <c r="U1578" s="113"/>
      <c r="V1578" s="113"/>
      <c r="W1578" s="113"/>
      <c r="X1578" s="113"/>
      <c r="Y1578" s="113"/>
      <c r="Z1578" s="113"/>
      <c r="AD1578" s="113"/>
      <c r="AE1578" s="113"/>
      <c r="AF1578" s="113"/>
      <c r="AG1578" s="113"/>
      <c r="AH1578" s="113"/>
      <c r="AI1578" s="113"/>
      <c r="AJ1578" s="113"/>
      <c r="AK1578" s="113"/>
      <c r="AL1578" s="113"/>
      <c r="AM1578" s="113"/>
      <c r="AQ1578" s="113"/>
      <c r="AS1578" s="113"/>
      <c r="AT1578" s="113"/>
      <c r="AU1578" s="113"/>
      <c r="AV1578" s="113"/>
    </row>
    <row r="1579" spans="4:48">
      <c r="D1579" s="113"/>
      <c r="E1579" s="113"/>
      <c r="F1579" s="113"/>
      <c r="G1579" s="113"/>
      <c r="H1579" s="113"/>
      <c r="I1579" s="113"/>
      <c r="J1579" s="113"/>
      <c r="K1579" s="113"/>
      <c r="L1579" s="113"/>
      <c r="M1579" s="113"/>
      <c r="Q1579" s="113"/>
      <c r="R1579" s="113"/>
      <c r="S1579" s="113"/>
      <c r="T1579" s="113"/>
      <c r="U1579" s="113"/>
      <c r="V1579" s="113"/>
      <c r="W1579" s="113"/>
      <c r="X1579" s="113"/>
      <c r="Y1579" s="113"/>
      <c r="Z1579" s="113"/>
      <c r="AD1579" s="113"/>
      <c r="AE1579" s="113"/>
      <c r="AF1579" s="113"/>
      <c r="AG1579" s="113"/>
      <c r="AH1579" s="113"/>
      <c r="AI1579" s="113"/>
      <c r="AJ1579" s="113"/>
      <c r="AK1579" s="113"/>
      <c r="AL1579" s="113"/>
      <c r="AM1579" s="113"/>
      <c r="AQ1579" s="113"/>
      <c r="AS1579" s="113"/>
      <c r="AT1579" s="113"/>
      <c r="AU1579" s="113"/>
      <c r="AV1579" s="113"/>
    </row>
    <row r="1580" spans="4:48">
      <c r="D1580" s="113"/>
      <c r="E1580" s="113"/>
      <c r="F1580" s="113"/>
      <c r="G1580" s="113"/>
      <c r="H1580" s="113"/>
      <c r="I1580" s="113"/>
      <c r="J1580" s="113"/>
      <c r="K1580" s="113"/>
      <c r="L1580" s="113"/>
      <c r="M1580" s="113"/>
      <c r="Q1580" s="113"/>
      <c r="R1580" s="113"/>
      <c r="S1580" s="113"/>
      <c r="T1580" s="113"/>
      <c r="U1580" s="113"/>
      <c r="V1580" s="113"/>
      <c r="W1580" s="113"/>
      <c r="X1580" s="113"/>
      <c r="Y1580" s="113"/>
      <c r="Z1580" s="113"/>
      <c r="AD1580" s="113"/>
      <c r="AE1580" s="113"/>
      <c r="AF1580" s="113"/>
      <c r="AG1580" s="113"/>
      <c r="AH1580" s="113"/>
      <c r="AI1580" s="113"/>
      <c r="AJ1580" s="113"/>
      <c r="AK1580" s="113"/>
      <c r="AL1580" s="113"/>
      <c r="AM1580" s="113"/>
      <c r="AQ1580" s="113"/>
      <c r="AS1580" s="113"/>
      <c r="AT1580" s="113"/>
      <c r="AU1580" s="113"/>
      <c r="AV1580" s="113"/>
    </row>
    <row r="1581" spans="4:48">
      <c r="D1581" s="113"/>
      <c r="E1581" s="113"/>
      <c r="F1581" s="113"/>
      <c r="G1581" s="113"/>
      <c r="H1581" s="113"/>
      <c r="I1581" s="113"/>
      <c r="J1581" s="113"/>
      <c r="K1581" s="113"/>
      <c r="L1581" s="113"/>
      <c r="M1581" s="113"/>
      <c r="Q1581" s="113"/>
      <c r="R1581" s="113"/>
      <c r="S1581" s="113"/>
      <c r="T1581" s="113"/>
      <c r="U1581" s="113"/>
      <c r="V1581" s="113"/>
      <c r="W1581" s="113"/>
      <c r="X1581" s="113"/>
      <c r="Y1581" s="113"/>
      <c r="Z1581" s="113"/>
      <c r="AD1581" s="113"/>
      <c r="AE1581" s="113"/>
      <c r="AF1581" s="113"/>
      <c r="AG1581" s="113"/>
      <c r="AH1581" s="113"/>
      <c r="AI1581" s="113"/>
      <c r="AJ1581" s="113"/>
      <c r="AK1581" s="113"/>
      <c r="AL1581" s="113"/>
      <c r="AM1581" s="113"/>
      <c r="AQ1581" s="113"/>
      <c r="AS1581" s="113"/>
      <c r="AT1581" s="113"/>
      <c r="AU1581" s="113"/>
      <c r="AV1581" s="113"/>
    </row>
    <row r="1582" spans="4:48">
      <c r="D1582" s="113"/>
      <c r="E1582" s="113"/>
      <c r="F1582" s="113"/>
      <c r="G1582" s="113"/>
      <c r="H1582" s="113"/>
      <c r="I1582" s="113"/>
      <c r="J1582" s="113"/>
      <c r="K1582" s="113"/>
      <c r="L1582" s="113"/>
      <c r="M1582" s="113"/>
      <c r="Q1582" s="113"/>
      <c r="R1582" s="113"/>
      <c r="S1582" s="113"/>
      <c r="T1582" s="113"/>
      <c r="U1582" s="113"/>
      <c r="V1582" s="113"/>
      <c r="W1582" s="113"/>
      <c r="X1582" s="113"/>
      <c r="Y1582" s="113"/>
      <c r="Z1582" s="113"/>
      <c r="AD1582" s="113"/>
      <c r="AE1582" s="113"/>
      <c r="AF1582" s="113"/>
      <c r="AG1582" s="113"/>
      <c r="AH1582" s="113"/>
      <c r="AI1582" s="113"/>
      <c r="AJ1582" s="113"/>
      <c r="AK1582" s="113"/>
      <c r="AL1582" s="113"/>
      <c r="AM1582" s="113"/>
      <c r="AQ1582" s="113"/>
      <c r="AS1582" s="113"/>
      <c r="AT1582" s="113"/>
      <c r="AU1582" s="113"/>
      <c r="AV1582" s="113"/>
    </row>
    <row r="1583" spans="4:48">
      <c r="D1583" s="113"/>
      <c r="E1583" s="113"/>
      <c r="F1583" s="113"/>
      <c r="G1583" s="113"/>
      <c r="H1583" s="113"/>
      <c r="I1583" s="113"/>
      <c r="J1583" s="113"/>
      <c r="K1583" s="113"/>
      <c r="L1583" s="113"/>
      <c r="M1583" s="113"/>
      <c r="Q1583" s="113"/>
      <c r="R1583" s="113"/>
      <c r="S1583" s="113"/>
      <c r="T1583" s="113"/>
      <c r="U1583" s="113"/>
      <c r="V1583" s="113"/>
      <c r="W1583" s="113"/>
      <c r="X1583" s="113"/>
      <c r="Y1583" s="113"/>
      <c r="Z1583" s="113"/>
      <c r="AD1583" s="113"/>
      <c r="AE1583" s="113"/>
      <c r="AF1583" s="113"/>
      <c r="AG1583" s="113"/>
      <c r="AH1583" s="113"/>
      <c r="AI1583" s="113"/>
      <c r="AJ1583" s="113"/>
      <c r="AK1583" s="113"/>
      <c r="AL1583" s="113"/>
      <c r="AM1583" s="113"/>
      <c r="AQ1583" s="113"/>
      <c r="AS1583" s="113"/>
      <c r="AT1583" s="113"/>
      <c r="AU1583" s="113"/>
      <c r="AV1583" s="113"/>
    </row>
    <row r="1584" spans="4:48">
      <c r="D1584" s="113"/>
      <c r="E1584" s="113"/>
      <c r="F1584" s="113"/>
      <c r="G1584" s="113"/>
      <c r="H1584" s="113"/>
      <c r="I1584" s="113"/>
      <c r="J1584" s="113"/>
      <c r="K1584" s="113"/>
      <c r="L1584" s="113"/>
      <c r="M1584" s="113"/>
      <c r="Q1584" s="113"/>
      <c r="R1584" s="113"/>
      <c r="S1584" s="113"/>
      <c r="T1584" s="113"/>
      <c r="U1584" s="113"/>
      <c r="V1584" s="113"/>
      <c r="W1584" s="113"/>
      <c r="X1584" s="113"/>
      <c r="Y1584" s="113"/>
      <c r="Z1584" s="113"/>
      <c r="AD1584" s="113"/>
      <c r="AE1584" s="113"/>
      <c r="AF1584" s="113"/>
      <c r="AG1584" s="113"/>
      <c r="AH1584" s="113"/>
      <c r="AI1584" s="113"/>
      <c r="AJ1584" s="113"/>
      <c r="AK1584" s="113"/>
      <c r="AL1584" s="113"/>
      <c r="AM1584" s="113"/>
      <c r="AQ1584" s="113"/>
      <c r="AS1584" s="113"/>
      <c r="AT1584" s="113"/>
      <c r="AU1584" s="113"/>
      <c r="AV1584" s="113"/>
    </row>
    <row r="1585" spans="4:48">
      <c r="D1585" s="113"/>
      <c r="E1585" s="113"/>
      <c r="F1585" s="113"/>
      <c r="G1585" s="113"/>
      <c r="H1585" s="113"/>
      <c r="I1585" s="113"/>
      <c r="J1585" s="113"/>
      <c r="K1585" s="113"/>
      <c r="L1585" s="113"/>
      <c r="M1585" s="113"/>
      <c r="Q1585" s="113"/>
      <c r="R1585" s="113"/>
      <c r="S1585" s="113"/>
      <c r="T1585" s="113"/>
      <c r="U1585" s="113"/>
      <c r="V1585" s="113"/>
      <c r="W1585" s="113"/>
      <c r="X1585" s="113"/>
      <c r="Y1585" s="113"/>
      <c r="Z1585" s="113"/>
      <c r="AD1585" s="113"/>
      <c r="AE1585" s="113"/>
      <c r="AF1585" s="113"/>
      <c r="AG1585" s="113"/>
      <c r="AH1585" s="113"/>
      <c r="AI1585" s="113"/>
      <c r="AJ1585" s="113"/>
      <c r="AK1585" s="113"/>
      <c r="AL1585" s="113"/>
      <c r="AM1585" s="113"/>
      <c r="AQ1585" s="113"/>
      <c r="AS1585" s="113"/>
      <c r="AT1585" s="113"/>
      <c r="AU1585" s="113"/>
      <c r="AV1585" s="113"/>
    </row>
    <row r="1586" spans="4:48">
      <c r="D1586" s="113"/>
      <c r="E1586" s="113"/>
      <c r="F1586" s="113"/>
      <c r="G1586" s="113"/>
      <c r="H1586" s="113"/>
      <c r="I1586" s="113"/>
      <c r="J1586" s="113"/>
      <c r="K1586" s="113"/>
      <c r="L1586" s="113"/>
      <c r="M1586" s="113"/>
      <c r="Q1586" s="113"/>
      <c r="R1586" s="113"/>
      <c r="S1586" s="113"/>
      <c r="T1586" s="113"/>
      <c r="U1586" s="113"/>
      <c r="V1586" s="113"/>
      <c r="W1586" s="113"/>
      <c r="X1586" s="113"/>
      <c r="Y1586" s="113"/>
      <c r="Z1586" s="113"/>
      <c r="AD1586" s="113"/>
      <c r="AE1586" s="113"/>
      <c r="AF1586" s="113"/>
      <c r="AG1586" s="113"/>
      <c r="AH1586" s="113"/>
      <c r="AI1586" s="113"/>
      <c r="AJ1586" s="113"/>
      <c r="AK1586" s="113"/>
      <c r="AL1586" s="113"/>
      <c r="AM1586" s="113"/>
      <c r="AQ1586" s="113"/>
      <c r="AS1586" s="113"/>
      <c r="AT1586" s="113"/>
      <c r="AU1586" s="113"/>
      <c r="AV1586" s="113"/>
    </row>
    <row r="1587" spans="4:48">
      <c r="D1587" s="113"/>
      <c r="E1587" s="113"/>
      <c r="F1587" s="113"/>
      <c r="G1587" s="113"/>
      <c r="H1587" s="113"/>
      <c r="I1587" s="113"/>
      <c r="J1587" s="113"/>
      <c r="K1587" s="113"/>
      <c r="L1587" s="113"/>
      <c r="M1587" s="113"/>
      <c r="Q1587" s="113"/>
      <c r="R1587" s="113"/>
      <c r="S1587" s="113"/>
      <c r="T1587" s="113"/>
      <c r="U1587" s="113"/>
      <c r="V1587" s="113"/>
      <c r="W1587" s="113"/>
      <c r="X1587" s="113"/>
      <c r="Y1587" s="113"/>
      <c r="Z1587" s="113"/>
      <c r="AD1587" s="113"/>
      <c r="AE1587" s="113"/>
      <c r="AF1587" s="113"/>
      <c r="AG1587" s="113"/>
      <c r="AH1587" s="113"/>
      <c r="AI1587" s="113"/>
      <c r="AJ1587" s="113"/>
      <c r="AK1587" s="113"/>
      <c r="AL1587" s="113"/>
      <c r="AM1587" s="113"/>
      <c r="AQ1587" s="113"/>
      <c r="AS1587" s="113"/>
      <c r="AT1587" s="113"/>
      <c r="AU1587" s="113"/>
      <c r="AV1587" s="113"/>
    </row>
    <row r="1588" spans="4:48">
      <c r="D1588" s="113"/>
      <c r="E1588" s="113"/>
      <c r="F1588" s="113"/>
      <c r="G1588" s="113"/>
      <c r="H1588" s="113"/>
      <c r="I1588" s="113"/>
      <c r="J1588" s="113"/>
      <c r="K1588" s="113"/>
      <c r="L1588" s="113"/>
      <c r="M1588" s="113"/>
      <c r="Q1588" s="113"/>
      <c r="R1588" s="113"/>
      <c r="S1588" s="113"/>
      <c r="T1588" s="113"/>
      <c r="U1588" s="113"/>
      <c r="V1588" s="113"/>
      <c r="W1588" s="113"/>
      <c r="X1588" s="113"/>
      <c r="Y1588" s="113"/>
      <c r="Z1588" s="113"/>
      <c r="AD1588" s="113"/>
      <c r="AE1588" s="113"/>
      <c r="AF1588" s="113"/>
      <c r="AG1588" s="113"/>
      <c r="AH1588" s="113"/>
      <c r="AI1588" s="113"/>
      <c r="AJ1588" s="113"/>
      <c r="AK1588" s="113"/>
      <c r="AL1588" s="113"/>
      <c r="AM1588" s="113"/>
      <c r="AQ1588" s="113"/>
      <c r="AS1588" s="113"/>
      <c r="AT1588" s="113"/>
      <c r="AU1588" s="113"/>
      <c r="AV1588" s="113"/>
    </row>
    <row r="1589" spans="4:48">
      <c r="D1589" s="113"/>
      <c r="E1589" s="113"/>
      <c r="F1589" s="113"/>
      <c r="G1589" s="113"/>
      <c r="H1589" s="113"/>
      <c r="I1589" s="113"/>
      <c r="J1589" s="113"/>
      <c r="K1589" s="113"/>
      <c r="L1589" s="113"/>
      <c r="M1589" s="113"/>
      <c r="Q1589" s="113"/>
      <c r="R1589" s="113"/>
      <c r="S1589" s="113"/>
      <c r="T1589" s="113"/>
      <c r="U1589" s="113"/>
      <c r="V1589" s="113"/>
      <c r="W1589" s="113"/>
      <c r="X1589" s="113"/>
      <c r="Y1589" s="113"/>
      <c r="Z1589" s="113"/>
      <c r="AD1589" s="113"/>
      <c r="AE1589" s="113"/>
      <c r="AF1589" s="113"/>
      <c r="AG1589" s="113"/>
      <c r="AH1589" s="113"/>
      <c r="AI1589" s="113"/>
      <c r="AJ1589" s="113"/>
      <c r="AK1589" s="113"/>
      <c r="AL1589" s="113"/>
      <c r="AM1589" s="113"/>
      <c r="AQ1589" s="113"/>
      <c r="AS1589" s="113"/>
      <c r="AT1589" s="113"/>
      <c r="AU1589" s="113"/>
      <c r="AV1589" s="113"/>
    </row>
    <row r="1590" spans="4:48">
      <c r="D1590" s="113"/>
      <c r="E1590" s="113"/>
      <c r="F1590" s="113"/>
      <c r="G1590" s="113"/>
      <c r="H1590" s="113"/>
      <c r="I1590" s="113"/>
      <c r="J1590" s="113"/>
      <c r="K1590" s="113"/>
      <c r="L1590" s="113"/>
      <c r="M1590" s="113"/>
      <c r="Q1590" s="113"/>
      <c r="R1590" s="113"/>
      <c r="S1590" s="113"/>
      <c r="T1590" s="113"/>
      <c r="U1590" s="113"/>
      <c r="V1590" s="113"/>
      <c r="W1590" s="113"/>
      <c r="X1590" s="113"/>
      <c r="Y1590" s="113"/>
      <c r="Z1590" s="113"/>
      <c r="AD1590" s="113"/>
      <c r="AE1590" s="113"/>
      <c r="AF1590" s="113"/>
      <c r="AG1590" s="113"/>
      <c r="AH1590" s="113"/>
      <c r="AI1590" s="113"/>
      <c r="AJ1590" s="113"/>
      <c r="AK1590" s="113"/>
      <c r="AL1590" s="113"/>
      <c r="AM1590" s="113"/>
      <c r="AQ1590" s="113"/>
      <c r="AS1590" s="113"/>
      <c r="AT1590" s="113"/>
      <c r="AU1590" s="113"/>
      <c r="AV1590" s="113"/>
    </row>
    <row r="1591" spans="4:48">
      <c r="D1591" s="113"/>
      <c r="E1591" s="113"/>
      <c r="F1591" s="113"/>
      <c r="G1591" s="113"/>
      <c r="H1591" s="113"/>
      <c r="I1591" s="113"/>
      <c r="J1591" s="113"/>
      <c r="K1591" s="113"/>
      <c r="L1591" s="113"/>
      <c r="M1591" s="113"/>
      <c r="Q1591" s="113"/>
      <c r="R1591" s="113"/>
      <c r="S1591" s="113"/>
      <c r="T1591" s="113"/>
      <c r="U1591" s="113"/>
      <c r="V1591" s="113"/>
      <c r="W1591" s="113"/>
      <c r="X1591" s="113"/>
      <c r="Y1591" s="113"/>
      <c r="Z1591" s="113"/>
      <c r="AD1591" s="113"/>
      <c r="AE1591" s="113"/>
      <c r="AF1591" s="113"/>
      <c r="AG1591" s="113"/>
      <c r="AH1591" s="113"/>
      <c r="AI1591" s="113"/>
      <c r="AJ1591" s="113"/>
      <c r="AK1591" s="113"/>
      <c r="AL1591" s="113"/>
      <c r="AM1591" s="113"/>
      <c r="AQ1591" s="113"/>
      <c r="AS1591" s="113"/>
      <c r="AT1591" s="113"/>
      <c r="AU1591" s="113"/>
      <c r="AV1591" s="113"/>
    </row>
    <row r="1592" spans="4:48">
      <c r="D1592" s="113"/>
      <c r="E1592" s="113"/>
      <c r="F1592" s="113"/>
      <c r="G1592" s="113"/>
      <c r="H1592" s="113"/>
      <c r="I1592" s="113"/>
      <c r="J1592" s="113"/>
      <c r="K1592" s="113"/>
      <c r="L1592" s="113"/>
      <c r="M1592" s="113"/>
      <c r="Q1592" s="113"/>
      <c r="R1592" s="113"/>
      <c r="S1592" s="113"/>
      <c r="T1592" s="113"/>
      <c r="U1592" s="113"/>
      <c r="V1592" s="113"/>
      <c r="W1592" s="113"/>
      <c r="X1592" s="113"/>
      <c r="Y1592" s="113"/>
      <c r="Z1592" s="113"/>
      <c r="AD1592" s="113"/>
      <c r="AE1592" s="113"/>
      <c r="AF1592" s="113"/>
      <c r="AG1592" s="113"/>
      <c r="AH1592" s="113"/>
      <c r="AI1592" s="113"/>
      <c r="AJ1592" s="113"/>
      <c r="AK1592" s="113"/>
      <c r="AL1592" s="113"/>
      <c r="AM1592" s="113"/>
      <c r="AQ1592" s="113"/>
      <c r="AS1592" s="113"/>
      <c r="AT1592" s="113"/>
      <c r="AU1592" s="113"/>
      <c r="AV1592" s="113"/>
    </row>
    <row r="1593" spans="4:48">
      <c r="D1593" s="113"/>
      <c r="E1593" s="113"/>
      <c r="F1593" s="113"/>
      <c r="G1593" s="113"/>
      <c r="H1593" s="113"/>
      <c r="I1593" s="113"/>
      <c r="J1593" s="113"/>
      <c r="K1593" s="113"/>
      <c r="L1593" s="113"/>
      <c r="M1593" s="113"/>
      <c r="Q1593" s="113"/>
      <c r="R1593" s="113"/>
      <c r="S1593" s="113"/>
      <c r="T1593" s="113"/>
      <c r="U1593" s="113"/>
      <c r="V1593" s="113"/>
      <c r="W1593" s="113"/>
      <c r="X1593" s="113"/>
      <c r="Y1593" s="113"/>
      <c r="Z1593" s="113"/>
      <c r="AD1593" s="113"/>
      <c r="AE1593" s="113"/>
      <c r="AF1593" s="113"/>
      <c r="AG1593" s="113"/>
      <c r="AH1593" s="113"/>
      <c r="AI1593" s="113"/>
      <c r="AJ1593" s="113"/>
      <c r="AK1593" s="113"/>
      <c r="AL1593" s="113"/>
      <c r="AM1593" s="113"/>
      <c r="AQ1593" s="113"/>
      <c r="AS1593" s="113"/>
      <c r="AT1593" s="113"/>
      <c r="AU1593" s="113"/>
      <c r="AV1593" s="113"/>
    </row>
    <row r="1594" spans="4:48">
      <c r="D1594" s="113"/>
      <c r="E1594" s="113"/>
      <c r="F1594" s="113"/>
      <c r="G1594" s="113"/>
      <c r="H1594" s="113"/>
      <c r="I1594" s="113"/>
      <c r="J1594" s="113"/>
      <c r="K1594" s="113"/>
      <c r="L1594" s="113"/>
      <c r="M1594" s="113"/>
      <c r="Q1594" s="113"/>
      <c r="R1594" s="113"/>
      <c r="S1594" s="113"/>
      <c r="T1594" s="113"/>
      <c r="U1594" s="113"/>
      <c r="V1594" s="113"/>
      <c r="W1594" s="113"/>
      <c r="X1594" s="113"/>
      <c r="Y1594" s="113"/>
      <c r="Z1594" s="113"/>
      <c r="AD1594" s="113"/>
      <c r="AE1594" s="113"/>
      <c r="AF1594" s="113"/>
      <c r="AG1594" s="113"/>
      <c r="AH1594" s="113"/>
      <c r="AI1594" s="113"/>
      <c r="AJ1594" s="113"/>
      <c r="AK1594" s="113"/>
      <c r="AL1594" s="113"/>
      <c r="AM1594" s="113"/>
      <c r="AQ1594" s="113"/>
      <c r="AS1594" s="113"/>
      <c r="AT1594" s="113"/>
      <c r="AU1594" s="113"/>
      <c r="AV1594" s="113"/>
    </row>
    <row r="1595" spans="4:48">
      <c r="D1595" s="113"/>
      <c r="E1595" s="113"/>
      <c r="F1595" s="113"/>
      <c r="G1595" s="113"/>
      <c r="H1595" s="113"/>
      <c r="I1595" s="113"/>
      <c r="J1595" s="113"/>
      <c r="K1595" s="113"/>
      <c r="L1595" s="113"/>
      <c r="M1595" s="113"/>
      <c r="Q1595" s="113"/>
      <c r="R1595" s="113"/>
      <c r="S1595" s="113"/>
      <c r="T1595" s="113"/>
      <c r="U1595" s="113"/>
      <c r="V1595" s="113"/>
      <c r="W1595" s="113"/>
      <c r="X1595" s="113"/>
      <c r="Y1595" s="113"/>
      <c r="Z1595" s="113"/>
      <c r="AD1595" s="113"/>
      <c r="AE1595" s="113"/>
      <c r="AF1595" s="113"/>
      <c r="AG1595" s="113"/>
      <c r="AH1595" s="113"/>
      <c r="AI1595" s="113"/>
      <c r="AJ1595" s="113"/>
      <c r="AK1595" s="113"/>
      <c r="AL1595" s="113"/>
      <c r="AM1595" s="113"/>
      <c r="AQ1595" s="113"/>
      <c r="AS1595" s="113"/>
      <c r="AT1595" s="113"/>
      <c r="AU1595" s="113"/>
      <c r="AV1595" s="113"/>
    </row>
    <row r="1596" spans="4:48">
      <c r="D1596" s="113"/>
      <c r="E1596" s="113"/>
      <c r="F1596" s="113"/>
      <c r="G1596" s="113"/>
      <c r="H1596" s="113"/>
      <c r="I1596" s="113"/>
      <c r="J1596" s="113"/>
      <c r="K1596" s="113"/>
      <c r="L1596" s="113"/>
      <c r="M1596" s="113"/>
      <c r="Q1596" s="113"/>
      <c r="R1596" s="113"/>
      <c r="S1596" s="113"/>
      <c r="T1596" s="113"/>
      <c r="U1596" s="113"/>
      <c r="V1596" s="113"/>
      <c r="W1596" s="113"/>
      <c r="X1596" s="113"/>
      <c r="Y1596" s="113"/>
      <c r="Z1596" s="113"/>
      <c r="AD1596" s="113"/>
      <c r="AE1596" s="113"/>
      <c r="AF1596" s="113"/>
      <c r="AG1596" s="113"/>
      <c r="AH1596" s="113"/>
      <c r="AI1596" s="113"/>
      <c r="AJ1596" s="113"/>
      <c r="AK1596" s="113"/>
      <c r="AL1596" s="113"/>
      <c r="AM1596" s="113"/>
      <c r="AQ1596" s="113"/>
      <c r="AS1596" s="113"/>
      <c r="AT1596" s="113"/>
      <c r="AU1596" s="113"/>
      <c r="AV1596" s="113"/>
    </row>
    <row r="1597" spans="4:48">
      <c r="D1597" s="113"/>
      <c r="E1597" s="113"/>
      <c r="F1597" s="113"/>
      <c r="G1597" s="113"/>
      <c r="H1597" s="113"/>
      <c r="I1597" s="113"/>
      <c r="J1597" s="113"/>
      <c r="K1597" s="113"/>
      <c r="L1597" s="113"/>
      <c r="M1597" s="113"/>
      <c r="Q1597" s="113"/>
      <c r="R1597" s="113"/>
      <c r="S1597" s="113"/>
      <c r="T1597" s="113"/>
      <c r="U1597" s="113"/>
      <c r="V1597" s="113"/>
      <c r="W1597" s="113"/>
      <c r="X1597" s="113"/>
      <c r="Y1597" s="113"/>
      <c r="Z1597" s="113"/>
      <c r="AD1597" s="113"/>
      <c r="AE1597" s="113"/>
      <c r="AF1597" s="113"/>
      <c r="AG1597" s="113"/>
      <c r="AH1597" s="113"/>
      <c r="AI1597" s="113"/>
      <c r="AJ1597" s="113"/>
      <c r="AK1597" s="113"/>
      <c r="AL1597" s="113"/>
      <c r="AM1597" s="113"/>
      <c r="AQ1597" s="113"/>
      <c r="AS1597" s="113"/>
      <c r="AT1597" s="113"/>
      <c r="AU1597" s="113"/>
      <c r="AV1597" s="113"/>
    </row>
    <row r="1598" spans="4:48">
      <c r="D1598" s="113"/>
      <c r="E1598" s="113"/>
      <c r="F1598" s="113"/>
      <c r="G1598" s="113"/>
      <c r="H1598" s="113"/>
      <c r="I1598" s="113"/>
      <c r="J1598" s="113"/>
      <c r="K1598" s="113"/>
      <c r="L1598" s="113"/>
      <c r="M1598" s="113"/>
      <c r="Q1598" s="113"/>
      <c r="R1598" s="113"/>
      <c r="S1598" s="113"/>
      <c r="T1598" s="113"/>
      <c r="U1598" s="113"/>
      <c r="V1598" s="113"/>
      <c r="W1598" s="113"/>
      <c r="X1598" s="113"/>
      <c r="Y1598" s="113"/>
      <c r="Z1598" s="113"/>
      <c r="AD1598" s="113"/>
      <c r="AE1598" s="113"/>
      <c r="AF1598" s="113"/>
      <c r="AG1598" s="113"/>
      <c r="AH1598" s="113"/>
      <c r="AI1598" s="113"/>
      <c r="AJ1598" s="113"/>
      <c r="AK1598" s="113"/>
      <c r="AL1598" s="113"/>
      <c r="AM1598" s="113"/>
      <c r="AQ1598" s="113"/>
      <c r="AS1598" s="113"/>
      <c r="AT1598" s="113"/>
      <c r="AU1598" s="113"/>
      <c r="AV1598" s="113"/>
    </row>
    <row r="1599" spans="4:48">
      <c r="D1599" s="113"/>
      <c r="E1599" s="113"/>
      <c r="F1599" s="113"/>
      <c r="G1599" s="113"/>
      <c r="H1599" s="113"/>
      <c r="I1599" s="113"/>
      <c r="J1599" s="113"/>
      <c r="K1599" s="113"/>
      <c r="L1599" s="113"/>
      <c r="M1599" s="113"/>
      <c r="Q1599" s="113"/>
      <c r="R1599" s="113"/>
      <c r="S1599" s="113"/>
      <c r="T1599" s="113"/>
      <c r="U1599" s="113"/>
      <c r="V1599" s="113"/>
      <c r="W1599" s="113"/>
      <c r="X1599" s="113"/>
      <c r="Y1599" s="113"/>
      <c r="Z1599" s="113"/>
      <c r="AD1599" s="113"/>
      <c r="AE1599" s="113"/>
      <c r="AF1599" s="113"/>
      <c r="AG1599" s="113"/>
      <c r="AH1599" s="113"/>
      <c r="AI1599" s="113"/>
      <c r="AJ1599" s="113"/>
      <c r="AK1599" s="113"/>
      <c r="AL1599" s="113"/>
      <c r="AM1599" s="113"/>
      <c r="AQ1599" s="113"/>
      <c r="AS1599" s="113"/>
      <c r="AT1599" s="113"/>
      <c r="AU1599" s="113"/>
      <c r="AV1599" s="113"/>
    </row>
    <row r="1600" spans="4:48">
      <c r="D1600" s="113"/>
      <c r="E1600" s="113"/>
      <c r="F1600" s="113"/>
      <c r="G1600" s="113"/>
      <c r="H1600" s="113"/>
      <c r="I1600" s="113"/>
      <c r="J1600" s="113"/>
      <c r="K1600" s="113"/>
      <c r="L1600" s="113"/>
      <c r="M1600" s="113"/>
      <c r="Q1600" s="113"/>
      <c r="R1600" s="113"/>
      <c r="S1600" s="113"/>
      <c r="T1600" s="113"/>
      <c r="U1600" s="113"/>
      <c r="V1600" s="113"/>
      <c r="W1600" s="113"/>
      <c r="X1600" s="113"/>
      <c r="Y1600" s="113"/>
      <c r="Z1600" s="113"/>
      <c r="AD1600" s="113"/>
      <c r="AE1600" s="113"/>
      <c r="AF1600" s="113"/>
      <c r="AG1600" s="113"/>
      <c r="AH1600" s="113"/>
      <c r="AI1600" s="113"/>
      <c r="AJ1600" s="113"/>
      <c r="AK1600" s="113"/>
      <c r="AL1600" s="113"/>
      <c r="AM1600" s="113"/>
      <c r="AQ1600" s="113"/>
      <c r="AS1600" s="113"/>
      <c r="AT1600" s="113"/>
      <c r="AU1600" s="113"/>
      <c r="AV1600" s="113"/>
    </row>
    <row r="1601" spans="4:48">
      <c r="D1601" s="113"/>
      <c r="E1601" s="113"/>
      <c r="F1601" s="113"/>
      <c r="G1601" s="113"/>
      <c r="H1601" s="113"/>
      <c r="I1601" s="113"/>
      <c r="J1601" s="113"/>
      <c r="K1601" s="113"/>
      <c r="L1601" s="113"/>
      <c r="M1601" s="113"/>
      <c r="Q1601" s="113"/>
      <c r="R1601" s="113"/>
      <c r="S1601" s="113"/>
      <c r="T1601" s="113"/>
      <c r="U1601" s="113"/>
      <c r="V1601" s="113"/>
      <c r="W1601" s="113"/>
      <c r="X1601" s="113"/>
      <c r="Y1601" s="113"/>
      <c r="Z1601" s="113"/>
      <c r="AD1601" s="113"/>
      <c r="AE1601" s="113"/>
      <c r="AF1601" s="113"/>
      <c r="AG1601" s="113"/>
      <c r="AH1601" s="113"/>
      <c r="AI1601" s="113"/>
      <c r="AJ1601" s="113"/>
      <c r="AK1601" s="113"/>
      <c r="AL1601" s="113"/>
      <c r="AM1601" s="113"/>
      <c r="AQ1601" s="113"/>
      <c r="AS1601" s="113"/>
      <c r="AT1601" s="113"/>
      <c r="AU1601" s="113"/>
      <c r="AV1601" s="113"/>
    </row>
    <row r="1602" spans="4:48">
      <c r="D1602" s="113"/>
      <c r="E1602" s="113"/>
      <c r="F1602" s="113"/>
      <c r="G1602" s="113"/>
      <c r="H1602" s="113"/>
      <c r="I1602" s="113"/>
      <c r="J1602" s="113"/>
      <c r="K1602" s="113"/>
      <c r="L1602" s="113"/>
      <c r="M1602" s="113"/>
      <c r="Q1602" s="113"/>
      <c r="R1602" s="113"/>
      <c r="S1602" s="113"/>
      <c r="T1602" s="113"/>
      <c r="U1602" s="113"/>
      <c r="V1602" s="113"/>
      <c r="W1602" s="113"/>
      <c r="X1602" s="113"/>
      <c r="Y1602" s="113"/>
      <c r="Z1602" s="113"/>
      <c r="AD1602" s="113"/>
      <c r="AE1602" s="113"/>
      <c r="AF1602" s="113"/>
      <c r="AG1602" s="113"/>
      <c r="AH1602" s="113"/>
      <c r="AI1602" s="113"/>
      <c r="AJ1602" s="113"/>
      <c r="AK1602" s="113"/>
      <c r="AL1602" s="113"/>
      <c r="AM1602" s="113"/>
      <c r="AQ1602" s="113"/>
      <c r="AS1602" s="113"/>
      <c r="AT1602" s="113"/>
      <c r="AU1602" s="113"/>
      <c r="AV1602" s="113"/>
    </row>
    <row r="1603" spans="4:48">
      <c r="D1603" s="113"/>
      <c r="E1603" s="113"/>
      <c r="F1603" s="113"/>
      <c r="G1603" s="113"/>
      <c r="H1603" s="113"/>
      <c r="I1603" s="113"/>
      <c r="J1603" s="113"/>
      <c r="K1603" s="113"/>
      <c r="L1603" s="113"/>
      <c r="M1603" s="113"/>
      <c r="Q1603" s="113"/>
      <c r="R1603" s="113"/>
      <c r="S1603" s="113"/>
      <c r="T1603" s="113"/>
      <c r="U1603" s="113"/>
      <c r="V1603" s="113"/>
      <c r="W1603" s="113"/>
      <c r="X1603" s="113"/>
      <c r="Y1603" s="113"/>
      <c r="Z1603" s="113"/>
      <c r="AD1603" s="113"/>
      <c r="AE1603" s="113"/>
      <c r="AF1603" s="113"/>
      <c r="AG1603" s="113"/>
      <c r="AH1603" s="113"/>
      <c r="AI1603" s="113"/>
      <c r="AJ1603" s="113"/>
      <c r="AK1603" s="113"/>
      <c r="AL1603" s="113"/>
      <c r="AM1603" s="113"/>
      <c r="AQ1603" s="113"/>
      <c r="AS1603" s="113"/>
      <c r="AT1603" s="113"/>
      <c r="AU1603" s="113"/>
      <c r="AV1603" s="113"/>
    </row>
    <row r="1604" spans="4:48">
      <c r="D1604" s="113"/>
      <c r="E1604" s="113"/>
      <c r="F1604" s="113"/>
      <c r="G1604" s="113"/>
      <c r="H1604" s="113"/>
      <c r="I1604" s="113"/>
      <c r="J1604" s="113"/>
      <c r="K1604" s="113"/>
      <c r="L1604" s="113"/>
      <c r="M1604" s="113"/>
      <c r="Q1604" s="113"/>
      <c r="R1604" s="113"/>
      <c r="S1604" s="113"/>
      <c r="T1604" s="113"/>
      <c r="U1604" s="113"/>
      <c r="V1604" s="113"/>
      <c r="W1604" s="113"/>
      <c r="X1604" s="113"/>
      <c r="Y1604" s="113"/>
      <c r="Z1604" s="113"/>
      <c r="AD1604" s="113"/>
      <c r="AE1604" s="113"/>
      <c r="AF1604" s="113"/>
      <c r="AG1604" s="113"/>
      <c r="AH1604" s="113"/>
      <c r="AI1604" s="113"/>
      <c r="AJ1604" s="113"/>
      <c r="AK1604" s="113"/>
      <c r="AL1604" s="113"/>
      <c r="AM1604" s="113"/>
      <c r="AQ1604" s="113"/>
      <c r="AS1604" s="113"/>
      <c r="AT1604" s="113"/>
      <c r="AU1604" s="113"/>
      <c r="AV1604" s="113"/>
    </row>
    <row r="1605" spans="4:48">
      <c r="D1605" s="113"/>
      <c r="E1605" s="113"/>
      <c r="F1605" s="113"/>
      <c r="G1605" s="113"/>
      <c r="H1605" s="113"/>
      <c r="I1605" s="113"/>
      <c r="J1605" s="113"/>
      <c r="K1605" s="113"/>
      <c r="L1605" s="113"/>
      <c r="M1605" s="113"/>
      <c r="Q1605" s="113"/>
      <c r="R1605" s="113"/>
      <c r="S1605" s="113"/>
      <c r="T1605" s="113"/>
      <c r="U1605" s="113"/>
      <c r="V1605" s="113"/>
      <c r="W1605" s="113"/>
      <c r="X1605" s="113"/>
      <c r="Y1605" s="113"/>
      <c r="Z1605" s="113"/>
      <c r="AD1605" s="113"/>
      <c r="AE1605" s="113"/>
      <c r="AF1605" s="113"/>
      <c r="AG1605" s="113"/>
      <c r="AH1605" s="113"/>
      <c r="AI1605" s="113"/>
      <c r="AJ1605" s="113"/>
      <c r="AK1605" s="113"/>
      <c r="AL1605" s="113"/>
      <c r="AM1605" s="113"/>
      <c r="AQ1605" s="113"/>
      <c r="AS1605" s="113"/>
      <c r="AT1605" s="113"/>
      <c r="AU1605" s="113"/>
      <c r="AV1605" s="113"/>
    </row>
    <row r="1606" spans="4:48">
      <c r="D1606" s="113"/>
      <c r="E1606" s="113"/>
      <c r="F1606" s="113"/>
      <c r="G1606" s="113"/>
      <c r="H1606" s="113"/>
      <c r="I1606" s="113"/>
      <c r="J1606" s="113"/>
      <c r="K1606" s="113"/>
      <c r="L1606" s="113"/>
      <c r="M1606" s="113"/>
      <c r="Q1606" s="113"/>
      <c r="R1606" s="113"/>
      <c r="S1606" s="113"/>
      <c r="T1606" s="113"/>
      <c r="U1606" s="113"/>
      <c r="V1606" s="113"/>
      <c r="W1606" s="113"/>
      <c r="X1606" s="113"/>
      <c r="Y1606" s="113"/>
      <c r="Z1606" s="113"/>
      <c r="AD1606" s="113"/>
      <c r="AE1606" s="113"/>
      <c r="AF1606" s="113"/>
      <c r="AG1606" s="113"/>
      <c r="AH1606" s="113"/>
      <c r="AI1606" s="113"/>
      <c r="AJ1606" s="113"/>
      <c r="AK1606" s="113"/>
      <c r="AL1606" s="113"/>
      <c r="AM1606" s="113"/>
      <c r="AQ1606" s="113"/>
      <c r="AS1606" s="113"/>
      <c r="AT1606" s="113"/>
      <c r="AU1606" s="113"/>
      <c r="AV1606" s="113"/>
    </row>
    <row r="1607" spans="4:48">
      <c r="D1607" s="113"/>
      <c r="E1607" s="113"/>
      <c r="F1607" s="113"/>
      <c r="G1607" s="113"/>
      <c r="H1607" s="113"/>
      <c r="I1607" s="113"/>
      <c r="J1607" s="113"/>
      <c r="K1607" s="113"/>
      <c r="L1607" s="113"/>
      <c r="M1607" s="113"/>
      <c r="Q1607" s="113"/>
      <c r="R1607" s="113"/>
      <c r="S1607" s="113"/>
      <c r="T1607" s="113"/>
      <c r="U1607" s="113"/>
      <c r="V1607" s="113"/>
      <c r="W1607" s="113"/>
      <c r="X1607" s="113"/>
      <c r="Y1607" s="113"/>
      <c r="Z1607" s="113"/>
      <c r="AD1607" s="113"/>
      <c r="AE1607" s="113"/>
      <c r="AF1607" s="113"/>
      <c r="AG1607" s="113"/>
      <c r="AH1607" s="113"/>
      <c r="AI1607" s="113"/>
      <c r="AJ1607" s="113"/>
      <c r="AK1607" s="113"/>
      <c r="AL1607" s="113"/>
      <c r="AM1607" s="113"/>
      <c r="AQ1607" s="113"/>
      <c r="AS1607" s="113"/>
      <c r="AT1607" s="113"/>
      <c r="AU1607" s="113"/>
      <c r="AV1607" s="113"/>
    </row>
    <row r="1608" spans="4:48">
      <c r="D1608" s="113"/>
      <c r="E1608" s="113"/>
      <c r="F1608" s="113"/>
      <c r="G1608" s="113"/>
      <c r="H1608" s="113"/>
      <c r="I1608" s="113"/>
      <c r="J1608" s="113"/>
      <c r="K1608" s="113"/>
      <c r="L1608" s="113"/>
      <c r="M1608" s="113"/>
      <c r="Q1608" s="113"/>
      <c r="R1608" s="113"/>
      <c r="S1608" s="113"/>
      <c r="T1608" s="113"/>
      <c r="U1608" s="113"/>
      <c r="V1608" s="113"/>
      <c r="W1608" s="113"/>
      <c r="X1608" s="113"/>
      <c r="Y1608" s="113"/>
      <c r="Z1608" s="113"/>
      <c r="AD1608" s="113"/>
      <c r="AE1608" s="113"/>
      <c r="AF1608" s="113"/>
      <c r="AG1608" s="113"/>
      <c r="AH1608" s="113"/>
      <c r="AI1608" s="113"/>
      <c r="AJ1608" s="113"/>
      <c r="AK1608" s="113"/>
      <c r="AL1608" s="113"/>
      <c r="AM1608" s="113"/>
      <c r="AQ1608" s="113"/>
      <c r="AS1608" s="113"/>
      <c r="AT1608" s="113"/>
      <c r="AU1608" s="113"/>
      <c r="AV1608" s="113"/>
    </row>
    <row r="1609" spans="4:48">
      <c r="D1609" s="113"/>
      <c r="E1609" s="113"/>
      <c r="F1609" s="113"/>
      <c r="G1609" s="113"/>
      <c r="H1609" s="113"/>
      <c r="I1609" s="113"/>
      <c r="J1609" s="113"/>
      <c r="K1609" s="113"/>
      <c r="L1609" s="113"/>
      <c r="M1609" s="113"/>
      <c r="Q1609" s="113"/>
      <c r="R1609" s="113"/>
      <c r="S1609" s="113"/>
      <c r="T1609" s="113"/>
      <c r="U1609" s="113"/>
      <c r="V1609" s="113"/>
      <c r="W1609" s="113"/>
      <c r="X1609" s="113"/>
      <c r="Y1609" s="113"/>
      <c r="Z1609" s="113"/>
      <c r="AD1609" s="113"/>
      <c r="AE1609" s="113"/>
      <c r="AF1609" s="113"/>
      <c r="AG1609" s="113"/>
      <c r="AH1609" s="113"/>
      <c r="AI1609" s="113"/>
      <c r="AJ1609" s="113"/>
      <c r="AK1609" s="113"/>
      <c r="AL1609" s="113"/>
      <c r="AM1609" s="113"/>
      <c r="AQ1609" s="113"/>
      <c r="AS1609" s="113"/>
      <c r="AT1609" s="113"/>
      <c r="AU1609" s="113"/>
      <c r="AV1609" s="113"/>
    </row>
    <row r="1610" spans="4:48">
      <c r="D1610" s="113"/>
      <c r="E1610" s="113"/>
      <c r="F1610" s="113"/>
      <c r="G1610" s="113"/>
      <c r="H1610" s="113"/>
      <c r="I1610" s="113"/>
      <c r="J1610" s="113"/>
      <c r="K1610" s="113"/>
      <c r="L1610" s="113"/>
      <c r="M1610" s="113"/>
      <c r="Q1610" s="113"/>
      <c r="R1610" s="113"/>
      <c r="S1610" s="113"/>
      <c r="T1610" s="113"/>
      <c r="U1610" s="113"/>
      <c r="V1610" s="113"/>
      <c r="W1610" s="113"/>
      <c r="X1610" s="113"/>
      <c r="Y1610" s="113"/>
      <c r="Z1610" s="113"/>
      <c r="AD1610" s="113"/>
      <c r="AE1610" s="113"/>
      <c r="AF1610" s="113"/>
      <c r="AG1610" s="113"/>
      <c r="AH1610" s="113"/>
      <c r="AI1610" s="113"/>
      <c r="AJ1610" s="113"/>
      <c r="AK1610" s="113"/>
      <c r="AL1610" s="113"/>
      <c r="AM1610" s="113"/>
      <c r="AQ1610" s="113"/>
      <c r="AS1610" s="113"/>
      <c r="AT1610" s="113"/>
      <c r="AU1610" s="113"/>
      <c r="AV1610" s="113"/>
    </row>
    <row r="1611" spans="4:48">
      <c r="D1611" s="113"/>
      <c r="E1611" s="113"/>
      <c r="F1611" s="113"/>
      <c r="G1611" s="113"/>
      <c r="H1611" s="113"/>
      <c r="I1611" s="113"/>
      <c r="J1611" s="113"/>
      <c r="K1611" s="113"/>
      <c r="L1611" s="113"/>
      <c r="M1611" s="113"/>
      <c r="Q1611" s="113"/>
      <c r="R1611" s="113"/>
      <c r="S1611" s="113"/>
      <c r="T1611" s="113"/>
      <c r="U1611" s="113"/>
      <c r="V1611" s="113"/>
      <c r="W1611" s="113"/>
      <c r="X1611" s="113"/>
      <c r="Y1611" s="113"/>
      <c r="Z1611" s="113"/>
      <c r="AD1611" s="113"/>
      <c r="AE1611" s="113"/>
      <c r="AF1611" s="113"/>
      <c r="AG1611" s="113"/>
      <c r="AH1611" s="113"/>
      <c r="AI1611" s="113"/>
      <c r="AJ1611" s="113"/>
      <c r="AK1611" s="113"/>
      <c r="AL1611" s="113"/>
      <c r="AM1611" s="113"/>
      <c r="AQ1611" s="113"/>
      <c r="AS1611" s="113"/>
      <c r="AT1611" s="113"/>
      <c r="AU1611" s="113"/>
      <c r="AV1611" s="113"/>
    </row>
    <row r="1612" spans="4:48">
      <c r="D1612" s="113"/>
      <c r="E1612" s="113"/>
      <c r="F1612" s="113"/>
      <c r="G1612" s="113"/>
      <c r="H1612" s="113"/>
      <c r="I1612" s="113"/>
      <c r="J1612" s="113"/>
      <c r="K1612" s="113"/>
      <c r="L1612" s="113"/>
      <c r="M1612" s="113"/>
      <c r="Q1612" s="113"/>
      <c r="R1612" s="113"/>
      <c r="S1612" s="113"/>
      <c r="T1612" s="113"/>
      <c r="U1612" s="113"/>
      <c r="V1612" s="113"/>
      <c r="W1612" s="113"/>
      <c r="X1612" s="113"/>
      <c r="Y1612" s="113"/>
      <c r="Z1612" s="113"/>
      <c r="AD1612" s="113"/>
      <c r="AE1612" s="113"/>
      <c r="AF1612" s="113"/>
      <c r="AG1612" s="113"/>
      <c r="AH1612" s="113"/>
      <c r="AI1612" s="113"/>
      <c r="AJ1612" s="113"/>
      <c r="AK1612" s="113"/>
      <c r="AL1612" s="113"/>
      <c r="AM1612" s="113"/>
      <c r="AQ1612" s="113"/>
      <c r="AS1612" s="113"/>
      <c r="AT1612" s="113"/>
      <c r="AU1612" s="113"/>
      <c r="AV1612" s="113"/>
    </row>
    <row r="1613" spans="4:48">
      <c r="D1613" s="113"/>
      <c r="E1613" s="113"/>
      <c r="F1613" s="113"/>
      <c r="G1613" s="113"/>
      <c r="H1613" s="113"/>
      <c r="I1613" s="113"/>
      <c r="J1613" s="113"/>
      <c r="K1613" s="113"/>
      <c r="L1613" s="113"/>
      <c r="M1613" s="113"/>
      <c r="Q1613" s="113"/>
      <c r="R1613" s="113"/>
      <c r="S1613" s="113"/>
      <c r="T1613" s="113"/>
      <c r="U1613" s="113"/>
      <c r="V1613" s="113"/>
      <c r="W1613" s="113"/>
      <c r="X1613" s="113"/>
      <c r="Y1613" s="113"/>
      <c r="Z1613" s="113"/>
      <c r="AD1613" s="113"/>
      <c r="AE1613" s="113"/>
      <c r="AF1613" s="113"/>
      <c r="AG1613" s="113"/>
      <c r="AH1613" s="113"/>
      <c r="AI1613" s="113"/>
      <c r="AJ1613" s="113"/>
      <c r="AK1613" s="113"/>
      <c r="AL1613" s="113"/>
      <c r="AM1613" s="113"/>
      <c r="AQ1613" s="113"/>
      <c r="AS1613" s="113"/>
      <c r="AT1613" s="113"/>
      <c r="AU1613" s="113"/>
      <c r="AV1613" s="113"/>
    </row>
    <row r="1614" spans="4:48">
      <c r="D1614" s="113"/>
      <c r="E1614" s="113"/>
      <c r="F1614" s="113"/>
      <c r="G1614" s="113"/>
      <c r="H1614" s="113"/>
      <c r="I1614" s="113"/>
      <c r="J1614" s="113"/>
      <c r="K1614" s="113"/>
      <c r="L1614" s="113"/>
      <c r="M1614" s="113"/>
      <c r="Q1614" s="113"/>
      <c r="R1614" s="113"/>
      <c r="S1614" s="113"/>
      <c r="T1614" s="113"/>
      <c r="U1614" s="113"/>
      <c r="V1614" s="113"/>
      <c r="W1614" s="113"/>
      <c r="X1614" s="113"/>
      <c r="Y1614" s="113"/>
      <c r="Z1614" s="113"/>
      <c r="AD1614" s="113"/>
      <c r="AE1614" s="113"/>
      <c r="AF1614" s="113"/>
      <c r="AG1614" s="113"/>
      <c r="AH1614" s="113"/>
      <c r="AI1614" s="113"/>
      <c r="AJ1614" s="113"/>
      <c r="AK1614" s="113"/>
      <c r="AL1614" s="113"/>
      <c r="AM1614" s="113"/>
      <c r="AQ1614" s="113"/>
      <c r="AS1614" s="113"/>
      <c r="AT1614" s="113"/>
      <c r="AU1614" s="113"/>
      <c r="AV1614" s="113"/>
    </row>
    <row r="1615" spans="4:48">
      <c r="D1615" s="113"/>
      <c r="E1615" s="113"/>
      <c r="F1615" s="113"/>
      <c r="G1615" s="113"/>
      <c r="H1615" s="113"/>
      <c r="I1615" s="113"/>
      <c r="J1615" s="113"/>
      <c r="K1615" s="113"/>
      <c r="L1615" s="113"/>
      <c r="M1615" s="113"/>
      <c r="Q1615" s="113"/>
      <c r="R1615" s="113"/>
      <c r="S1615" s="113"/>
      <c r="T1615" s="113"/>
      <c r="U1615" s="113"/>
      <c r="V1615" s="113"/>
      <c r="W1615" s="113"/>
      <c r="X1615" s="113"/>
      <c r="Y1615" s="113"/>
      <c r="Z1615" s="113"/>
      <c r="AD1615" s="113"/>
      <c r="AE1615" s="113"/>
      <c r="AF1615" s="113"/>
      <c r="AG1615" s="113"/>
      <c r="AH1615" s="113"/>
      <c r="AI1615" s="113"/>
      <c r="AJ1615" s="113"/>
      <c r="AK1615" s="113"/>
      <c r="AL1615" s="113"/>
      <c r="AM1615" s="113"/>
      <c r="AQ1615" s="113"/>
      <c r="AS1615" s="113"/>
      <c r="AT1615" s="113"/>
      <c r="AU1615" s="113"/>
      <c r="AV1615" s="113"/>
    </row>
    <row r="1616" spans="4:48">
      <c r="D1616" s="113"/>
      <c r="E1616" s="113"/>
      <c r="F1616" s="113"/>
      <c r="G1616" s="113"/>
      <c r="H1616" s="113"/>
      <c r="I1616" s="113"/>
      <c r="J1616" s="113"/>
      <c r="K1616" s="113"/>
      <c r="L1616" s="113"/>
      <c r="M1616" s="113"/>
      <c r="Q1616" s="113"/>
      <c r="R1616" s="113"/>
      <c r="S1616" s="113"/>
      <c r="T1616" s="113"/>
      <c r="U1616" s="113"/>
      <c r="V1616" s="113"/>
      <c r="W1616" s="113"/>
      <c r="X1616" s="113"/>
      <c r="Y1616" s="113"/>
      <c r="Z1616" s="113"/>
      <c r="AD1616" s="113"/>
      <c r="AE1616" s="113"/>
      <c r="AF1616" s="113"/>
      <c r="AG1616" s="113"/>
      <c r="AH1616" s="113"/>
      <c r="AI1616" s="113"/>
      <c r="AJ1616" s="113"/>
      <c r="AK1616" s="113"/>
      <c r="AL1616" s="113"/>
      <c r="AM1616" s="113"/>
      <c r="AQ1616" s="113"/>
      <c r="AS1616" s="113"/>
      <c r="AT1616" s="113"/>
      <c r="AU1616" s="113"/>
      <c r="AV1616" s="113"/>
    </row>
    <row r="1617" spans="4:48">
      <c r="D1617" s="113"/>
      <c r="E1617" s="113"/>
      <c r="F1617" s="113"/>
      <c r="G1617" s="113"/>
      <c r="H1617" s="113"/>
      <c r="I1617" s="113"/>
      <c r="J1617" s="113"/>
      <c r="K1617" s="113"/>
      <c r="L1617" s="113"/>
      <c r="M1617" s="113"/>
      <c r="Q1617" s="113"/>
      <c r="R1617" s="113"/>
      <c r="S1617" s="113"/>
      <c r="T1617" s="113"/>
      <c r="U1617" s="113"/>
      <c r="V1617" s="113"/>
      <c r="W1617" s="113"/>
      <c r="X1617" s="113"/>
      <c r="Y1617" s="113"/>
      <c r="Z1617" s="113"/>
      <c r="AD1617" s="113"/>
      <c r="AE1617" s="113"/>
      <c r="AF1617" s="113"/>
      <c r="AG1617" s="113"/>
      <c r="AH1617" s="113"/>
      <c r="AI1617" s="113"/>
      <c r="AJ1617" s="113"/>
      <c r="AK1617" s="113"/>
      <c r="AL1617" s="113"/>
      <c r="AM1617" s="113"/>
      <c r="AQ1617" s="113"/>
      <c r="AS1617" s="113"/>
      <c r="AT1617" s="113"/>
      <c r="AU1617" s="113"/>
      <c r="AV1617" s="113"/>
    </row>
    <row r="1618" spans="4:48">
      <c r="D1618" s="113"/>
      <c r="E1618" s="113"/>
      <c r="F1618" s="113"/>
      <c r="G1618" s="113"/>
      <c r="H1618" s="113"/>
      <c r="I1618" s="113"/>
      <c r="J1618" s="113"/>
      <c r="K1618" s="113"/>
      <c r="L1618" s="113"/>
      <c r="M1618" s="113"/>
      <c r="Q1618" s="113"/>
      <c r="R1618" s="113"/>
      <c r="S1618" s="113"/>
      <c r="T1618" s="113"/>
      <c r="U1618" s="113"/>
      <c r="V1618" s="113"/>
      <c r="W1618" s="113"/>
      <c r="X1618" s="113"/>
      <c r="Y1618" s="113"/>
      <c r="Z1618" s="113"/>
      <c r="AD1618" s="113"/>
      <c r="AE1618" s="113"/>
      <c r="AF1618" s="113"/>
      <c r="AG1618" s="113"/>
      <c r="AH1618" s="113"/>
      <c r="AI1618" s="113"/>
      <c r="AJ1618" s="113"/>
      <c r="AK1618" s="113"/>
      <c r="AL1618" s="113"/>
      <c r="AM1618" s="113"/>
      <c r="AQ1618" s="113"/>
      <c r="AS1618" s="113"/>
      <c r="AT1618" s="113"/>
      <c r="AU1618" s="113"/>
      <c r="AV1618" s="113"/>
    </row>
    <row r="1619" spans="4:48">
      <c r="D1619" s="113"/>
      <c r="E1619" s="113"/>
      <c r="F1619" s="113"/>
      <c r="G1619" s="113"/>
      <c r="H1619" s="113"/>
      <c r="I1619" s="113"/>
      <c r="J1619" s="113"/>
      <c r="K1619" s="113"/>
      <c r="L1619" s="113"/>
      <c r="M1619" s="113"/>
      <c r="Q1619" s="113"/>
      <c r="R1619" s="113"/>
      <c r="S1619" s="113"/>
      <c r="T1619" s="113"/>
      <c r="U1619" s="113"/>
      <c r="V1619" s="113"/>
      <c r="W1619" s="113"/>
      <c r="X1619" s="113"/>
      <c r="Y1619" s="113"/>
      <c r="Z1619" s="113"/>
      <c r="AD1619" s="113"/>
      <c r="AE1619" s="113"/>
      <c r="AF1619" s="113"/>
      <c r="AG1619" s="113"/>
      <c r="AH1619" s="113"/>
      <c r="AI1619" s="113"/>
      <c r="AJ1619" s="113"/>
      <c r="AK1619" s="113"/>
      <c r="AL1619" s="113"/>
      <c r="AM1619" s="113"/>
      <c r="AQ1619" s="113"/>
      <c r="AS1619" s="113"/>
      <c r="AT1619" s="113"/>
      <c r="AU1619" s="113"/>
      <c r="AV1619" s="113"/>
    </row>
    <row r="1620" spans="4:48">
      <c r="D1620" s="113"/>
      <c r="E1620" s="113"/>
      <c r="F1620" s="113"/>
      <c r="G1620" s="113"/>
      <c r="H1620" s="113"/>
      <c r="I1620" s="113"/>
      <c r="J1620" s="113"/>
      <c r="K1620" s="113"/>
      <c r="L1620" s="113"/>
      <c r="M1620" s="113"/>
      <c r="Q1620" s="113"/>
      <c r="R1620" s="113"/>
      <c r="S1620" s="113"/>
      <c r="T1620" s="113"/>
      <c r="U1620" s="113"/>
      <c r="V1620" s="113"/>
      <c r="W1620" s="113"/>
      <c r="X1620" s="113"/>
      <c r="Y1620" s="113"/>
      <c r="Z1620" s="113"/>
      <c r="AD1620" s="113"/>
      <c r="AE1620" s="113"/>
      <c r="AF1620" s="113"/>
      <c r="AG1620" s="113"/>
      <c r="AH1620" s="113"/>
      <c r="AI1620" s="113"/>
      <c r="AJ1620" s="113"/>
      <c r="AK1620" s="113"/>
      <c r="AL1620" s="113"/>
      <c r="AM1620" s="113"/>
      <c r="AQ1620" s="113"/>
      <c r="AS1620" s="113"/>
      <c r="AT1620" s="113"/>
      <c r="AU1620" s="113"/>
      <c r="AV1620" s="113"/>
    </row>
    <row r="1621" spans="4:48">
      <c r="D1621" s="113"/>
      <c r="E1621" s="113"/>
      <c r="F1621" s="113"/>
      <c r="G1621" s="113"/>
      <c r="H1621" s="113"/>
      <c r="I1621" s="113"/>
      <c r="J1621" s="113"/>
      <c r="K1621" s="113"/>
      <c r="L1621" s="113"/>
      <c r="M1621" s="113"/>
      <c r="Q1621" s="113"/>
      <c r="R1621" s="113"/>
      <c r="S1621" s="113"/>
      <c r="T1621" s="113"/>
      <c r="U1621" s="113"/>
      <c r="V1621" s="113"/>
      <c r="W1621" s="113"/>
      <c r="X1621" s="113"/>
      <c r="Y1621" s="113"/>
      <c r="Z1621" s="113"/>
      <c r="AD1621" s="113"/>
      <c r="AE1621" s="113"/>
      <c r="AF1621" s="113"/>
      <c r="AG1621" s="113"/>
      <c r="AH1621" s="113"/>
      <c r="AI1621" s="113"/>
      <c r="AJ1621" s="113"/>
      <c r="AK1621" s="113"/>
      <c r="AL1621" s="113"/>
      <c r="AM1621" s="113"/>
      <c r="AQ1621" s="113"/>
      <c r="AS1621" s="113"/>
      <c r="AT1621" s="113"/>
      <c r="AU1621" s="113"/>
      <c r="AV1621" s="113"/>
    </row>
    <row r="1622" spans="4:48">
      <c r="D1622" s="113"/>
      <c r="E1622" s="113"/>
      <c r="F1622" s="113"/>
      <c r="G1622" s="113"/>
      <c r="H1622" s="113"/>
      <c r="I1622" s="113"/>
      <c r="J1622" s="113"/>
      <c r="K1622" s="113"/>
      <c r="L1622" s="113"/>
      <c r="M1622" s="113"/>
      <c r="Q1622" s="113"/>
      <c r="R1622" s="113"/>
      <c r="S1622" s="113"/>
      <c r="T1622" s="113"/>
      <c r="U1622" s="113"/>
      <c r="V1622" s="113"/>
      <c r="W1622" s="113"/>
      <c r="X1622" s="113"/>
      <c r="Y1622" s="113"/>
      <c r="Z1622" s="113"/>
      <c r="AD1622" s="113"/>
      <c r="AE1622" s="113"/>
      <c r="AF1622" s="113"/>
      <c r="AG1622" s="113"/>
      <c r="AH1622" s="113"/>
      <c r="AI1622" s="113"/>
      <c r="AJ1622" s="113"/>
      <c r="AK1622" s="113"/>
      <c r="AL1622" s="113"/>
      <c r="AM1622" s="113"/>
      <c r="AQ1622" s="113"/>
      <c r="AS1622" s="113"/>
      <c r="AT1622" s="113"/>
      <c r="AU1622" s="113"/>
      <c r="AV1622" s="113"/>
    </row>
    <row r="1623" spans="4:48">
      <c r="D1623" s="113"/>
      <c r="E1623" s="113"/>
      <c r="F1623" s="113"/>
      <c r="G1623" s="113"/>
      <c r="H1623" s="113"/>
      <c r="I1623" s="113"/>
      <c r="J1623" s="113"/>
      <c r="K1623" s="113"/>
      <c r="L1623" s="113"/>
      <c r="M1623" s="113"/>
      <c r="Q1623" s="113"/>
      <c r="R1623" s="113"/>
      <c r="S1623" s="113"/>
      <c r="T1623" s="113"/>
      <c r="U1623" s="113"/>
      <c r="V1623" s="113"/>
      <c r="W1623" s="113"/>
      <c r="X1623" s="113"/>
      <c r="Y1623" s="113"/>
      <c r="Z1623" s="113"/>
      <c r="AD1623" s="113"/>
      <c r="AE1623" s="113"/>
      <c r="AF1623" s="113"/>
      <c r="AG1623" s="113"/>
      <c r="AH1623" s="113"/>
      <c r="AI1623" s="113"/>
      <c r="AJ1623" s="113"/>
      <c r="AK1623" s="113"/>
      <c r="AL1623" s="113"/>
      <c r="AM1623" s="113"/>
      <c r="AQ1623" s="113"/>
      <c r="AS1623" s="113"/>
      <c r="AT1623" s="113"/>
      <c r="AU1623" s="113"/>
      <c r="AV1623" s="113"/>
    </row>
    <row r="1624" spans="4:48">
      <c r="D1624" s="113"/>
      <c r="E1624" s="113"/>
      <c r="F1624" s="113"/>
      <c r="G1624" s="113"/>
      <c r="H1624" s="113"/>
      <c r="I1624" s="113"/>
      <c r="J1624" s="113"/>
      <c r="K1624" s="113"/>
      <c r="L1624" s="113"/>
      <c r="M1624" s="113"/>
      <c r="Q1624" s="113"/>
      <c r="R1624" s="113"/>
      <c r="S1624" s="113"/>
      <c r="T1624" s="113"/>
      <c r="U1624" s="113"/>
      <c r="V1624" s="113"/>
      <c r="W1624" s="113"/>
      <c r="X1624" s="113"/>
      <c r="Y1624" s="113"/>
      <c r="Z1624" s="113"/>
      <c r="AD1624" s="113"/>
      <c r="AE1624" s="113"/>
      <c r="AF1624" s="113"/>
      <c r="AG1624" s="113"/>
      <c r="AH1624" s="113"/>
      <c r="AI1624" s="113"/>
      <c r="AJ1624" s="113"/>
      <c r="AK1624" s="113"/>
      <c r="AL1624" s="113"/>
      <c r="AM1624" s="113"/>
      <c r="AQ1624" s="113"/>
      <c r="AS1624" s="113"/>
      <c r="AT1624" s="113"/>
      <c r="AU1624" s="113"/>
      <c r="AV1624" s="113"/>
    </row>
    <row r="1625" spans="4:48">
      <c r="D1625" s="113"/>
      <c r="E1625" s="113"/>
      <c r="F1625" s="113"/>
      <c r="G1625" s="113"/>
      <c r="H1625" s="113"/>
      <c r="I1625" s="113"/>
      <c r="J1625" s="113"/>
      <c r="K1625" s="113"/>
      <c r="L1625" s="113"/>
      <c r="M1625" s="113"/>
      <c r="Q1625" s="113"/>
      <c r="R1625" s="113"/>
      <c r="S1625" s="113"/>
      <c r="T1625" s="113"/>
      <c r="U1625" s="113"/>
      <c r="V1625" s="113"/>
      <c r="W1625" s="113"/>
      <c r="X1625" s="113"/>
      <c r="Y1625" s="113"/>
      <c r="Z1625" s="113"/>
      <c r="AD1625" s="113"/>
      <c r="AE1625" s="113"/>
      <c r="AF1625" s="113"/>
      <c r="AG1625" s="113"/>
      <c r="AH1625" s="113"/>
      <c r="AI1625" s="113"/>
      <c r="AJ1625" s="113"/>
      <c r="AK1625" s="113"/>
      <c r="AL1625" s="113"/>
      <c r="AM1625" s="113"/>
      <c r="AQ1625" s="113"/>
      <c r="AS1625" s="113"/>
      <c r="AT1625" s="113"/>
      <c r="AU1625" s="113"/>
      <c r="AV1625" s="113"/>
    </row>
    <row r="1626" spans="4:48">
      <c r="D1626" s="113"/>
      <c r="E1626" s="113"/>
      <c r="F1626" s="113"/>
      <c r="G1626" s="113"/>
      <c r="H1626" s="113"/>
      <c r="I1626" s="113"/>
      <c r="J1626" s="113"/>
      <c r="K1626" s="113"/>
      <c r="L1626" s="113"/>
      <c r="M1626" s="113"/>
      <c r="Q1626" s="113"/>
      <c r="R1626" s="113"/>
      <c r="S1626" s="113"/>
      <c r="T1626" s="113"/>
      <c r="U1626" s="113"/>
      <c r="V1626" s="113"/>
      <c r="W1626" s="113"/>
      <c r="X1626" s="113"/>
      <c r="Y1626" s="113"/>
      <c r="Z1626" s="113"/>
      <c r="AD1626" s="113"/>
      <c r="AE1626" s="113"/>
      <c r="AF1626" s="113"/>
      <c r="AG1626" s="113"/>
      <c r="AH1626" s="113"/>
      <c r="AI1626" s="113"/>
      <c r="AJ1626" s="113"/>
      <c r="AK1626" s="113"/>
      <c r="AL1626" s="113"/>
      <c r="AM1626" s="113"/>
      <c r="AQ1626" s="113"/>
      <c r="AS1626" s="113"/>
      <c r="AT1626" s="113"/>
      <c r="AU1626" s="113"/>
      <c r="AV1626" s="113"/>
    </row>
    <row r="1627" spans="4:48">
      <c r="D1627" s="113"/>
      <c r="E1627" s="113"/>
      <c r="F1627" s="113"/>
      <c r="G1627" s="113"/>
      <c r="H1627" s="113"/>
      <c r="I1627" s="113"/>
      <c r="J1627" s="113"/>
      <c r="K1627" s="113"/>
      <c r="L1627" s="113"/>
      <c r="M1627" s="113"/>
      <c r="Q1627" s="113"/>
      <c r="R1627" s="113"/>
      <c r="S1627" s="113"/>
      <c r="T1627" s="113"/>
      <c r="U1627" s="113"/>
      <c r="V1627" s="113"/>
      <c r="W1627" s="113"/>
      <c r="X1627" s="113"/>
      <c r="Y1627" s="113"/>
      <c r="Z1627" s="113"/>
      <c r="AD1627" s="113"/>
      <c r="AE1627" s="113"/>
      <c r="AF1627" s="113"/>
      <c r="AG1627" s="113"/>
      <c r="AH1627" s="113"/>
      <c r="AI1627" s="113"/>
      <c r="AJ1627" s="113"/>
      <c r="AK1627" s="113"/>
      <c r="AL1627" s="113"/>
      <c r="AM1627" s="113"/>
      <c r="AQ1627" s="113"/>
      <c r="AS1627" s="113"/>
      <c r="AT1627" s="113"/>
      <c r="AU1627" s="113"/>
      <c r="AV1627" s="113"/>
    </row>
    <row r="1628" spans="4:48">
      <c r="D1628" s="113"/>
      <c r="E1628" s="113"/>
      <c r="F1628" s="113"/>
      <c r="G1628" s="113"/>
      <c r="H1628" s="113"/>
      <c r="I1628" s="113"/>
      <c r="J1628" s="113"/>
      <c r="K1628" s="113"/>
      <c r="L1628" s="113"/>
      <c r="M1628" s="113"/>
      <c r="Q1628" s="113"/>
      <c r="R1628" s="113"/>
      <c r="S1628" s="113"/>
      <c r="T1628" s="113"/>
      <c r="U1628" s="113"/>
      <c r="V1628" s="113"/>
      <c r="W1628" s="113"/>
      <c r="X1628" s="113"/>
      <c r="Y1628" s="113"/>
      <c r="Z1628" s="113"/>
      <c r="AD1628" s="113"/>
      <c r="AE1628" s="113"/>
      <c r="AF1628" s="113"/>
      <c r="AG1628" s="113"/>
      <c r="AH1628" s="113"/>
      <c r="AI1628" s="113"/>
      <c r="AJ1628" s="113"/>
      <c r="AK1628" s="113"/>
      <c r="AL1628" s="113"/>
      <c r="AM1628" s="113"/>
      <c r="AQ1628" s="113"/>
      <c r="AS1628" s="113"/>
      <c r="AT1628" s="113"/>
      <c r="AU1628" s="113"/>
      <c r="AV1628" s="113"/>
    </row>
    <row r="1629" spans="4:48">
      <c r="D1629" s="113"/>
      <c r="E1629" s="113"/>
      <c r="F1629" s="113"/>
      <c r="G1629" s="113"/>
      <c r="H1629" s="113"/>
      <c r="I1629" s="113"/>
      <c r="J1629" s="113"/>
      <c r="K1629" s="113"/>
      <c r="L1629" s="113"/>
      <c r="M1629" s="113"/>
      <c r="Q1629" s="113"/>
      <c r="R1629" s="113"/>
      <c r="S1629" s="113"/>
      <c r="T1629" s="113"/>
      <c r="U1629" s="113"/>
      <c r="V1629" s="113"/>
      <c r="W1629" s="113"/>
      <c r="X1629" s="113"/>
      <c r="Y1629" s="113"/>
      <c r="Z1629" s="113"/>
      <c r="AD1629" s="113"/>
      <c r="AE1629" s="113"/>
      <c r="AF1629" s="113"/>
      <c r="AG1629" s="113"/>
      <c r="AH1629" s="113"/>
      <c r="AI1629" s="113"/>
      <c r="AJ1629" s="113"/>
      <c r="AK1629" s="113"/>
      <c r="AL1629" s="113"/>
      <c r="AM1629" s="113"/>
      <c r="AQ1629" s="113"/>
      <c r="AS1629" s="113"/>
      <c r="AT1629" s="113"/>
      <c r="AU1629" s="113"/>
      <c r="AV1629" s="113"/>
    </row>
    <row r="1630" spans="4:48">
      <c r="D1630" s="113"/>
      <c r="E1630" s="113"/>
      <c r="F1630" s="113"/>
      <c r="G1630" s="113"/>
      <c r="H1630" s="113"/>
      <c r="I1630" s="113"/>
      <c r="J1630" s="113"/>
      <c r="K1630" s="113"/>
      <c r="L1630" s="113"/>
      <c r="M1630" s="113"/>
      <c r="Q1630" s="113"/>
      <c r="R1630" s="113"/>
      <c r="S1630" s="113"/>
      <c r="T1630" s="113"/>
      <c r="U1630" s="113"/>
      <c r="V1630" s="113"/>
      <c r="W1630" s="113"/>
      <c r="X1630" s="113"/>
      <c r="Y1630" s="113"/>
      <c r="Z1630" s="113"/>
      <c r="AD1630" s="113"/>
      <c r="AE1630" s="113"/>
      <c r="AF1630" s="113"/>
      <c r="AG1630" s="113"/>
      <c r="AH1630" s="113"/>
      <c r="AI1630" s="113"/>
      <c r="AJ1630" s="113"/>
      <c r="AK1630" s="113"/>
      <c r="AL1630" s="113"/>
      <c r="AM1630" s="113"/>
      <c r="AQ1630" s="113"/>
      <c r="AS1630" s="113"/>
      <c r="AT1630" s="113"/>
      <c r="AU1630" s="113"/>
      <c r="AV1630" s="113"/>
    </row>
    <row r="1631" spans="4:48">
      <c r="D1631" s="113"/>
      <c r="E1631" s="113"/>
      <c r="F1631" s="113"/>
      <c r="G1631" s="113"/>
      <c r="H1631" s="113"/>
      <c r="I1631" s="113"/>
      <c r="J1631" s="113"/>
      <c r="K1631" s="113"/>
      <c r="L1631" s="113"/>
      <c r="M1631" s="113"/>
      <c r="Q1631" s="113"/>
      <c r="R1631" s="113"/>
      <c r="S1631" s="113"/>
      <c r="T1631" s="113"/>
      <c r="U1631" s="113"/>
      <c r="V1631" s="113"/>
      <c r="W1631" s="113"/>
      <c r="X1631" s="113"/>
      <c r="Y1631" s="113"/>
      <c r="Z1631" s="113"/>
      <c r="AD1631" s="113"/>
      <c r="AE1631" s="113"/>
      <c r="AF1631" s="113"/>
      <c r="AG1631" s="113"/>
      <c r="AH1631" s="113"/>
      <c r="AI1631" s="113"/>
      <c r="AJ1631" s="113"/>
      <c r="AK1631" s="113"/>
      <c r="AL1631" s="113"/>
      <c r="AM1631" s="113"/>
      <c r="AQ1631" s="113"/>
      <c r="AS1631" s="113"/>
      <c r="AT1631" s="113"/>
      <c r="AU1631" s="113"/>
      <c r="AV1631" s="113"/>
    </row>
    <row r="1632" spans="4:48">
      <c r="D1632" s="113"/>
      <c r="E1632" s="113"/>
      <c r="F1632" s="113"/>
      <c r="G1632" s="113"/>
      <c r="H1632" s="113"/>
      <c r="I1632" s="113"/>
      <c r="J1632" s="113"/>
      <c r="K1632" s="113"/>
      <c r="L1632" s="113"/>
      <c r="M1632" s="113"/>
      <c r="Q1632" s="113"/>
      <c r="R1632" s="113"/>
      <c r="S1632" s="113"/>
      <c r="T1632" s="113"/>
      <c r="U1632" s="113"/>
      <c r="V1632" s="113"/>
      <c r="W1632" s="113"/>
      <c r="X1632" s="113"/>
      <c r="Y1632" s="113"/>
      <c r="Z1632" s="113"/>
      <c r="AD1632" s="113"/>
      <c r="AE1632" s="113"/>
      <c r="AF1632" s="113"/>
      <c r="AG1632" s="113"/>
      <c r="AH1632" s="113"/>
      <c r="AI1632" s="113"/>
      <c r="AJ1632" s="113"/>
      <c r="AK1632" s="113"/>
      <c r="AL1632" s="113"/>
      <c r="AM1632" s="113"/>
      <c r="AQ1632" s="113"/>
      <c r="AS1632" s="113"/>
      <c r="AT1632" s="113"/>
      <c r="AU1632" s="113"/>
      <c r="AV1632" s="113"/>
    </row>
    <row r="1633" spans="4:48">
      <c r="D1633" s="113"/>
      <c r="E1633" s="113"/>
      <c r="F1633" s="113"/>
      <c r="G1633" s="113"/>
      <c r="H1633" s="113"/>
      <c r="I1633" s="113"/>
      <c r="J1633" s="113"/>
      <c r="K1633" s="113"/>
      <c r="L1633" s="113"/>
      <c r="M1633" s="113"/>
      <c r="Q1633" s="113"/>
      <c r="R1633" s="113"/>
      <c r="S1633" s="113"/>
      <c r="T1633" s="113"/>
      <c r="U1633" s="113"/>
      <c r="V1633" s="113"/>
      <c r="W1633" s="113"/>
      <c r="X1633" s="113"/>
      <c r="Y1633" s="113"/>
      <c r="Z1633" s="113"/>
      <c r="AD1633" s="113"/>
      <c r="AE1633" s="113"/>
      <c r="AF1633" s="113"/>
      <c r="AG1633" s="113"/>
      <c r="AH1633" s="113"/>
      <c r="AI1633" s="113"/>
      <c r="AJ1633" s="113"/>
      <c r="AK1633" s="113"/>
      <c r="AL1633" s="113"/>
      <c r="AM1633" s="113"/>
      <c r="AQ1633" s="113"/>
      <c r="AS1633" s="113"/>
      <c r="AT1633" s="113"/>
      <c r="AU1633" s="113"/>
      <c r="AV1633" s="113"/>
    </row>
    <row r="1634" spans="4:48">
      <c r="D1634" s="113"/>
      <c r="E1634" s="113"/>
      <c r="F1634" s="113"/>
      <c r="G1634" s="113"/>
      <c r="H1634" s="113"/>
      <c r="I1634" s="113"/>
      <c r="J1634" s="113"/>
      <c r="K1634" s="113"/>
      <c r="L1634" s="113"/>
      <c r="M1634" s="113"/>
      <c r="Q1634" s="113"/>
      <c r="R1634" s="113"/>
      <c r="S1634" s="113"/>
      <c r="T1634" s="113"/>
      <c r="U1634" s="113"/>
      <c r="V1634" s="113"/>
      <c r="W1634" s="113"/>
      <c r="X1634" s="113"/>
      <c r="Y1634" s="113"/>
      <c r="Z1634" s="113"/>
      <c r="AD1634" s="113"/>
      <c r="AE1634" s="113"/>
      <c r="AF1634" s="113"/>
      <c r="AG1634" s="113"/>
      <c r="AH1634" s="113"/>
      <c r="AI1634" s="113"/>
      <c r="AJ1634" s="113"/>
      <c r="AK1634" s="113"/>
      <c r="AL1634" s="113"/>
      <c r="AM1634" s="113"/>
      <c r="AQ1634" s="113"/>
      <c r="AS1634" s="113"/>
      <c r="AT1634" s="113"/>
      <c r="AU1634" s="113"/>
      <c r="AV1634" s="113"/>
    </row>
    <row r="1635" spans="4:48">
      <c r="D1635" s="113"/>
      <c r="E1635" s="113"/>
      <c r="F1635" s="113"/>
      <c r="G1635" s="113"/>
      <c r="H1635" s="113"/>
      <c r="I1635" s="113"/>
      <c r="J1635" s="113"/>
      <c r="K1635" s="113"/>
      <c r="L1635" s="113"/>
      <c r="M1635" s="113"/>
      <c r="Q1635" s="113"/>
      <c r="R1635" s="113"/>
      <c r="S1635" s="113"/>
      <c r="T1635" s="113"/>
      <c r="U1635" s="113"/>
      <c r="V1635" s="113"/>
      <c r="W1635" s="113"/>
      <c r="X1635" s="113"/>
      <c r="Y1635" s="113"/>
      <c r="Z1635" s="113"/>
      <c r="AD1635" s="113"/>
      <c r="AE1635" s="113"/>
      <c r="AF1635" s="113"/>
      <c r="AG1635" s="113"/>
      <c r="AH1635" s="113"/>
      <c r="AI1635" s="113"/>
      <c r="AJ1635" s="113"/>
      <c r="AK1635" s="113"/>
      <c r="AL1635" s="113"/>
      <c r="AM1635" s="113"/>
      <c r="AQ1635" s="113"/>
      <c r="AS1635" s="113"/>
      <c r="AT1635" s="113"/>
      <c r="AU1635" s="113"/>
      <c r="AV1635" s="113"/>
    </row>
    <row r="1636" spans="4:48">
      <c r="D1636" s="113"/>
      <c r="E1636" s="113"/>
      <c r="F1636" s="113"/>
      <c r="G1636" s="113"/>
      <c r="H1636" s="113"/>
      <c r="I1636" s="113"/>
      <c r="J1636" s="113"/>
      <c r="K1636" s="113"/>
      <c r="L1636" s="113"/>
      <c r="M1636" s="113"/>
      <c r="Q1636" s="113"/>
      <c r="R1636" s="113"/>
      <c r="S1636" s="113"/>
      <c r="T1636" s="113"/>
      <c r="U1636" s="113"/>
      <c r="V1636" s="113"/>
      <c r="W1636" s="113"/>
      <c r="X1636" s="113"/>
      <c r="Y1636" s="113"/>
      <c r="Z1636" s="113"/>
      <c r="AD1636" s="113"/>
      <c r="AE1636" s="113"/>
      <c r="AF1636" s="113"/>
      <c r="AG1636" s="113"/>
      <c r="AH1636" s="113"/>
      <c r="AI1636" s="113"/>
      <c r="AJ1636" s="113"/>
      <c r="AK1636" s="113"/>
      <c r="AL1636" s="113"/>
      <c r="AM1636" s="113"/>
      <c r="AQ1636" s="113"/>
      <c r="AS1636" s="113"/>
      <c r="AT1636" s="113"/>
      <c r="AU1636" s="113"/>
      <c r="AV1636" s="113"/>
    </row>
    <row r="1637" spans="4:48">
      <c r="D1637" s="113"/>
      <c r="E1637" s="113"/>
      <c r="F1637" s="113"/>
      <c r="G1637" s="113"/>
      <c r="H1637" s="113"/>
      <c r="I1637" s="113"/>
      <c r="J1637" s="113"/>
      <c r="K1637" s="113"/>
      <c r="L1637" s="113"/>
      <c r="M1637" s="113"/>
      <c r="Q1637" s="113"/>
      <c r="R1637" s="113"/>
      <c r="S1637" s="113"/>
      <c r="T1637" s="113"/>
      <c r="U1637" s="113"/>
      <c r="V1637" s="113"/>
      <c r="W1637" s="113"/>
      <c r="X1637" s="113"/>
      <c r="Y1637" s="113"/>
      <c r="Z1637" s="113"/>
      <c r="AD1637" s="113"/>
      <c r="AE1637" s="113"/>
      <c r="AF1637" s="113"/>
      <c r="AG1637" s="113"/>
      <c r="AH1637" s="113"/>
      <c r="AI1637" s="113"/>
      <c r="AJ1637" s="113"/>
      <c r="AK1637" s="113"/>
      <c r="AL1637" s="113"/>
      <c r="AM1637" s="113"/>
      <c r="AQ1637" s="113"/>
      <c r="AS1637" s="113"/>
      <c r="AT1637" s="113"/>
      <c r="AU1637" s="113"/>
      <c r="AV1637" s="113"/>
    </row>
    <row r="1638" spans="4:48">
      <c r="D1638" s="113"/>
      <c r="E1638" s="113"/>
      <c r="F1638" s="113"/>
      <c r="G1638" s="113"/>
      <c r="H1638" s="113"/>
      <c r="I1638" s="113"/>
      <c r="J1638" s="113"/>
      <c r="K1638" s="113"/>
      <c r="L1638" s="113"/>
      <c r="M1638" s="113"/>
      <c r="Q1638" s="113"/>
      <c r="R1638" s="113"/>
      <c r="S1638" s="113"/>
      <c r="T1638" s="113"/>
      <c r="U1638" s="113"/>
      <c r="V1638" s="113"/>
      <c r="W1638" s="113"/>
      <c r="X1638" s="113"/>
      <c r="Y1638" s="113"/>
      <c r="Z1638" s="113"/>
      <c r="AD1638" s="113"/>
      <c r="AE1638" s="113"/>
      <c r="AF1638" s="113"/>
      <c r="AG1638" s="113"/>
      <c r="AH1638" s="113"/>
      <c r="AI1638" s="113"/>
      <c r="AJ1638" s="113"/>
      <c r="AK1638" s="113"/>
      <c r="AL1638" s="113"/>
      <c r="AM1638" s="113"/>
      <c r="AQ1638" s="113"/>
      <c r="AS1638" s="113"/>
      <c r="AT1638" s="113"/>
      <c r="AU1638" s="113"/>
      <c r="AV1638" s="113"/>
    </row>
    <row r="1639" spans="4:48">
      <c r="D1639" s="113"/>
      <c r="E1639" s="113"/>
      <c r="F1639" s="113"/>
      <c r="G1639" s="113"/>
      <c r="H1639" s="113"/>
      <c r="I1639" s="113"/>
      <c r="J1639" s="113"/>
      <c r="K1639" s="113"/>
      <c r="L1639" s="113"/>
      <c r="M1639" s="113"/>
      <c r="Q1639" s="113"/>
      <c r="R1639" s="113"/>
      <c r="S1639" s="113"/>
      <c r="T1639" s="113"/>
      <c r="U1639" s="113"/>
      <c r="V1639" s="113"/>
      <c r="W1639" s="113"/>
      <c r="X1639" s="113"/>
      <c r="Y1639" s="113"/>
      <c r="Z1639" s="113"/>
      <c r="AD1639" s="113"/>
      <c r="AE1639" s="113"/>
      <c r="AF1639" s="113"/>
      <c r="AG1639" s="113"/>
      <c r="AH1639" s="113"/>
      <c r="AI1639" s="113"/>
      <c r="AJ1639" s="113"/>
      <c r="AK1639" s="113"/>
      <c r="AL1639" s="113"/>
      <c r="AM1639" s="113"/>
      <c r="AQ1639" s="113"/>
      <c r="AS1639" s="113"/>
      <c r="AT1639" s="113"/>
      <c r="AU1639" s="113"/>
      <c r="AV1639" s="113"/>
    </row>
    <row r="1640" spans="4:48">
      <c r="D1640" s="113"/>
      <c r="E1640" s="113"/>
      <c r="F1640" s="113"/>
      <c r="G1640" s="113"/>
      <c r="H1640" s="113"/>
      <c r="I1640" s="113"/>
      <c r="J1640" s="113"/>
      <c r="K1640" s="113"/>
      <c r="L1640" s="113"/>
      <c r="M1640" s="113"/>
      <c r="Q1640" s="113"/>
      <c r="R1640" s="113"/>
      <c r="S1640" s="113"/>
      <c r="T1640" s="113"/>
      <c r="U1640" s="113"/>
      <c r="V1640" s="113"/>
      <c r="W1640" s="113"/>
      <c r="X1640" s="113"/>
      <c r="Y1640" s="113"/>
      <c r="Z1640" s="113"/>
      <c r="AD1640" s="113"/>
      <c r="AE1640" s="113"/>
      <c r="AF1640" s="113"/>
      <c r="AG1640" s="113"/>
      <c r="AH1640" s="113"/>
      <c r="AI1640" s="113"/>
      <c r="AJ1640" s="113"/>
      <c r="AK1640" s="113"/>
      <c r="AL1640" s="113"/>
      <c r="AM1640" s="113"/>
      <c r="AQ1640" s="113"/>
      <c r="AS1640" s="113"/>
      <c r="AT1640" s="113"/>
      <c r="AU1640" s="113"/>
      <c r="AV1640" s="113"/>
    </row>
    <row r="1641" spans="4:48">
      <c r="D1641" s="113"/>
      <c r="E1641" s="113"/>
      <c r="F1641" s="113"/>
      <c r="G1641" s="113"/>
      <c r="H1641" s="113"/>
      <c r="I1641" s="113"/>
      <c r="J1641" s="113"/>
      <c r="K1641" s="113"/>
      <c r="L1641" s="113"/>
      <c r="M1641" s="113"/>
      <c r="Q1641" s="113"/>
      <c r="R1641" s="113"/>
      <c r="S1641" s="113"/>
      <c r="T1641" s="113"/>
      <c r="U1641" s="113"/>
      <c r="V1641" s="113"/>
      <c r="W1641" s="113"/>
      <c r="X1641" s="113"/>
      <c r="Y1641" s="113"/>
      <c r="Z1641" s="113"/>
      <c r="AD1641" s="113"/>
      <c r="AE1641" s="113"/>
      <c r="AF1641" s="113"/>
      <c r="AG1641" s="113"/>
      <c r="AH1641" s="113"/>
      <c r="AI1641" s="113"/>
      <c r="AJ1641" s="113"/>
      <c r="AK1641" s="113"/>
      <c r="AL1641" s="113"/>
      <c r="AM1641" s="113"/>
      <c r="AQ1641" s="113"/>
      <c r="AS1641" s="113"/>
      <c r="AT1641" s="113"/>
      <c r="AU1641" s="113"/>
      <c r="AV1641" s="113"/>
    </row>
    <row r="1642" spans="4:48">
      <c r="D1642" s="113"/>
      <c r="E1642" s="113"/>
      <c r="F1642" s="113"/>
      <c r="G1642" s="113"/>
      <c r="H1642" s="113"/>
      <c r="I1642" s="113"/>
      <c r="J1642" s="113"/>
      <c r="K1642" s="113"/>
      <c r="L1642" s="113"/>
      <c r="M1642" s="113"/>
      <c r="Q1642" s="113"/>
      <c r="R1642" s="113"/>
      <c r="S1642" s="113"/>
      <c r="T1642" s="113"/>
      <c r="U1642" s="113"/>
      <c r="V1642" s="113"/>
      <c r="W1642" s="113"/>
      <c r="X1642" s="113"/>
      <c r="Y1642" s="113"/>
      <c r="Z1642" s="113"/>
      <c r="AD1642" s="113"/>
      <c r="AE1642" s="113"/>
      <c r="AF1642" s="113"/>
      <c r="AG1642" s="113"/>
      <c r="AH1642" s="113"/>
      <c r="AI1642" s="113"/>
      <c r="AJ1642" s="113"/>
      <c r="AK1642" s="113"/>
      <c r="AL1642" s="113"/>
      <c r="AM1642" s="113"/>
      <c r="AQ1642" s="113"/>
      <c r="AS1642" s="113"/>
      <c r="AT1642" s="113"/>
      <c r="AU1642" s="113"/>
      <c r="AV1642" s="113"/>
    </row>
    <row r="1643" spans="4:48">
      <c r="D1643" s="113"/>
      <c r="E1643" s="113"/>
      <c r="F1643" s="113"/>
      <c r="G1643" s="113"/>
      <c r="H1643" s="113"/>
      <c r="I1643" s="113"/>
      <c r="J1643" s="113"/>
      <c r="K1643" s="113"/>
      <c r="L1643" s="113"/>
      <c r="M1643" s="113"/>
      <c r="Q1643" s="113"/>
      <c r="R1643" s="113"/>
      <c r="S1643" s="113"/>
      <c r="T1643" s="113"/>
      <c r="U1643" s="113"/>
      <c r="V1643" s="113"/>
      <c r="W1643" s="113"/>
      <c r="X1643" s="113"/>
      <c r="Y1643" s="113"/>
      <c r="Z1643" s="113"/>
      <c r="AD1643" s="113"/>
      <c r="AE1643" s="113"/>
      <c r="AF1643" s="113"/>
      <c r="AG1643" s="113"/>
      <c r="AH1643" s="113"/>
      <c r="AI1643" s="113"/>
      <c r="AJ1643" s="113"/>
      <c r="AK1643" s="113"/>
      <c r="AL1643" s="113"/>
      <c r="AM1643" s="113"/>
      <c r="AQ1643" s="113"/>
      <c r="AS1643" s="113"/>
      <c r="AT1643" s="113"/>
      <c r="AU1643" s="113"/>
      <c r="AV1643" s="113"/>
    </row>
    <row r="1644" spans="4:48">
      <c r="D1644" s="113"/>
      <c r="E1644" s="113"/>
      <c r="F1644" s="113"/>
      <c r="G1644" s="113"/>
      <c r="H1644" s="113"/>
      <c r="I1644" s="113"/>
      <c r="J1644" s="113"/>
      <c r="K1644" s="113"/>
      <c r="L1644" s="113"/>
      <c r="M1644" s="113"/>
      <c r="Q1644" s="113"/>
      <c r="R1644" s="113"/>
      <c r="S1644" s="113"/>
      <c r="T1644" s="113"/>
      <c r="U1644" s="113"/>
      <c r="V1644" s="113"/>
      <c r="W1644" s="113"/>
      <c r="X1644" s="113"/>
      <c r="Y1644" s="113"/>
      <c r="Z1644" s="113"/>
      <c r="AD1644" s="113"/>
      <c r="AE1644" s="113"/>
      <c r="AF1644" s="113"/>
      <c r="AG1644" s="113"/>
      <c r="AH1644" s="113"/>
      <c r="AI1644" s="113"/>
      <c r="AJ1644" s="113"/>
      <c r="AK1644" s="113"/>
      <c r="AL1644" s="113"/>
      <c r="AM1644" s="113"/>
      <c r="AQ1644" s="113"/>
      <c r="AS1644" s="113"/>
      <c r="AT1644" s="113"/>
      <c r="AU1644" s="113"/>
      <c r="AV1644" s="113"/>
    </row>
    <row r="1645" spans="4:48">
      <c r="D1645" s="113"/>
      <c r="E1645" s="113"/>
      <c r="F1645" s="113"/>
      <c r="G1645" s="113"/>
      <c r="H1645" s="113"/>
      <c r="I1645" s="113"/>
      <c r="J1645" s="113"/>
      <c r="K1645" s="113"/>
      <c r="L1645" s="113"/>
      <c r="M1645" s="113"/>
      <c r="Q1645" s="113"/>
      <c r="R1645" s="113"/>
      <c r="S1645" s="113"/>
      <c r="T1645" s="113"/>
      <c r="U1645" s="113"/>
      <c r="V1645" s="113"/>
      <c r="W1645" s="113"/>
      <c r="X1645" s="113"/>
      <c r="Y1645" s="113"/>
      <c r="Z1645" s="113"/>
      <c r="AD1645" s="113"/>
      <c r="AE1645" s="113"/>
      <c r="AF1645" s="113"/>
      <c r="AG1645" s="113"/>
      <c r="AH1645" s="113"/>
      <c r="AI1645" s="113"/>
      <c r="AJ1645" s="113"/>
      <c r="AK1645" s="113"/>
      <c r="AL1645" s="113"/>
      <c r="AM1645" s="113"/>
      <c r="AQ1645" s="113"/>
      <c r="AS1645" s="113"/>
      <c r="AT1645" s="113"/>
      <c r="AU1645" s="113"/>
      <c r="AV1645" s="113"/>
    </row>
    <row r="1646" spans="4:48">
      <c r="D1646" s="113"/>
      <c r="E1646" s="113"/>
      <c r="F1646" s="113"/>
      <c r="G1646" s="113"/>
      <c r="H1646" s="113"/>
      <c r="I1646" s="113"/>
      <c r="J1646" s="113"/>
      <c r="K1646" s="113"/>
      <c r="L1646" s="113"/>
      <c r="M1646" s="113"/>
      <c r="Q1646" s="113"/>
      <c r="R1646" s="113"/>
      <c r="S1646" s="113"/>
      <c r="T1646" s="113"/>
      <c r="U1646" s="113"/>
      <c r="V1646" s="113"/>
      <c r="W1646" s="113"/>
      <c r="X1646" s="113"/>
      <c r="Y1646" s="113"/>
      <c r="Z1646" s="113"/>
      <c r="AD1646" s="113"/>
      <c r="AE1646" s="113"/>
      <c r="AF1646" s="113"/>
      <c r="AG1646" s="113"/>
      <c r="AH1646" s="113"/>
      <c r="AI1646" s="113"/>
      <c r="AJ1646" s="113"/>
      <c r="AK1646" s="113"/>
      <c r="AL1646" s="113"/>
      <c r="AM1646" s="113"/>
      <c r="AQ1646" s="113"/>
      <c r="AS1646" s="113"/>
      <c r="AT1646" s="113"/>
      <c r="AU1646" s="113"/>
      <c r="AV1646" s="113"/>
    </row>
    <row r="1647" spans="4:48">
      <c r="D1647" s="113"/>
      <c r="E1647" s="113"/>
      <c r="F1647" s="113"/>
      <c r="G1647" s="113"/>
      <c r="H1647" s="113"/>
      <c r="I1647" s="113"/>
      <c r="J1647" s="113"/>
      <c r="K1647" s="113"/>
      <c r="L1647" s="113"/>
      <c r="M1647" s="113"/>
      <c r="Q1647" s="113"/>
      <c r="R1647" s="113"/>
      <c r="S1647" s="113"/>
      <c r="T1647" s="113"/>
      <c r="U1647" s="113"/>
      <c r="V1647" s="113"/>
      <c r="W1647" s="113"/>
      <c r="X1647" s="113"/>
      <c r="Y1647" s="113"/>
      <c r="Z1647" s="113"/>
      <c r="AD1647" s="113"/>
      <c r="AE1647" s="113"/>
      <c r="AF1647" s="113"/>
      <c r="AG1647" s="113"/>
      <c r="AH1647" s="113"/>
      <c r="AI1647" s="113"/>
      <c r="AJ1647" s="113"/>
      <c r="AK1647" s="113"/>
      <c r="AL1647" s="113"/>
      <c r="AM1647" s="113"/>
      <c r="AQ1647" s="113"/>
      <c r="AS1647" s="113"/>
      <c r="AT1647" s="113"/>
      <c r="AU1647" s="113"/>
      <c r="AV1647" s="113"/>
    </row>
    <row r="1648" spans="4:48">
      <c r="D1648" s="113"/>
      <c r="E1648" s="113"/>
      <c r="F1648" s="113"/>
      <c r="G1648" s="113"/>
      <c r="H1648" s="113"/>
      <c r="I1648" s="113"/>
      <c r="J1648" s="113"/>
      <c r="K1648" s="113"/>
      <c r="L1648" s="113"/>
      <c r="M1648" s="113"/>
      <c r="Q1648" s="113"/>
      <c r="R1648" s="113"/>
      <c r="S1648" s="113"/>
      <c r="T1648" s="113"/>
      <c r="U1648" s="113"/>
      <c r="V1648" s="113"/>
      <c r="W1648" s="113"/>
      <c r="X1648" s="113"/>
      <c r="Y1648" s="113"/>
      <c r="Z1648" s="113"/>
      <c r="AD1648" s="113"/>
      <c r="AE1648" s="113"/>
      <c r="AF1648" s="113"/>
      <c r="AG1648" s="113"/>
      <c r="AH1648" s="113"/>
      <c r="AI1648" s="113"/>
      <c r="AJ1648" s="113"/>
      <c r="AK1648" s="113"/>
      <c r="AL1648" s="113"/>
      <c r="AM1648" s="113"/>
      <c r="AQ1648" s="113"/>
      <c r="AS1648" s="113"/>
      <c r="AT1648" s="113"/>
      <c r="AU1648" s="113"/>
      <c r="AV1648" s="113"/>
    </row>
    <row r="1649" spans="4:48">
      <c r="D1649" s="113"/>
      <c r="E1649" s="113"/>
      <c r="F1649" s="113"/>
      <c r="G1649" s="113"/>
      <c r="H1649" s="113"/>
      <c r="I1649" s="113"/>
      <c r="J1649" s="113"/>
      <c r="K1649" s="113"/>
      <c r="L1649" s="113"/>
      <c r="M1649" s="113"/>
      <c r="Q1649" s="113"/>
      <c r="R1649" s="113"/>
      <c r="S1649" s="113"/>
      <c r="T1649" s="113"/>
      <c r="U1649" s="113"/>
      <c r="V1649" s="113"/>
      <c r="W1649" s="113"/>
      <c r="X1649" s="113"/>
      <c r="Y1649" s="113"/>
      <c r="Z1649" s="113"/>
      <c r="AD1649" s="113"/>
      <c r="AE1649" s="113"/>
      <c r="AF1649" s="113"/>
      <c r="AG1649" s="113"/>
      <c r="AH1649" s="113"/>
      <c r="AI1649" s="113"/>
      <c r="AJ1649" s="113"/>
      <c r="AK1649" s="113"/>
      <c r="AL1649" s="113"/>
      <c r="AM1649" s="113"/>
      <c r="AQ1649" s="113"/>
      <c r="AS1649" s="113"/>
      <c r="AT1649" s="113"/>
      <c r="AU1649" s="113"/>
      <c r="AV1649" s="113"/>
    </row>
    <row r="1650" spans="4:48">
      <c r="D1650" s="113"/>
      <c r="E1650" s="113"/>
      <c r="F1650" s="113"/>
      <c r="G1650" s="113"/>
      <c r="H1650" s="113"/>
      <c r="I1650" s="113"/>
      <c r="J1650" s="113"/>
      <c r="K1650" s="113"/>
      <c r="L1650" s="113"/>
      <c r="M1650" s="113"/>
      <c r="Q1650" s="113"/>
      <c r="R1650" s="113"/>
      <c r="S1650" s="113"/>
      <c r="T1650" s="113"/>
      <c r="U1650" s="113"/>
      <c r="V1650" s="113"/>
      <c r="W1650" s="113"/>
      <c r="X1650" s="113"/>
      <c r="Y1650" s="113"/>
      <c r="Z1650" s="113"/>
      <c r="AD1650" s="113"/>
      <c r="AE1650" s="113"/>
      <c r="AF1650" s="113"/>
      <c r="AG1650" s="113"/>
      <c r="AH1650" s="113"/>
      <c r="AI1650" s="113"/>
      <c r="AJ1650" s="113"/>
      <c r="AK1650" s="113"/>
      <c r="AL1650" s="113"/>
      <c r="AM1650" s="113"/>
      <c r="AQ1650" s="113"/>
      <c r="AS1650" s="113"/>
      <c r="AT1650" s="113"/>
      <c r="AU1650" s="113"/>
      <c r="AV1650" s="113"/>
    </row>
    <row r="1651" spans="4:48">
      <c r="D1651" s="113"/>
      <c r="E1651" s="113"/>
      <c r="F1651" s="113"/>
      <c r="G1651" s="113"/>
      <c r="H1651" s="113"/>
      <c r="I1651" s="113"/>
      <c r="J1651" s="113"/>
      <c r="K1651" s="113"/>
      <c r="L1651" s="113"/>
      <c r="M1651" s="113"/>
      <c r="Q1651" s="113"/>
      <c r="R1651" s="113"/>
      <c r="S1651" s="113"/>
      <c r="T1651" s="113"/>
      <c r="U1651" s="113"/>
      <c r="V1651" s="113"/>
      <c r="W1651" s="113"/>
      <c r="X1651" s="113"/>
      <c r="Y1651" s="113"/>
      <c r="Z1651" s="113"/>
      <c r="AD1651" s="113"/>
      <c r="AE1651" s="113"/>
      <c r="AF1651" s="113"/>
      <c r="AG1651" s="113"/>
      <c r="AH1651" s="113"/>
      <c r="AI1651" s="113"/>
      <c r="AJ1651" s="113"/>
      <c r="AK1651" s="113"/>
      <c r="AL1651" s="113"/>
      <c r="AM1651" s="113"/>
      <c r="AQ1651" s="113"/>
      <c r="AS1651" s="113"/>
      <c r="AT1651" s="113"/>
      <c r="AU1651" s="113"/>
      <c r="AV1651" s="113"/>
    </row>
    <row r="1652" spans="4:48">
      <c r="D1652" s="113"/>
      <c r="E1652" s="113"/>
      <c r="F1652" s="113"/>
      <c r="G1652" s="113"/>
      <c r="H1652" s="113"/>
      <c r="I1652" s="113"/>
      <c r="J1652" s="113"/>
      <c r="K1652" s="113"/>
      <c r="L1652" s="113"/>
      <c r="M1652" s="113"/>
      <c r="Q1652" s="113"/>
      <c r="R1652" s="113"/>
      <c r="S1652" s="113"/>
      <c r="T1652" s="113"/>
      <c r="U1652" s="113"/>
      <c r="V1652" s="113"/>
      <c r="W1652" s="113"/>
      <c r="X1652" s="113"/>
      <c r="Y1652" s="113"/>
      <c r="Z1652" s="113"/>
      <c r="AD1652" s="113"/>
      <c r="AE1652" s="113"/>
      <c r="AF1652" s="113"/>
      <c r="AG1652" s="113"/>
      <c r="AH1652" s="113"/>
      <c r="AI1652" s="113"/>
      <c r="AJ1652" s="113"/>
      <c r="AK1652" s="113"/>
      <c r="AL1652" s="113"/>
      <c r="AM1652" s="113"/>
      <c r="AQ1652" s="113"/>
      <c r="AS1652" s="113"/>
      <c r="AT1652" s="113"/>
      <c r="AU1652" s="113"/>
      <c r="AV1652" s="113"/>
    </row>
    <row r="1653" spans="4:48">
      <c r="D1653" s="113"/>
      <c r="E1653" s="113"/>
      <c r="F1653" s="113"/>
      <c r="G1653" s="113"/>
      <c r="H1653" s="113"/>
      <c r="I1653" s="113"/>
      <c r="J1653" s="113"/>
      <c r="K1653" s="113"/>
      <c r="L1653" s="113"/>
      <c r="M1653" s="113"/>
      <c r="Q1653" s="113"/>
      <c r="R1653" s="113"/>
      <c r="S1653" s="113"/>
      <c r="T1653" s="113"/>
      <c r="U1653" s="113"/>
      <c r="V1653" s="113"/>
      <c r="W1653" s="113"/>
      <c r="X1653" s="113"/>
      <c r="Y1653" s="113"/>
      <c r="Z1653" s="113"/>
      <c r="AD1653" s="113"/>
      <c r="AE1653" s="113"/>
      <c r="AF1653" s="113"/>
      <c r="AG1653" s="113"/>
      <c r="AH1653" s="113"/>
      <c r="AI1653" s="113"/>
      <c r="AJ1653" s="113"/>
      <c r="AK1653" s="113"/>
      <c r="AL1653" s="113"/>
      <c r="AM1653" s="113"/>
      <c r="AQ1653" s="113"/>
      <c r="AS1653" s="113"/>
      <c r="AT1653" s="113"/>
      <c r="AU1653" s="113"/>
      <c r="AV1653" s="113"/>
    </row>
    <row r="1654" spans="4:48">
      <c r="D1654" s="113"/>
      <c r="E1654" s="113"/>
      <c r="F1654" s="113"/>
      <c r="G1654" s="113"/>
      <c r="H1654" s="113"/>
      <c r="I1654" s="113"/>
      <c r="J1654" s="113"/>
      <c r="K1654" s="113"/>
      <c r="L1654" s="113"/>
      <c r="M1654" s="113"/>
      <c r="Q1654" s="113"/>
      <c r="R1654" s="113"/>
      <c r="S1654" s="113"/>
      <c r="T1654" s="113"/>
      <c r="U1654" s="113"/>
      <c r="V1654" s="113"/>
      <c r="W1654" s="113"/>
      <c r="X1654" s="113"/>
      <c r="Y1654" s="113"/>
      <c r="Z1654" s="113"/>
      <c r="AD1654" s="113"/>
      <c r="AE1654" s="113"/>
      <c r="AF1654" s="113"/>
      <c r="AG1654" s="113"/>
      <c r="AH1654" s="113"/>
      <c r="AI1654" s="113"/>
      <c r="AJ1654" s="113"/>
      <c r="AK1654" s="113"/>
      <c r="AL1654" s="113"/>
      <c r="AM1654" s="113"/>
      <c r="AQ1654" s="113"/>
      <c r="AS1654" s="113"/>
      <c r="AT1654" s="113"/>
      <c r="AU1654" s="113"/>
      <c r="AV1654" s="113"/>
    </row>
    <row r="1655" spans="4:48">
      <c r="D1655" s="113"/>
      <c r="E1655" s="113"/>
      <c r="F1655" s="113"/>
      <c r="G1655" s="113"/>
      <c r="H1655" s="113"/>
      <c r="I1655" s="113"/>
      <c r="J1655" s="113"/>
      <c r="K1655" s="113"/>
      <c r="L1655" s="113"/>
      <c r="M1655" s="113"/>
      <c r="Q1655" s="113"/>
      <c r="R1655" s="113"/>
      <c r="S1655" s="113"/>
      <c r="T1655" s="113"/>
      <c r="U1655" s="113"/>
      <c r="V1655" s="113"/>
      <c r="W1655" s="113"/>
      <c r="X1655" s="113"/>
      <c r="Y1655" s="113"/>
      <c r="Z1655" s="113"/>
      <c r="AD1655" s="113"/>
      <c r="AE1655" s="113"/>
      <c r="AF1655" s="113"/>
      <c r="AG1655" s="113"/>
      <c r="AH1655" s="113"/>
      <c r="AI1655" s="113"/>
      <c r="AJ1655" s="113"/>
      <c r="AK1655" s="113"/>
      <c r="AL1655" s="113"/>
      <c r="AM1655" s="113"/>
      <c r="AQ1655" s="113"/>
      <c r="AS1655" s="113"/>
      <c r="AT1655" s="113"/>
      <c r="AU1655" s="113"/>
      <c r="AV1655" s="113"/>
    </row>
    <row r="1656" spans="4:48">
      <c r="D1656" s="113"/>
      <c r="E1656" s="113"/>
      <c r="F1656" s="113"/>
      <c r="G1656" s="113"/>
      <c r="H1656" s="113"/>
      <c r="I1656" s="113"/>
      <c r="J1656" s="113"/>
      <c r="K1656" s="113"/>
      <c r="L1656" s="113"/>
      <c r="M1656" s="113"/>
      <c r="Q1656" s="113"/>
      <c r="R1656" s="113"/>
      <c r="S1656" s="113"/>
      <c r="T1656" s="113"/>
      <c r="U1656" s="113"/>
      <c r="V1656" s="113"/>
      <c r="W1656" s="113"/>
      <c r="X1656" s="113"/>
      <c r="Y1656" s="113"/>
      <c r="Z1656" s="113"/>
      <c r="AD1656" s="113"/>
      <c r="AE1656" s="113"/>
      <c r="AF1656" s="113"/>
      <c r="AG1656" s="113"/>
      <c r="AH1656" s="113"/>
      <c r="AI1656" s="113"/>
      <c r="AJ1656" s="113"/>
      <c r="AK1656" s="113"/>
      <c r="AL1656" s="113"/>
      <c r="AM1656" s="113"/>
      <c r="AQ1656" s="113"/>
      <c r="AS1656" s="113"/>
      <c r="AT1656" s="113"/>
      <c r="AU1656" s="113"/>
      <c r="AV1656" s="113"/>
    </row>
    <row r="1657" spans="4:48">
      <c r="D1657" s="113"/>
      <c r="E1657" s="113"/>
      <c r="F1657" s="113"/>
      <c r="G1657" s="113"/>
      <c r="H1657" s="113"/>
      <c r="I1657" s="113"/>
      <c r="J1657" s="113"/>
      <c r="K1657" s="113"/>
      <c r="L1657" s="113"/>
      <c r="M1657" s="113"/>
      <c r="Q1657" s="113"/>
      <c r="R1657" s="113"/>
      <c r="S1657" s="113"/>
      <c r="T1657" s="113"/>
      <c r="U1657" s="113"/>
      <c r="V1657" s="113"/>
      <c r="W1657" s="113"/>
      <c r="X1657" s="113"/>
      <c r="Y1657" s="113"/>
      <c r="Z1657" s="113"/>
      <c r="AD1657" s="113"/>
      <c r="AE1657" s="113"/>
      <c r="AF1657" s="113"/>
      <c r="AG1657" s="113"/>
      <c r="AH1657" s="113"/>
      <c r="AI1657" s="113"/>
      <c r="AJ1657" s="113"/>
      <c r="AK1657" s="113"/>
      <c r="AL1657" s="113"/>
      <c r="AM1657" s="113"/>
      <c r="AQ1657" s="113"/>
      <c r="AS1657" s="113"/>
      <c r="AT1657" s="113"/>
      <c r="AU1657" s="113"/>
      <c r="AV1657" s="113"/>
    </row>
    <row r="1658" spans="4:48">
      <c r="D1658" s="113"/>
      <c r="E1658" s="113"/>
      <c r="F1658" s="113"/>
      <c r="G1658" s="113"/>
      <c r="H1658" s="113"/>
      <c r="I1658" s="113"/>
      <c r="J1658" s="113"/>
      <c r="K1658" s="113"/>
      <c r="L1658" s="113"/>
      <c r="M1658" s="113"/>
      <c r="Q1658" s="113"/>
      <c r="R1658" s="113"/>
      <c r="S1658" s="113"/>
      <c r="T1658" s="113"/>
      <c r="U1658" s="113"/>
      <c r="V1658" s="113"/>
      <c r="W1658" s="113"/>
      <c r="X1658" s="113"/>
      <c r="Y1658" s="113"/>
      <c r="Z1658" s="113"/>
      <c r="AD1658" s="113"/>
      <c r="AE1658" s="113"/>
      <c r="AF1658" s="113"/>
      <c r="AG1658" s="113"/>
      <c r="AH1658" s="113"/>
      <c r="AI1658" s="113"/>
      <c r="AJ1658" s="113"/>
      <c r="AK1658" s="113"/>
      <c r="AL1658" s="113"/>
      <c r="AM1658" s="113"/>
      <c r="AQ1658" s="113"/>
      <c r="AS1658" s="113"/>
      <c r="AT1658" s="113"/>
      <c r="AU1658" s="113"/>
      <c r="AV1658" s="113"/>
    </row>
    <row r="1659" spans="4:48">
      <c r="D1659" s="113"/>
      <c r="E1659" s="113"/>
      <c r="F1659" s="113"/>
      <c r="G1659" s="113"/>
      <c r="H1659" s="113"/>
      <c r="I1659" s="113"/>
      <c r="J1659" s="113"/>
      <c r="K1659" s="113"/>
      <c r="L1659" s="113"/>
      <c r="M1659" s="113"/>
      <c r="Q1659" s="113"/>
      <c r="R1659" s="113"/>
      <c r="S1659" s="113"/>
      <c r="T1659" s="113"/>
      <c r="U1659" s="113"/>
      <c r="V1659" s="113"/>
      <c r="W1659" s="113"/>
      <c r="X1659" s="113"/>
      <c r="Y1659" s="113"/>
      <c r="Z1659" s="113"/>
      <c r="AD1659" s="113"/>
      <c r="AE1659" s="113"/>
      <c r="AF1659" s="113"/>
      <c r="AG1659" s="113"/>
      <c r="AH1659" s="113"/>
      <c r="AI1659" s="113"/>
      <c r="AJ1659" s="113"/>
      <c r="AK1659" s="113"/>
      <c r="AL1659" s="113"/>
      <c r="AM1659" s="113"/>
      <c r="AQ1659" s="113"/>
      <c r="AS1659" s="113"/>
      <c r="AT1659" s="113"/>
      <c r="AU1659" s="113"/>
      <c r="AV1659" s="113"/>
    </row>
    <row r="1660" spans="4:48">
      <c r="D1660" s="113"/>
      <c r="E1660" s="113"/>
      <c r="F1660" s="113"/>
      <c r="G1660" s="113"/>
      <c r="H1660" s="113"/>
      <c r="I1660" s="113"/>
      <c r="J1660" s="113"/>
      <c r="K1660" s="113"/>
      <c r="L1660" s="113"/>
      <c r="M1660" s="113"/>
      <c r="Q1660" s="113"/>
      <c r="R1660" s="113"/>
      <c r="S1660" s="113"/>
      <c r="T1660" s="113"/>
      <c r="U1660" s="113"/>
      <c r="V1660" s="113"/>
      <c r="W1660" s="113"/>
      <c r="X1660" s="113"/>
      <c r="Y1660" s="113"/>
      <c r="Z1660" s="113"/>
      <c r="AD1660" s="113"/>
      <c r="AE1660" s="113"/>
      <c r="AF1660" s="113"/>
      <c r="AG1660" s="113"/>
      <c r="AH1660" s="113"/>
      <c r="AI1660" s="113"/>
      <c r="AJ1660" s="113"/>
      <c r="AK1660" s="113"/>
      <c r="AL1660" s="113"/>
      <c r="AM1660" s="113"/>
      <c r="AQ1660" s="113"/>
      <c r="AS1660" s="113"/>
      <c r="AT1660" s="113"/>
      <c r="AU1660" s="113"/>
      <c r="AV1660" s="113"/>
    </row>
    <row r="1661" spans="4:48">
      <c r="D1661" s="113"/>
      <c r="E1661" s="113"/>
      <c r="F1661" s="113"/>
      <c r="G1661" s="113"/>
      <c r="H1661" s="113"/>
      <c r="I1661" s="113"/>
      <c r="J1661" s="113"/>
      <c r="K1661" s="113"/>
      <c r="L1661" s="113"/>
      <c r="M1661" s="113"/>
      <c r="Q1661" s="113"/>
      <c r="R1661" s="113"/>
      <c r="S1661" s="113"/>
      <c r="T1661" s="113"/>
      <c r="U1661" s="113"/>
      <c r="V1661" s="113"/>
      <c r="W1661" s="113"/>
      <c r="X1661" s="113"/>
      <c r="Y1661" s="113"/>
      <c r="Z1661" s="113"/>
      <c r="AD1661" s="113"/>
      <c r="AE1661" s="113"/>
      <c r="AF1661" s="113"/>
      <c r="AG1661" s="113"/>
      <c r="AH1661" s="113"/>
      <c r="AI1661" s="113"/>
      <c r="AJ1661" s="113"/>
      <c r="AK1661" s="113"/>
      <c r="AL1661" s="113"/>
      <c r="AM1661" s="113"/>
      <c r="AQ1661" s="113"/>
      <c r="AS1661" s="113"/>
      <c r="AT1661" s="113"/>
      <c r="AU1661" s="113"/>
      <c r="AV1661" s="113"/>
    </row>
    <row r="1662" spans="4:48">
      <c r="D1662" s="113"/>
      <c r="E1662" s="113"/>
      <c r="F1662" s="113"/>
      <c r="G1662" s="113"/>
      <c r="H1662" s="113"/>
      <c r="I1662" s="113"/>
      <c r="J1662" s="113"/>
      <c r="K1662" s="113"/>
      <c r="L1662" s="113"/>
      <c r="M1662" s="113"/>
      <c r="Q1662" s="113"/>
      <c r="R1662" s="113"/>
      <c r="S1662" s="113"/>
      <c r="T1662" s="113"/>
      <c r="U1662" s="113"/>
      <c r="V1662" s="113"/>
      <c r="W1662" s="113"/>
      <c r="X1662" s="113"/>
      <c r="Y1662" s="113"/>
      <c r="Z1662" s="113"/>
      <c r="AD1662" s="113"/>
      <c r="AE1662" s="113"/>
      <c r="AF1662" s="113"/>
      <c r="AG1662" s="113"/>
      <c r="AH1662" s="113"/>
      <c r="AI1662" s="113"/>
      <c r="AJ1662" s="113"/>
      <c r="AK1662" s="113"/>
      <c r="AL1662" s="113"/>
      <c r="AM1662" s="113"/>
      <c r="AQ1662" s="113"/>
      <c r="AS1662" s="113"/>
      <c r="AT1662" s="113"/>
      <c r="AU1662" s="113"/>
      <c r="AV1662" s="113"/>
    </row>
    <row r="1663" spans="4:48">
      <c r="D1663" s="113"/>
      <c r="E1663" s="113"/>
      <c r="F1663" s="113"/>
      <c r="G1663" s="113"/>
      <c r="H1663" s="113"/>
      <c r="I1663" s="113"/>
      <c r="J1663" s="113"/>
      <c r="K1663" s="113"/>
      <c r="L1663" s="113"/>
      <c r="M1663" s="113"/>
      <c r="Q1663" s="113"/>
      <c r="R1663" s="113"/>
      <c r="S1663" s="113"/>
      <c r="T1663" s="113"/>
      <c r="U1663" s="113"/>
      <c r="V1663" s="113"/>
      <c r="W1663" s="113"/>
      <c r="X1663" s="113"/>
      <c r="Y1663" s="113"/>
      <c r="Z1663" s="113"/>
      <c r="AD1663" s="113"/>
      <c r="AE1663" s="113"/>
      <c r="AF1663" s="113"/>
      <c r="AG1663" s="113"/>
      <c r="AH1663" s="113"/>
      <c r="AI1663" s="113"/>
      <c r="AJ1663" s="113"/>
      <c r="AK1663" s="113"/>
      <c r="AL1663" s="113"/>
      <c r="AM1663" s="113"/>
      <c r="AQ1663" s="113"/>
      <c r="AS1663" s="113"/>
      <c r="AT1663" s="113"/>
      <c r="AU1663" s="113"/>
      <c r="AV1663" s="113"/>
    </row>
    <row r="1664" spans="4:48">
      <c r="D1664" s="113"/>
      <c r="E1664" s="113"/>
      <c r="F1664" s="113"/>
      <c r="G1664" s="113"/>
      <c r="H1664" s="113"/>
      <c r="I1664" s="113"/>
      <c r="J1664" s="113"/>
      <c r="K1664" s="113"/>
      <c r="L1664" s="113"/>
      <c r="M1664" s="113"/>
      <c r="Q1664" s="113"/>
      <c r="R1664" s="113"/>
      <c r="S1664" s="113"/>
      <c r="T1664" s="113"/>
      <c r="U1664" s="113"/>
      <c r="V1664" s="113"/>
      <c r="W1664" s="113"/>
      <c r="X1664" s="113"/>
      <c r="Y1664" s="113"/>
      <c r="Z1664" s="113"/>
      <c r="AD1664" s="113"/>
      <c r="AE1664" s="113"/>
      <c r="AF1664" s="113"/>
      <c r="AG1664" s="113"/>
      <c r="AH1664" s="113"/>
      <c r="AI1664" s="113"/>
      <c r="AJ1664" s="113"/>
      <c r="AK1664" s="113"/>
      <c r="AL1664" s="113"/>
      <c r="AM1664" s="113"/>
      <c r="AQ1664" s="113"/>
      <c r="AS1664" s="113"/>
      <c r="AT1664" s="113"/>
      <c r="AU1664" s="113"/>
      <c r="AV1664" s="113"/>
    </row>
    <row r="1665" spans="4:48">
      <c r="D1665" s="113"/>
      <c r="E1665" s="113"/>
      <c r="F1665" s="113"/>
      <c r="G1665" s="113"/>
      <c r="H1665" s="113"/>
      <c r="I1665" s="113"/>
      <c r="J1665" s="113"/>
      <c r="K1665" s="113"/>
      <c r="L1665" s="113"/>
      <c r="M1665" s="113"/>
      <c r="Q1665" s="113"/>
      <c r="R1665" s="113"/>
      <c r="S1665" s="113"/>
      <c r="T1665" s="113"/>
      <c r="U1665" s="113"/>
      <c r="V1665" s="113"/>
      <c r="W1665" s="113"/>
      <c r="X1665" s="113"/>
      <c r="Y1665" s="113"/>
      <c r="Z1665" s="113"/>
      <c r="AD1665" s="113"/>
      <c r="AE1665" s="113"/>
      <c r="AF1665" s="113"/>
      <c r="AG1665" s="113"/>
      <c r="AH1665" s="113"/>
      <c r="AI1665" s="113"/>
      <c r="AJ1665" s="113"/>
      <c r="AK1665" s="113"/>
      <c r="AL1665" s="113"/>
      <c r="AM1665" s="113"/>
      <c r="AQ1665" s="113"/>
      <c r="AS1665" s="113"/>
      <c r="AT1665" s="113"/>
      <c r="AU1665" s="113"/>
      <c r="AV1665" s="113"/>
    </row>
    <row r="1666" spans="4:48">
      <c r="D1666" s="113"/>
      <c r="E1666" s="113"/>
      <c r="F1666" s="113"/>
      <c r="G1666" s="113"/>
      <c r="H1666" s="113"/>
      <c r="I1666" s="113"/>
      <c r="J1666" s="113"/>
      <c r="K1666" s="113"/>
      <c r="L1666" s="113"/>
      <c r="M1666" s="113"/>
      <c r="Q1666" s="113"/>
      <c r="R1666" s="113"/>
      <c r="S1666" s="113"/>
      <c r="T1666" s="113"/>
      <c r="U1666" s="113"/>
      <c r="V1666" s="113"/>
      <c r="W1666" s="113"/>
      <c r="X1666" s="113"/>
      <c r="Y1666" s="113"/>
      <c r="Z1666" s="113"/>
      <c r="AD1666" s="113"/>
      <c r="AE1666" s="113"/>
      <c r="AF1666" s="113"/>
      <c r="AG1666" s="113"/>
      <c r="AH1666" s="113"/>
      <c r="AI1666" s="113"/>
      <c r="AJ1666" s="113"/>
      <c r="AK1666" s="113"/>
      <c r="AL1666" s="113"/>
      <c r="AM1666" s="113"/>
      <c r="AQ1666" s="113"/>
      <c r="AS1666" s="113"/>
      <c r="AT1666" s="113"/>
      <c r="AU1666" s="113"/>
      <c r="AV1666" s="113"/>
    </row>
    <row r="1667" spans="4:48">
      <c r="D1667" s="113"/>
      <c r="E1667" s="113"/>
      <c r="F1667" s="113"/>
      <c r="G1667" s="113"/>
      <c r="H1667" s="113"/>
      <c r="I1667" s="113"/>
      <c r="J1667" s="113"/>
      <c r="K1667" s="113"/>
      <c r="L1667" s="113"/>
      <c r="M1667" s="113"/>
      <c r="Q1667" s="113"/>
      <c r="R1667" s="113"/>
      <c r="S1667" s="113"/>
      <c r="T1667" s="113"/>
      <c r="U1667" s="113"/>
      <c r="V1667" s="113"/>
      <c r="W1667" s="113"/>
      <c r="X1667" s="113"/>
      <c r="Y1667" s="113"/>
      <c r="Z1667" s="113"/>
      <c r="AD1667" s="113"/>
      <c r="AE1667" s="113"/>
      <c r="AF1667" s="113"/>
      <c r="AG1667" s="113"/>
      <c r="AH1667" s="113"/>
      <c r="AI1667" s="113"/>
      <c r="AJ1667" s="113"/>
      <c r="AK1667" s="113"/>
      <c r="AL1667" s="113"/>
      <c r="AM1667" s="113"/>
      <c r="AQ1667" s="113"/>
      <c r="AS1667" s="113"/>
      <c r="AT1667" s="113"/>
      <c r="AU1667" s="113"/>
      <c r="AV1667" s="113"/>
    </row>
    <row r="1668" spans="4:48">
      <c r="D1668" s="113"/>
      <c r="E1668" s="113"/>
      <c r="F1668" s="113"/>
      <c r="G1668" s="113"/>
      <c r="H1668" s="113"/>
      <c r="I1668" s="113"/>
      <c r="J1668" s="113"/>
      <c r="K1668" s="113"/>
      <c r="L1668" s="113"/>
      <c r="M1668" s="113"/>
      <c r="Q1668" s="113"/>
      <c r="R1668" s="113"/>
      <c r="S1668" s="113"/>
      <c r="T1668" s="113"/>
      <c r="U1668" s="113"/>
      <c r="V1668" s="113"/>
      <c r="W1668" s="113"/>
      <c r="X1668" s="113"/>
      <c r="Y1668" s="113"/>
      <c r="Z1668" s="113"/>
      <c r="AD1668" s="113"/>
      <c r="AE1668" s="113"/>
      <c r="AF1668" s="113"/>
      <c r="AG1668" s="113"/>
      <c r="AH1668" s="113"/>
      <c r="AI1668" s="113"/>
      <c r="AJ1668" s="113"/>
      <c r="AK1668" s="113"/>
      <c r="AL1668" s="113"/>
      <c r="AM1668" s="113"/>
      <c r="AQ1668" s="113"/>
      <c r="AS1668" s="113"/>
      <c r="AT1668" s="113"/>
      <c r="AU1668" s="113"/>
      <c r="AV1668" s="113"/>
    </row>
    <row r="1669" spans="4:48">
      <c r="D1669" s="113"/>
      <c r="E1669" s="113"/>
      <c r="F1669" s="113"/>
      <c r="G1669" s="113"/>
      <c r="H1669" s="113"/>
      <c r="I1669" s="113"/>
      <c r="J1669" s="113"/>
      <c r="K1669" s="113"/>
      <c r="L1669" s="113"/>
      <c r="M1669" s="113"/>
      <c r="Q1669" s="113"/>
      <c r="R1669" s="113"/>
      <c r="S1669" s="113"/>
      <c r="T1669" s="113"/>
      <c r="U1669" s="113"/>
      <c r="V1669" s="113"/>
      <c r="W1669" s="113"/>
      <c r="X1669" s="113"/>
      <c r="Y1669" s="113"/>
      <c r="Z1669" s="113"/>
      <c r="AD1669" s="113"/>
      <c r="AE1669" s="113"/>
      <c r="AF1669" s="113"/>
      <c r="AG1669" s="113"/>
      <c r="AH1669" s="113"/>
      <c r="AI1669" s="113"/>
      <c r="AJ1669" s="113"/>
      <c r="AK1669" s="113"/>
      <c r="AL1669" s="113"/>
      <c r="AM1669" s="113"/>
      <c r="AQ1669" s="113"/>
      <c r="AS1669" s="113"/>
      <c r="AT1669" s="113"/>
      <c r="AU1669" s="113"/>
      <c r="AV1669" s="113"/>
    </row>
    <row r="1670" spans="4:48">
      <c r="D1670" s="113"/>
      <c r="E1670" s="113"/>
      <c r="F1670" s="113"/>
      <c r="G1670" s="113"/>
      <c r="H1670" s="113"/>
      <c r="I1670" s="113"/>
      <c r="J1670" s="113"/>
      <c r="K1670" s="113"/>
      <c r="L1670" s="113"/>
      <c r="M1670" s="113"/>
      <c r="Q1670" s="113"/>
      <c r="R1670" s="113"/>
      <c r="S1670" s="113"/>
      <c r="T1670" s="113"/>
      <c r="U1670" s="113"/>
      <c r="V1670" s="113"/>
      <c r="W1670" s="113"/>
      <c r="X1670" s="113"/>
      <c r="Y1670" s="113"/>
      <c r="Z1670" s="113"/>
      <c r="AD1670" s="113"/>
      <c r="AE1670" s="113"/>
      <c r="AF1670" s="113"/>
      <c r="AG1670" s="113"/>
      <c r="AH1670" s="113"/>
      <c r="AI1670" s="113"/>
      <c r="AJ1670" s="113"/>
      <c r="AK1670" s="113"/>
      <c r="AL1670" s="113"/>
      <c r="AM1670" s="113"/>
      <c r="AQ1670" s="113"/>
      <c r="AS1670" s="113"/>
      <c r="AT1670" s="113"/>
      <c r="AU1670" s="113"/>
      <c r="AV1670" s="113"/>
    </row>
    <row r="1671" spans="4:48">
      <c r="D1671" s="113"/>
      <c r="E1671" s="113"/>
      <c r="F1671" s="113"/>
      <c r="G1671" s="113"/>
      <c r="H1671" s="113"/>
      <c r="I1671" s="113"/>
      <c r="J1671" s="113"/>
      <c r="K1671" s="113"/>
      <c r="L1671" s="113"/>
      <c r="M1671" s="113"/>
      <c r="Q1671" s="113"/>
      <c r="R1671" s="113"/>
      <c r="S1671" s="113"/>
      <c r="T1671" s="113"/>
      <c r="U1671" s="113"/>
      <c r="V1671" s="113"/>
      <c r="W1671" s="113"/>
      <c r="X1671" s="113"/>
      <c r="Y1671" s="113"/>
      <c r="Z1671" s="113"/>
      <c r="AD1671" s="113"/>
      <c r="AE1671" s="113"/>
      <c r="AF1671" s="113"/>
      <c r="AG1671" s="113"/>
      <c r="AH1671" s="113"/>
      <c r="AI1671" s="113"/>
      <c r="AJ1671" s="113"/>
      <c r="AK1671" s="113"/>
      <c r="AL1671" s="113"/>
      <c r="AM1671" s="113"/>
      <c r="AQ1671" s="113"/>
      <c r="AS1671" s="113"/>
      <c r="AT1671" s="113"/>
      <c r="AU1671" s="113"/>
      <c r="AV1671" s="113"/>
    </row>
    <row r="1672" spans="4:48">
      <c r="D1672" s="113"/>
      <c r="E1672" s="113"/>
      <c r="F1672" s="113"/>
      <c r="G1672" s="113"/>
      <c r="H1672" s="113"/>
      <c r="I1672" s="113"/>
      <c r="J1672" s="113"/>
      <c r="K1672" s="113"/>
      <c r="L1672" s="113"/>
      <c r="M1672" s="113"/>
      <c r="Q1672" s="113"/>
      <c r="R1672" s="113"/>
      <c r="S1672" s="113"/>
      <c r="T1672" s="113"/>
      <c r="U1672" s="113"/>
      <c r="V1672" s="113"/>
      <c r="W1672" s="113"/>
      <c r="X1672" s="113"/>
      <c r="Y1672" s="113"/>
      <c r="Z1672" s="113"/>
      <c r="AD1672" s="113"/>
      <c r="AE1672" s="113"/>
      <c r="AF1672" s="113"/>
      <c r="AG1672" s="113"/>
      <c r="AH1672" s="113"/>
      <c r="AI1672" s="113"/>
      <c r="AJ1672" s="113"/>
      <c r="AK1672" s="113"/>
      <c r="AL1672" s="113"/>
      <c r="AM1672" s="113"/>
      <c r="AQ1672" s="113"/>
      <c r="AS1672" s="113"/>
      <c r="AT1672" s="113"/>
      <c r="AU1672" s="113"/>
      <c r="AV1672" s="113"/>
    </row>
    <row r="1673" spans="4:48">
      <c r="D1673" s="113"/>
      <c r="E1673" s="113"/>
      <c r="F1673" s="113"/>
      <c r="G1673" s="113"/>
      <c r="H1673" s="113"/>
      <c r="I1673" s="113"/>
      <c r="J1673" s="113"/>
      <c r="K1673" s="113"/>
      <c r="L1673" s="113"/>
      <c r="M1673" s="113"/>
      <c r="Q1673" s="113"/>
      <c r="R1673" s="113"/>
      <c r="S1673" s="113"/>
      <c r="T1673" s="113"/>
      <c r="U1673" s="113"/>
      <c r="V1673" s="113"/>
      <c r="W1673" s="113"/>
      <c r="X1673" s="113"/>
      <c r="Y1673" s="113"/>
      <c r="Z1673" s="113"/>
      <c r="AD1673" s="113"/>
      <c r="AE1673" s="113"/>
      <c r="AF1673" s="113"/>
      <c r="AG1673" s="113"/>
      <c r="AH1673" s="113"/>
      <c r="AI1673" s="113"/>
      <c r="AJ1673" s="113"/>
      <c r="AK1673" s="113"/>
      <c r="AL1673" s="113"/>
      <c r="AM1673" s="113"/>
      <c r="AQ1673" s="113"/>
      <c r="AS1673" s="113"/>
      <c r="AT1673" s="113"/>
      <c r="AU1673" s="113"/>
      <c r="AV1673" s="113"/>
    </row>
    <row r="1674" spans="4:48">
      <c r="D1674" s="113"/>
      <c r="E1674" s="113"/>
      <c r="F1674" s="113"/>
      <c r="G1674" s="113"/>
      <c r="H1674" s="113"/>
      <c r="I1674" s="113"/>
      <c r="J1674" s="113"/>
      <c r="K1674" s="113"/>
      <c r="L1674" s="113"/>
      <c r="M1674" s="113"/>
      <c r="Q1674" s="113"/>
      <c r="R1674" s="113"/>
      <c r="S1674" s="113"/>
      <c r="T1674" s="113"/>
      <c r="U1674" s="113"/>
      <c r="V1674" s="113"/>
      <c r="W1674" s="113"/>
      <c r="X1674" s="113"/>
      <c r="Y1674" s="113"/>
      <c r="Z1674" s="113"/>
      <c r="AD1674" s="113"/>
      <c r="AE1674" s="113"/>
      <c r="AF1674" s="113"/>
      <c r="AG1674" s="113"/>
      <c r="AH1674" s="113"/>
      <c r="AI1674" s="113"/>
      <c r="AJ1674" s="113"/>
      <c r="AK1674" s="113"/>
      <c r="AL1674" s="113"/>
      <c r="AM1674" s="113"/>
      <c r="AQ1674" s="113"/>
      <c r="AS1674" s="113"/>
      <c r="AT1674" s="113"/>
      <c r="AU1674" s="113"/>
      <c r="AV1674" s="113"/>
    </row>
    <row r="1675" spans="4:48">
      <c r="D1675" s="113"/>
      <c r="E1675" s="113"/>
      <c r="F1675" s="113"/>
      <c r="G1675" s="113"/>
      <c r="H1675" s="113"/>
      <c r="I1675" s="113"/>
      <c r="J1675" s="113"/>
      <c r="K1675" s="113"/>
      <c r="L1675" s="113"/>
      <c r="M1675" s="113"/>
      <c r="Q1675" s="113"/>
      <c r="R1675" s="113"/>
      <c r="S1675" s="113"/>
      <c r="T1675" s="113"/>
      <c r="U1675" s="113"/>
      <c r="V1675" s="113"/>
      <c r="W1675" s="113"/>
      <c r="X1675" s="113"/>
      <c r="Y1675" s="113"/>
      <c r="Z1675" s="113"/>
      <c r="AD1675" s="113"/>
      <c r="AE1675" s="113"/>
      <c r="AF1675" s="113"/>
      <c r="AG1675" s="113"/>
      <c r="AH1675" s="113"/>
      <c r="AI1675" s="113"/>
      <c r="AJ1675" s="113"/>
      <c r="AK1675" s="113"/>
      <c r="AL1675" s="113"/>
      <c r="AM1675" s="113"/>
      <c r="AQ1675" s="113"/>
      <c r="AS1675" s="113"/>
      <c r="AT1675" s="113"/>
      <c r="AU1675" s="113"/>
      <c r="AV1675" s="113"/>
    </row>
    <row r="1676" spans="4:48">
      <c r="D1676" s="113"/>
      <c r="E1676" s="113"/>
      <c r="F1676" s="113"/>
      <c r="G1676" s="113"/>
      <c r="H1676" s="113"/>
      <c r="I1676" s="113"/>
      <c r="J1676" s="113"/>
      <c r="K1676" s="113"/>
      <c r="L1676" s="113"/>
      <c r="M1676" s="113"/>
      <c r="Q1676" s="113"/>
      <c r="R1676" s="113"/>
      <c r="S1676" s="113"/>
      <c r="T1676" s="113"/>
      <c r="U1676" s="113"/>
      <c r="V1676" s="113"/>
      <c r="W1676" s="113"/>
      <c r="X1676" s="113"/>
      <c r="Y1676" s="113"/>
      <c r="Z1676" s="113"/>
      <c r="AD1676" s="113"/>
      <c r="AE1676" s="113"/>
      <c r="AF1676" s="113"/>
      <c r="AG1676" s="113"/>
      <c r="AH1676" s="113"/>
      <c r="AI1676" s="113"/>
      <c r="AJ1676" s="113"/>
      <c r="AK1676" s="113"/>
      <c r="AL1676" s="113"/>
      <c r="AM1676" s="113"/>
      <c r="AQ1676" s="113"/>
      <c r="AS1676" s="113"/>
      <c r="AT1676" s="113"/>
      <c r="AU1676" s="113"/>
      <c r="AV1676" s="113"/>
    </row>
    <row r="1677" spans="4:48">
      <c r="D1677" s="113"/>
      <c r="E1677" s="113"/>
      <c r="F1677" s="113"/>
      <c r="G1677" s="113"/>
      <c r="H1677" s="113"/>
      <c r="I1677" s="113"/>
      <c r="J1677" s="113"/>
      <c r="K1677" s="113"/>
      <c r="L1677" s="113"/>
      <c r="M1677" s="113"/>
      <c r="Q1677" s="113"/>
      <c r="R1677" s="113"/>
      <c r="S1677" s="113"/>
      <c r="T1677" s="113"/>
      <c r="U1677" s="113"/>
      <c r="V1677" s="113"/>
      <c r="W1677" s="113"/>
      <c r="X1677" s="113"/>
      <c r="Y1677" s="113"/>
      <c r="Z1677" s="113"/>
      <c r="AD1677" s="113"/>
      <c r="AE1677" s="113"/>
      <c r="AF1677" s="113"/>
      <c r="AG1677" s="113"/>
      <c r="AH1677" s="113"/>
      <c r="AI1677" s="113"/>
      <c r="AJ1677" s="113"/>
      <c r="AK1677" s="113"/>
      <c r="AL1677" s="113"/>
      <c r="AM1677" s="113"/>
      <c r="AQ1677" s="113"/>
      <c r="AS1677" s="113"/>
      <c r="AT1677" s="113"/>
      <c r="AU1677" s="113"/>
      <c r="AV1677" s="113"/>
    </row>
    <row r="1678" spans="4:48">
      <c r="D1678" s="113"/>
      <c r="E1678" s="113"/>
      <c r="F1678" s="113"/>
      <c r="G1678" s="113"/>
      <c r="H1678" s="113"/>
      <c r="I1678" s="113"/>
      <c r="J1678" s="113"/>
      <c r="K1678" s="113"/>
      <c r="L1678" s="113"/>
      <c r="M1678" s="113"/>
      <c r="Q1678" s="113"/>
      <c r="R1678" s="113"/>
      <c r="S1678" s="113"/>
      <c r="T1678" s="113"/>
      <c r="U1678" s="113"/>
      <c r="V1678" s="113"/>
      <c r="W1678" s="113"/>
      <c r="X1678" s="113"/>
      <c r="Y1678" s="113"/>
      <c r="Z1678" s="113"/>
      <c r="AD1678" s="113"/>
      <c r="AE1678" s="113"/>
      <c r="AF1678" s="113"/>
      <c r="AG1678" s="113"/>
      <c r="AH1678" s="113"/>
      <c r="AI1678" s="113"/>
      <c r="AJ1678" s="113"/>
      <c r="AK1678" s="113"/>
      <c r="AL1678" s="113"/>
      <c r="AM1678" s="113"/>
      <c r="AQ1678" s="113"/>
      <c r="AS1678" s="113"/>
      <c r="AT1678" s="113"/>
      <c r="AU1678" s="113"/>
      <c r="AV1678" s="113"/>
    </row>
    <row r="1679" spans="4:48">
      <c r="D1679" s="113"/>
      <c r="E1679" s="113"/>
      <c r="F1679" s="113"/>
      <c r="G1679" s="113"/>
      <c r="H1679" s="113"/>
      <c r="I1679" s="113"/>
      <c r="J1679" s="113"/>
      <c r="K1679" s="113"/>
      <c r="L1679" s="113"/>
      <c r="M1679" s="113"/>
      <c r="Q1679" s="113"/>
      <c r="R1679" s="113"/>
      <c r="S1679" s="113"/>
      <c r="T1679" s="113"/>
      <c r="U1679" s="113"/>
      <c r="V1679" s="113"/>
      <c r="W1679" s="113"/>
      <c r="X1679" s="113"/>
      <c r="Y1679" s="113"/>
      <c r="Z1679" s="113"/>
      <c r="AD1679" s="113"/>
      <c r="AE1679" s="113"/>
      <c r="AF1679" s="113"/>
      <c r="AG1679" s="113"/>
      <c r="AH1679" s="113"/>
      <c r="AI1679" s="113"/>
      <c r="AJ1679" s="113"/>
      <c r="AK1679" s="113"/>
      <c r="AL1679" s="113"/>
      <c r="AM1679" s="113"/>
      <c r="AQ1679" s="113"/>
      <c r="AS1679" s="113"/>
      <c r="AT1679" s="113"/>
      <c r="AU1679" s="113"/>
      <c r="AV1679" s="113"/>
    </row>
    <row r="1680" spans="4:48">
      <c r="D1680" s="113"/>
      <c r="E1680" s="113"/>
      <c r="F1680" s="113"/>
      <c r="G1680" s="113"/>
      <c r="H1680" s="113"/>
      <c r="I1680" s="113"/>
      <c r="J1680" s="113"/>
      <c r="K1680" s="113"/>
      <c r="L1680" s="113"/>
      <c r="M1680" s="113"/>
      <c r="Q1680" s="113"/>
      <c r="R1680" s="113"/>
      <c r="S1680" s="113"/>
      <c r="T1680" s="113"/>
      <c r="U1680" s="113"/>
      <c r="V1680" s="113"/>
      <c r="W1680" s="113"/>
      <c r="X1680" s="113"/>
      <c r="Y1680" s="113"/>
      <c r="Z1680" s="113"/>
      <c r="AD1680" s="113"/>
      <c r="AE1680" s="113"/>
      <c r="AF1680" s="113"/>
      <c r="AG1680" s="113"/>
      <c r="AH1680" s="113"/>
      <c r="AI1680" s="113"/>
      <c r="AJ1680" s="113"/>
      <c r="AK1680" s="113"/>
      <c r="AL1680" s="113"/>
      <c r="AM1680" s="113"/>
      <c r="AQ1680" s="113"/>
      <c r="AS1680" s="113"/>
      <c r="AT1680" s="113"/>
      <c r="AU1680" s="113"/>
      <c r="AV1680" s="113"/>
    </row>
    <row r="1681" spans="4:48">
      <c r="D1681" s="113"/>
      <c r="E1681" s="113"/>
      <c r="F1681" s="113"/>
      <c r="G1681" s="113"/>
      <c r="H1681" s="113"/>
      <c r="I1681" s="113"/>
      <c r="J1681" s="113"/>
      <c r="K1681" s="113"/>
      <c r="L1681" s="113"/>
      <c r="M1681" s="113"/>
      <c r="Q1681" s="113"/>
      <c r="R1681" s="113"/>
      <c r="S1681" s="113"/>
      <c r="T1681" s="113"/>
      <c r="U1681" s="113"/>
      <c r="V1681" s="113"/>
      <c r="W1681" s="113"/>
      <c r="X1681" s="113"/>
      <c r="Y1681" s="113"/>
      <c r="Z1681" s="113"/>
      <c r="AD1681" s="113"/>
      <c r="AE1681" s="113"/>
      <c r="AF1681" s="113"/>
      <c r="AG1681" s="113"/>
      <c r="AH1681" s="113"/>
      <c r="AI1681" s="113"/>
      <c r="AJ1681" s="113"/>
      <c r="AK1681" s="113"/>
      <c r="AL1681" s="113"/>
      <c r="AM1681" s="113"/>
      <c r="AQ1681" s="113"/>
      <c r="AS1681" s="113"/>
      <c r="AT1681" s="113"/>
      <c r="AU1681" s="113"/>
      <c r="AV1681" s="113"/>
    </row>
    <row r="1682" spans="4:48">
      <c r="D1682" s="113"/>
      <c r="E1682" s="113"/>
      <c r="F1682" s="113"/>
      <c r="G1682" s="113"/>
      <c r="H1682" s="113"/>
      <c r="I1682" s="113"/>
      <c r="J1682" s="113"/>
      <c r="K1682" s="113"/>
      <c r="L1682" s="113"/>
      <c r="M1682" s="113"/>
      <c r="Q1682" s="113"/>
      <c r="R1682" s="113"/>
      <c r="S1682" s="113"/>
      <c r="T1682" s="113"/>
      <c r="U1682" s="113"/>
      <c r="V1682" s="113"/>
      <c r="W1682" s="113"/>
      <c r="X1682" s="113"/>
      <c r="Y1682" s="113"/>
      <c r="Z1682" s="113"/>
      <c r="AD1682" s="113"/>
      <c r="AE1682" s="113"/>
      <c r="AF1682" s="113"/>
      <c r="AG1682" s="113"/>
      <c r="AH1682" s="113"/>
      <c r="AI1682" s="113"/>
      <c r="AJ1682" s="113"/>
      <c r="AK1682" s="113"/>
      <c r="AL1682" s="113"/>
      <c r="AM1682" s="113"/>
      <c r="AQ1682" s="113"/>
      <c r="AS1682" s="113"/>
      <c r="AT1682" s="113"/>
      <c r="AU1682" s="113"/>
      <c r="AV1682" s="113"/>
    </row>
    <row r="1683" spans="4:48">
      <c r="D1683" s="113"/>
      <c r="E1683" s="113"/>
      <c r="F1683" s="113"/>
      <c r="G1683" s="113"/>
      <c r="H1683" s="113"/>
      <c r="I1683" s="113"/>
      <c r="J1683" s="113"/>
      <c r="K1683" s="113"/>
      <c r="L1683" s="113"/>
      <c r="M1683" s="113"/>
      <c r="Q1683" s="113"/>
      <c r="R1683" s="113"/>
      <c r="S1683" s="113"/>
      <c r="T1683" s="113"/>
      <c r="U1683" s="113"/>
      <c r="V1683" s="113"/>
      <c r="W1683" s="113"/>
      <c r="X1683" s="113"/>
      <c r="Y1683" s="113"/>
      <c r="Z1683" s="113"/>
      <c r="AD1683" s="113"/>
      <c r="AE1683" s="113"/>
      <c r="AF1683" s="113"/>
      <c r="AG1683" s="113"/>
      <c r="AH1683" s="113"/>
      <c r="AI1683" s="113"/>
      <c r="AJ1683" s="113"/>
      <c r="AK1683" s="113"/>
      <c r="AL1683" s="113"/>
      <c r="AM1683" s="113"/>
      <c r="AQ1683" s="113"/>
      <c r="AS1683" s="113"/>
      <c r="AT1683" s="113"/>
      <c r="AU1683" s="113"/>
      <c r="AV1683" s="113"/>
    </row>
    <row r="1684" spans="4:48">
      <c r="D1684" s="113"/>
      <c r="E1684" s="113"/>
      <c r="F1684" s="113"/>
      <c r="G1684" s="113"/>
      <c r="H1684" s="113"/>
      <c r="I1684" s="113"/>
      <c r="J1684" s="113"/>
      <c r="K1684" s="113"/>
      <c r="L1684" s="113"/>
      <c r="M1684" s="113"/>
      <c r="Q1684" s="113"/>
      <c r="R1684" s="113"/>
      <c r="S1684" s="113"/>
      <c r="T1684" s="113"/>
      <c r="U1684" s="113"/>
      <c r="V1684" s="113"/>
      <c r="W1684" s="113"/>
      <c r="X1684" s="113"/>
      <c r="Y1684" s="113"/>
      <c r="Z1684" s="113"/>
      <c r="AD1684" s="113"/>
      <c r="AE1684" s="113"/>
      <c r="AF1684" s="113"/>
      <c r="AG1684" s="113"/>
      <c r="AH1684" s="113"/>
      <c r="AI1684" s="113"/>
      <c r="AJ1684" s="113"/>
      <c r="AK1684" s="113"/>
      <c r="AL1684" s="113"/>
      <c r="AM1684" s="113"/>
      <c r="AQ1684" s="113"/>
      <c r="AS1684" s="113"/>
      <c r="AT1684" s="113"/>
      <c r="AU1684" s="113"/>
      <c r="AV1684" s="113"/>
    </row>
    <row r="1685" spans="4:48">
      <c r="D1685" s="113"/>
      <c r="E1685" s="113"/>
      <c r="F1685" s="113"/>
      <c r="G1685" s="113"/>
      <c r="H1685" s="113"/>
      <c r="I1685" s="113"/>
      <c r="J1685" s="113"/>
      <c r="K1685" s="113"/>
      <c r="L1685" s="113"/>
      <c r="M1685" s="113"/>
      <c r="Q1685" s="113"/>
      <c r="R1685" s="113"/>
      <c r="S1685" s="113"/>
      <c r="T1685" s="113"/>
      <c r="U1685" s="113"/>
      <c r="V1685" s="113"/>
      <c r="W1685" s="113"/>
      <c r="X1685" s="113"/>
      <c r="Y1685" s="113"/>
      <c r="Z1685" s="113"/>
      <c r="AD1685" s="113"/>
      <c r="AE1685" s="113"/>
      <c r="AF1685" s="113"/>
      <c r="AG1685" s="113"/>
      <c r="AH1685" s="113"/>
      <c r="AI1685" s="113"/>
      <c r="AJ1685" s="113"/>
      <c r="AK1685" s="113"/>
      <c r="AL1685" s="113"/>
      <c r="AM1685" s="113"/>
      <c r="AQ1685" s="113"/>
      <c r="AS1685" s="113"/>
      <c r="AT1685" s="113"/>
      <c r="AU1685" s="113"/>
      <c r="AV1685" s="113"/>
    </row>
    <row r="1686" spans="4:48">
      <c r="D1686" s="113"/>
      <c r="E1686" s="113"/>
      <c r="F1686" s="113"/>
      <c r="G1686" s="113"/>
      <c r="H1686" s="113"/>
      <c r="I1686" s="113"/>
      <c r="J1686" s="113"/>
      <c r="K1686" s="113"/>
      <c r="L1686" s="113"/>
      <c r="M1686" s="113"/>
      <c r="Q1686" s="113"/>
      <c r="R1686" s="113"/>
      <c r="S1686" s="113"/>
      <c r="T1686" s="113"/>
      <c r="U1686" s="113"/>
      <c r="V1686" s="113"/>
      <c r="W1686" s="113"/>
      <c r="X1686" s="113"/>
      <c r="Y1686" s="113"/>
      <c r="Z1686" s="113"/>
      <c r="AD1686" s="113"/>
      <c r="AE1686" s="113"/>
      <c r="AF1686" s="113"/>
      <c r="AG1686" s="113"/>
      <c r="AH1686" s="113"/>
      <c r="AI1686" s="113"/>
      <c r="AJ1686" s="113"/>
      <c r="AK1686" s="113"/>
      <c r="AL1686" s="113"/>
      <c r="AM1686" s="113"/>
      <c r="AQ1686" s="113"/>
      <c r="AS1686" s="113"/>
      <c r="AT1686" s="113"/>
      <c r="AU1686" s="113"/>
      <c r="AV1686" s="113"/>
    </row>
    <row r="1687" spans="4:48">
      <c r="D1687" s="113"/>
      <c r="E1687" s="113"/>
      <c r="F1687" s="113"/>
      <c r="G1687" s="113"/>
      <c r="H1687" s="113"/>
      <c r="I1687" s="113"/>
      <c r="J1687" s="113"/>
      <c r="K1687" s="113"/>
      <c r="L1687" s="113"/>
      <c r="M1687" s="113"/>
      <c r="Q1687" s="113"/>
      <c r="R1687" s="113"/>
      <c r="S1687" s="113"/>
      <c r="T1687" s="113"/>
      <c r="U1687" s="113"/>
      <c r="V1687" s="113"/>
      <c r="W1687" s="113"/>
      <c r="X1687" s="113"/>
      <c r="Y1687" s="113"/>
      <c r="Z1687" s="113"/>
      <c r="AD1687" s="113"/>
      <c r="AE1687" s="113"/>
      <c r="AF1687" s="113"/>
      <c r="AG1687" s="113"/>
      <c r="AH1687" s="113"/>
      <c r="AI1687" s="113"/>
      <c r="AJ1687" s="113"/>
      <c r="AK1687" s="113"/>
      <c r="AL1687" s="113"/>
      <c r="AM1687" s="113"/>
      <c r="AQ1687" s="113"/>
      <c r="AS1687" s="113"/>
      <c r="AT1687" s="113"/>
      <c r="AU1687" s="113"/>
      <c r="AV1687" s="113"/>
    </row>
    <row r="1688" spans="4:48">
      <c r="D1688" s="113"/>
      <c r="E1688" s="113"/>
      <c r="F1688" s="113"/>
      <c r="G1688" s="113"/>
      <c r="H1688" s="113"/>
      <c r="I1688" s="113"/>
      <c r="J1688" s="113"/>
      <c r="K1688" s="113"/>
      <c r="L1688" s="113"/>
      <c r="M1688" s="113"/>
      <c r="Q1688" s="113"/>
      <c r="R1688" s="113"/>
      <c r="S1688" s="113"/>
      <c r="T1688" s="113"/>
      <c r="U1688" s="113"/>
      <c r="V1688" s="113"/>
      <c r="W1688" s="113"/>
      <c r="X1688" s="113"/>
      <c r="Y1688" s="113"/>
      <c r="Z1688" s="113"/>
      <c r="AD1688" s="113"/>
      <c r="AE1688" s="113"/>
      <c r="AF1688" s="113"/>
      <c r="AG1688" s="113"/>
      <c r="AH1688" s="113"/>
      <c r="AI1688" s="113"/>
      <c r="AJ1688" s="113"/>
      <c r="AK1688" s="113"/>
      <c r="AL1688" s="113"/>
      <c r="AM1688" s="113"/>
      <c r="AQ1688" s="113"/>
      <c r="AS1688" s="113"/>
      <c r="AT1688" s="113"/>
      <c r="AU1688" s="113"/>
      <c r="AV1688" s="113"/>
    </row>
    <row r="1689" spans="4:48">
      <c r="D1689" s="113"/>
      <c r="E1689" s="113"/>
      <c r="F1689" s="113"/>
      <c r="G1689" s="113"/>
      <c r="H1689" s="113"/>
      <c r="I1689" s="113"/>
      <c r="J1689" s="113"/>
      <c r="K1689" s="113"/>
      <c r="L1689" s="113"/>
      <c r="M1689" s="113"/>
      <c r="Q1689" s="113"/>
      <c r="R1689" s="113"/>
      <c r="S1689" s="113"/>
      <c r="T1689" s="113"/>
      <c r="U1689" s="113"/>
      <c r="V1689" s="113"/>
      <c r="W1689" s="113"/>
      <c r="X1689" s="113"/>
      <c r="Y1689" s="113"/>
      <c r="Z1689" s="113"/>
      <c r="AD1689" s="113"/>
      <c r="AE1689" s="113"/>
      <c r="AF1689" s="113"/>
      <c r="AG1689" s="113"/>
      <c r="AH1689" s="113"/>
      <c r="AI1689" s="113"/>
      <c r="AJ1689" s="113"/>
      <c r="AK1689" s="113"/>
      <c r="AL1689" s="113"/>
      <c r="AM1689" s="113"/>
      <c r="AQ1689" s="113"/>
      <c r="AS1689" s="113"/>
      <c r="AT1689" s="113"/>
      <c r="AU1689" s="113"/>
      <c r="AV1689" s="113"/>
    </row>
    <row r="1690" spans="4:48">
      <c r="D1690" s="113"/>
      <c r="E1690" s="113"/>
      <c r="F1690" s="113"/>
      <c r="G1690" s="113"/>
      <c r="H1690" s="113"/>
      <c r="I1690" s="113"/>
      <c r="J1690" s="113"/>
      <c r="K1690" s="113"/>
      <c r="L1690" s="113"/>
      <c r="M1690" s="113"/>
      <c r="Q1690" s="113"/>
      <c r="R1690" s="113"/>
      <c r="S1690" s="113"/>
      <c r="T1690" s="113"/>
      <c r="U1690" s="113"/>
      <c r="V1690" s="113"/>
      <c r="W1690" s="113"/>
      <c r="X1690" s="113"/>
      <c r="Y1690" s="113"/>
      <c r="Z1690" s="113"/>
      <c r="AD1690" s="113"/>
      <c r="AE1690" s="113"/>
      <c r="AF1690" s="113"/>
      <c r="AG1690" s="113"/>
      <c r="AH1690" s="113"/>
      <c r="AI1690" s="113"/>
      <c r="AJ1690" s="113"/>
      <c r="AK1690" s="113"/>
      <c r="AL1690" s="113"/>
      <c r="AM1690" s="113"/>
      <c r="AQ1690" s="113"/>
      <c r="AS1690" s="113"/>
      <c r="AT1690" s="113"/>
      <c r="AU1690" s="113"/>
      <c r="AV1690" s="113"/>
    </row>
    <row r="1691" spans="4:48">
      <c r="D1691" s="113"/>
      <c r="E1691" s="113"/>
      <c r="F1691" s="113"/>
      <c r="G1691" s="113"/>
      <c r="H1691" s="113"/>
      <c r="I1691" s="113"/>
      <c r="J1691" s="113"/>
      <c r="K1691" s="113"/>
      <c r="L1691" s="113"/>
      <c r="M1691" s="113"/>
      <c r="Q1691" s="113"/>
      <c r="R1691" s="113"/>
      <c r="S1691" s="113"/>
      <c r="T1691" s="113"/>
      <c r="U1691" s="113"/>
      <c r="V1691" s="113"/>
      <c r="W1691" s="113"/>
      <c r="X1691" s="113"/>
      <c r="Y1691" s="113"/>
      <c r="Z1691" s="113"/>
      <c r="AD1691" s="113"/>
      <c r="AE1691" s="113"/>
      <c r="AF1691" s="113"/>
      <c r="AG1691" s="113"/>
      <c r="AH1691" s="113"/>
      <c r="AI1691" s="113"/>
      <c r="AJ1691" s="113"/>
      <c r="AK1691" s="113"/>
      <c r="AL1691" s="113"/>
      <c r="AM1691" s="113"/>
      <c r="AQ1691" s="113"/>
      <c r="AS1691" s="113"/>
      <c r="AT1691" s="113"/>
      <c r="AU1691" s="113"/>
      <c r="AV1691" s="113"/>
    </row>
    <row r="1692" spans="4:48">
      <c r="D1692" s="113"/>
      <c r="E1692" s="113"/>
      <c r="F1692" s="113"/>
      <c r="G1692" s="113"/>
      <c r="H1692" s="113"/>
      <c r="I1692" s="113"/>
      <c r="J1692" s="113"/>
      <c r="K1692" s="113"/>
      <c r="L1692" s="113"/>
      <c r="M1692" s="113"/>
      <c r="Q1692" s="113"/>
      <c r="R1692" s="113"/>
      <c r="S1692" s="113"/>
      <c r="T1692" s="113"/>
      <c r="U1692" s="113"/>
      <c r="V1692" s="113"/>
      <c r="W1692" s="113"/>
      <c r="X1692" s="113"/>
      <c r="Y1692" s="113"/>
      <c r="Z1692" s="113"/>
      <c r="AD1692" s="113"/>
      <c r="AE1692" s="113"/>
      <c r="AF1692" s="113"/>
      <c r="AG1692" s="113"/>
      <c r="AH1692" s="113"/>
      <c r="AI1692" s="113"/>
      <c r="AJ1692" s="113"/>
      <c r="AK1692" s="113"/>
      <c r="AL1692" s="113"/>
      <c r="AM1692" s="113"/>
      <c r="AQ1692" s="113"/>
      <c r="AS1692" s="113"/>
      <c r="AT1692" s="113"/>
      <c r="AU1692" s="113"/>
      <c r="AV1692" s="113"/>
    </row>
    <row r="1693" spans="4:48">
      <c r="D1693" s="113"/>
      <c r="E1693" s="113"/>
      <c r="F1693" s="113"/>
      <c r="G1693" s="113"/>
      <c r="H1693" s="113"/>
      <c r="I1693" s="113"/>
      <c r="J1693" s="113"/>
      <c r="K1693" s="113"/>
      <c r="L1693" s="113"/>
      <c r="M1693" s="113"/>
      <c r="Q1693" s="113"/>
      <c r="R1693" s="113"/>
      <c r="S1693" s="113"/>
      <c r="T1693" s="113"/>
      <c r="U1693" s="113"/>
      <c r="V1693" s="113"/>
      <c r="W1693" s="113"/>
      <c r="X1693" s="113"/>
      <c r="Y1693" s="113"/>
      <c r="Z1693" s="113"/>
      <c r="AD1693" s="113"/>
      <c r="AE1693" s="113"/>
      <c r="AF1693" s="113"/>
      <c r="AG1693" s="113"/>
      <c r="AH1693" s="113"/>
      <c r="AI1693" s="113"/>
      <c r="AJ1693" s="113"/>
      <c r="AK1693" s="113"/>
      <c r="AL1693" s="113"/>
      <c r="AM1693" s="113"/>
      <c r="AQ1693" s="113"/>
      <c r="AS1693" s="113"/>
      <c r="AT1693" s="113"/>
      <c r="AU1693" s="113"/>
      <c r="AV1693" s="113"/>
    </row>
    <row r="1694" spans="4:48">
      <c r="D1694" s="113"/>
      <c r="E1694" s="113"/>
      <c r="F1694" s="113"/>
      <c r="G1694" s="113"/>
      <c r="H1694" s="113"/>
      <c r="I1694" s="113"/>
      <c r="J1694" s="113"/>
      <c r="K1694" s="113"/>
      <c r="L1694" s="113"/>
      <c r="M1694" s="113"/>
      <c r="Q1694" s="113"/>
      <c r="R1694" s="113"/>
      <c r="S1694" s="113"/>
      <c r="T1694" s="113"/>
      <c r="U1694" s="113"/>
      <c r="V1694" s="113"/>
      <c r="W1694" s="113"/>
      <c r="X1694" s="113"/>
      <c r="Y1694" s="113"/>
      <c r="Z1694" s="113"/>
      <c r="AD1694" s="113"/>
      <c r="AE1694" s="113"/>
      <c r="AF1694" s="113"/>
      <c r="AG1694" s="113"/>
      <c r="AH1694" s="113"/>
      <c r="AI1694" s="113"/>
      <c r="AJ1694" s="113"/>
      <c r="AK1694" s="113"/>
      <c r="AL1694" s="113"/>
      <c r="AM1694" s="113"/>
      <c r="AQ1694" s="113"/>
      <c r="AS1694" s="113"/>
      <c r="AT1694" s="113"/>
      <c r="AU1694" s="113"/>
      <c r="AV1694" s="113"/>
    </row>
    <row r="1695" spans="4:48">
      <c r="D1695" s="113"/>
      <c r="E1695" s="113"/>
      <c r="F1695" s="113"/>
      <c r="G1695" s="113"/>
      <c r="H1695" s="113"/>
      <c r="I1695" s="113"/>
      <c r="J1695" s="113"/>
      <c r="K1695" s="113"/>
      <c r="L1695" s="113"/>
      <c r="M1695" s="113"/>
      <c r="Q1695" s="113"/>
      <c r="R1695" s="113"/>
      <c r="S1695" s="113"/>
      <c r="T1695" s="113"/>
      <c r="U1695" s="113"/>
      <c r="V1695" s="113"/>
      <c r="W1695" s="113"/>
      <c r="X1695" s="113"/>
      <c r="Y1695" s="113"/>
      <c r="Z1695" s="113"/>
      <c r="AD1695" s="113"/>
      <c r="AE1695" s="113"/>
      <c r="AF1695" s="113"/>
      <c r="AG1695" s="113"/>
      <c r="AH1695" s="113"/>
      <c r="AI1695" s="113"/>
      <c r="AJ1695" s="113"/>
      <c r="AK1695" s="113"/>
      <c r="AL1695" s="113"/>
      <c r="AM1695" s="113"/>
      <c r="AQ1695" s="113"/>
      <c r="AS1695" s="113"/>
      <c r="AT1695" s="113"/>
      <c r="AU1695" s="113"/>
      <c r="AV1695" s="113"/>
    </row>
    <row r="1696" spans="4:48">
      <c r="D1696" s="113"/>
      <c r="E1696" s="113"/>
      <c r="F1696" s="113"/>
      <c r="G1696" s="113"/>
      <c r="H1696" s="113"/>
      <c r="I1696" s="113"/>
      <c r="J1696" s="113"/>
      <c r="K1696" s="113"/>
      <c r="L1696" s="113"/>
      <c r="M1696" s="113"/>
      <c r="Q1696" s="113"/>
      <c r="R1696" s="113"/>
      <c r="S1696" s="113"/>
      <c r="T1696" s="113"/>
      <c r="U1696" s="113"/>
      <c r="V1696" s="113"/>
      <c r="W1696" s="113"/>
      <c r="X1696" s="113"/>
      <c r="Y1696" s="113"/>
      <c r="Z1696" s="113"/>
      <c r="AD1696" s="113"/>
      <c r="AE1696" s="113"/>
      <c r="AF1696" s="113"/>
      <c r="AG1696" s="113"/>
      <c r="AH1696" s="113"/>
      <c r="AI1696" s="113"/>
      <c r="AJ1696" s="113"/>
      <c r="AK1696" s="113"/>
      <c r="AL1696" s="113"/>
      <c r="AM1696" s="113"/>
      <c r="AQ1696" s="113"/>
      <c r="AS1696" s="113"/>
      <c r="AT1696" s="113"/>
      <c r="AU1696" s="113"/>
      <c r="AV1696" s="113"/>
    </row>
    <row r="1697" spans="4:48">
      <c r="D1697" s="113"/>
      <c r="E1697" s="113"/>
      <c r="F1697" s="113"/>
      <c r="G1697" s="113"/>
      <c r="H1697" s="113"/>
      <c r="I1697" s="113"/>
      <c r="J1697" s="113"/>
      <c r="K1697" s="113"/>
      <c r="L1697" s="113"/>
      <c r="M1697" s="113"/>
      <c r="Q1697" s="113"/>
      <c r="R1697" s="113"/>
      <c r="S1697" s="113"/>
      <c r="T1697" s="113"/>
      <c r="U1697" s="113"/>
      <c r="V1697" s="113"/>
      <c r="W1697" s="113"/>
      <c r="X1697" s="113"/>
      <c r="Y1697" s="113"/>
      <c r="Z1697" s="113"/>
      <c r="AD1697" s="113"/>
      <c r="AE1697" s="113"/>
      <c r="AF1697" s="113"/>
      <c r="AG1697" s="113"/>
      <c r="AH1697" s="113"/>
      <c r="AI1697" s="113"/>
      <c r="AJ1697" s="113"/>
      <c r="AK1697" s="113"/>
      <c r="AL1697" s="113"/>
      <c r="AM1697" s="113"/>
      <c r="AQ1697" s="113"/>
      <c r="AS1697" s="113"/>
      <c r="AT1697" s="113"/>
      <c r="AU1697" s="113"/>
      <c r="AV1697" s="113"/>
    </row>
    <row r="1698" spans="4:48">
      <c r="D1698" s="113"/>
      <c r="E1698" s="113"/>
      <c r="F1698" s="113"/>
      <c r="G1698" s="113"/>
      <c r="H1698" s="113"/>
      <c r="I1698" s="113"/>
      <c r="J1698" s="113"/>
      <c r="K1698" s="113"/>
      <c r="L1698" s="113"/>
      <c r="M1698" s="113"/>
      <c r="Q1698" s="113"/>
      <c r="R1698" s="113"/>
      <c r="S1698" s="113"/>
      <c r="T1698" s="113"/>
      <c r="U1698" s="113"/>
      <c r="V1698" s="113"/>
      <c r="W1698" s="113"/>
      <c r="X1698" s="113"/>
      <c r="Y1698" s="113"/>
      <c r="Z1698" s="113"/>
      <c r="AD1698" s="113"/>
      <c r="AE1698" s="113"/>
      <c r="AF1698" s="113"/>
      <c r="AG1698" s="113"/>
      <c r="AH1698" s="113"/>
      <c r="AI1698" s="113"/>
      <c r="AJ1698" s="113"/>
      <c r="AK1698" s="113"/>
      <c r="AL1698" s="113"/>
      <c r="AM1698" s="113"/>
      <c r="AQ1698" s="113"/>
      <c r="AS1698" s="113"/>
      <c r="AT1698" s="113"/>
      <c r="AU1698" s="113"/>
      <c r="AV1698" s="113"/>
    </row>
    <row r="1699" spans="4:48">
      <c r="D1699" s="113"/>
      <c r="E1699" s="113"/>
      <c r="F1699" s="113"/>
      <c r="G1699" s="113"/>
      <c r="H1699" s="113"/>
      <c r="I1699" s="113"/>
      <c r="J1699" s="113"/>
      <c r="K1699" s="113"/>
      <c r="L1699" s="113"/>
      <c r="M1699" s="113"/>
      <c r="Q1699" s="113"/>
      <c r="R1699" s="113"/>
      <c r="S1699" s="113"/>
      <c r="T1699" s="113"/>
      <c r="U1699" s="113"/>
      <c r="V1699" s="113"/>
      <c r="W1699" s="113"/>
      <c r="X1699" s="113"/>
      <c r="Y1699" s="113"/>
      <c r="Z1699" s="113"/>
      <c r="AD1699" s="113"/>
      <c r="AE1699" s="113"/>
      <c r="AF1699" s="113"/>
      <c r="AG1699" s="113"/>
      <c r="AH1699" s="113"/>
      <c r="AI1699" s="113"/>
      <c r="AJ1699" s="113"/>
      <c r="AK1699" s="113"/>
      <c r="AL1699" s="113"/>
      <c r="AM1699" s="113"/>
      <c r="AQ1699" s="113"/>
      <c r="AS1699" s="113"/>
      <c r="AT1699" s="113"/>
      <c r="AU1699" s="113"/>
      <c r="AV1699" s="113"/>
    </row>
    <row r="1700" spans="4:48">
      <c r="D1700" s="113"/>
      <c r="E1700" s="113"/>
      <c r="F1700" s="113"/>
      <c r="G1700" s="113"/>
      <c r="H1700" s="113"/>
      <c r="I1700" s="113"/>
      <c r="J1700" s="113"/>
      <c r="K1700" s="113"/>
      <c r="L1700" s="113"/>
      <c r="M1700" s="113"/>
      <c r="Q1700" s="113"/>
      <c r="R1700" s="113"/>
      <c r="S1700" s="113"/>
      <c r="T1700" s="113"/>
      <c r="U1700" s="113"/>
      <c r="V1700" s="113"/>
      <c r="W1700" s="113"/>
      <c r="X1700" s="113"/>
      <c r="Y1700" s="113"/>
      <c r="Z1700" s="113"/>
      <c r="AD1700" s="113"/>
      <c r="AE1700" s="113"/>
      <c r="AF1700" s="113"/>
      <c r="AG1700" s="113"/>
      <c r="AH1700" s="113"/>
      <c r="AI1700" s="113"/>
      <c r="AJ1700" s="113"/>
      <c r="AK1700" s="113"/>
      <c r="AL1700" s="113"/>
      <c r="AM1700" s="113"/>
      <c r="AQ1700" s="113"/>
      <c r="AS1700" s="113"/>
      <c r="AT1700" s="113"/>
      <c r="AU1700" s="113"/>
      <c r="AV1700" s="113"/>
    </row>
    <row r="1701" spans="4:48">
      <c r="D1701" s="113"/>
      <c r="E1701" s="113"/>
      <c r="F1701" s="113"/>
      <c r="G1701" s="113"/>
      <c r="H1701" s="113"/>
      <c r="I1701" s="113"/>
      <c r="J1701" s="113"/>
      <c r="K1701" s="113"/>
      <c r="L1701" s="113"/>
      <c r="M1701" s="113"/>
      <c r="Q1701" s="113"/>
      <c r="R1701" s="113"/>
      <c r="S1701" s="113"/>
      <c r="T1701" s="113"/>
      <c r="U1701" s="113"/>
      <c r="V1701" s="113"/>
      <c r="W1701" s="113"/>
      <c r="X1701" s="113"/>
      <c r="Y1701" s="113"/>
      <c r="Z1701" s="113"/>
      <c r="AD1701" s="113"/>
      <c r="AE1701" s="113"/>
      <c r="AF1701" s="113"/>
      <c r="AG1701" s="113"/>
      <c r="AH1701" s="113"/>
      <c r="AI1701" s="113"/>
      <c r="AJ1701" s="113"/>
      <c r="AK1701" s="113"/>
      <c r="AL1701" s="113"/>
      <c r="AM1701" s="113"/>
      <c r="AQ1701" s="113"/>
      <c r="AS1701" s="113"/>
      <c r="AT1701" s="113"/>
      <c r="AU1701" s="113"/>
      <c r="AV1701" s="113"/>
    </row>
    <row r="1702" spans="4:48">
      <c r="D1702" s="113"/>
      <c r="E1702" s="113"/>
      <c r="F1702" s="113"/>
      <c r="G1702" s="113"/>
      <c r="H1702" s="113"/>
      <c r="I1702" s="113"/>
      <c r="J1702" s="113"/>
      <c r="K1702" s="113"/>
      <c r="L1702" s="113"/>
      <c r="M1702" s="113"/>
      <c r="Q1702" s="113"/>
      <c r="R1702" s="113"/>
      <c r="S1702" s="113"/>
      <c r="T1702" s="113"/>
      <c r="U1702" s="113"/>
      <c r="V1702" s="113"/>
      <c r="W1702" s="113"/>
      <c r="X1702" s="113"/>
      <c r="Y1702" s="113"/>
      <c r="Z1702" s="113"/>
      <c r="AD1702" s="113"/>
      <c r="AE1702" s="113"/>
      <c r="AF1702" s="113"/>
      <c r="AG1702" s="113"/>
      <c r="AH1702" s="113"/>
      <c r="AI1702" s="113"/>
      <c r="AJ1702" s="113"/>
      <c r="AK1702" s="113"/>
      <c r="AL1702" s="113"/>
      <c r="AM1702" s="113"/>
      <c r="AQ1702" s="113"/>
      <c r="AS1702" s="113"/>
      <c r="AT1702" s="113"/>
      <c r="AU1702" s="113"/>
      <c r="AV1702" s="113"/>
    </row>
    <row r="1703" spans="4:48">
      <c r="D1703" s="113"/>
      <c r="E1703" s="113"/>
      <c r="F1703" s="113"/>
      <c r="G1703" s="113"/>
      <c r="H1703" s="113"/>
      <c r="I1703" s="113"/>
      <c r="J1703" s="113"/>
      <c r="K1703" s="113"/>
      <c r="L1703" s="113"/>
      <c r="M1703" s="113"/>
      <c r="Q1703" s="113"/>
      <c r="R1703" s="113"/>
      <c r="S1703" s="113"/>
      <c r="T1703" s="113"/>
      <c r="U1703" s="113"/>
      <c r="V1703" s="113"/>
      <c r="W1703" s="113"/>
      <c r="X1703" s="113"/>
      <c r="Y1703" s="113"/>
      <c r="Z1703" s="113"/>
      <c r="AD1703" s="113"/>
      <c r="AE1703" s="113"/>
      <c r="AF1703" s="113"/>
      <c r="AG1703" s="113"/>
      <c r="AH1703" s="113"/>
      <c r="AI1703" s="113"/>
      <c r="AJ1703" s="113"/>
      <c r="AK1703" s="113"/>
      <c r="AL1703" s="113"/>
      <c r="AM1703" s="113"/>
      <c r="AQ1703" s="113"/>
      <c r="AS1703" s="113"/>
      <c r="AT1703" s="113"/>
      <c r="AU1703" s="113"/>
      <c r="AV1703" s="113"/>
    </row>
    <row r="1704" spans="4:48">
      <c r="D1704" s="113"/>
      <c r="E1704" s="113"/>
      <c r="F1704" s="113"/>
      <c r="G1704" s="113"/>
      <c r="H1704" s="113"/>
      <c r="I1704" s="113"/>
      <c r="J1704" s="113"/>
      <c r="K1704" s="113"/>
      <c r="L1704" s="113"/>
      <c r="M1704" s="113"/>
      <c r="Q1704" s="113"/>
      <c r="R1704" s="113"/>
      <c r="S1704" s="113"/>
      <c r="T1704" s="113"/>
      <c r="U1704" s="113"/>
      <c r="V1704" s="113"/>
      <c r="W1704" s="113"/>
      <c r="X1704" s="113"/>
      <c r="Y1704" s="113"/>
      <c r="Z1704" s="113"/>
      <c r="AD1704" s="113"/>
      <c r="AE1704" s="113"/>
      <c r="AF1704" s="113"/>
      <c r="AG1704" s="113"/>
      <c r="AH1704" s="113"/>
      <c r="AI1704" s="113"/>
      <c r="AJ1704" s="113"/>
      <c r="AK1704" s="113"/>
      <c r="AL1704" s="113"/>
      <c r="AM1704" s="113"/>
      <c r="AQ1704" s="113"/>
      <c r="AS1704" s="113"/>
      <c r="AT1704" s="113"/>
      <c r="AU1704" s="113"/>
      <c r="AV1704" s="113"/>
    </row>
    <row r="1705" spans="4:48">
      <c r="D1705" s="113"/>
      <c r="E1705" s="113"/>
      <c r="F1705" s="113"/>
      <c r="G1705" s="113"/>
      <c r="H1705" s="113"/>
      <c r="I1705" s="113"/>
      <c r="J1705" s="113"/>
      <c r="K1705" s="113"/>
      <c r="L1705" s="113"/>
      <c r="M1705" s="113"/>
      <c r="Q1705" s="113"/>
      <c r="R1705" s="113"/>
      <c r="S1705" s="113"/>
      <c r="T1705" s="113"/>
      <c r="U1705" s="113"/>
      <c r="V1705" s="113"/>
      <c r="W1705" s="113"/>
      <c r="X1705" s="113"/>
      <c r="Y1705" s="113"/>
      <c r="Z1705" s="113"/>
      <c r="AD1705" s="113"/>
      <c r="AE1705" s="113"/>
      <c r="AF1705" s="113"/>
      <c r="AG1705" s="113"/>
      <c r="AH1705" s="113"/>
      <c r="AI1705" s="113"/>
      <c r="AJ1705" s="113"/>
      <c r="AK1705" s="113"/>
      <c r="AL1705" s="113"/>
      <c r="AM1705" s="113"/>
      <c r="AQ1705" s="113"/>
      <c r="AS1705" s="113"/>
      <c r="AT1705" s="113"/>
      <c r="AU1705" s="113"/>
      <c r="AV1705" s="113"/>
    </row>
    <row r="1706" spans="4:48">
      <c r="D1706" s="113"/>
      <c r="E1706" s="113"/>
      <c r="F1706" s="113"/>
      <c r="G1706" s="113"/>
      <c r="H1706" s="113"/>
      <c r="I1706" s="113"/>
      <c r="J1706" s="113"/>
      <c r="K1706" s="113"/>
      <c r="L1706" s="113"/>
      <c r="M1706" s="113"/>
      <c r="Q1706" s="113"/>
      <c r="R1706" s="113"/>
      <c r="S1706" s="113"/>
      <c r="T1706" s="113"/>
      <c r="U1706" s="113"/>
      <c r="V1706" s="113"/>
      <c r="W1706" s="113"/>
      <c r="X1706" s="113"/>
      <c r="Y1706" s="113"/>
      <c r="Z1706" s="113"/>
      <c r="AD1706" s="113"/>
      <c r="AE1706" s="113"/>
      <c r="AF1706" s="113"/>
      <c r="AG1706" s="113"/>
      <c r="AH1706" s="113"/>
      <c r="AI1706" s="113"/>
      <c r="AJ1706" s="113"/>
      <c r="AK1706" s="113"/>
      <c r="AL1706" s="113"/>
      <c r="AM1706" s="113"/>
      <c r="AQ1706" s="113"/>
      <c r="AS1706" s="113"/>
      <c r="AT1706" s="113"/>
      <c r="AU1706" s="113"/>
      <c r="AV1706" s="113"/>
    </row>
    <row r="1707" spans="4:48">
      <c r="D1707" s="113"/>
      <c r="E1707" s="113"/>
      <c r="F1707" s="113"/>
      <c r="G1707" s="113"/>
      <c r="H1707" s="113"/>
      <c r="I1707" s="113"/>
      <c r="J1707" s="113"/>
      <c r="K1707" s="113"/>
      <c r="L1707" s="113"/>
      <c r="M1707" s="113"/>
      <c r="Q1707" s="113"/>
      <c r="R1707" s="113"/>
      <c r="S1707" s="113"/>
      <c r="T1707" s="113"/>
      <c r="U1707" s="113"/>
      <c r="V1707" s="113"/>
      <c r="W1707" s="113"/>
      <c r="X1707" s="113"/>
      <c r="Y1707" s="113"/>
      <c r="Z1707" s="113"/>
      <c r="AD1707" s="113"/>
      <c r="AE1707" s="113"/>
      <c r="AF1707" s="113"/>
      <c r="AG1707" s="113"/>
      <c r="AH1707" s="113"/>
      <c r="AI1707" s="113"/>
      <c r="AJ1707" s="113"/>
      <c r="AK1707" s="113"/>
      <c r="AL1707" s="113"/>
      <c r="AM1707" s="113"/>
      <c r="AQ1707" s="113"/>
      <c r="AS1707" s="113"/>
      <c r="AT1707" s="113"/>
      <c r="AU1707" s="113"/>
      <c r="AV1707" s="113"/>
    </row>
    <row r="1708" spans="4:48">
      <c r="D1708" s="113"/>
      <c r="E1708" s="113"/>
      <c r="F1708" s="113"/>
      <c r="G1708" s="113"/>
      <c r="H1708" s="113"/>
      <c r="I1708" s="113"/>
      <c r="J1708" s="113"/>
      <c r="K1708" s="113"/>
      <c r="L1708" s="113"/>
      <c r="M1708" s="113"/>
      <c r="Q1708" s="113"/>
      <c r="R1708" s="113"/>
      <c r="S1708" s="113"/>
      <c r="T1708" s="113"/>
      <c r="U1708" s="113"/>
      <c r="V1708" s="113"/>
      <c r="W1708" s="113"/>
      <c r="X1708" s="113"/>
      <c r="Y1708" s="113"/>
      <c r="Z1708" s="113"/>
      <c r="AD1708" s="113"/>
      <c r="AE1708" s="113"/>
      <c r="AF1708" s="113"/>
      <c r="AG1708" s="113"/>
      <c r="AH1708" s="113"/>
      <c r="AI1708" s="113"/>
      <c r="AJ1708" s="113"/>
      <c r="AK1708" s="113"/>
      <c r="AL1708" s="113"/>
      <c r="AM1708" s="113"/>
      <c r="AQ1708" s="113"/>
      <c r="AS1708" s="113"/>
      <c r="AT1708" s="113"/>
      <c r="AU1708" s="113"/>
      <c r="AV1708" s="113"/>
    </row>
    <row r="1709" spans="4:48">
      <c r="D1709" s="113"/>
      <c r="E1709" s="113"/>
      <c r="F1709" s="113"/>
      <c r="G1709" s="113"/>
      <c r="H1709" s="113"/>
      <c r="I1709" s="113"/>
      <c r="J1709" s="113"/>
      <c r="K1709" s="113"/>
      <c r="L1709" s="113"/>
      <c r="M1709" s="113"/>
      <c r="Q1709" s="113"/>
      <c r="R1709" s="113"/>
      <c r="S1709" s="113"/>
      <c r="T1709" s="113"/>
      <c r="U1709" s="113"/>
      <c r="V1709" s="113"/>
      <c r="W1709" s="113"/>
      <c r="X1709" s="113"/>
      <c r="Y1709" s="113"/>
      <c r="Z1709" s="113"/>
      <c r="AD1709" s="113"/>
      <c r="AE1709" s="113"/>
      <c r="AF1709" s="113"/>
      <c r="AG1709" s="113"/>
      <c r="AH1709" s="113"/>
      <c r="AI1709" s="113"/>
      <c r="AJ1709" s="113"/>
      <c r="AK1709" s="113"/>
      <c r="AL1709" s="113"/>
      <c r="AM1709" s="113"/>
      <c r="AQ1709" s="113"/>
      <c r="AS1709" s="113"/>
      <c r="AT1709" s="113"/>
      <c r="AU1709" s="113"/>
      <c r="AV1709" s="113"/>
    </row>
    <row r="1710" spans="4:48">
      <c r="D1710" s="113"/>
      <c r="E1710" s="113"/>
      <c r="F1710" s="113"/>
      <c r="G1710" s="113"/>
      <c r="H1710" s="113"/>
      <c r="I1710" s="113"/>
      <c r="J1710" s="113"/>
      <c r="K1710" s="113"/>
      <c r="L1710" s="113"/>
      <c r="M1710" s="113"/>
      <c r="Q1710" s="113"/>
      <c r="R1710" s="113"/>
      <c r="S1710" s="113"/>
      <c r="T1710" s="113"/>
      <c r="U1710" s="113"/>
      <c r="V1710" s="113"/>
      <c r="W1710" s="113"/>
      <c r="X1710" s="113"/>
      <c r="Y1710" s="113"/>
      <c r="Z1710" s="113"/>
      <c r="AD1710" s="113"/>
      <c r="AE1710" s="113"/>
      <c r="AF1710" s="113"/>
      <c r="AG1710" s="113"/>
      <c r="AH1710" s="113"/>
      <c r="AI1710" s="113"/>
      <c r="AJ1710" s="113"/>
      <c r="AK1710" s="113"/>
      <c r="AL1710" s="113"/>
      <c r="AM1710" s="113"/>
      <c r="AQ1710" s="113"/>
      <c r="AS1710" s="113"/>
      <c r="AT1710" s="113"/>
      <c r="AU1710" s="113"/>
      <c r="AV1710" s="113"/>
    </row>
    <row r="1711" spans="4:48">
      <c r="D1711" s="113"/>
      <c r="E1711" s="113"/>
      <c r="F1711" s="113"/>
      <c r="G1711" s="113"/>
      <c r="H1711" s="113"/>
      <c r="I1711" s="113"/>
      <c r="J1711" s="113"/>
      <c r="K1711" s="113"/>
      <c r="L1711" s="113"/>
      <c r="M1711" s="113"/>
      <c r="Q1711" s="113"/>
      <c r="R1711" s="113"/>
      <c r="S1711" s="113"/>
      <c r="T1711" s="113"/>
      <c r="U1711" s="113"/>
      <c r="V1711" s="113"/>
      <c r="W1711" s="113"/>
      <c r="X1711" s="113"/>
      <c r="Y1711" s="113"/>
      <c r="Z1711" s="113"/>
      <c r="AD1711" s="113"/>
      <c r="AE1711" s="113"/>
      <c r="AF1711" s="113"/>
      <c r="AG1711" s="113"/>
      <c r="AH1711" s="113"/>
      <c r="AI1711" s="113"/>
      <c r="AJ1711" s="113"/>
      <c r="AK1711" s="113"/>
      <c r="AL1711" s="113"/>
      <c r="AM1711" s="113"/>
      <c r="AQ1711" s="113"/>
      <c r="AS1711" s="113"/>
      <c r="AT1711" s="113"/>
      <c r="AU1711" s="113"/>
      <c r="AV1711" s="113"/>
    </row>
    <row r="1712" spans="4:48">
      <c r="D1712" s="113"/>
      <c r="E1712" s="113"/>
      <c r="F1712" s="113"/>
      <c r="G1712" s="113"/>
      <c r="H1712" s="113"/>
      <c r="I1712" s="113"/>
      <c r="J1712" s="113"/>
      <c r="K1712" s="113"/>
      <c r="L1712" s="113"/>
      <c r="M1712" s="113"/>
      <c r="Q1712" s="113"/>
      <c r="R1712" s="113"/>
      <c r="S1712" s="113"/>
      <c r="T1712" s="113"/>
      <c r="U1712" s="113"/>
      <c r="V1712" s="113"/>
      <c r="W1712" s="113"/>
      <c r="X1712" s="113"/>
      <c r="Y1712" s="113"/>
      <c r="Z1712" s="113"/>
      <c r="AD1712" s="113"/>
      <c r="AE1712" s="113"/>
      <c r="AF1712" s="113"/>
      <c r="AG1712" s="113"/>
      <c r="AH1712" s="113"/>
      <c r="AI1712" s="113"/>
      <c r="AJ1712" s="113"/>
      <c r="AK1712" s="113"/>
      <c r="AL1712" s="113"/>
      <c r="AM1712" s="113"/>
      <c r="AQ1712" s="113"/>
      <c r="AS1712" s="113"/>
      <c r="AT1712" s="113"/>
      <c r="AU1712" s="113"/>
      <c r="AV1712" s="113"/>
    </row>
    <row r="1713" spans="4:48">
      <c r="D1713" s="113"/>
      <c r="E1713" s="113"/>
      <c r="F1713" s="113"/>
      <c r="G1713" s="113"/>
      <c r="H1713" s="113"/>
      <c r="I1713" s="113"/>
      <c r="J1713" s="113"/>
      <c r="K1713" s="113"/>
      <c r="L1713" s="113"/>
      <c r="M1713" s="113"/>
      <c r="Q1713" s="113"/>
      <c r="R1713" s="113"/>
      <c r="S1713" s="113"/>
      <c r="T1713" s="113"/>
      <c r="U1713" s="113"/>
      <c r="V1713" s="113"/>
      <c r="W1713" s="113"/>
      <c r="X1713" s="113"/>
      <c r="Y1713" s="113"/>
      <c r="Z1713" s="113"/>
      <c r="AD1713" s="113"/>
      <c r="AE1713" s="113"/>
      <c r="AF1713" s="113"/>
      <c r="AG1713" s="113"/>
      <c r="AH1713" s="113"/>
      <c r="AI1713" s="113"/>
      <c r="AJ1713" s="113"/>
      <c r="AK1713" s="113"/>
      <c r="AL1713" s="113"/>
      <c r="AM1713" s="113"/>
      <c r="AQ1713" s="113"/>
      <c r="AS1713" s="113"/>
      <c r="AT1713" s="113"/>
      <c r="AU1713" s="113"/>
      <c r="AV1713" s="113"/>
    </row>
    <row r="1714" spans="4:48">
      <c r="D1714" s="113"/>
      <c r="E1714" s="113"/>
      <c r="F1714" s="113"/>
      <c r="G1714" s="113"/>
      <c r="H1714" s="113"/>
      <c r="I1714" s="113"/>
      <c r="J1714" s="113"/>
      <c r="K1714" s="113"/>
      <c r="L1714" s="113"/>
      <c r="M1714" s="113"/>
      <c r="Q1714" s="113"/>
      <c r="R1714" s="113"/>
      <c r="S1714" s="113"/>
      <c r="T1714" s="113"/>
      <c r="U1714" s="113"/>
      <c r="V1714" s="113"/>
      <c r="W1714" s="113"/>
      <c r="X1714" s="113"/>
      <c r="Y1714" s="113"/>
      <c r="Z1714" s="113"/>
      <c r="AD1714" s="113"/>
      <c r="AE1714" s="113"/>
      <c r="AF1714" s="113"/>
      <c r="AG1714" s="113"/>
      <c r="AH1714" s="113"/>
      <c r="AI1714" s="113"/>
      <c r="AJ1714" s="113"/>
      <c r="AK1714" s="113"/>
      <c r="AL1714" s="113"/>
      <c r="AM1714" s="113"/>
      <c r="AQ1714" s="113"/>
      <c r="AS1714" s="113"/>
      <c r="AT1714" s="113"/>
      <c r="AU1714" s="113"/>
      <c r="AV1714" s="113"/>
    </row>
    <row r="1715" spans="4:48">
      <c r="D1715" s="113"/>
      <c r="E1715" s="113"/>
      <c r="F1715" s="113"/>
      <c r="G1715" s="113"/>
      <c r="H1715" s="113"/>
      <c r="I1715" s="113"/>
      <c r="J1715" s="113"/>
      <c r="K1715" s="113"/>
      <c r="L1715" s="113"/>
      <c r="M1715" s="113"/>
      <c r="Q1715" s="113"/>
      <c r="R1715" s="113"/>
      <c r="S1715" s="113"/>
      <c r="T1715" s="113"/>
      <c r="U1715" s="113"/>
      <c r="V1715" s="113"/>
      <c r="W1715" s="113"/>
      <c r="X1715" s="113"/>
      <c r="Y1715" s="113"/>
      <c r="Z1715" s="113"/>
      <c r="AD1715" s="113"/>
      <c r="AE1715" s="113"/>
      <c r="AF1715" s="113"/>
      <c r="AG1715" s="113"/>
      <c r="AH1715" s="113"/>
      <c r="AI1715" s="113"/>
      <c r="AJ1715" s="113"/>
      <c r="AK1715" s="113"/>
      <c r="AL1715" s="113"/>
      <c r="AM1715" s="113"/>
      <c r="AQ1715" s="113"/>
      <c r="AS1715" s="113"/>
      <c r="AT1715" s="113"/>
      <c r="AU1715" s="113"/>
      <c r="AV1715" s="113"/>
    </row>
    <row r="1716" spans="4:48">
      <c r="D1716" s="113"/>
      <c r="E1716" s="113"/>
      <c r="F1716" s="113"/>
      <c r="G1716" s="113"/>
      <c r="H1716" s="113"/>
      <c r="I1716" s="113"/>
      <c r="J1716" s="113"/>
      <c r="K1716" s="113"/>
      <c r="L1716" s="113"/>
      <c r="M1716" s="113"/>
      <c r="Q1716" s="113"/>
      <c r="R1716" s="113"/>
      <c r="S1716" s="113"/>
      <c r="T1716" s="113"/>
      <c r="U1716" s="113"/>
      <c r="V1716" s="113"/>
      <c r="W1716" s="113"/>
      <c r="X1716" s="113"/>
      <c r="Y1716" s="113"/>
      <c r="Z1716" s="113"/>
      <c r="AD1716" s="113"/>
      <c r="AE1716" s="113"/>
      <c r="AF1716" s="113"/>
      <c r="AG1716" s="113"/>
      <c r="AH1716" s="113"/>
      <c r="AI1716" s="113"/>
      <c r="AJ1716" s="113"/>
      <c r="AK1716" s="113"/>
      <c r="AL1716" s="113"/>
      <c r="AM1716" s="113"/>
      <c r="AQ1716" s="113"/>
      <c r="AS1716" s="113"/>
      <c r="AT1716" s="113"/>
      <c r="AU1716" s="113"/>
      <c r="AV1716" s="113"/>
    </row>
    <row r="1717" spans="4:48">
      <c r="D1717" s="113"/>
      <c r="E1717" s="113"/>
      <c r="F1717" s="113"/>
      <c r="G1717" s="113"/>
      <c r="H1717" s="113"/>
      <c r="I1717" s="113"/>
      <c r="J1717" s="113"/>
      <c r="K1717" s="113"/>
      <c r="L1717" s="113"/>
      <c r="M1717" s="113"/>
      <c r="Q1717" s="113"/>
      <c r="R1717" s="113"/>
      <c r="S1717" s="113"/>
      <c r="T1717" s="113"/>
      <c r="U1717" s="113"/>
      <c r="V1717" s="113"/>
      <c r="W1717" s="113"/>
      <c r="X1717" s="113"/>
      <c r="Y1717" s="113"/>
      <c r="Z1717" s="113"/>
      <c r="AD1717" s="113"/>
      <c r="AE1717" s="113"/>
      <c r="AF1717" s="113"/>
      <c r="AG1717" s="113"/>
      <c r="AH1717" s="113"/>
      <c r="AI1717" s="113"/>
      <c r="AJ1717" s="113"/>
      <c r="AK1717" s="113"/>
      <c r="AL1717" s="113"/>
      <c r="AM1717" s="113"/>
      <c r="AQ1717" s="113"/>
      <c r="AS1717" s="113"/>
      <c r="AT1717" s="113"/>
      <c r="AU1717" s="113"/>
      <c r="AV1717" s="113"/>
    </row>
    <row r="1718" spans="4:48">
      <c r="D1718" s="113"/>
      <c r="E1718" s="113"/>
      <c r="F1718" s="113"/>
      <c r="G1718" s="113"/>
      <c r="H1718" s="113"/>
      <c r="I1718" s="113"/>
      <c r="J1718" s="113"/>
      <c r="K1718" s="113"/>
      <c r="L1718" s="113"/>
      <c r="M1718" s="113"/>
      <c r="Q1718" s="113"/>
      <c r="R1718" s="113"/>
      <c r="S1718" s="113"/>
      <c r="T1718" s="113"/>
      <c r="U1718" s="113"/>
      <c r="V1718" s="113"/>
      <c r="W1718" s="113"/>
      <c r="X1718" s="113"/>
      <c r="Y1718" s="113"/>
      <c r="Z1718" s="113"/>
      <c r="AD1718" s="113"/>
      <c r="AE1718" s="113"/>
      <c r="AF1718" s="113"/>
      <c r="AG1718" s="113"/>
      <c r="AH1718" s="113"/>
      <c r="AI1718" s="113"/>
      <c r="AJ1718" s="113"/>
      <c r="AK1718" s="113"/>
      <c r="AL1718" s="113"/>
      <c r="AM1718" s="113"/>
      <c r="AQ1718" s="113"/>
      <c r="AS1718" s="113"/>
      <c r="AT1718" s="113"/>
      <c r="AU1718" s="113"/>
      <c r="AV1718" s="113"/>
    </row>
    <row r="1719" spans="4:48">
      <c r="D1719" s="113"/>
      <c r="E1719" s="113"/>
      <c r="F1719" s="113"/>
      <c r="G1719" s="113"/>
      <c r="H1719" s="113"/>
      <c r="I1719" s="113"/>
      <c r="J1719" s="113"/>
      <c r="K1719" s="113"/>
      <c r="L1719" s="113"/>
      <c r="M1719" s="113"/>
      <c r="Q1719" s="113"/>
      <c r="R1719" s="113"/>
      <c r="S1719" s="113"/>
      <c r="T1719" s="113"/>
      <c r="U1719" s="113"/>
      <c r="V1719" s="113"/>
      <c r="W1719" s="113"/>
      <c r="X1719" s="113"/>
      <c r="Y1719" s="113"/>
      <c r="Z1719" s="113"/>
      <c r="AD1719" s="113"/>
      <c r="AE1719" s="113"/>
      <c r="AF1719" s="113"/>
      <c r="AG1719" s="113"/>
      <c r="AH1719" s="113"/>
      <c r="AI1719" s="113"/>
      <c r="AJ1719" s="113"/>
      <c r="AK1719" s="113"/>
      <c r="AL1719" s="113"/>
      <c r="AM1719" s="113"/>
      <c r="AQ1719" s="113"/>
      <c r="AS1719" s="113"/>
      <c r="AT1719" s="113"/>
      <c r="AU1719" s="113"/>
      <c r="AV1719" s="113"/>
    </row>
    <row r="1720" spans="4:48">
      <c r="D1720" s="113"/>
      <c r="E1720" s="113"/>
      <c r="F1720" s="113"/>
      <c r="G1720" s="113"/>
      <c r="H1720" s="113"/>
      <c r="I1720" s="113"/>
      <c r="J1720" s="113"/>
      <c r="K1720" s="113"/>
      <c r="L1720" s="113"/>
      <c r="M1720" s="113"/>
      <c r="Q1720" s="113"/>
      <c r="R1720" s="113"/>
      <c r="S1720" s="113"/>
      <c r="T1720" s="113"/>
      <c r="U1720" s="113"/>
      <c r="V1720" s="113"/>
      <c r="W1720" s="113"/>
      <c r="X1720" s="113"/>
      <c r="Y1720" s="113"/>
      <c r="Z1720" s="113"/>
      <c r="AD1720" s="113"/>
      <c r="AE1720" s="113"/>
      <c r="AF1720" s="113"/>
      <c r="AG1720" s="113"/>
      <c r="AH1720" s="113"/>
      <c r="AI1720" s="113"/>
      <c r="AJ1720" s="113"/>
      <c r="AK1720" s="113"/>
      <c r="AL1720" s="113"/>
      <c r="AM1720" s="113"/>
      <c r="AQ1720" s="113"/>
      <c r="AS1720" s="113"/>
      <c r="AT1720" s="113"/>
      <c r="AU1720" s="113"/>
      <c r="AV1720" s="113"/>
    </row>
    <row r="1721" spans="4:48">
      <c r="D1721" s="113"/>
      <c r="E1721" s="113"/>
      <c r="F1721" s="113"/>
      <c r="G1721" s="113"/>
      <c r="H1721" s="113"/>
      <c r="I1721" s="113"/>
      <c r="J1721" s="113"/>
      <c r="K1721" s="113"/>
      <c r="L1721" s="113"/>
      <c r="M1721" s="113"/>
      <c r="Q1721" s="113"/>
      <c r="R1721" s="113"/>
      <c r="S1721" s="113"/>
      <c r="T1721" s="113"/>
      <c r="U1721" s="113"/>
      <c r="V1721" s="113"/>
      <c r="W1721" s="113"/>
      <c r="X1721" s="113"/>
      <c r="Y1721" s="113"/>
      <c r="Z1721" s="113"/>
      <c r="AD1721" s="113"/>
      <c r="AE1721" s="113"/>
      <c r="AF1721" s="113"/>
      <c r="AG1721" s="113"/>
      <c r="AH1721" s="113"/>
      <c r="AI1721" s="113"/>
      <c r="AJ1721" s="113"/>
      <c r="AK1721" s="113"/>
      <c r="AL1721" s="113"/>
      <c r="AM1721" s="113"/>
      <c r="AQ1721" s="113"/>
      <c r="AS1721" s="113"/>
      <c r="AT1721" s="113"/>
      <c r="AU1721" s="113"/>
      <c r="AV1721" s="113"/>
    </row>
    <row r="1722" spans="4:48">
      <c r="D1722" s="113"/>
      <c r="E1722" s="113"/>
      <c r="F1722" s="113"/>
      <c r="G1722" s="113"/>
      <c r="H1722" s="113"/>
      <c r="I1722" s="113"/>
      <c r="J1722" s="113"/>
      <c r="K1722" s="113"/>
      <c r="L1722" s="113"/>
      <c r="M1722" s="113"/>
      <c r="Q1722" s="113"/>
      <c r="R1722" s="113"/>
      <c r="S1722" s="113"/>
      <c r="T1722" s="113"/>
      <c r="U1722" s="113"/>
      <c r="V1722" s="113"/>
      <c r="W1722" s="113"/>
      <c r="X1722" s="113"/>
      <c r="Y1722" s="113"/>
      <c r="Z1722" s="113"/>
      <c r="AD1722" s="113"/>
      <c r="AE1722" s="113"/>
      <c r="AF1722" s="113"/>
      <c r="AG1722" s="113"/>
      <c r="AH1722" s="113"/>
      <c r="AI1722" s="113"/>
      <c r="AJ1722" s="113"/>
      <c r="AK1722" s="113"/>
      <c r="AL1722" s="113"/>
      <c r="AM1722" s="113"/>
      <c r="AQ1722" s="113"/>
      <c r="AS1722" s="113"/>
      <c r="AT1722" s="113"/>
      <c r="AU1722" s="113"/>
      <c r="AV1722" s="113"/>
    </row>
    <row r="1723" spans="4:48">
      <c r="D1723" s="113"/>
      <c r="E1723" s="113"/>
      <c r="F1723" s="113"/>
      <c r="G1723" s="113"/>
      <c r="H1723" s="113"/>
      <c r="I1723" s="113"/>
      <c r="J1723" s="113"/>
      <c r="K1723" s="113"/>
      <c r="L1723" s="113"/>
      <c r="M1723" s="113"/>
      <c r="Q1723" s="113"/>
      <c r="R1723" s="113"/>
      <c r="S1723" s="113"/>
      <c r="T1723" s="113"/>
      <c r="U1723" s="113"/>
      <c r="V1723" s="113"/>
      <c r="W1723" s="113"/>
      <c r="X1723" s="113"/>
      <c r="Y1723" s="113"/>
      <c r="Z1723" s="113"/>
      <c r="AD1723" s="113"/>
      <c r="AE1723" s="113"/>
      <c r="AF1723" s="113"/>
      <c r="AG1723" s="113"/>
      <c r="AH1723" s="113"/>
      <c r="AI1723" s="113"/>
      <c r="AJ1723" s="113"/>
      <c r="AK1723" s="113"/>
      <c r="AL1723" s="113"/>
      <c r="AM1723" s="113"/>
      <c r="AQ1723" s="113"/>
      <c r="AS1723" s="113"/>
      <c r="AT1723" s="113"/>
      <c r="AU1723" s="113"/>
      <c r="AV1723" s="113"/>
    </row>
    <row r="1724" spans="4:48">
      <c r="D1724" s="113"/>
      <c r="E1724" s="113"/>
      <c r="F1724" s="113"/>
      <c r="G1724" s="113"/>
      <c r="H1724" s="113"/>
      <c r="I1724" s="113"/>
      <c r="J1724" s="113"/>
      <c r="K1724" s="113"/>
      <c r="L1724" s="113"/>
      <c r="M1724" s="113"/>
      <c r="Q1724" s="113"/>
      <c r="R1724" s="113"/>
      <c r="S1724" s="113"/>
      <c r="T1724" s="113"/>
      <c r="U1724" s="113"/>
      <c r="V1724" s="113"/>
      <c r="W1724" s="113"/>
      <c r="X1724" s="113"/>
      <c r="Y1724" s="113"/>
      <c r="Z1724" s="113"/>
      <c r="AD1724" s="113"/>
      <c r="AE1724" s="113"/>
      <c r="AF1724" s="113"/>
      <c r="AG1724" s="113"/>
      <c r="AH1724" s="113"/>
      <c r="AI1724" s="113"/>
      <c r="AJ1724" s="113"/>
      <c r="AK1724" s="113"/>
      <c r="AL1724" s="113"/>
      <c r="AM1724" s="113"/>
      <c r="AQ1724" s="113"/>
      <c r="AS1724" s="113"/>
      <c r="AT1724" s="113"/>
      <c r="AU1724" s="113"/>
      <c r="AV1724" s="113"/>
    </row>
    <row r="1725" spans="4:48">
      <c r="D1725" s="113"/>
      <c r="E1725" s="113"/>
      <c r="F1725" s="113"/>
      <c r="G1725" s="113"/>
      <c r="H1725" s="113"/>
      <c r="I1725" s="113"/>
      <c r="J1725" s="113"/>
      <c r="K1725" s="113"/>
      <c r="L1725" s="113"/>
      <c r="M1725" s="113"/>
      <c r="Q1725" s="113"/>
      <c r="R1725" s="113"/>
      <c r="S1725" s="113"/>
      <c r="T1725" s="113"/>
      <c r="U1725" s="113"/>
      <c r="V1725" s="113"/>
      <c r="W1725" s="113"/>
      <c r="X1725" s="113"/>
      <c r="Y1725" s="113"/>
      <c r="Z1725" s="113"/>
      <c r="AD1725" s="113"/>
      <c r="AE1725" s="113"/>
      <c r="AF1725" s="113"/>
      <c r="AG1725" s="113"/>
      <c r="AH1725" s="113"/>
      <c r="AI1725" s="113"/>
      <c r="AJ1725" s="113"/>
      <c r="AK1725" s="113"/>
      <c r="AL1725" s="113"/>
      <c r="AM1725" s="113"/>
      <c r="AQ1725" s="113"/>
      <c r="AS1725" s="113"/>
      <c r="AT1725" s="113"/>
      <c r="AU1725" s="113"/>
      <c r="AV1725" s="113"/>
    </row>
    <row r="1726" spans="4:48">
      <c r="D1726" s="113"/>
      <c r="E1726" s="113"/>
      <c r="F1726" s="113"/>
      <c r="G1726" s="113"/>
      <c r="H1726" s="113"/>
      <c r="I1726" s="113"/>
      <c r="J1726" s="113"/>
      <c r="K1726" s="113"/>
      <c r="L1726" s="113"/>
      <c r="M1726" s="113"/>
      <c r="Q1726" s="113"/>
      <c r="R1726" s="113"/>
      <c r="S1726" s="113"/>
      <c r="T1726" s="113"/>
      <c r="U1726" s="113"/>
      <c r="V1726" s="113"/>
      <c r="W1726" s="113"/>
      <c r="X1726" s="113"/>
      <c r="Y1726" s="113"/>
      <c r="Z1726" s="113"/>
      <c r="AD1726" s="113"/>
      <c r="AE1726" s="113"/>
      <c r="AF1726" s="113"/>
      <c r="AG1726" s="113"/>
      <c r="AH1726" s="113"/>
      <c r="AI1726" s="113"/>
      <c r="AJ1726" s="113"/>
      <c r="AK1726" s="113"/>
      <c r="AL1726" s="113"/>
      <c r="AM1726" s="113"/>
      <c r="AQ1726" s="113"/>
      <c r="AS1726" s="113"/>
      <c r="AT1726" s="113"/>
      <c r="AU1726" s="113"/>
      <c r="AV1726" s="113"/>
    </row>
    <row r="1727" spans="4:48">
      <c r="D1727" s="113"/>
      <c r="E1727" s="113"/>
      <c r="F1727" s="113"/>
      <c r="G1727" s="113"/>
      <c r="H1727" s="113"/>
      <c r="I1727" s="113"/>
      <c r="J1727" s="113"/>
      <c r="K1727" s="113"/>
      <c r="L1727" s="113"/>
      <c r="M1727" s="113"/>
      <c r="Q1727" s="113"/>
      <c r="R1727" s="113"/>
      <c r="S1727" s="113"/>
      <c r="T1727" s="113"/>
      <c r="U1727" s="113"/>
      <c r="V1727" s="113"/>
      <c r="W1727" s="113"/>
      <c r="X1727" s="113"/>
      <c r="Y1727" s="113"/>
      <c r="Z1727" s="113"/>
      <c r="AD1727" s="113"/>
      <c r="AE1727" s="113"/>
      <c r="AF1727" s="113"/>
      <c r="AG1727" s="113"/>
      <c r="AH1727" s="113"/>
      <c r="AI1727" s="113"/>
      <c r="AJ1727" s="113"/>
      <c r="AK1727" s="113"/>
      <c r="AL1727" s="113"/>
      <c r="AM1727" s="113"/>
      <c r="AQ1727" s="113"/>
      <c r="AS1727" s="113"/>
      <c r="AT1727" s="113"/>
      <c r="AU1727" s="113"/>
      <c r="AV1727" s="113"/>
    </row>
    <row r="1728" spans="4:48">
      <c r="D1728" s="113"/>
      <c r="E1728" s="113"/>
      <c r="F1728" s="113"/>
      <c r="G1728" s="113"/>
      <c r="H1728" s="113"/>
      <c r="I1728" s="113"/>
      <c r="J1728" s="113"/>
      <c r="K1728" s="113"/>
      <c r="L1728" s="113"/>
      <c r="M1728" s="113"/>
      <c r="Q1728" s="113"/>
      <c r="R1728" s="113"/>
      <c r="S1728" s="113"/>
      <c r="T1728" s="113"/>
      <c r="U1728" s="113"/>
      <c r="V1728" s="113"/>
      <c r="W1728" s="113"/>
      <c r="X1728" s="113"/>
      <c r="Y1728" s="113"/>
      <c r="Z1728" s="113"/>
      <c r="AD1728" s="113"/>
      <c r="AE1728" s="113"/>
      <c r="AF1728" s="113"/>
      <c r="AG1728" s="113"/>
      <c r="AH1728" s="113"/>
      <c r="AI1728" s="113"/>
      <c r="AJ1728" s="113"/>
      <c r="AK1728" s="113"/>
      <c r="AL1728" s="113"/>
      <c r="AM1728" s="113"/>
      <c r="AQ1728" s="113"/>
      <c r="AS1728" s="113"/>
      <c r="AT1728" s="113"/>
      <c r="AU1728" s="113"/>
      <c r="AV1728" s="113"/>
    </row>
    <row r="1729" spans="4:48">
      <c r="D1729" s="113"/>
      <c r="E1729" s="113"/>
      <c r="F1729" s="113"/>
      <c r="G1729" s="113"/>
      <c r="H1729" s="113"/>
      <c r="I1729" s="113"/>
      <c r="J1729" s="113"/>
      <c r="K1729" s="113"/>
      <c r="L1729" s="113"/>
      <c r="M1729" s="113"/>
      <c r="Q1729" s="113"/>
      <c r="R1729" s="113"/>
      <c r="S1729" s="113"/>
      <c r="T1729" s="113"/>
      <c r="U1729" s="113"/>
      <c r="V1729" s="113"/>
      <c r="W1729" s="113"/>
      <c r="X1729" s="113"/>
      <c r="Y1729" s="113"/>
      <c r="Z1729" s="113"/>
      <c r="AD1729" s="113"/>
      <c r="AE1729" s="113"/>
      <c r="AF1729" s="113"/>
      <c r="AG1729" s="113"/>
      <c r="AH1729" s="113"/>
      <c r="AI1729" s="113"/>
      <c r="AJ1729" s="113"/>
      <c r="AK1729" s="113"/>
      <c r="AL1729" s="113"/>
      <c r="AM1729" s="113"/>
      <c r="AQ1729" s="113"/>
      <c r="AS1729" s="113"/>
      <c r="AT1729" s="113"/>
      <c r="AU1729" s="113"/>
      <c r="AV1729" s="113"/>
    </row>
    <row r="1730" spans="4:48">
      <c r="D1730" s="113"/>
      <c r="E1730" s="113"/>
      <c r="F1730" s="113"/>
      <c r="G1730" s="113"/>
      <c r="H1730" s="113"/>
      <c r="I1730" s="113"/>
      <c r="J1730" s="113"/>
      <c r="K1730" s="113"/>
      <c r="L1730" s="113"/>
      <c r="M1730" s="113"/>
      <c r="Q1730" s="113"/>
      <c r="R1730" s="113"/>
      <c r="S1730" s="113"/>
      <c r="T1730" s="113"/>
      <c r="U1730" s="113"/>
      <c r="V1730" s="113"/>
      <c r="W1730" s="113"/>
      <c r="X1730" s="113"/>
      <c r="Y1730" s="113"/>
      <c r="Z1730" s="113"/>
      <c r="AD1730" s="113"/>
      <c r="AE1730" s="113"/>
      <c r="AF1730" s="113"/>
      <c r="AG1730" s="113"/>
      <c r="AH1730" s="113"/>
      <c r="AI1730" s="113"/>
      <c r="AJ1730" s="113"/>
      <c r="AK1730" s="113"/>
      <c r="AL1730" s="113"/>
      <c r="AM1730" s="113"/>
      <c r="AQ1730" s="113"/>
      <c r="AS1730" s="113"/>
      <c r="AT1730" s="113"/>
      <c r="AU1730" s="113"/>
      <c r="AV1730" s="113"/>
    </row>
    <row r="1731" spans="4:48">
      <c r="D1731" s="113"/>
      <c r="E1731" s="113"/>
      <c r="F1731" s="113"/>
      <c r="G1731" s="113"/>
      <c r="H1731" s="113"/>
      <c r="I1731" s="113"/>
      <c r="J1731" s="113"/>
      <c r="K1731" s="113"/>
      <c r="L1731" s="113"/>
      <c r="M1731" s="113"/>
      <c r="Q1731" s="113"/>
      <c r="R1731" s="113"/>
      <c r="S1731" s="113"/>
      <c r="T1731" s="113"/>
      <c r="U1731" s="113"/>
      <c r="V1731" s="113"/>
      <c r="W1731" s="113"/>
      <c r="X1731" s="113"/>
      <c r="Y1731" s="113"/>
      <c r="Z1731" s="113"/>
      <c r="AD1731" s="113"/>
      <c r="AE1731" s="113"/>
      <c r="AF1731" s="113"/>
      <c r="AG1731" s="113"/>
      <c r="AH1731" s="113"/>
      <c r="AI1731" s="113"/>
      <c r="AJ1731" s="113"/>
      <c r="AK1731" s="113"/>
      <c r="AL1731" s="113"/>
      <c r="AM1731" s="113"/>
      <c r="AQ1731" s="113"/>
      <c r="AS1731" s="113"/>
      <c r="AT1731" s="113"/>
      <c r="AU1731" s="113"/>
      <c r="AV1731" s="113"/>
    </row>
    <row r="1732" spans="4:48">
      <c r="D1732" s="113"/>
      <c r="E1732" s="113"/>
      <c r="F1732" s="113"/>
      <c r="G1732" s="113"/>
      <c r="H1732" s="113"/>
      <c r="I1732" s="113"/>
      <c r="J1732" s="113"/>
      <c r="K1732" s="113"/>
      <c r="L1732" s="113"/>
      <c r="M1732" s="113"/>
      <c r="Q1732" s="113"/>
      <c r="R1732" s="113"/>
      <c r="S1732" s="113"/>
      <c r="T1732" s="113"/>
      <c r="U1732" s="113"/>
      <c r="V1732" s="113"/>
      <c r="W1732" s="113"/>
      <c r="X1732" s="113"/>
      <c r="Y1732" s="113"/>
      <c r="Z1732" s="113"/>
      <c r="AD1732" s="113"/>
      <c r="AE1732" s="113"/>
      <c r="AF1732" s="113"/>
      <c r="AG1732" s="113"/>
      <c r="AH1732" s="113"/>
      <c r="AI1732" s="113"/>
      <c r="AJ1732" s="113"/>
      <c r="AK1732" s="113"/>
      <c r="AL1732" s="113"/>
      <c r="AM1732" s="113"/>
      <c r="AQ1732" s="113"/>
      <c r="AS1732" s="113"/>
      <c r="AT1732" s="113"/>
      <c r="AU1732" s="113"/>
      <c r="AV1732" s="113"/>
    </row>
    <row r="1733" spans="4:48">
      <c r="D1733" s="113"/>
      <c r="E1733" s="113"/>
      <c r="F1733" s="113"/>
      <c r="G1733" s="113"/>
      <c r="H1733" s="113"/>
      <c r="I1733" s="113"/>
      <c r="J1733" s="113"/>
      <c r="K1733" s="113"/>
      <c r="L1733" s="113"/>
      <c r="M1733" s="113"/>
      <c r="Q1733" s="113"/>
      <c r="R1733" s="113"/>
      <c r="S1733" s="113"/>
      <c r="T1733" s="113"/>
      <c r="U1733" s="113"/>
      <c r="V1733" s="113"/>
      <c r="W1733" s="113"/>
      <c r="X1733" s="113"/>
      <c r="Y1733" s="113"/>
      <c r="Z1733" s="113"/>
      <c r="AD1733" s="113"/>
      <c r="AE1733" s="113"/>
      <c r="AF1733" s="113"/>
      <c r="AG1733" s="113"/>
      <c r="AH1733" s="113"/>
      <c r="AI1733" s="113"/>
      <c r="AJ1733" s="113"/>
      <c r="AK1733" s="113"/>
      <c r="AL1733" s="113"/>
      <c r="AM1733" s="113"/>
      <c r="AQ1733" s="113"/>
      <c r="AS1733" s="113"/>
      <c r="AT1733" s="113"/>
      <c r="AU1733" s="113"/>
      <c r="AV1733" s="113"/>
    </row>
    <row r="1734" spans="4:48">
      <c r="D1734" s="113"/>
      <c r="E1734" s="113"/>
      <c r="F1734" s="113"/>
      <c r="G1734" s="113"/>
      <c r="H1734" s="113"/>
      <c r="I1734" s="113"/>
      <c r="J1734" s="113"/>
      <c r="K1734" s="113"/>
      <c r="L1734" s="113"/>
      <c r="M1734" s="113"/>
      <c r="Q1734" s="113"/>
      <c r="R1734" s="113"/>
      <c r="S1734" s="113"/>
      <c r="T1734" s="113"/>
      <c r="U1734" s="113"/>
      <c r="V1734" s="113"/>
      <c r="W1734" s="113"/>
      <c r="X1734" s="113"/>
      <c r="Y1734" s="113"/>
      <c r="Z1734" s="113"/>
      <c r="AD1734" s="113"/>
      <c r="AE1734" s="113"/>
      <c r="AF1734" s="113"/>
      <c r="AG1734" s="113"/>
      <c r="AH1734" s="113"/>
      <c r="AI1734" s="113"/>
      <c r="AJ1734" s="113"/>
      <c r="AK1734" s="113"/>
      <c r="AL1734" s="113"/>
      <c r="AM1734" s="113"/>
      <c r="AQ1734" s="113"/>
      <c r="AS1734" s="113"/>
      <c r="AT1734" s="113"/>
      <c r="AU1734" s="113"/>
      <c r="AV1734" s="113"/>
    </row>
    <row r="1735" spans="4:48">
      <c r="D1735" s="113"/>
      <c r="E1735" s="113"/>
      <c r="F1735" s="113"/>
      <c r="G1735" s="113"/>
      <c r="H1735" s="113"/>
      <c r="I1735" s="113"/>
      <c r="J1735" s="113"/>
      <c r="K1735" s="113"/>
      <c r="L1735" s="113"/>
      <c r="M1735" s="113"/>
      <c r="Q1735" s="113"/>
      <c r="R1735" s="113"/>
      <c r="S1735" s="113"/>
      <c r="T1735" s="113"/>
      <c r="U1735" s="113"/>
      <c r="V1735" s="113"/>
      <c r="W1735" s="113"/>
      <c r="X1735" s="113"/>
      <c r="Y1735" s="113"/>
      <c r="Z1735" s="113"/>
      <c r="AD1735" s="113"/>
      <c r="AE1735" s="113"/>
      <c r="AF1735" s="113"/>
      <c r="AG1735" s="113"/>
      <c r="AH1735" s="113"/>
      <c r="AI1735" s="113"/>
      <c r="AJ1735" s="113"/>
      <c r="AK1735" s="113"/>
      <c r="AL1735" s="113"/>
      <c r="AM1735" s="113"/>
      <c r="AQ1735" s="113"/>
      <c r="AS1735" s="113"/>
      <c r="AT1735" s="113"/>
      <c r="AU1735" s="113"/>
      <c r="AV1735" s="113"/>
    </row>
    <row r="1736" spans="4:48">
      <c r="D1736" s="113"/>
      <c r="E1736" s="113"/>
      <c r="F1736" s="113"/>
      <c r="G1736" s="113"/>
      <c r="H1736" s="113"/>
      <c r="I1736" s="113"/>
      <c r="J1736" s="113"/>
      <c r="K1736" s="113"/>
      <c r="L1736" s="113"/>
      <c r="M1736" s="113"/>
      <c r="Q1736" s="113"/>
      <c r="R1736" s="113"/>
      <c r="S1736" s="113"/>
      <c r="T1736" s="113"/>
      <c r="U1736" s="113"/>
      <c r="V1736" s="113"/>
      <c r="W1736" s="113"/>
      <c r="X1736" s="113"/>
      <c r="Y1736" s="113"/>
      <c r="Z1736" s="113"/>
      <c r="AD1736" s="113"/>
      <c r="AE1736" s="113"/>
      <c r="AF1736" s="113"/>
      <c r="AG1736" s="113"/>
      <c r="AH1736" s="113"/>
      <c r="AI1736" s="113"/>
      <c r="AJ1736" s="113"/>
      <c r="AK1736" s="113"/>
      <c r="AL1736" s="113"/>
      <c r="AM1736" s="113"/>
      <c r="AQ1736" s="113"/>
      <c r="AS1736" s="113"/>
      <c r="AT1736" s="113"/>
      <c r="AU1736" s="113"/>
      <c r="AV1736" s="113"/>
    </row>
    <row r="1737" spans="4:48">
      <c r="D1737" s="113"/>
      <c r="E1737" s="113"/>
      <c r="F1737" s="113"/>
      <c r="G1737" s="113"/>
      <c r="H1737" s="113"/>
      <c r="I1737" s="113"/>
      <c r="J1737" s="113"/>
      <c r="K1737" s="113"/>
      <c r="L1737" s="113"/>
      <c r="M1737" s="113"/>
      <c r="Q1737" s="113"/>
      <c r="R1737" s="113"/>
      <c r="S1737" s="113"/>
      <c r="T1737" s="113"/>
      <c r="U1737" s="113"/>
      <c r="V1737" s="113"/>
      <c r="W1737" s="113"/>
      <c r="X1737" s="113"/>
      <c r="Y1737" s="113"/>
      <c r="Z1737" s="113"/>
      <c r="AD1737" s="113"/>
      <c r="AE1737" s="113"/>
      <c r="AF1737" s="113"/>
      <c r="AG1737" s="113"/>
      <c r="AH1737" s="113"/>
      <c r="AI1737" s="113"/>
      <c r="AJ1737" s="113"/>
      <c r="AK1737" s="113"/>
      <c r="AL1737" s="113"/>
      <c r="AM1737" s="113"/>
      <c r="AQ1737" s="113"/>
      <c r="AS1737" s="113"/>
      <c r="AT1737" s="113"/>
      <c r="AU1737" s="113"/>
      <c r="AV1737" s="113"/>
    </row>
    <row r="1738" spans="4:48">
      <c r="D1738" s="113"/>
      <c r="E1738" s="113"/>
      <c r="F1738" s="113"/>
      <c r="G1738" s="113"/>
      <c r="H1738" s="113"/>
      <c r="I1738" s="113"/>
      <c r="J1738" s="113"/>
      <c r="K1738" s="113"/>
      <c r="L1738" s="113"/>
      <c r="M1738" s="113"/>
      <c r="Q1738" s="113"/>
      <c r="R1738" s="113"/>
      <c r="S1738" s="113"/>
      <c r="T1738" s="113"/>
      <c r="U1738" s="113"/>
      <c r="V1738" s="113"/>
      <c r="W1738" s="113"/>
      <c r="X1738" s="113"/>
      <c r="Y1738" s="113"/>
      <c r="Z1738" s="113"/>
      <c r="AD1738" s="113"/>
      <c r="AE1738" s="113"/>
      <c r="AF1738" s="113"/>
      <c r="AG1738" s="113"/>
      <c r="AH1738" s="113"/>
      <c r="AI1738" s="113"/>
      <c r="AJ1738" s="113"/>
      <c r="AK1738" s="113"/>
      <c r="AL1738" s="113"/>
      <c r="AM1738" s="113"/>
      <c r="AQ1738" s="113"/>
      <c r="AS1738" s="113"/>
      <c r="AT1738" s="113"/>
      <c r="AU1738" s="113"/>
      <c r="AV1738" s="113"/>
    </row>
    <row r="1739" spans="4:48">
      <c r="D1739" s="113"/>
      <c r="E1739" s="113"/>
      <c r="F1739" s="113"/>
      <c r="G1739" s="113"/>
      <c r="H1739" s="113"/>
      <c r="I1739" s="113"/>
      <c r="J1739" s="113"/>
      <c r="K1739" s="113"/>
      <c r="L1739" s="113"/>
      <c r="M1739" s="113"/>
      <c r="Q1739" s="113"/>
      <c r="R1739" s="113"/>
      <c r="S1739" s="113"/>
      <c r="T1739" s="113"/>
      <c r="U1739" s="113"/>
      <c r="V1739" s="113"/>
      <c r="W1739" s="113"/>
      <c r="X1739" s="113"/>
      <c r="Y1739" s="113"/>
      <c r="Z1739" s="113"/>
      <c r="AD1739" s="113"/>
      <c r="AE1739" s="113"/>
      <c r="AF1739" s="113"/>
      <c r="AG1739" s="113"/>
      <c r="AH1739" s="113"/>
      <c r="AI1739" s="113"/>
      <c r="AJ1739" s="113"/>
      <c r="AK1739" s="113"/>
      <c r="AL1739" s="113"/>
      <c r="AM1739" s="113"/>
      <c r="AQ1739" s="113"/>
      <c r="AS1739" s="113"/>
      <c r="AT1739" s="113"/>
      <c r="AU1739" s="113"/>
      <c r="AV1739" s="113"/>
    </row>
    <row r="1740" spans="4:48">
      <c r="D1740" s="113"/>
      <c r="E1740" s="113"/>
      <c r="F1740" s="113"/>
      <c r="G1740" s="113"/>
      <c r="H1740" s="113"/>
      <c r="I1740" s="113"/>
      <c r="J1740" s="113"/>
      <c r="K1740" s="113"/>
      <c r="L1740" s="113"/>
      <c r="M1740" s="113"/>
      <c r="Q1740" s="113"/>
      <c r="R1740" s="113"/>
      <c r="S1740" s="113"/>
      <c r="T1740" s="113"/>
      <c r="U1740" s="113"/>
      <c r="V1740" s="113"/>
      <c r="W1740" s="113"/>
      <c r="X1740" s="113"/>
      <c r="Y1740" s="113"/>
      <c r="Z1740" s="113"/>
      <c r="AD1740" s="113"/>
      <c r="AE1740" s="113"/>
      <c r="AF1740" s="113"/>
      <c r="AG1740" s="113"/>
      <c r="AH1740" s="113"/>
      <c r="AI1740" s="113"/>
      <c r="AJ1740" s="113"/>
      <c r="AK1740" s="113"/>
      <c r="AL1740" s="113"/>
      <c r="AM1740" s="113"/>
      <c r="AQ1740" s="113"/>
      <c r="AS1740" s="113"/>
      <c r="AT1740" s="113"/>
      <c r="AU1740" s="113"/>
      <c r="AV1740" s="113"/>
    </row>
    <row r="1741" spans="4:48">
      <c r="D1741" s="113"/>
      <c r="E1741" s="113"/>
      <c r="F1741" s="113"/>
      <c r="G1741" s="113"/>
      <c r="H1741" s="113"/>
      <c r="I1741" s="113"/>
      <c r="J1741" s="113"/>
      <c r="K1741" s="113"/>
      <c r="L1741" s="113"/>
      <c r="M1741" s="113"/>
      <c r="Q1741" s="113"/>
      <c r="R1741" s="113"/>
      <c r="S1741" s="113"/>
      <c r="T1741" s="113"/>
      <c r="U1741" s="113"/>
      <c r="V1741" s="113"/>
      <c r="W1741" s="113"/>
      <c r="X1741" s="113"/>
      <c r="Y1741" s="113"/>
      <c r="Z1741" s="113"/>
      <c r="AD1741" s="113"/>
      <c r="AE1741" s="113"/>
      <c r="AF1741" s="113"/>
      <c r="AG1741" s="113"/>
      <c r="AH1741" s="113"/>
      <c r="AI1741" s="113"/>
      <c r="AJ1741" s="113"/>
      <c r="AK1741" s="113"/>
      <c r="AL1741" s="113"/>
      <c r="AM1741" s="113"/>
      <c r="AQ1741" s="113"/>
      <c r="AS1741" s="113"/>
      <c r="AT1741" s="113"/>
      <c r="AU1741" s="113"/>
      <c r="AV1741" s="113"/>
    </row>
    <row r="1742" spans="4:48">
      <c r="D1742" s="113"/>
      <c r="E1742" s="113"/>
      <c r="F1742" s="113"/>
      <c r="G1742" s="113"/>
      <c r="H1742" s="113"/>
      <c r="I1742" s="113"/>
      <c r="J1742" s="113"/>
      <c r="K1742" s="113"/>
      <c r="L1742" s="113"/>
      <c r="M1742" s="113"/>
      <c r="Q1742" s="113"/>
      <c r="R1742" s="113"/>
      <c r="S1742" s="113"/>
      <c r="T1742" s="113"/>
      <c r="U1742" s="113"/>
      <c r="V1742" s="113"/>
      <c r="W1742" s="113"/>
      <c r="X1742" s="113"/>
      <c r="Y1742" s="113"/>
      <c r="Z1742" s="113"/>
      <c r="AD1742" s="113"/>
      <c r="AE1742" s="113"/>
      <c r="AF1742" s="113"/>
      <c r="AG1742" s="113"/>
      <c r="AH1742" s="113"/>
      <c r="AI1742" s="113"/>
      <c r="AJ1742" s="113"/>
      <c r="AK1742" s="113"/>
      <c r="AL1742" s="113"/>
      <c r="AM1742" s="113"/>
      <c r="AQ1742" s="113"/>
      <c r="AS1742" s="113"/>
      <c r="AT1742" s="113"/>
      <c r="AU1742" s="113"/>
      <c r="AV1742" s="113"/>
    </row>
    <row r="1743" spans="4:48">
      <c r="D1743" s="113"/>
      <c r="E1743" s="113"/>
      <c r="F1743" s="113"/>
      <c r="G1743" s="113"/>
      <c r="H1743" s="113"/>
      <c r="I1743" s="113"/>
      <c r="J1743" s="113"/>
      <c r="K1743" s="113"/>
      <c r="L1743" s="113"/>
      <c r="M1743" s="113"/>
      <c r="Q1743" s="113"/>
      <c r="R1743" s="113"/>
      <c r="S1743" s="113"/>
      <c r="T1743" s="113"/>
      <c r="U1743" s="113"/>
      <c r="V1743" s="113"/>
      <c r="W1743" s="113"/>
      <c r="X1743" s="113"/>
      <c r="Y1743" s="113"/>
      <c r="Z1743" s="113"/>
      <c r="AD1743" s="113"/>
      <c r="AE1743" s="113"/>
      <c r="AF1743" s="113"/>
      <c r="AG1743" s="113"/>
      <c r="AH1743" s="113"/>
      <c r="AI1743" s="113"/>
      <c r="AJ1743" s="113"/>
      <c r="AK1743" s="113"/>
      <c r="AL1743" s="113"/>
      <c r="AM1743" s="113"/>
      <c r="AQ1743" s="113"/>
      <c r="AS1743" s="113"/>
      <c r="AT1743" s="113"/>
      <c r="AU1743" s="113"/>
      <c r="AV1743" s="113"/>
    </row>
    <row r="1744" spans="4:48">
      <c r="D1744" s="113"/>
      <c r="E1744" s="113"/>
      <c r="F1744" s="113"/>
      <c r="G1744" s="113"/>
      <c r="H1744" s="113"/>
      <c r="I1744" s="113"/>
      <c r="J1744" s="113"/>
      <c r="K1744" s="113"/>
      <c r="L1744" s="113"/>
      <c r="M1744" s="113"/>
      <c r="Q1744" s="113"/>
      <c r="R1744" s="113"/>
      <c r="S1744" s="113"/>
      <c r="T1744" s="113"/>
      <c r="U1744" s="113"/>
      <c r="V1744" s="113"/>
      <c r="W1744" s="113"/>
      <c r="X1744" s="113"/>
      <c r="Y1744" s="113"/>
      <c r="Z1744" s="113"/>
      <c r="AD1744" s="113"/>
      <c r="AE1744" s="113"/>
      <c r="AF1744" s="113"/>
      <c r="AG1744" s="113"/>
      <c r="AH1744" s="113"/>
      <c r="AI1744" s="113"/>
      <c r="AJ1744" s="113"/>
      <c r="AK1744" s="113"/>
      <c r="AL1744" s="113"/>
      <c r="AM1744" s="113"/>
      <c r="AQ1744" s="113"/>
      <c r="AS1744" s="113"/>
      <c r="AT1744" s="113"/>
      <c r="AU1744" s="113"/>
      <c r="AV1744" s="113"/>
    </row>
    <row r="1745" spans="4:48">
      <c r="D1745" s="113"/>
      <c r="E1745" s="113"/>
      <c r="F1745" s="113"/>
      <c r="G1745" s="113"/>
      <c r="H1745" s="113"/>
      <c r="I1745" s="113"/>
      <c r="J1745" s="113"/>
      <c r="K1745" s="113"/>
      <c r="L1745" s="113"/>
      <c r="M1745" s="113"/>
      <c r="Q1745" s="113"/>
      <c r="R1745" s="113"/>
      <c r="S1745" s="113"/>
      <c r="T1745" s="113"/>
      <c r="U1745" s="113"/>
      <c r="V1745" s="113"/>
      <c r="W1745" s="113"/>
      <c r="X1745" s="113"/>
      <c r="Y1745" s="113"/>
      <c r="Z1745" s="113"/>
      <c r="AD1745" s="113"/>
      <c r="AE1745" s="113"/>
      <c r="AF1745" s="113"/>
      <c r="AG1745" s="113"/>
      <c r="AH1745" s="113"/>
      <c r="AI1745" s="113"/>
      <c r="AJ1745" s="113"/>
      <c r="AK1745" s="113"/>
      <c r="AL1745" s="113"/>
      <c r="AM1745" s="113"/>
      <c r="AQ1745" s="113"/>
      <c r="AS1745" s="113"/>
      <c r="AT1745" s="113"/>
      <c r="AU1745" s="113"/>
      <c r="AV1745" s="113"/>
    </row>
    <row r="1746" spans="4:48">
      <c r="D1746" s="113"/>
      <c r="E1746" s="113"/>
      <c r="F1746" s="113"/>
      <c r="G1746" s="113"/>
      <c r="H1746" s="113"/>
      <c r="I1746" s="113"/>
      <c r="J1746" s="113"/>
      <c r="K1746" s="113"/>
      <c r="L1746" s="113"/>
      <c r="M1746" s="113"/>
      <c r="Q1746" s="113"/>
      <c r="R1746" s="113"/>
      <c r="S1746" s="113"/>
      <c r="T1746" s="113"/>
      <c r="U1746" s="113"/>
      <c r="V1746" s="113"/>
      <c r="W1746" s="113"/>
      <c r="X1746" s="113"/>
      <c r="Y1746" s="113"/>
      <c r="Z1746" s="113"/>
      <c r="AD1746" s="113"/>
      <c r="AE1746" s="113"/>
      <c r="AF1746" s="113"/>
      <c r="AG1746" s="113"/>
      <c r="AH1746" s="113"/>
      <c r="AI1746" s="113"/>
      <c r="AJ1746" s="113"/>
      <c r="AK1746" s="113"/>
      <c r="AL1746" s="113"/>
      <c r="AM1746" s="113"/>
      <c r="AQ1746" s="113"/>
      <c r="AS1746" s="113"/>
      <c r="AT1746" s="113"/>
      <c r="AU1746" s="113"/>
      <c r="AV1746" s="113"/>
    </row>
    <row r="1747" spans="4:48">
      <c r="D1747" s="113"/>
      <c r="E1747" s="113"/>
      <c r="F1747" s="113"/>
      <c r="G1747" s="113"/>
      <c r="H1747" s="113"/>
      <c r="I1747" s="113"/>
      <c r="J1747" s="113"/>
      <c r="K1747" s="113"/>
      <c r="L1747" s="113"/>
      <c r="M1747" s="113"/>
      <c r="Q1747" s="113"/>
      <c r="R1747" s="113"/>
      <c r="S1747" s="113"/>
      <c r="T1747" s="113"/>
      <c r="U1747" s="113"/>
      <c r="V1747" s="113"/>
      <c r="W1747" s="113"/>
      <c r="X1747" s="113"/>
      <c r="Y1747" s="113"/>
      <c r="Z1747" s="113"/>
      <c r="AD1747" s="113"/>
      <c r="AE1747" s="113"/>
      <c r="AF1747" s="113"/>
      <c r="AG1747" s="113"/>
      <c r="AH1747" s="113"/>
      <c r="AI1747" s="113"/>
      <c r="AJ1747" s="113"/>
      <c r="AK1747" s="113"/>
      <c r="AL1747" s="113"/>
      <c r="AM1747" s="113"/>
      <c r="AQ1747" s="113"/>
      <c r="AS1747" s="113"/>
      <c r="AT1747" s="113"/>
      <c r="AU1747" s="113"/>
      <c r="AV1747" s="113"/>
    </row>
    <row r="1748" spans="4:48">
      <c r="D1748" s="113"/>
      <c r="E1748" s="113"/>
      <c r="F1748" s="113"/>
      <c r="G1748" s="113"/>
      <c r="H1748" s="113"/>
      <c r="I1748" s="113"/>
      <c r="J1748" s="113"/>
      <c r="K1748" s="113"/>
      <c r="L1748" s="113"/>
      <c r="M1748" s="113"/>
      <c r="Q1748" s="113"/>
      <c r="R1748" s="113"/>
      <c r="S1748" s="113"/>
      <c r="T1748" s="113"/>
      <c r="U1748" s="113"/>
      <c r="V1748" s="113"/>
      <c r="W1748" s="113"/>
      <c r="X1748" s="113"/>
      <c r="Y1748" s="113"/>
      <c r="Z1748" s="113"/>
      <c r="AD1748" s="113"/>
      <c r="AE1748" s="113"/>
      <c r="AF1748" s="113"/>
      <c r="AG1748" s="113"/>
      <c r="AH1748" s="113"/>
      <c r="AI1748" s="113"/>
      <c r="AJ1748" s="113"/>
      <c r="AK1748" s="113"/>
      <c r="AL1748" s="113"/>
      <c r="AM1748" s="113"/>
      <c r="AQ1748" s="113"/>
      <c r="AS1748" s="113"/>
      <c r="AT1748" s="113"/>
      <c r="AU1748" s="113"/>
      <c r="AV1748" s="113"/>
    </row>
    <row r="1749" spans="4:48">
      <c r="D1749" s="113"/>
      <c r="E1749" s="113"/>
      <c r="F1749" s="113"/>
      <c r="G1749" s="113"/>
      <c r="H1749" s="113"/>
      <c r="I1749" s="113"/>
      <c r="J1749" s="113"/>
      <c r="K1749" s="113"/>
      <c r="L1749" s="113"/>
      <c r="M1749" s="113"/>
      <c r="Q1749" s="113"/>
      <c r="R1749" s="113"/>
      <c r="S1749" s="113"/>
      <c r="T1749" s="113"/>
      <c r="U1749" s="113"/>
      <c r="V1749" s="113"/>
      <c r="W1749" s="113"/>
      <c r="X1749" s="113"/>
      <c r="Y1749" s="113"/>
      <c r="Z1749" s="113"/>
      <c r="AD1749" s="113"/>
      <c r="AE1749" s="113"/>
      <c r="AF1749" s="113"/>
      <c r="AG1749" s="113"/>
      <c r="AH1749" s="113"/>
      <c r="AI1749" s="113"/>
      <c r="AJ1749" s="113"/>
      <c r="AK1749" s="113"/>
      <c r="AL1749" s="113"/>
      <c r="AM1749" s="113"/>
      <c r="AQ1749" s="113"/>
      <c r="AS1749" s="113"/>
      <c r="AT1749" s="113"/>
      <c r="AU1749" s="113"/>
      <c r="AV1749" s="113"/>
    </row>
    <row r="1750" spans="4:48">
      <c r="D1750" s="113"/>
      <c r="E1750" s="113"/>
      <c r="F1750" s="113"/>
      <c r="G1750" s="113"/>
      <c r="H1750" s="113"/>
      <c r="I1750" s="113"/>
      <c r="J1750" s="113"/>
      <c r="K1750" s="113"/>
      <c r="L1750" s="113"/>
      <c r="M1750" s="113"/>
      <c r="Q1750" s="113"/>
      <c r="R1750" s="113"/>
      <c r="S1750" s="113"/>
      <c r="T1750" s="113"/>
      <c r="U1750" s="113"/>
      <c r="V1750" s="113"/>
      <c r="W1750" s="113"/>
      <c r="X1750" s="113"/>
      <c r="Y1750" s="113"/>
      <c r="Z1750" s="113"/>
      <c r="AD1750" s="113"/>
      <c r="AE1750" s="113"/>
      <c r="AF1750" s="113"/>
      <c r="AG1750" s="113"/>
      <c r="AH1750" s="113"/>
      <c r="AI1750" s="113"/>
      <c r="AJ1750" s="113"/>
      <c r="AK1750" s="113"/>
      <c r="AL1750" s="113"/>
      <c r="AM1750" s="113"/>
      <c r="AQ1750" s="113"/>
      <c r="AS1750" s="113"/>
      <c r="AT1750" s="113"/>
      <c r="AU1750" s="113"/>
      <c r="AV1750" s="113"/>
    </row>
    <row r="1751" spans="4:48">
      <c r="D1751" s="113"/>
      <c r="E1751" s="113"/>
      <c r="F1751" s="113"/>
      <c r="G1751" s="113"/>
      <c r="H1751" s="113"/>
      <c r="I1751" s="113"/>
      <c r="J1751" s="113"/>
      <c r="K1751" s="113"/>
      <c r="L1751" s="113"/>
      <c r="M1751" s="113"/>
      <c r="Q1751" s="113"/>
      <c r="R1751" s="113"/>
      <c r="S1751" s="113"/>
      <c r="T1751" s="113"/>
      <c r="U1751" s="113"/>
      <c r="V1751" s="113"/>
      <c r="W1751" s="113"/>
      <c r="X1751" s="113"/>
      <c r="Y1751" s="113"/>
      <c r="Z1751" s="113"/>
      <c r="AD1751" s="113"/>
      <c r="AE1751" s="113"/>
      <c r="AF1751" s="113"/>
      <c r="AG1751" s="113"/>
      <c r="AH1751" s="113"/>
      <c r="AI1751" s="113"/>
      <c r="AJ1751" s="113"/>
      <c r="AK1751" s="113"/>
      <c r="AL1751" s="113"/>
      <c r="AM1751" s="113"/>
      <c r="AQ1751" s="113"/>
      <c r="AS1751" s="113"/>
      <c r="AT1751" s="113"/>
      <c r="AU1751" s="113"/>
      <c r="AV1751" s="113"/>
    </row>
    <row r="1752" spans="4:48">
      <c r="D1752" s="113"/>
      <c r="E1752" s="113"/>
      <c r="F1752" s="113"/>
      <c r="G1752" s="113"/>
      <c r="H1752" s="113"/>
      <c r="I1752" s="113"/>
      <c r="J1752" s="113"/>
      <c r="K1752" s="113"/>
      <c r="L1752" s="113"/>
      <c r="M1752" s="113"/>
      <c r="Q1752" s="113"/>
      <c r="R1752" s="113"/>
      <c r="S1752" s="113"/>
      <c r="T1752" s="113"/>
      <c r="U1752" s="113"/>
      <c r="V1752" s="113"/>
      <c r="W1752" s="113"/>
      <c r="X1752" s="113"/>
      <c r="Y1752" s="113"/>
      <c r="Z1752" s="113"/>
      <c r="AD1752" s="113"/>
      <c r="AE1752" s="113"/>
      <c r="AF1752" s="113"/>
      <c r="AG1752" s="113"/>
      <c r="AH1752" s="113"/>
      <c r="AI1752" s="113"/>
      <c r="AJ1752" s="113"/>
      <c r="AK1752" s="113"/>
      <c r="AL1752" s="113"/>
      <c r="AM1752" s="113"/>
      <c r="AQ1752" s="113"/>
      <c r="AS1752" s="113"/>
      <c r="AT1752" s="113"/>
      <c r="AU1752" s="113"/>
      <c r="AV1752" s="113"/>
    </row>
    <row r="1753" spans="4:48">
      <c r="D1753" s="113"/>
      <c r="E1753" s="113"/>
      <c r="F1753" s="113"/>
      <c r="G1753" s="113"/>
      <c r="H1753" s="113"/>
      <c r="I1753" s="113"/>
      <c r="J1753" s="113"/>
      <c r="K1753" s="113"/>
      <c r="L1753" s="113"/>
      <c r="M1753" s="113"/>
      <c r="Q1753" s="113"/>
      <c r="R1753" s="113"/>
      <c r="S1753" s="113"/>
      <c r="T1753" s="113"/>
      <c r="U1753" s="113"/>
      <c r="V1753" s="113"/>
      <c r="W1753" s="113"/>
      <c r="X1753" s="113"/>
      <c r="Y1753" s="113"/>
      <c r="Z1753" s="113"/>
      <c r="AD1753" s="113"/>
      <c r="AE1753" s="113"/>
      <c r="AF1753" s="113"/>
      <c r="AG1753" s="113"/>
      <c r="AH1753" s="113"/>
      <c r="AI1753" s="113"/>
      <c r="AJ1753" s="113"/>
      <c r="AK1753" s="113"/>
      <c r="AL1753" s="113"/>
      <c r="AM1753" s="113"/>
      <c r="AQ1753" s="113"/>
      <c r="AS1753" s="113"/>
      <c r="AT1753" s="113"/>
      <c r="AU1753" s="113"/>
      <c r="AV1753" s="113"/>
    </row>
    <row r="1754" spans="4:48">
      <c r="D1754" s="113"/>
      <c r="E1754" s="113"/>
      <c r="F1754" s="113"/>
      <c r="G1754" s="113"/>
      <c r="H1754" s="113"/>
      <c r="I1754" s="113"/>
      <c r="J1754" s="113"/>
      <c r="K1754" s="113"/>
      <c r="L1754" s="113"/>
      <c r="M1754" s="113"/>
      <c r="Q1754" s="113"/>
      <c r="R1754" s="113"/>
      <c r="S1754" s="113"/>
      <c r="T1754" s="113"/>
      <c r="U1754" s="113"/>
      <c r="V1754" s="113"/>
      <c r="W1754" s="113"/>
      <c r="X1754" s="113"/>
      <c r="Y1754" s="113"/>
      <c r="Z1754" s="113"/>
      <c r="AD1754" s="113"/>
      <c r="AE1754" s="113"/>
      <c r="AF1754" s="113"/>
      <c r="AG1754" s="113"/>
      <c r="AH1754" s="113"/>
      <c r="AI1754" s="113"/>
      <c r="AJ1754" s="113"/>
      <c r="AK1754" s="113"/>
      <c r="AL1754" s="113"/>
      <c r="AM1754" s="113"/>
      <c r="AQ1754" s="113"/>
      <c r="AS1754" s="113"/>
      <c r="AT1754" s="113"/>
      <c r="AU1754" s="113"/>
      <c r="AV1754" s="113"/>
    </row>
    <row r="1755" spans="4:48">
      <c r="D1755" s="113"/>
      <c r="E1755" s="113"/>
      <c r="F1755" s="113"/>
      <c r="G1755" s="113"/>
      <c r="H1755" s="113"/>
      <c r="I1755" s="113"/>
      <c r="J1755" s="113"/>
      <c r="K1755" s="113"/>
      <c r="L1755" s="113"/>
      <c r="M1755" s="113"/>
      <c r="Q1755" s="113"/>
      <c r="R1755" s="113"/>
      <c r="S1755" s="113"/>
      <c r="T1755" s="113"/>
      <c r="U1755" s="113"/>
      <c r="V1755" s="113"/>
      <c r="W1755" s="113"/>
      <c r="X1755" s="113"/>
      <c r="Y1755" s="113"/>
      <c r="Z1755" s="113"/>
      <c r="AD1755" s="113"/>
      <c r="AE1755" s="113"/>
      <c r="AF1755" s="113"/>
      <c r="AG1755" s="113"/>
      <c r="AH1755" s="113"/>
      <c r="AI1755" s="113"/>
      <c r="AJ1755" s="113"/>
      <c r="AK1755" s="113"/>
      <c r="AL1755" s="113"/>
      <c r="AM1755" s="113"/>
      <c r="AQ1755" s="113"/>
      <c r="AS1755" s="113"/>
      <c r="AT1755" s="113"/>
      <c r="AU1755" s="113"/>
      <c r="AV1755" s="113"/>
    </row>
    <row r="1756" spans="4:48">
      <c r="D1756" s="113"/>
      <c r="E1756" s="113"/>
      <c r="F1756" s="113"/>
      <c r="G1756" s="113"/>
      <c r="H1756" s="113"/>
      <c r="I1756" s="113"/>
      <c r="J1756" s="113"/>
      <c r="K1756" s="113"/>
      <c r="L1756" s="113"/>
      <c r="M1756" s="113"/>
      <c r="Q1756" s="113"/>
      <c r="R1756" s="113"/>
      <c r="S1756" s="113"/>
      <c r="T1756" s="113"/>
      <c r="U1756" s="113"/>
      <c r="V1756" s="113"/>
      <c r="W1756" s="113"/>
      <c r="X1756" s="113"/>
      <c r="Y1756" s="113"/>
      <c r="Z1756" s="113"/>
      <c r="AD1756" s="113"/>
      <c r="AE1756" s="113"/>
      <c r="AF1756" s="113"/>
      <c r="AG1756" s="113"/>
      <c r="AH1756" s="113"/>
      <c r="AI1756" s="113"/>
      <c r="AJ1756" s="113"/>
      <c r="AK1756" s="113"/>
      <c r="AL1756" s="113"/>
      <c r="AM1756" s="113"/>
      <c r="AQ1756" s="113"/>
      <c r="AS1756" s="113"/>
      <c r="AT1756" s="113"/>
      <c r="AU1756" s="113"/>
      <c r="AV1756" s="113"/>
    </row>
    <row r="1757" spans="4:48">
      <c r="D1757" s="113"/>
      <c r="E1757" s="113"/>
      <c r="F1757" s="113"/>
      <c r="G1757" s="113"/>
      <c r="H1757" s="113"/>
      <c r="I1757" s="113"/>
      <c r="J1757" s="113"/>
      <c r="K1757" s="113"/>
      <c r="L1757" s="113"/>
      <c r="M1757" s="113"/>
      <c r="Q1757" s="113"/>
      <c r="R1757" s="113"/>
      <c r="S1757" s="113"/>
      <c r="T1757" s="113"/>
      <c r="U1757" s="113"/>
      <c r="V1757" s="113"/>
      <c r="W1757" s="113"/>
      <c r="X1757" s="113"/>
      <c r="Y1757" s="113"/>
      <c r="Z1757" s="113"/>
      <c r="AD1757" s="113"/>
      <c r="AE1757" s="113"/>
      <c r="AF1757" s="113"/>
      <c r="AG1757" s="113"/>
      <c r="AH1757" s="113"/>
      <c r="AI1757" s="113"/>
      <c r="AJ1757" s="113"/>
      <c r="AK1757" s="113"/>
      <c r="AL1757" s="113"/>
      <c r="AM1757" s="113"/>
      <c r="AQ1757" s="113"/>
      <c r="AS1757" s="113"/>
      <c r="AT1757" s="113"/>
      <c r="AU1757" s="113"/>
      <c r="AV1757" s="113"/>
    </row>
    <row r="1758" spans="4:48">
      <c r="D1758" s="113"/>
      <c r="E1758" s="113"/>
      <c r="F1758" s="113"/>
      <c r="G1758" s="113"/>
      <c r="H1758" s="113"/>
      <c r="I1758" s="113"/>
      <c r="J1758" s="113"/>
      <c r="K1758" s="113"/>
      <c r="L1758" s="113"/>
      <c r="M1758" s="113"/>
      <c r="Q1758" s="113"/>
      <c r="R1758" s="113"/>
      <c r="S1758" s="113"/>
      <c r="T1758" s="113"/>
      <c r="U1758" s="113"/>
      <c r="V1758" s="113"/>
      <c r="W1758" s="113"/>
      <c r="X1758" s="113"/>
      <c r="Y1758" s="113"/>
      <c r="Z1758" s="113"/>
      <c r="AD1758" s="113"/>
      <c r="AE1758" s="113"/>
      <c r="AF1758" s="113"/>
      <c r="AG1758" s="113"/>
      <c r="AH1758" s="113"/>
      <c r="AI1758" s="113"/>
      <c r="AJ1758" s="113"/>
      <c r="AK1758" s="113"/>
      <c r="AL1758" s="113"/>
      <c r="AM1758" s="113"/>
      <c r="AQ1758" s="113"/>
      <c r="AS1758" s="113"/>
      <c r="AT1758" s="113"/>
      <c r="AU1758" s="113"/>
      <c r="AV1758" s="113"/>
    </row>
    <row r="1759" spans="4:48">
      <c r="D1759" s="113"/>
      <c r="E1759" s="113"/>
      <c r="F1759" s="113"/>
      <c r="G1759" s="113"/>
      <c r="H1759" s="113"/>
      <c r="I1759" s="113"/>
      <c r="J1759" s="113"/>
      <c r="K1759" s="113"/>
      <c r="L1759" s="113"/>
      <c r="M1759" s="113"/>
      <c r="Q1759" s="113"/>
      <c r="R1759" s="113"/>
      <c r="S1759" s="113"/>
      <c r="T1759" s="113"/>
      <c r="U1759" s="113"/>
      <c r="V1759" s="113"/>
      <c r="W1759" s="113"/>
      <c r="X1759" s="113"/>
      <c r="Y1759" s="113"/>
      <c r="Z1759" s="113"/>
      <c r="AD1759" s="113"/>
      <c r="AE1759" s="113"/>
      <c r="AF1759" s="113"/>
      <c r="AG1759" s="113"/>
      <c r="AH1759" s="113"/>
      <c r="AI1759" s="113"/>
      <c r="AJ1759" s="113"/>
      <c r="AK1759" s="113"/>
      <c r="AL1759" s="113"/>
      <c r="AM1759" s="113"/>
      <c r="AQ1759" s="113"/>
      <c r="AS1759" s="113"/>
      <c r="AT1759" s="113"/>
      <c r="AU1759" s="113"/>
      <c r="AV1759" s="113"/>
    </row>
    <row r="1760" spans="4:48">
      <c r="D1760" s="113"/>
      <c r="E1760" s="113"/>
      <c r="F1760" s="113"/>
      <c r="G1760" s="113"/>
      <c r="H1760" s="113"/>
      <c r="I1760" s="113"/>
      <c r="J1760" s="113"/>
      <c r="K1760" s="113"/>
      <c r="L1760" s="113"/>
      <c r="M1760" s="113"/>
      <c r="Q1760" s="113"/>
      <c r="R1760" s="113"/>
      <c r="S1760" s="113"/>
      <c r="T1760" s="113"/>
      <c r="U1760" s="113"/>
      <c r="V1760" s="113"/>
      <c r="W1760" s="113"/>
      <c r="X1760" s="113"/>
      <c r="Y1760" s="113"/>
      <c r="Z1760" s="113"/>
      <c r="AD1760" s="113"/>
      <c r="AE1760" s="113"/>
      <c r="AF1760" s="113"/>
      <c r="AG1760" s="113"/>
      <c r="AH1760" s="113"/>
      <c r="AI1760" s="113"/>
      <c r="AJ1760" s="113"/>
      <c r="AK1760" s="113"/>
      <c r="AL1760" s="113"/>
      <c r="AM1760" s="113"/>
      <c r="AQ1760" s="113"/>
      <c r="AS1760" s="113"/>
      <c r="AT1760" s="113"/>
      <c r="AU1760" s="113"/>
      <c r="AV1760" s="113"/>
    </row>
    <row r="1761" spans="4:48">
      <c r="D1761" s="113"/>
      <c r="E1761" s="113"/>
      <c r="F1761" s="113"/>
      <c r="G1761" s="113"/>
      <c r="H1761" s="113"/>
      <c r="I1761" s="113"/>
      <c r="J1761" s="113"/>
      <c r="K1761" s="113"/>
      <c r="L1761" s="113"/>
      <c r="M1761" s="113"/>
      <c r="Q1761" s="113"/>
      <c r="R1761" s="113"/>
      <c r="S1761" s="113"/>
      <c r="T1761" s="113"/>
      <c r="U1761" s="113"/>
      <c r="V1761" s="113"/>
      <c r="W1761" s="113"/>
      <c r="X1761" s="113"/>
      <c r="Y1761" s="113"/>
      <c r="Z1761" s="113"/>
      <c r="AD1761" s="113"/>
      <c r="AE1761" s="113"/>
      <c r="AF1761" s="113"/>
      <c r="AG1761" s="113"/>
      <c r="AH1761" s="113"/>
      <c r="AI1761" s="113"/>
      <c r="AJ1761" s="113"/>
      <c r="AK1761" s="113"/>
      <c r="AL1761" s="113"/>
      <c r="AM1761" s="113"/>
      <c r="AQ1761" s="113"/>
      <c r="AS1761" s="113"/>
      <c r="AT1761" s="113"/>
      <c r="AU1761" s="113"/>
      <c r="AV1761" s="113"/>
    </row>
    <row r="1762" spans="4:48">
      <c r="D1762" s="113"/>
      <c r="E1762" s="113"/>
      <c r="F1762" s="113"/>
      <c r="G1762" s="113"/>
      <c r="H1762" s="113"/>
      <c r="I1762" s="113"/>
      <c r="J1762" s="113"/>
      <c r="K1762" s="113"/>
      <c r="L1762" s="113"/>
      <c r="M1762" s="113"/>
      <c r="Q1762" s="113"/>
      <c r="R1762" s="113"/>
      <c r="S1762" s="113"/>
      <c r="T1762" s="113"/>
      <c r="U1762" s="113"/>
      <c r="V1762" s="113"/>
      <c r="W1762" s="113"/>
      <c r="X1762" s="113"/>
      <c r="Y1762" s="113"/>
      <c r="Z1762" s="113"/>
      <c r="AD1762" s="113"/>
      <c r="AE1762" s="113"/>
      <c r="AF1762" s="113"/>
      <c r="AG1762" s="113"/>
      <c r="AH1762" s="113"/>
      <c r="AI1762" s="113"/>
      <c r="AJ1762" s="113"/>
      <c r="AK1762" s="113"/>
      <c r="AL1762" s="113"/>
      <c r="AM1762" s="113"/>
      <c r="AQ1762" s="113"/>
      <c r="AS1762" s="113"/>
      <c r="AT1762" s="113"/>
      <c r="AU1762" s="113"/>
      <c r="AV1762" s="113"/>
    </row>
    <row r="1763" spans="4:48">
      <c r="D1763" s="113"/>
      <c r="E1763" s="113"/>
      <c r="F1763" s="113"/>
      <c r="G1763" s="113"/>
      <c r="H1763" s="113"/>
      <c r="I1763" s="113"/>
      <c r="J1763" s="113"/>
      <c r="K1763" s="113"/>
      <c r="L1763" s="113"/>
      <c r="M1763" s="113"/>
      <c r="Q1763" s="113"/>
      <c r="R1763" s="113"/>
      <c r="S1763" s="113"/>
      <c r="T1763" s="113"/>
      <c r="U1763" s="113"/>
      <c r="V1763" s="113"/>
      <c r="W1763" s="113"/>
      <c r="X1763" s="113"/>
      <c r="Y1763" s="113"/>
      <c r="Z1763" s="113"/>
      <c r="AD1763" s="113"/>
      <c r="AE1763" s="113"/>
      <c r="AF1763" s="113"/>
      <c r="AG1763" s="113"/>
      <c r="AH1763" s="113"/>
      <c r="AI1763" s="113"/>
      <c r="AJ1763" s="113"/>
      <c r="AK1763" s="113"/>
      <c r="AL1763" s="113"/>
      <c r="AM1763" s="113"/>
      <c r="AQ1763" s="113"/>
      <c r="AS1763" s="113"/>
      <c r="AT1763" s="113"/>
      <c r="AU1763" s="113"/>
      <c r="AV1763" s="113"/>
    </row>
    <row r="1764" spans="4:48">
      <c r="D1764" s="113"/>
      <c r="E1764" s="113"/>
      <c r="F1764" s="113"/>
      <c r="G1764" s="113"/>
      <c r="H1764" s="113"/>
      <c r="I1764" s="113"/>
      <c r="J1764" s="113"/>
      <c r="K1764" s="113"/>
      <c r="L1764" s="113"/>
      <c r="M1764" s="113"/>
      <c r="Q1764" s="113"/>
      <c r="R1764" s="113"/>
      <c r="S1764" s="113"/>
      <c r="T1764" s="113"/>
      <c r="U1764" s="113"/>
      <c r="V1764" s="113"/>
      <c r="W1764" s="113"/>
      <c r="X1764" s="113"/>
      <c r="Y1764" s="113"/>
      <c r="Z1764" s="113"/>
      <c r="AD1764" s="113"/>
      <c r="AE1764" s="113"/>
      <c r="AF1764" s="113"/>
      <c r="AG1764" s="113"/>
      <c r="AH1764" s="113"/>
      <c r="AI1764" s="113"/>
      <c r="AJ1764" s="113"/>
      <c r="AK1764" s="113"/>
      <c r="AL1764" s="113"/>
      <c r="AM1764" s="113"/>
      <c r="AQ1764" s="113"/>
      <c r="AS1764" s="113"/>
      <c r="AT1764" s="113"/>
      <c r="AU1764" s="113"/>
      <c r="AV1764" s="113"/>
    </row>
    <row r="1765" spans="4:48">
      <c r="D1765" s="113"/>
      <c r="E1765" s="113"/>
      <c r="F1765" s="113"/>
      <c r="G1765" s="113"/>
      <c r="H1765" s="113"/>
      <c r="I1765" s="113"/>
      <c r="J1765" s="113"/>
      <c r="K1765" s="113"/>
      <c r="L1765" s="113"/>
      <c r="M1765" s="113"/>
      <c r="Q1765" s="113"/>
      <c r="R1765" s="113"/>
      <c r="S1765" s="113"/>
      <c r="T1765" s="113"/>
      <c r="U1765" s="113"/>
      <c r="V1765" s="113"/>
      <c r="W1765" s="113"/>
      <c r="X1765" s="113"/>
      <c r="Y1765" s="113"/>
      <c r="Z1765" s="113"/>
      <c r="AD1765" s="113"/>
      <c r="AE1765" s="113"/>
      <c r="AF1765" s="113"/>
      <c r="AG1765" s="113"/>
      <c r="AH1765" s="113"/>
      <c r="AI1765" s="113"/>
      <c r="AJ1765" s="113"/>
      <c r="AK1765" s="113"/>
      <c r="AL1765" s="113"/>
      <c r="AM1765" s="113"/>
      <c r="AQ1765" s="113"/>
      <c r="AS1765" s="113"/>
      <c r="AT1765" s="113"/>
      <c r="AU1765" s="113"/>
      <c r="AV1765" s="113"/>
    </row>
    <row r="1766" spans="4:48">
      <c r="D1766" s="113"/>
      <c r="E1766" s="113"/>
      <c r="F1766" s="113"/>
      <c r="G1766" s="113"/>
      <c r="H1766" s="113"/>
      <c r="I1766" s="113"/>
      <c r="J1766" s="113"/>
      <c r="K1766" s="113"/>
      <c r="L1766" s="113"/>
      <c r="M1766" s="113"/>
      <c r="Q1766" s="113"/>
      <c r="R1766" s="113"/>
      <c r="S1766" s="113"/>
      <c r="T1766" s="113"/>
      <c r="U1766" s="113"/>
      <c r="V1766" s="113"/>
      <c r="W1766" s="113"/>
      <c r="X1766" s="113"/>
      <c r="Y1766" s="113"/>
      <c r="Z1766" s="113"/>
      <c r="AD1766" s="113"/>
      <c r="AE1766" s="113"/>
      <c r="AF1766" s="113"/>
      <c r="AG1766" s="113"/>
      <c r="AH1766" s="113"/>
      <c r="AI1766" s="113"/>
      <c r="AJ1766" s="113"/>
      <c r="AK1766" s="113"/>
      <c r="AL1766" s="113"/>
      <c r="AM1766" s="113"/>
      <c r="AQ1766" s="113"/>
      <c r="AS1766" s="113"/>
      <c r="AT1766" s="113"/>
      <c r="AU1766" s="113"/>
      <c r="AV1766" s="113"/>
    </row>
    <row r="1767" spans="4:48">
      <c r="D1767" s="113"/>
      <c r="E1767" s="113"/>
      <c r="F1767" s="113"/>
      <c r="G1767" s="113"/>
      <c r="H1767" s="113"/>
      <c r="I1767" s="113"/>
      <c r="J1767" s="113"/>
      <c r="K1767" s="113"/>
      <c r="L1767" s="113"/>
      <c r="M1767" s="113"/>
      <c r="Q1767" s="113"/>
      <c r="R1767" s="113"/>
      <c r="S1767" s="113"/>
      <c r="T1767" s="113"/>
      <c r="U1767" s="113"/>
      <c r="V1767" s="113"/>
      <c r="W1767" s="113"/>
      <c r="X1767" s="113"/>
      <c r="Y1767" s="113"/>
      <c r="Z1767" s="113"/>
      <c r="AD1767" s="113"/>
      <c r="AE1767" s="113"/>
      <c r="AF1767" s="113"/>
      <c r="AG1767" s="113"/>
      <c r="AH1767" s="113"/>
      <c r="AI1767" s="113"/>
      <c r="AJ1767" s="113"/>
      <c r="AK1767" s="113"/>
      <c r="AL1767" s="113"/>
      <c r="AM1767" s="113"/>
      <c r="AQ1767" s="113"/>
      <c r="AS1767" s="113"/>
      <c r="AT1767" s="113"/>
      <c r="AU1767" s="113"/>
      <c r="AV1767" s="113"/>
    </row>
    <row r="1768" spans="4:48">
      <c r="D1768" s="113"/>
      <c r="E1768" s="113"/>
      <c r="F1768" s="113"/>
      <c r="G1768" s="113"/>
      <c r="H1768" s="113"/>
      <c r="I1768" s="113"/>
      <c r="J1768" s="113"/>
      <c r="K1768" s="113"/>
      <c r="L1768" s="113"/>
      <c r="M1768" s="113"/>
      <c r="Q1768" s="113"/>
      <c r="R1768" s="113"/>
      <c r="S1768" s="113"/>
      <c r="T1768" s="113"/>
      <c r="U1768" s="113"/>
      <c r="V1768" s="113"/>
      <c r="W1768" s="113"/>
      <c r="X1768" s="113"/>
      <c r="Y1768" s="113"/>
      <c r="Z1768" s="113"/>
      <c r="AD1768" s="113"/>
      <c r="AE1768" s="113"/>
      <c r="AF1768" s="113"/>
      <c r="AG1768" s="113"/>
      <c r="AH1768" s="113"/>
      <c r="AI1768" s="113"/>
      <c r="AJ1768" s="113"/>
      <c r="AK1768" s="113"/>
      <c r="AL1768" s="113"/>
      <c r="AM1768" s="113"/>
      <c r="AQ1768" s="113"/>
      <c r="AS1768" s="113"/>
      <c r="AT1768" s="113"/>
      <c r="AU1768" s="113"/>
      <c r="AV1768" s="113"/>
    </row>
    <row r="1769" spans="4:48">
      <c r="D1769" s="113"/>
      <c r="E1769" s="113"/>
      <c r="F1769" s="113"/>
      <c r="G1769" s="113"/>
      <c r="H1769" s="113"/>
      <c r="I1769" s="113"/>
      <c r="J1769" s="113"/>
      <c r="K1769" s="113"/>
      <c r="L1769" s="113"/>
      <c r="M1769" s="113"/>
      <c r="Q1769" s="113"/>
      <c r="R1769" s="113"/>
      <c r="S1769" s="113"/>
      <c r="T1769" s="113"/>
      <c r="U1769" s="113"/>
      <c r="V1769" s="113"/>
      <c r="W1769" s="113"/>
      <c r="X1769" s="113"/>
      <c r="Y1769" s="113"/>
      <c r="Z1769" s="113"/>
      <c r="AD1769" s="113"/>
      <c r="AE1769" s="113"/>
      <c r="AF1769" s="113"/>
      <c r="AG1769" s="113"/>
      <c r="AH1769" s="113"/>
      <c r="AI1769" s="113"/>
      <c r="AJ1769" s="113"/>
      <c r="AK1769" s="113"/>
      <c r="AL1769" s="113"/>
      <c r="AM1769" s="113"/>
      <c r="AQ1769" s="113"/>
      <c r="AS1769" s="113"/>
      <c r="AT1769" s="113"/>
      <c r="AU1769" s="113"/>
      <c r="AV1769" s="113"/>
    </row>
    <row r="1770" spans="4:48">
      <c r="D1770" s="113"/>
      <c r="E1770" s="113"/>
      <c r="F1770" s="113"/>
      <c r="G1770" s="113"/>
      <c r="H1770" s="113"/>
      <c r="I1770" s="113"/>
      <c r="J1770" s="113"/>
      <c r="K1770" s="113"/>
      <c r="L1770" s="113"/>
      <c r="M1770" s="113"/>
      <c r="Q1770" s="113"/>
      <c r="R1770" s="113"/>
      <c r="S1770" s="113"/>
      <c r="T1770" s="113"/>
      <c r="U1770" s="113"/>
      <c r="V1770" s="113"/>
      <c r="W1770" s="113"/>
      <c r="X1770" s="113"/>
      <c r="Y1770" s="113"/>
      <c r="Z1770" s="113"/>
      <c r="AD1770" s="113"/>
      <c r="AE1770" s="113"/>
      <c r="AF1770" s="113"/>
      <c r="AG1770" s="113"/>
      <c r="AH1770" s="113"/>
      <c r="AI1770" s="113"/>
      <c r="AJ1770" s="113"/>
      <c r="AK1770" s="113"/>
      <c r="AL1770" s="113"/>
      <c r="AM1770" s="113"/>
      <c r="AQ1770" s="113"/>
      <c r="AS1770" s="113"/>
      <c r="AT1770" s="113"/>
      <c r="AU1770" s="113"/>
      <c r="AV1770" s="113"/>
    </row>
    <row r="1771" spans="4:48">
      <c r="D1771" s="113"/>
      <c r="E1771" s="113"/>
      <c r="F1771" s="113"/>
      <c r="G1771" s="113"/>
      <c r="H1771" s="113"/>
      <c r="I1771" s="113"/>
      <c r="J1771" s="113"/>
      <c r="K1771" s="113"/>
      <c r="L1771" s="113"/>
      <c r="M1771" s="113"/>
      <c r="Q1771" s="113"/>
      <c r="R1771" s="113"/>
      <c r="S1771" s="113"/>
      <c r="T1771" s="113"/>
      <c r="U1771" s="113"/>
      <c r="V1771" s="113"/>
      <c r="W1771" s="113"/>
      <c r="X1771" s="113"/>
      <c r="Y1771" s="113"/>
      <c r="Z1771" s="113"/>
      <c r="AD1771" s="113"/>
      <c r="AE1771" s="113"/>
      <c r="AF1771" s="113"/>
      <c r="AG1771" s="113"/>
      <c r="AH1771" s="113"/>
      <c r="AI1771" s="113"/>
      <c r="AJ1771" s="113"/>
      <c r="AK1771" s="113"/>
      <c r="AL1771" s="113"/>
      <c r="AM1771" s="113"/>
      <c r="AQ1771" s="113"/>
      <c r="AS1771" s="113"/>
      <c r="AT1771" s="113"/>
      <c r="AU1771" s="113"/>
      <c r="AV1771" s="113"/>
    </row>
    <row r="1772" spans="4:48">
      <c r="D1772" s="113"/>
      <c r="E1772" s="113"/>
      <c r="F1772" s="113"/>
      <c r="G1772" s="113"/>
      <c r="H1772" s="113"/>
      <c r="I1772" s="113"/>
      <c r="J1772" s="113"/>
      <c r="K1772" s="113"/>
      <c r="L1772" s="113"/>
      <c r="M1772" s="113"/>
      <c r="Q1772" s="113"/>
      <c r="R1772" s="113"/>
      <c r="S1772" s="113"/>
      <c r="T1772" s="113"/>
      <c r="U1772" s="113"/>
      <c r="V1772" s="113"/>
      <c r="W1772" s="113"/>
      <c r="X1772" s="113"/>
      <c r="Y1772" s="113"/>
      <c r="Z1772" s="113"/>
      <c r="AD1772" s="113"/>
      <c r="AE1772" s="113"/>
      <c r="AF1772" s="113"/>
      <c r="AG1772" s="113"/>
      <c r="AH1772" s="113"/>
      <c r="AI1772" s="113"/>
      <c r="AJ1772" s="113"/>
      <c r="AK1772" s="113"/>
      <c r="AL1772" s="113"/>
      <c r="AM1772" s="113"/>
      <c r="AQ1772" s="113"/>
      <c r="AS1772" s="113"/>
      <c r="AT1772" s="113"/>
      <c r="AU1772" s="113"/>
      <c r="AV1772" s="113"/>
    </row>
    <row r="1773" spans="4:48">
      <c r="D1773" s="113"/>
      <c r="E1773" s="113"/>
      <c r="F1773" s="113"/>
      <c r="G1773" s="113"/>
      <c r="H1773" s="113"/>
      <c r="I1773" s="113"/>
      <c r="J1773" s="113"/>
      <c r="K1773" s="113"/>
      <c r="L1773" s="113"/>
      <c r="M1773" s="113"/>
      <c r="Q1773" s="113"/>
      <c r="R1773" s="113"/>
      <c r="S1773" s="113"/>
      <c r="T1773" s="113"/>
      <c r="U1773" s="113"/>
      <c r="V1773" s="113"/>
      <c r="W1773" s="113"/>
      <c r="X1773" s="113"/>
      <c r="Y1773" s="113"/>
      <c r="Z1773" s="113"/>
      <c r="AD1773" s="113"/>
      <c r="AE1773" s="113"/>
      <c r="AF1773" s="113"/>
      <c r="AG1773" s="113"/>
      <c r="AH1773" s="113"/>
      <c r="AI1773" s="113"/>
      <c r="AJ1773" s="113"/>
      <c r="AK1773" s="113"/>
      <c r="AL1773" s="113"/>
      <c r="AM1773" s="113"/>
      <c r="AQ1773" s="113"/>
      <c r="AS1773" s="113"/>
      <c r="AT1773" s="113"/>
      <c r="AU1773" s="113"/>
      <c r="AV1773" s="113"/>
    </row>
    <row r="1774" spans="4:48">
      <c r="D1774" s="113"/>
      <c r="E1774" s="113"/>
      <c r="F1774" s="113"/>
      <c r="G1774" s="113"/>
      <c r="H1774" s="113"/>
      <c r="I1774" s="113"/>
      <c r="J1774" s="113"/>
      <c r="K1774" s="113"/>
      <c r="L1774" s="113"/>
      <c r="M1774" s="113"/>
      <c r="Q1774" s="113"/>
      <c r="R1774" s="113"/>
      <c r="S1774" s="113"/>
      <c r="T1774" s="113"/>
      <c r="U1774" s="113"/>
      <c r="V1774" s="113"/>
      <c r="W1774" s="113"/>
      <c r="X1774" s="113"/>
      <c r="Y1774" s="113"/>
      <c r="Z1774" s="113"/>
      <c r="AD1774" s="113"/>
      <c r="AE1774" s="113"/>
      <c r="AF1774" s="113"/>
      <c r="AG1774" s="113"/>
      <c r="AH1774" s="113"/>
      <c r="AI1774" s="113"/>
      <c r="AJ1774" s="113"/>
      <c r="AK1774" s="113"/>
      <c r="AL1774" s="113"/>
      <c r="AM1774" s="113"/>
      <c r="AQ1774" s="113"/>
      <c r="AS1774" s="113"/>
      <c r="AT1774" s="113"/>
      <c r="AU1774" s="113"/>
      <c r="AV1774" s="113"/>
    </row>
    <row r="1775" spans="4:48">
      <c r="D1775" s="113"/>
      <c r="E1775" s="113"/>
      <c r="F1775" s="113"/>
      <c r="G1775" s="113"/>
      <c r="H1775" s="113"/>
      <c r="I1775" s="113"/>
      <c r="J1775" s="113"/>
      <c r="K1775" s="113"/>
      <c r="L1775" s="113"/>
      <c r="M1775" s="113"/>
      <c r="Q1775" s="113"/>
      <c r="R1775" s="113"/>
      <c r="S1775" s="113"/>
      <c r="T1775" s="113"/>
      <c r="U1775" s="113"/>
      <c r="V1775" s="113"/>
      <c r="W1775" s="113"/>
      <c r="X1775" s="113"/>
      <c r="Y1775" s="113"/>
      <c r="Z1775" s="113"/>
      <c r="AD1775" s="113"/>
      <c r="AE1775" s="113"/>
      <c r="AF1775" s="113"/>
      <c r="AG1775" s="113"/>
      <c r="AH1775" s="113"/>
      <c r="AI1775" s="113"/>
      <c r="AJ1775" s="113"/>
      <c r="AK1775" s="113"/>
      <c r="AL1775" s="113"/>
      <c r="AM1775" s="113"/>
      <c r="AQ1775" s="113"/>
      <c r="AS1775" s="113"/>
      <c r="AT1775" s="113"/>
      <c r="AU1775" s="113"/>
      <c r="AV1775" s="113"/>
    </row>
    <row r="1776" spans="4:48">
      <c r="D1776" s="113"/>
      <c r="E1776" s="113"/>
      <c r="F1776" s="113"/>
      <c r="G1776" s="113"/>
      <c r="H1776" s="113"/>
      <c r="I1776" s="113"/>
      <c r="J1776" s="113"/>
      <c r="K1776" s="113"/>
      <c r="L1776" s="113"/>
      <c r="M1776" s="113"/>
      <c r="Q1776" s="113"/>
      <c r="R1776" s="113"/>
      <c r="S1776" s="113"/>
      <c r="T1776" s="113"/>
      <c r="U1776" s="113"/>
      <c r="V1776" s="113"/>
      <c r="W1776" s="113"/>
      <c r="X1776" s="113"/>
      <c r="Y1776" s="113"/>
      <c r="Z1776" s="113"/>
      <c r="AD1776" s="113"/>
      <c r="AE1776" s="113"/>
      <c r="AF1776" s="113"/>
      <c r="AG1776" s="113"/>
      <c r="AH1776" s="113"/>
      <c r="AI1776" s="113"/>
      <c r="AJ1776" s="113"/>
      <c r="AK1776" s="113"/>
      <c r="AL1776" s="113"/>
      <c r="AM1776" s="113"/>
      <c r="AQ1776" s="113"/>
      <c r="AS1776" s="113"/>
      <c r="AT1776" s="113"/>
      <c r="AU1776" s="113"/>
      <c r="AV1776" s="113"/>
    </row>
    <row r="1777" spans="4:48">
      <c r="D1777" s="113"/>
      <c r="E1777" s="113"/>
      <c r="F1777" s="113"/>
      <c r="G1777" s="113"/>
      <c r="H1777" s="113"/>
      <c r="I1777" s="113"/>
      <c r="J1777" s="113"/>
      <c r="K1777" s="113"/>
      <c r="L1777" s="113"/>
      <c r="M1777" s="113"/>
      <c r="Q1777" s="113"/>
      <c r="R1777" s="113"/>
      <c r="S1777" s="113"/>
      <c r="T1777" s="113"/>
      <c r="U1777" s="113"/>
      <c r="V1777" s="113"/>
      <c r="W1777" s="113"/>
      <c r="X1777" s="113"/>
      <c r="Y1777" s="113"/>
      <c r="Z1777" s="113"/>
      <c r="AD1777" s="113"/>
      <c r="AE1777" s="113"/>
      <c r="AF1777" s="113"/>
      <c r="AG1777" s="113"/>
      <c r="AH1777" s="113"/>
      <c r="AI1777" s="113"/>
      <c r="AJ1777" s="113"/>
      <c r="AK1777" s="113"/>
      <c r="AL1777" s="113"/>
      <c r="AM1777" s="113"/>
      <c r="AQ1777" s="113"/>
      <c r="AS1777" s="113"/>
      <c r="AT1777" s="113"/>
      <c r="AU1777" s="113"/>
      <c r="AV1777" s="113"/>
    </row>
    <row r="1778" spans="4:48">
      <c r="D1778" s="113"/>
      <c r="E1778" s="113"/>
      <c r="F1778" s="113"/>
      <c r="G1778" s="113"/>
      <c r="H1778" s="113"/>
      <c r="I1778" s="113"/>
      <c r="J1778" s="113"/>
      <c r="K1778" s="113"/>
      <c r="L1778" s="113"/>
      <c r="M1778" s="113"/>
      <c r="Q1778" s="113"/>
      <c r="R1778" s="113"/>
      <c r="S1778" s="113"/>
      <c r="T1778" s="113"/>
      <c r="U1778" s="113"/>
      <c r="V1778" s="113"/>
      <c r="W1778" s="113"/>
      <c r="X1778" s="113"/>
      <c r="Y1778" s="113"/>
      <c r="Z1778" s="113"/>
      <c r="AD1778" s="113"/>
      <c r="AE1778" s="113"/>
      <c r="AF1778" s="113"/>
      <c r="AG1778" s="113"/>
      <c r="AH1778" s="113"/>
      <c r="AI1778" s="113"/>
      <c r="AJ1778" s="113"/>
      <c r="AK1778" s="113"/>
      <c r="AL1778" s="113"/>
      <c r="AM1778" s="113"/>
      <c r="AQ1778" s="113"/>
      <c r="AS1778" s="113"/>
      <c r="AT1778" s="113"/>
      <c r="AU1778" s="113"/>
      <c r="AV1778" s="113"/>
    </row>
    <row r="1779" spans="4:48">
      <c r="D1779" s="113"/>
      <c r="E1779" s="113"/>
      <c r="F1779" s="113"/>
      <c r="G1779" s="113"/>
      <c r="H1779" s="113"/>
      <c r="I1779" s="113"/>
      <c r="J1779" s="113"/>
      <c r="K1779" s="113"/>
      <c r="L1779" s="113"/>
      <c r="M1779" s="113"/>
      <c r="Q1779" s="113"/>
      <c r="R1779" s="113"/>
      <c r="S1779" s="113"/>
      <c r="T1779" s="113"/>
      <c r="U1779" s="113"/>
      <c r="V1779" s="113"/>
      <c r="W1779" s="113"/>
      <c r="X1779" s="113"/>
      <c r="Y1779" s="113"/>
      <c r="Z1779" s="113"/>
      <c r="AD1779" s="113"/>
      <c r="AE1779" s="113"/>
      <c r="AF1779" s="113"/>
      <c r="AG1779" s="113"/>
      <c r="AH1779" s="113"/>
      <c r="AI1779" s="113"/>
      <c r="AJ1779" s="113"/>
      <c r="AK1779" s="113"/>
      <c r="AL1779" s="113"/>
      <c r="AM1779" s="113"/>
      <c r="AQ1779" s="113"/>
      <c r="AS1779" s="113"/>
      <c r="AT1779" s="113"/>
      <c r="AU1779" s="113"/>
      <c r="AV1779" s="113"/>
    </row>
    <row r="1780" spans="4:48">
      <c r="D1780" s="113"/>
      <c r="E1780" s="113"/>
      <c r="F1780" s="113"/>
      <c r="G1780" s="113"/>
      <c r="H1780" s="113"/>
      <c r="I1780" s="113"/>
      <c r="J1780" s="113"/>
      <c r="K1780" s="113"/>
      <c r="L1780" s="113"/>
      <c r="M1780" s="113"/>
      <c r="Q1780" s="113"/>
      <c r="R1780" s="113"/>
      <c r="S1780" s="113"/>
      <c r="T1780" s="113"/>
      <c r="U1780" s="113"/>
      <c r="V1780" s="113"/>
      <c r="W1780" s="113"/>
      <c r="X1780" s="113"/>
      <c r="Y1780" s="113"/>
      <c r="Z1780" s="113"/>
      <c r="AD1780" s="113"/>
      <c r="AE1780" s="113"/>
      <c r="AF1780" s="113"/>
      <c r="AG1780" s="113"/>
      <c r="AH1780" s="113"/>
      <c r="AI1780" s="113"/>
      <c r="AJ1780" s="113"/>
      <c r="AK1780" s="113"/>
      <c r="AL1780" s="113"/>
      <c r="AM1780" s="113"/>
      <c r="AQ1780" s="113"/>
      <c r="AS1780" s="113"/>
      <c r="AT1780" s="113"/>
      <c r="AU1780" s="113"/>
      <c r="AV1780" s="113"/>
    </row>
    <row r="1781" spans="4:48">
      <c r="D1781" s="113"/>
      <c r="E1781" s="113"/>
      <c r="F1781" s="113"/>
      <c r="G1781" s="113"/>
      <c r="H1781" s="113"/>
      <c r="I1781" s="113"/>
      <c r="J1781" s="113"/>
      <c r="K1781" s="113"/>
      <c r="L1781" s="113"/>
      <c r="M1781" s="113"/>
      <c r="Q1781" s="113"/>
      <c r="R1781" s="113"/>
      <c r="S1781" s="113"/>
      <c r="T1781" s="113"/>
      <c r="U1781" s="113"/>
      <c r="V1781" s="113"/>
      <c r="W1781" s="113"/>
      <c r="X1781" s="113"/>
      <c r="Y1781" s="113"/>
      <c r="Z1781" s="113"/>
      <c r="AD1781" s="113"/>
      <c r="AE1781" s="113"/>
      <c r="AF1781" s="113"/>
      <c r="AG1781" s="113"/>
      <c r="AH1781" s="113"/>
      <c r="AI1781" s="113"/>
      <c r="AJ1781" s="113"/>
      <c r="AK1781" s="113"/>
      <c r="AL1781" s="113"/>
      <c r="AM1781" s="113"/>
      <c r="AQ1781" s="113"/>
      <c r="AS1781" s="113"/>
      <c r="AT1781" s="113"/>
      <c r="AU1781" s="113"/>
      <c r="AV1781" s="113"/>
    </row>
    <row r="1782" spans="4:48">
      <c r="D1782" s="113"/>
      <c r="E1782" s="113"/>
      <c r="F1782" s="113"/>
      <c r="G1782" s="113"/>
      <c r="H1782" s="113"/>
      <c r="I1782" s="113"/>
      <c r="J1782" s="113"/>
      <c r="K1782" s="113"/>
      <c r="L1782" s="113"/>
      <c r="M1782" s="113"/>
      <c r="Q1782" s="113"/>
      <c r="R1782" s="113"/>
      <c r="S1782" s="113"/>
      <c r="T1782" s="113"/>
      <c r="U1782" s="113"/>
      <c r="V1782" s="113"/>
      <c r="W1782" s="113"/>
      <c r="X1782" s="113"/>
      <c r="Y1782" s="113"/>
      <c r="Z1782" s="113"/>
      <c r="AD1782" s="113"/>
      <c r="AE1782" s="113"/>
      <c r="AF1782" s="113"/>
      <c r="AG1782" s="113"/>
      <c r="AH1782" s="113"/>
      <c r="AI1782" s="113"/>
      <c r="AJ1782" s="113"/>
      <c r="AK1782" s="113"/>
      <c r="AL1782" s="113"/>
      <c r="AM1782" s="113"/>
      <c r="AQ1782" s="113"/>
      <c r="AS1782" s="113"/>
      <c r="AT1782" s="113"/>
      <c r="AU1782" s="113"/>
      <c r="AV1782" s="113"/>
    </row>
    <row r="1783" spans="4:48">
      <c r="D1783" s="113"/>
      <c r="E1783" s="113"/>
      <c r="F1783" s="113"/>
      <c r="G1783" s="113"/>
      <c r="H1783" s="113"/>
      <c r="I1783" s="113"/>
      <c r="J1783" s="113"/>
      <c r="K1783" s="113"/>
      <c r="L1783" s="113"/>
      <c r="M1783" s="113"/>
      <c r="Q1783" s="113"/>
      <c r="R1783" s="113"/>
      <c r="S1783" s="113"/>
      <c r="T1783" s="113"/>
      <c r="U1783" s="113"/>
      <c r="V1783" s="113"/>
      <c r="W1783" s="113"/>
      <c r="X1783" s="113"/>
      <c r="Y1783" s="113"/>
      <c r="Z1783" s="113"/>
      <c r="AD1783" s="113"/>
      <c r="AE1783" s="113"/>
      <c r="AF1783" s="113"/>
      <c r="AG1783" s="113"/>
      <c r="AH1783" s="113"/>
      <c r="AI1783" s="113"/>
      <c r="AJ1783" s="113"/>
      <c r="AK1783" s="113"/>
      <c r="AL1783" s="113"/>
      <c r="AM1783" s="113"/>
      <c r="AQ1783" s="113"/>
      <c r="AS1783" s="113"/>
      <c r="AT1783" s="113"/>
      <c r="AU1783" s="113"/>
      <c r="AV1783" s="113"/>
    </row>
    <row r="1784" spans="4:48">
      <c r="D1784" s="113"/>
      <c r="E1784" s="113"/>
      <c r="F1784" s="113"/>
      <c r="G1784" s="113"/>
      <c r="H1784" s="113"/>
      <c r="I1784" s="113"/>
      <c r="J1784" s="113"/>
      <c r="K1784" s="113"/>
      <c r="L1784" s="113"/>
      <c r="M1784" s="113"/>
      <c r="Q1784" s="113"/>
      <c r="R1784" s="113"/>
      <c r="S1784" s="113"/>
      <c r="T1784" s="113"/>
      <c r="U1784" s="113"/>
      <c r="V1784" s="113"/>
      <c r="W1784" s="113"/>
      <c r="X1784" s="113"/>
      <c r="Y1784" s="113"/>
      <c r="Z1784" s="113"/>
      <c r="AD1784" s="113"/>
      <c r="AE1784" s="113"/>
      <c r="AF1784" s="113"/>
      <c r="AG1784" s="113"/>
      <c r="AH1784" s="113"/>
      <c r="AI1784" s="113"/>
      <c r="AJ1784" s="113"/>
      <c r="AK1784" s="113"/>
      <c r="AL1784" s="113"/>
      <c r="AM1784" s="113"/>
      <c r="AQ1784" s="113"/>
      <c r="AS1784" s="113"/>
      <c r="AT1784" s="113"/>
      <c r="AU1784" s="113"/>
      <c r="AV1784" s="113"/>
    </row>
    <row r="1785" spans="4:48">
      <c r="D1785" s="113"/>
      <c r="E1785" s="113"/>
      <c r="F1785" s="113"/>
      <c r="G1785" s="113"/>
      <c r="H1785" s="113"/>
      <c r="I1785" s="113"/>
      <c r="J1785" s="113"/>
      <c r="K1785" s="113"/>
      <c r="L1785" s="113"/>
      <c r="M1785" s="113"/>
      <c r="Q1785" s="113"/>
      <c r="R1785" s="113"/>
      <c r="S1785" s="113"/>
      <c r="T1785" s="113"/>
      <c r="U1785" s="113"/>
      <c r="V1785" s="113"/>
      <c r="W1785" s="113"/>
      <c r="X1785" s="113"/>
      <c r="Y1785" s="113"/>
      <c r="Z1785" s="113"/>
      <c r="AD1785" s="113"/>
      <c r="AE1785" s="113"/>
      <c r="AF1785" s="113"/>
      <c r="AG1785" s="113"/>
      <c r="AH1785" s="113"/>
      <c r="AI1785" s="113"/>
      <c r="AJ1785" s="113"/>
      <c r="AK1785" s="113"/>
      <c r="AL1785" s="113"/>
      <c r="AM1785" s="113"/>
      <c r="AQ1785" s="113"/>
      <c r="AS1785" s="113"/>
      <c r="AT1785" s="113"/>
      <c r="AU1785" s="113"/>
      <c r="AV1785" s="113"/>
    </row>
    <row r="1786" spans="4:48">
      <c r="D1786" s="113"/>
      <c r="E1786" s="113"/>
      <c r="F1786" s="113"/>
      <c r="G1786" s="113"/>
      <c r="H1786" s="113"/>
      <c r="I1786" s="113"/>
      <c r="J1786" s="113"/>
      <c r="K1786" s="113"/>
      <c r="L1786" s="113"/>
      <c r="M1786" s="113"/>
      <c r="Q1786" s="113"/>
      <c r="R1786" s="113"/>
      <c r="S1786" s="113"/>
      <c r="T1786" s="113"/>
      <c r="U1786" s="113"/>
      <c r="V1786" s="113"/>
      <c r="W1786" s="113"/>
      <c r="X1786" s="113"/>
      <c r="Y1786" s="113"/>
      <c r="Z1786" s="113"/>
      <c r="AD1786" s="113"/>
      <c r="AE1786" s="113"/>
      <c r="AF1786" s="113"/>
      <c r="AG1786" s="113"/>
      <c r="AH1786" s="113"/>
      <c r="AI1786" s="113"/>
      <c r="AJ1786" s="113"/>
      <c r="AK1786" s="113"/>
      <c r="AL1786" s="113"/>
      <c r="AM1786" s="113"/>
      <c r="AQ1786" s="113"/>
      <c r="AS1786" s="113"/>
      <c r="AT1786" s="113"/>
      <c r="AU1786" s="113"/>
      <c r="AV1786" s="113"/>
    </row>
    <row r="1787" spans="4:48">
      <c r="D1787" s="113"/>
      <c r="E1787" s="113"/>
      <c r="F1787" s="113"/>
      <c r="G1787" s="113"/>
      <c r="H1787" s="113"/>
      <c r="I1787" s="113"/>
      <c r="J1787" s="113"/>
      <c r="K1787" s="113"/>
      <c r="L1787" s="113"/>
      <c r="M1787" s="113"/>
      <c r="Q1787" s="113"/>
      <c r="R1787" s="113"/>
      <c r="S1787" s="113"/>
      <c r="T1787" s="113"/>
      <c r="U1787" s="113"/>
      <c r="V1787" s="113"/>
      <c r="W1787" s="113"/>
      <c r="X1787" s="113"/>
      <c r="Y1787" s="113"/>
      <c r="Z1787" s="113"/>
      <c r="AD1787" s="113"/>
      <c r="AE1787" s="113"/>
      <c r="AF1787" s="113"/>
      <c r="AG1787" s="113"/>
      <c r="AH1787" s="113"/>
      <c r="AI1787" s="113"/>
      <c r="AJ1787" s="113"/>
      <c r="AK1787" s="113"/>
      <c r="AL1787" s="113"/>
      <c r="AM1787" s="113"/>
      <c r="AQ1787" s="113"/>
      <c r="AS1787" s="113"/>
      <c r="AT1787" s="113"/>
      <c r="AU1787" s="113"/>
      <c r="AV1787" s="113"/>
    </row>
    <row r="1788" spans="4:48">
      <c r="D1788" s="113"/>
      <c r="E1788" s="113"/>
      <c r="F1788" s="113"/>
      <c r="G1788" s="113"/>
      <c r="H1788" s="113"/>
      <c r="I1788" s="113"/>
      <c r="J1788" s="113"/>
      <c r="K1788" s="113"/>
      <c r="L1788" s="113"/>
      <c r="M1788" s="113"/>
      <c r="Q1788" s="113"/>
      <c r="R1788" s="113"/>
      <c r="S1788" s="113"/>
      <c r="T1788" s="113"/>
      <c r="U1788" s="113"/>
      <c r="V1788" s="113"/>
      <c r="W1788" s="113"/>
      <c r="X1788" s="113"/>
      <c r="Y1788" s="113"/>
      <c r="Z1788" s="113"/>
      <c r="AD1788" s="113"/>
      <c r="AE1788" s="113"/>
      <c r="AF1788" s="113"/>
      <c r="AG1788" s="113"/>
      <c r="AH1788" s="113"/>
      <c r="AI1788" s="113"/>
      <c r="AJ1788" s="113"/>
      <c r="AK1788" s="113"/>
      <c r="AL1788" s="113"/>
      <c r="AM1788" s="113"/>
      <c r="AQ1788" s="113"/>
      <c r="AS1788" s="113"/>
      <c r="AT1788" s="113"/>
      <c r="AU1788" s="113"/>
      <c r="AV1788" s="113"/>
    </row>
    <row r="1789" spans="4:48">
      <c r="D1789" s="113"/>
      <c r="E1789" s="113"/>
      <c r="F1789" s="113"/>
      <c r="G1789" s="113"/>
      <c r="H1789" s="113"/>
      <c r="I1789" s="113"/>
      <c r="J1789" s="113"/>
      <c r="K1789" s="113"/>
      <c r="L1789" s="113"/>
      <c r="M1789" s="113"/>
      <c r="Q1789" s="113"/>
      <c r="R1789" s="113"/>
      <c r="S1789" s="113"/>
      <c r="T1789" s="113"/>
      <c r="U1789" s="113"/>
      <c r="V1789" s="113"/>
      <c r="W1789" s="113"/>
      <c r="X1789" s="113"/>
      <c r="Y1789" s="113"/>
      <c r="Z1789" s="113"/>
      <c r="AD1789" s="113"/>
      <c r="AE1789" s="113"/>
      <c r="AF1789" s="113"/>
      <c r="AG1789" s="113"/>
      <c r="AH1789" s="113"/>
      <c r="AI1789" s="113"/>
      <c r="AJ1789" s="113"/>
      <c r="AK1789" s="113"/>
      <c r="AL1789" s="113"/>
      <c r="AM1789" s="113"/>
      <c r="AQ1789" s="113"/>
      <c r="AS1789" s="113"/>
      <c r="AT1789" s="113"/>
      <c r="AU1789" s="113"/>
      <c r="AV1789" s="113"/>
    </row>
    <row r="1790" spans="4:48">
      <c r="D1790" s="113"/>
      <c r="E1790" s="113"/>
      <c r="F1790" s="113"/>
      <c r="G1790" s="113"/>
      <c r="H1790" s="113"/>
      <c r="I1790" s="113"/>
      <c r="J1790" s="113"/>
      <c r="K1790" s="113"/>
      <c r="L1790" s="113"/>
      <c r="M1790" s="113"/>
      <c r="Q1790" s="113"/>
      <c r="R1790" s="113"/>
      <c r="S1790" s="113"/>
      <c r="T1790" s="113"/>
      <c r="U1790" s="113"/>
      <c r="V1790" s="113"/>
      <c r="W1790" s="113"/>
      <c r="X1790" s="113"/>
      <c r="Y1790" s="113"/>
      <c r="Z1790" s="113"/>
      <c r="AD1790" s="113"/>
      <c r="AE1790" s="113"/>
      <c r="AF1790" s="113"/>
      <c r="AG1790" s="113"/>
      <c r="AH1790" s="113"/>
      <c r="AI1790" s="113"/>
      <c r="AJ1790" s="113"/>
      <c r="AK1790" s="113"/>
      <c r="AL1790" s="113"/>
      <c r="AM1790" s="113"/>
      <c r="AQ1790" s="113"/>
      <c r="AS1790" s="113"/>
      <c r="AT1790" s="113"/>
      <c r="AU1790" s="113"/>
      <c r="AV1790" s="113"/>
    </row>
    <row r="1791" spans="4:48">
      <c r="D1791" s="113"/>
      <c r="E1791" s="113"/>
      <c r="F1791" s="113"/>
      <c r="G1791" s="113"/>
      <c r="H1791" s="113"/>
      <c r="I1791" s="113"/>
      <c r="J1791" s="113"/>
      <c r="K1791" s="113"/>
      <c r="L1791" s="113"/>
      <c r="M1791" s="113"/>
      <c r="Q1791" s="113"/>
      <c r="R1791" s="113"/>
      <c r="S1791" s="113"/>
      <c r="T1791" s="113"/>
      <c r="U1791" s="113"/>
      <c r="V1791" s="113"/>
      <c r="W1791" s="113"/>
      <c r="X1791" s="113"/>
      <c r="Y1791" s="113"/>
      <c r="Z1791" s="113"/>
      <c r="AD1791" s="113"/>
      <c r="AE1791" s="113"/>
      <c r="AF1791" s="113"/>
      <c r="AG1791" s="113"/>
      <c r="AH1791" s="113"/>
      <c r="AI1791" s="113"/>
      <c r="AJ1791" s="113"/>
      <c r="AK1791" s="113"/>
      <c r="AL1791" s="113"/>
      <c r="AM1791" s="113"/>
      <c r="AQ1791" s="113"/>
      <c r="AS1791" s="113"/>
      <c r="AT1791" s="113"/>
      <c r="AU1791" s="113"/>
      <c r="AV1791" s="113"/>
    </row>
    <row r="1792" spans="4:48">
      <c r="D1792" s="113"/>
      <c r="E1792" s="113"/>
      <c r="F1792" s="113"/>
      <c r="G1792" s="113"/>
      <c r="H1792" s="113"/>
      <c r="I1792" s="113"/>
      <c r="J1792" s="113"/>
      <c r="K1792" s="113"/>
      <c r="L1792" s="113"/>
      <c r="M1792" s="113"/>
      <c r="Q1792" s="113"/>
      <c r="R1792" s="113"/>
      <c r="S1792" s="113"/>
      <c r="T1792" s="113"/>
      <c r="U1792" s="113"/>
      <c r="V1792" s="113"/>
      <c r="W1792" s="113"/>
      <c r="X1792" s="113"/>
      <c r="Y1792" s="113"/>
      <c r="Z1792" s="113"/>
      <c r="AD1792" s="113"/>
      <c r="AE1792" s="113"/>
      <c r="AF1792" s="113"/>
      <c r="AG1792" s="113"/>
      <c r="AH1792" s="113"/>
      <c r="AI1792" s="113"/>
      <c r="AJ1792" s="113"/>
      <c r="AK1792" s="113"/>
      <c r="AL1792" s="113"/>
      <c r="AM1792" s="113"/>
      <c r="AQ1792" s="113"/>
      <c r="AS1792" s="113"/>
      <c r="AT1792" s="113"/>
      <c r="AU1792" s="113"/>
      <c r="AV1792" s="113"/>
    </row>
    <row r="1793" spans="4:48">
      <c r="D1793" s="113"/>
      <c r="E1793" s="113"/>
      <c r="F1793" s="113"/>
      <c r="G1793" s="113"/>
      <c r="H1793" s="113"/>
      <c r="I1793" s="113"/>
      <c r="J1793" s="113"/>
      <c r="K1793" s="113"/>
      <c r="L1793" s="113"/>
      <c r="M1793" s="113"/>
      <c r="Q1793" s="113"/>
      <c r="R1793" s="113"/>
      <c r="S1793" s="113"/>
      <c r="T1793" s="113"/>
      <c r="U1793" s="113"/>
      <c r="V1793" s="113"/>
      <c r="W1793" s="113"/>
      <c r="X1793" s="113"/>
      <c r="Y1793" s="113"/>
      <c r="Z1793" s="113"/>
      <c r="AD1793" s="113"/>
      <c r="AE1793" s="113"/>
      <c r="AF1793" s="113"/>
      <c r="AG1793" s="113"/>
      <c r="AH1793" s="113"/>
      <c r="AI1793" s="113"/>
      <c r="AJ1793" s="113"/>
      <c r="AK1793" s="113"/>
      <c r="AL1793" s="113"/>
      <c r="AM1793" s="113"/>
      <c r="AQ1793" s="113"/>
      <c r="AS1793" s="113"/>
      <c r="AT1793" s="113"/>
      <c r="AU1793" s="113"/>
      <c r="AV1793" s="113"/>
    </row>
    <row r="1794" spans="4:48">
      <c r="D1794" s="113"/>
      <c r="E1794" s="113"/>
      <c r="F1794" s="113"/>
      <c r="G1794" s="113"/>
      <c r="H1794" s="113"/>
      <c r="I1794" s="113"/>
      <c r="J1794" s="113"/>
      <c r="K1794" s="113"/>
      <c r="L1794" s="113"/>
      <c r="M1794" s="113"/>
      <c r="Q1794" s="113"/>
      <c r="R1794" s="113"/>
      <c r="S1794" s="113"/>
      <c r="T1794" s="113"/>
      <c r="U1794" s="113"/>
      <c r="V1794" s="113"/>
      <c r="W1794" s="113"/>
      <c r="X1794" s="113"/>
      <c r="Y1794" s="113"/>
      <c r="Z1794" s="113"/>
      <c r="AD1794" s="113"/>
      <c r="AE1794" s="113"/>
      <c r="AF1794" s="113"/>
      <c r="AG1794" s="113"/>
      <c r="AH1794" s="113"/>
      <c r="AI1794" s="113"/>
      <c r="AJ1794" s="113"/>
      <c r="AK1794" s="113"/>
      <c r="AL1794" s="113"/>
      <c r="AM1794" s="113"/>
      <c r="AQ1794" s="113"/>
      <c r="AS1794" s="113"/>
      <c r="AT1794" s="113"/>
      <c r="AU1794" s="113"/>
      <c r="AV1794" s="113"/>
    </row>
    <row r="1795" spans="4:48">
      <c r="D1795" s="113"/>
      <c r="E1795" s="113"/>
      <c r="F1795" s="113"/>
      <c r="G1795" s="113"/>
      <c r="H1795" s="113"/>
      <c r="I1795" s="113"/>
      <c r="J1795" s="113"/>
      <c r="K1795" s="113"/>
      <c r="L1795" s="113"/>
      <c r="M1795" s="113"/>
      <c r="Q1795" s="113"/>
      <c r="R1795" s="113"/>
      <c r="S1795" s="113"/>
      <c r="T1795" s="113"/>
      <c r="U1795" s="113"/>
      <c r="V1795" s="113"/>
      <c r="W1795" s="113"/>
      <c r="X1795" s="113"/>
      <c r="Y1795" s="113"/>
      <c r="Z1795" s="113"/>
      <c r="AD1795" s="113"/>
      <c r="AE1795" s="113"/>
      <c r="AF1795" s="113"/>
      <c r="AG1795" s="113"/>
      <c r="AH1795" s="113"/>
      <c r="AI1795" s="113"/>
      <c r="AJ1795" s="113"/>
      <c r="AK1795" s="113"/>
      <c r="AL1795" s="113"/>
      <c r="AM1795" s="113"/>
      <c r="AQ1795" s="113"/>
      <c r="AS1795" s="113"/>
      <c r="AT1795" s="113"/>
      <c r="AU1795" s="113"/>
      <c r="AV1795" s="113"/>
    </row>
    <row r="1796" spans="4:48">
      <c r="D1796" s="113"/>
      <c r="E1796" s="113"/>
      <c r="F1796" s="113"/>
      <c r="G1796" s="113"/>
      <c r="H1796" s="113"/>
      <c r="I1796" s="113"/>
      <c r="J1796" s="113"/>
      <c r="K1796" s="113"/>
      <c r="L1796" s="113"/>
      <c r="M1796" s="113"/>
      <c r="Q1796" s="113"/>
      <c r="R1796" s="113"/>
      <c r="S1796" s="113"/>
      <c r="T1796" s="113"/>
      <c r="U1796" s="113"/>
      <c r="V1796" s="113"/>
      <c r="W1796" s="113"/>
      <c r="X1796" s="113"/>
      <c r="Y1796" s="113"/>
      <c r="Z1796" s="113"/>
      <c r="AD1796" s="113"/>
      <c r="AE1796" s="113"/>
      <c r="AF1796" s="113"/>
      <c r="AG1796" s="113"/>
      <c r="AH1796" s="113"/>
      <c r="AI1796" s="113"/>
      <c r="AJ1796" s="113"/>
      <c r="AK1796" s="113"/>
      <c r="AL1796" s="113"/>
      <c r="AM1796" s="113"/>
      <c r="AQ1796" s="113"/>
      <c r="AS1796" s="113"/>
      <c r="AT1796" s="113"/>
      <c r="AU1796" s="113"/>
      <c r="AV1796" s="113"/>
    </row>
    <row r="1797" spans="4:48">
      <c r="D1797" s="113"/>
      <c r="E1797" s="113"/>
      <c r="F1797" s="113"/>
      <c r="G1797" s="113"/>
      <c r="H1797" s="113"/>
      <c r="I1797" s="113"/>
      <c r="J1797" s="113"/>
      <c r="K1797" s="113"/>
      <c r="L1797" s="113"/>
      <c r="M1797" s="113"/>
      <c r="Q1797" s="113"/>
      <c r="R1797" s="113"/>
      <c r="S1797" s="113"/>
      <c r="T1797" s="113"/>
      <c r="U1797" s="113"/>
      <c r="V1797" s="113"/>
      <c r="W1797" s="113"/>
      <c r="X1797" s="113"/>
      <c r="Y1797" s="113"/>
      <c r="Z1797" s="113"/>
      <c r="AD1797" s="113"/>
      <c r="AE1797" s="113"/>
      <c r="AF1797" s="113"/>
      <c r="AG1797" s="113"/>
      <c r="AH1797" s="113"/>
      <c r="AI1797" s="113"/>
      <c r="AJ1797" s="113"/>
      <c r="AK1797" s="113"/>
      <c r="AL1797" s="113"/>
      <c r="AM1797" s="113"/>
      <c r="AQ1797" s="113"/>
      <c r="AS1797" s="113"/>
      <c r="AT1797" s="113"/>
      <c r="AU1797" s="113"/>
      <c r="AV1797" s="113"/>
    </row>
    <row r="1798" spans="4:48">
      <c r="D1798" s="113"/>
      <c r="E1798" s="113"/>
      <c r="F1798" s="113"/>
      <c r="G1798" s="113"/>
      <c r="H1798" s="113"/>
      <c r="I1798" s="113"/>
      <c r="J1798" s="113"/>
      <c r="K1798" s="113"/>
      <c r="L1798" s="113"/>
      <c r="M1798" s="113"/>
      <c r="Q1798" s="113"/>
      <c r="R1798" s="113"/>
      <c r="S1798" s="113"/>
      <c r="T1798" s="113"/>
      <c r="U1798" s="113"/>
      <c r="V1798" s="113"/>
      <c r="W1798" s="113"/>
      <c r="X1798" s="113"/>
      <c r="Y1798" s="113"/>
      <c r="Z1798" s="113"/>
      <c r="AD1798" s="113"/>
      <c r="AE1798" s="113"/>
      <c r="AF1798" s="113"/>
      <c r="AG1798" s="113"/>
      <c r="AH1798" s="113"/>
      <c r="AI1798" s="113"/>
      <c r="AJ1798" s="113"/>
      <c r="AK1798" s="113"/>
      <c r="AL1798" s="113"/>
      <c r="AM1798" s="113"/>
      <c r="AQ1798" s="113"/>
      <c r="AS1798" s="113"/>
      <c r="AT1798" s="113"/>
      <c r="AU1798" s="113"/>
      <c r="AV1798" s="113"/>
    </row>
    <row r="1799" spans="4:48">
      <c r="D1799" s="113"/>
      <c r="E1799" s="113"/>
      <c r="F1799" s="113"/>
      <c r="G1799" s="113"/>
      <c r="H1799" s="113"/>
      <c r="I1799" s="113"/>
      <c r="J1799" s="113"/>
      <c r="K1799" s="113"/>
      <c r="L1799" s="113"/>
      <c r="M1799" s="113"/>
      <c r="Q1799" s="113"/>
      <c r="R1799" s="113"/>
      <c r="S1799" s="113"/>
      <c r="T1799" s="113"/>
      <c r="U1799" s="113"/>
      <c r="V1799" s="113"/>
      <c r="W1799" s="113"/>
      <c r="X1799" s="113"/>
      <c r="Y1799" s="113"/>
      <c r="Z1799" s="113"/>
      <c r="AD1799" s="113"/>
      <c r="AE1799" s="113"/>
      <c r="AF1799" s="113"/>
      <c r="AG1799" s="113"/>
      <c r="AH1799" s="113"/>
      <c r="AI1799" s="113"/>
      <c r="AJ1799" s="113"/>
      <c r="AK1799" s="113"/>
      <c r="AL1799" s="113"/>
      <c r="AM1799" s="113"/>
      <c r="AQ1799" s="113"/>
      <c r="AS1799" s="113"/>
      <c r="AT1799" s="113"/>
      <c r="AU1799" s="113"/>
      <c r="AV1799" s="113"/>
    </row>
    <row r="1800" spans="4:48">
      <c r="D1800" s="113"/>
      <c r="E1800" s="113"/>
      <c r="F1800" s="113"/>
      <c r="G1800" s="113"/>
      <c r="H1800" s="113"/>
      <c r="I1800" s="113"/>
      <c r="J1800" s="113"/>
      <c r="K1800" s="113"/>
      <c r="L1800" s="113"/>
      <c r="M1800" s="113"/>
      <c r="Q1800" s="113"/>
      <c r="R1800" s="113"/>
      <c r="S1800" s="113"/>
      <c r="T1800" s="113"/>
      <c r="U1800" s="113"/>
      <c r="V1800" s="113"/>
      <c r="W1800" s="113"/>
      <c r="X1800" s="113"/>
      <c r="Y1800" s="113"/>
      <c r="Z1800" s="113"/>
      <c r="AD1800" s="113"/>
      <c r="AE1800" s="113"/>
      <c r="AF1800" s="113"/>
      <c r="AG1800" s="113"/>
      <c r="AH1800" s="113"/>
      <c r="AI1800" s="113"/>
      <c r="AJ1800" s="113"/>
      <c r="AK1800" s="113"/>
      <c r="AL1800" s="113"/>
      <c r="AM1800" s="113"/>
      <c r="AQ1800" s="113"/>
      <c r="AS1800" s="113"/>
      <c r="AT1800" s="113"/>
      <c r="AU1800" s="113"/>
      <c r="AV1800" s="113"/>
    </row>
    <row r="1801" spans="4:48">
      <c r="D1801" s="113"/>
      <c r="E1801" s="113"/>
      <c r="F1801" s="113"/>
      <c r="G1801" s="113"/>
      <c r="H1801" s="113"/>
      <c r="I1801" s="113"/>
      <c r="J1801" s="113"/>
      <c r="K1801" s="113"/>
      <c r="L1801" s="113"/>
      <c r="M1801" s="113"/>
      <c r="Q1801" s="113"/>
      <c r="R1801" s="113"/>
      <c r="S1801" s="113"/>
      <c r="T1801" s="113"/>
      <c r="U1801" s="113"/>
      <c r="V1801" s="113"/>
      <c r="W1801" s="113"/>
      <c r="X1801" s="113"/>
      <c r="Y1801" s="113"/>
      <c r="Z1801" s="113"/>
      <c r="AD1801" s="113"/>
      <c r="AE1801" s="113"/>
      <c r="AF1801" s="113"/>
      <c r="AG1801" s="113"/>
      <c r="AH1801" s="113"/>
      <c r="AI1801" s="113"/>
      <c r="AJ1801" s="113"/>
      <c r="AK1801" s="113"/>
      <c r="AL1801" s="113"/>
      <c r="AM1801" s="113"/>
      <c r="AQ1801" s="113"/>
      <c r="AS1801" s="113"/>
      <c r="AT1801" s="113"/>
      <c r="AU1801" s="113"/>
      <c r="AV1801" s="113"/>
    </row>
    <row r="1802" spans="4:48">
      <c r="D1802" s="113"/>
      <c r="E1802" s="113"/>
      <c r="F1802" s="113"/>
      <c r="G1802" s="113"/>
      <c r="H1802" s="113"/>
      <c r="I1802" s="113"/>
      <c r="J1802" s="113"/>
      <c r="K1802" s="113"/>
      <c r="L1802" s="113"/>
      <c r="M1802" s="113"/>
      <c r="Q1802" s="113"/>
      <c r="R1802" s="113"/>
      <c r="S1802" s="113"/>
      <c r="T1802" s="113"/>
      <c r="U1802" s="113"/>
      <c r="V1802" s="113"/>
      <c r="W1802" s="113"/>
      <c r="X1802" s="113"/>
      <c r="Y1802" s="113"/>
      <c r="Z1802" s="113"/>
      <c r="AD1802" s="113"/>
      <c r="AE1802" s="113"/>
      <c r="AF1802" s="113"/>
      <c r="AG1802" s="113"/>
      <c r="AH1802" s="113"/>
      <c r="AI1802" s="113"/>
      <c r="AJ1802" s="113"/>
      <c r="AK1802" s="113"/>
      <c r="AL1802" s="113"/>
      <c r="AM1802" s="113"/>
      <c r="AQ1802" s="113"/>
      <c r="AS1802" s="113"/>
      <c r="AT1802" s="113"/>
      <c r="AU1802" s="113"/>
      <c r="AV1802" s="113"/>
    </row>
    <row r="1803" spans="4:48">
      <c r="D1803" s="113"/>
      <c r="E1803" s="113"/>
      <c r="F1803" s="113"/>
      <c r="G1803" s="113"/>
      <c r="H1803" s="113"/>
      <c r="I1803" s="113"/>
      <c r="J1803" s="113"/>
      <c r="K1803" s="113"/>
      <c r="L1803" s="113"/>
      <c r="M1803" s="113"/>
      <c r="Q1803" s="113"/>
      <c r="R1803" s="113"/>
      <c r="S1803" s="113"/>
      <c r="T1803" s="113"/>
      <c r="U1803" s="113"/>
      <c r="V1803" s="113"/>
      <c r="W1803" s="113"/>
      <c r="X1803" s="113"/>
      <c r="Y1803" s="113"/>
      <c r="Z1803" s="113"/>
      <c r="AD1803" s="113"/>
      <c r="AE1803" s="113"/>
      <c r="AF1803" s="113"/>
      <c r="AG1803" s="113"/>
      <c r="AH1803" s="113"/>
      <c r="AI1803" s="113"/>
      <c r="AJ1803" s="113"/>
      <c r="AK1803" s="113"/>
      <c r="AL1803" s="113"/>
      <c r="AM1803" s="113"/>
      <c r="AQ1803" s="113"/>
      <c r="AS1803" s="113"/>
      <c r="AT1803" s="113"/>
      <c r="AU1803" s="113"/>
      <c r="AV1803" s="113"/>
    </row>
    <row r="1804" spans="4:48">
      <c r="D1804" s="113"/>
      <c r="E1804" s="113"/>
      <c r="F1804" s="113"/>
      <c r="G1804" s="113"/>
      <c r="H1804" s="113"/>
      <c r="I1804" s="113"/>
      <c r="J1804" s="113"/>
      <c r="K1804" s="113"/>
      <c r="L1804" s="113"/>
      <c r="M1804" s="113"/>
      <c r="Q1804" s="113"/>
      <c r="R1804" s="113"/>
      <c r="S1804" s="113"/>
      <c r="T1804" s="113"/>
      <c r="U1804" s="113"/>
      <c r="V1804" s="113"/>
      <c r="W1804" s="113"/>
      <c r="X1804" s="113"/>
      <c r="Y1804" s="113"/>
      <c r="Z1804" s="113"/>
      <c r="AD1804" s="113"/>
      <c r="AE1804" s="113"/>
      <c r="AF1804" s="113"/>
      <c r="AG1804" s="113"/>
      <c r="AH1804" s="113"/>
      <c r="AI1804" s="113"/>
      <c r="AJ1804" s="113"/>
      <c r="AK1804" s="113"/>
      <c r="AL1804" s="113"/>
      <c r="AM1804" s="113"/>
      <c r="AQ1804" s="113"/>
      <c r="AS1804" s="113"/>
      <c r="AT1804" s="113"/>
      <c r="AU1804" s="113"/>
      <c r="AV1804" s="113"/>
    </row>
    <row r="1805" spans="4:48">
      <c r="D1805" s="113"/>
      <c r="E1805" s="113"/>
      <c r="F1805" s="113"/>
      <c r="G1805" s="113"/>
      <c r="H1805" s="113"/>
      <c r="I1805" s="113"/>
      <c r="J1805" s="113"/>
      <c r="K1805" s="113"/>
      <c r="L1805" s="113"/>
      <c r="M1805" s="113"/>
      <c r="Q1805" s="113"/>
      <c r="R1805" s="113"/>
      <c r="S1805" s="113"/>
      <c r="T1805" s="113"/>
      <c r="U1805" s="113"/>
      <c r="V1805" s="113"/>
      <c r="W1805" s="113"/>
      <c r="X1805" s="113"/>
      <c r="Y1805" s="113"/>
      <c r="Z1805" s="113"/>
      <c r="AD1805" s="113"/>
      <c r="AE1805" s="113"/>
      <c r="AF1805" s="113"/>
      <c r="AG1805" s="113"/>
      <c r="AH1805" s="113"/>
      <c r="AI1805" s="113"/>
      <c r="AJ1805" s="113"/>
      <c r="AK1805" s="113"/>
      <c r="AL1805" s="113"/>
      <c r="AM1805" s="113"/>
      <c r="AQ1805" s="113"/>
      <c r="AS1805" s="113"/>
      <c r="AT1805" s="113"/>
      <c r="AU1805" s="113"/>
      <c r="AV1805" s="113"/>
    </row>
    <row r="1806" spans="4:48">
      <c r="D1806" s="113"/>
      <c r="E1806" s="113"/>
      <c r="F1806" s="113"/>
      <c r="G1806" s="113"/>
      <c r="H1806" s="113"/>
      <c r="I1806" s="113"/>
      <c r="J1806" s="113"/>
      <c r="K1806" s="113"/>
      <c r="L1806" s="113"/>
      <c r="M1806" s="113"/>
      <c r="Q1806" s="113"/>
      <c r="R1806" s="113"/>
      <c r="S1806" s="113"/>
      <c r="T1806" s="113"/>
      <c r="U1806" s="113"/>
      <c r="V1806" s="113"/>
      <c r="W1806" s="113"/>
      <c r="X1806" s="113"/>
      <c r="Y1806" s="113"/>
      <c r="Z1806" s="113"/>
      <c r="AD1806" s="113"/>
      <c r="AE1806" s="113"/>
      <c r="AF1806" s="113"/>
      <c r="AG1806" s="113"/>
      <c r="AH1806" s="113"/>
      <c r="AI1806" s="113"/>
      <c r="AJ1806" s="113"/>
      <c r="AK1806" s="113"/>
      <c r="AL1806" s="113"/>
      <c r="AM1806" s="113"/>
      <c r="AQ1806" s="113"/>
      <c r="AS1806" s="113"/>
      <c r="AT1806" s="113"/>
      <c r="AU1806" s="113"/>
      <c r="AV1806" s="113"/>
    </row>
    <row r="1807" spans="4:48">
      <c r="D1807" s="113"/>
      <c r="E1807" s="113"/>
      <c r="F1807" s="113"/>
      <c r="G1807" s="113"/>
      <c r="H1807" s="113"/>
      <c r="I1807" s="113"/>
      <c r="J1807" s="113"/>
      <c r="K1807" s="113"/>
      <c r="L1807" s="113"/>
      <c r="M1807" s="113"/>
      <c r="Q1807" s="113"/>
      <c r="R1807" s="113"/>
      <c r="S1807" s="113"/>
      <c r="T1807" s="113"/>
      <c r="U1807" s="113"/>
      <c r="V1807" s="113"/>
      <c r="W1807" s="113"/>
      <c r="X1807" s="113"/>
      <c r="Y1807" s="113"/>
      <c r="Z1807" s="113"/>
      <c r="AD1807" s="113"/>
      <c r="AE1807" s="113"/>
      <c r="AF1807" s="113"/>
      <c r="AG1807" s="113"/>
      <c r="AH1807" s="113"/>
      <c r="AI1807" s="113"/>
      <c r="AJ1807" s="113"/>
      <c r="AK1807" s="113"/>
      <c r="AL1807" s="113"/>
      <c r="AM1807" s="113"/>
      <c r="AQ1807" s="113"/>
      <c r="AS1807" s="113"/>
      <c r="AT1807" s="113"/>
      <c r="AU1807" s="113"/>
      <c r="AV1807" s="113"/>
    </row>
    <row r="1808" spans="4:48">
      <c r="D1808" s="113"/>
      <c r="E1808" s="113"/>
      <c r="F1808" s="113"/>
      <c r="G1808" s="113"/>
      <c r="H1808" s="113"/>
      <c r="I1808" s="113"/>
      <c r="J1808" s="113"/>
      <c r="K1808" s="113"/>
      <c r="L1808" s="113"/>
      <c r="M1808" s="113"/>
      <c r="Q1808" s="113"/>
      <c r="R1808" s="113"/>
      <c r="S1808" s="113"/>
      <c r="T1808" s="113"/>
      <c r="U1808" s="113"/>
      <c r="V1808" s="113"/>
      <c r="W1808" s="113"/>
      <c r="X1808" s="113"/>
      <c r="Y1808" s="113"/>
      <c r="Z1808" s="113"/>
      <c r="AD1808" s="113"/>
      <c r="AE1808" s="113"/>
      <c r="AF1808" s="113"/>
      <c r="AG1808" s="113"/>
      <c r="AH1808" s="113"/>
      <c r="AI1808" s="113"/>
      <c r="AJ1808" s="113"/>
      <c r="AK1808" s="113"/>
      <c r="AL1808" s="113"/>
      <c r="AM1808" s="113"/>
      <c r="AQ1808" s="113"/>
      <c r="AS1808" s="113"/>
      <c r="AT1808" s="113"/>
      <c r="AU1808" s="113"/>
      <c r="AV1808" s="113"/>
    </row>
    <row r="1809" spans="4:48">
      <c r="D1809" s="113"/>
      <c r="E1809" s="113"/>
      <c r="F1809" s="113"/>
      <c r="G1809" s="113"/>
      <c r="H1809" s="113"/>
      <c r="I1809" s="113"/>
      <c r="J1809" s="113"/>
      <c r="K1809" s="113"/>
      <c r="L1809" s="113"/>
      <c r="M1809" s="113"/>
      <c r="Q1809" s="113"/>
      <c r="R1809" s="113"/>
      <c r="S1809" s="113"/>
      <c r="T1809" s="113"/>
      <c r="U1809" s="113"/>
      <c r="V1809" s="113"/>
      <c r="W1809" s="113"/>
      <c r="X1809" s="113"/>
      <c r="Y1809" s="113"/>
      <c r="Z1809" s="113"/>
      <c r="AD1809" s="113"/>
      <c r="AE1809" s="113"/>
      <c r="AF1809" s="113"/>
      <c r="AG1809" s="113"/>
      <c r="AH1809" s="113"/>
      <c r="AI1809" s="113"/>
      <c r="AJ1809" s="113"/>
      <c r="AK1809" s="113"/>
      <c r="AL1809" s="113"/>
      <c r="AM1809" s="113"/>
      <c r="AQ1809" s="113"/>
      <c r="AS1809" s="113"/>
      <c r="AT1809" s="113"/>
      <c r="AU1809" s="113"/>
      <c r="AV1809" s="113"/>
    </row>
    <row r="1810" spans="4:48">
      <c r="D1810" s="113"/>
      <c r="E1810" s="113"/>
      <c r="F1810" s="113"/>
      <c r="G1810" s="113"/>
      <c r="H1810" s="113"/>
      <c r="I1810" s="113"/>
      <c r="J1810" s="113"/>
      <c r="K1810" s="113"/>
      <c r="L1810" s="113"/>
      <c r="M1810" s="113"/>
      <c r="Q1810" s="113"/>
      <c r="R1810" s="113"/>
      <c r="S1810" s="113"/>
      <c r="T1810" s="113"/>
      <c r="U1810" s="113"/>
      <c r="V1810" s="113"/>
      <c r="W1810" s="113"/>
      <c r="X1810" s="113"/>
      <c r="Y1810" s="113"/>
      <c r="Z1810" s="113"/>
      <c r="AD1810" s="113"/>
      <c r="AE1810" s="113"/>
      <c r="AF1810" s="113"/>
      <c r="AG1810" s="113"/>
      <c r="AH1810" s="113"/>
      <c r="AI1810" s="113"/>
      <c r="AJ1810" s="113"/>
      <c r="AK1810" s="113"/>
      <c r="AL1810" s="113"/>
      <c r="AM1810" s="113"/>
      <c r="AQ1810" s="113"/>
      <c r="AS1810" s="113"/>
      <c r="AT1810" s="113"/>
      <c r="AU1810" s="113"/>
      <c r="AV1810" s="113"/>
    </row>
    <row r="1811" spans="4:48">
      <c r="D1811" s="113"/>
      <c r="E1811" s="113"/>
      <c r="F1811" s="113"/>
      <c r="G1811" s="113"/>
      <c r="H1811" s="113"/>
      <c r="I1811" s="113"/>
      <c r="J1811" s="113"/>
      <c r="K1811" s="113"/>
      <c r="L1811" s="113"/>
      <c r="M1811" s="113"/>
      <c r="Q1811" s="113"/>
      <c r="R1811" s="113"/>
      <c r="S1811" s="113"/>
      <c r="T1811" s="113"/>
      <c r="U1811" s="113"/>
      <c r="V1811" s="113"/>
      <c r="W1811" s="113"/>
      <c r="X1811" s="113"/>
      <c r="Y1811" s="113"/>
      <c r="Z1811" s="113"/>
      <c r="AD1811" s="113"/>
      <c r="AE1811" s="113"/>
      <c r="AF1811" s="113"/>
      <c r="AG1811" s="113"/>
      <c r="AH1811" s="113"/>
      <c r="AI1811" s="113"/>
      <c r="AJ1811" s="113"/>
      <c r="AK1811" s="113"/>
      <c r="AL1811" s="113"/>
      <c r="AM1811" s="113"/>
      <c r="AQ1811" s="113"/>
      <c r="AS1811" s="113"/>
      <c r="AT1811" s="113"/>
      <c r="AU1811" s="113"/>
      <c r="AV1811" s="113"/>
    </row>
    <row r="1812" spans="4:48">
      <c r="D1812" s="113"/>
      <c r="E1812" s="113"/>
      <c r="F1812" s="113"/>
      <c r="G1812" s="113"/>
      <c r="H1812" s="113"/>
      <c r="I1812" s="113"/>
      <c r="J1812" s="113"/>
      <c r="K1812" s="113"/>
      <c r="L1812" s="113"/>
      <c r="M1812" s="113"/>
      <c r="Q1812" s="113"/>
      <c r="R1812" s="113"/>
      <c r="S1812" s="113"/>
      <c r="T1812" s="113"/>
      <c r="U1812" s="113"/>
      <c r="V1812" s="113"/>
      <c r="W1812" s="113"/>
      <c r="X1812" s="113"/>
      <c r="Y1812" s="113"/>
      <c r="Z1812" s="113"/>
      <c r="AD1812" s="113"/>
      <c r="AE1812" s="113"/>
      <c r="AF1812" s="113"/>
      <c r="AG1812" s="113"/>
      <c r="AH1812" s="113"/>
      <c r="AI1812" s="113"/>
      <c r="AJ1812" s="113"/>
      <c r="AK1812" s="113"/>
      <c r="AL1812" s="113"/>
      <c r="AM1812" s="113"/>
      <c r="AQ1812" s="113"/>
      <c r="AS1812" s="113"/>
      <c r="AT1812" s="113"/>
      <c r="AU1812" s="113"/>
      <c r="AV1812" s="113"/>
    </row>
    <row r="1813" spans="4:48">
      <c r="D1813" s="113"/>
      <c r="E1813" s="113"/>
      <c r="F1813" s="113"/>
      <c r="G1813" s="113"/>
      <c r="H1813" s="113"/>
      <c r="I1813" s="113"/>
      <c r="J1813" s="113"/>
      <c r="K1813" s="113"/>
      <c r="L1813" s="113"/>
      <c r="M1813" s="113"/>
      <c r="Q1813" s="113"/>
      <c r="R1813" s="113"/>
      <c r="S1813" s="113"/>
      <c r="T1813" s="113"/>
      <c r="U1813" s="113"/>
      <c r="V1813" s="113"/>
      <c r="W1813" s="113"/>
      <c r="X1813" s="113"/>
      <c r="Y1813" s="113"/>
      <c r="Z1813" s="113"/>
      <c r="AD1813" s="113"/>
      <c r="AE1813" s="113"/>
      <c r="AF1813" s="113"/>
      <c r="AG1813" s="113"/>
      <c r="AH1813" s="113"/>
      <c r="AI1813" s="113"/>
      <c r="AJ1813" s="113"/>
      <c r="AK1813" s="113"/>
      <c r="AL1813" s="113"/>
      <c r="AM1813" s="113"/>
      <c r="AQ1813" s="113"/>
      <c r="AS1813" s="113"/>
      <c r="AT1813" s="113"/>
      <c r="AU1813" s="113"/>
      <c r="AV1813" s="113"/>
    </row>
    <row r="1814" spans="4:48">
      <c r="D1814" s="113"/>
      <c r="E1814" s="113"/>
      <c r="F1814" s="113"/>
      <c r="G1814" s="113"/>
      <c r="H1814" s="113"/>
      <c r="I1814" s="113"/>
      <c r="J1814" s="113"/>
      <c r="K1814" s="113"/>
      <c r="L1814" s="113"/>
      <c r="M1814" s="113"/>
      <c r="Q1814" s="113"/>
      <c r="R1814" s="113"/>
      <c r="S1814" s="113"/>
      <c r="T1814" s="113"/>
      <c r="U1814" s="113"/>
      <c r="V1814" s="113"/>
      <c r="W1814" s="113"/>
      <c r="X1814" s="113"/>
      <c r="Y1814" s="113"/>
      <c r="Z1814" s="113"/>
      <c r="AD1814" s="113"/>
      <c r="AE1814" s="113"/>
      <c r="AF1814" s="113"/>
      <c r="AG1814" s="113"/>
      <c r="AH1814" s="113"/>
      <c r="AI1814" s="113"/>
      <c r="AJ1814" s="113"/>
      <c r="AK1814" s="113"/>
      <c r="AL1814" s="113"/>
      <c r="AM1814" s="113"/>
      <c r="AQ1814" s="113"/>
      <c r="AS1814" s="113"/>
      <c r="AT1814" s="113"/>
      <c r="AU1814" s="113"/>
      <c r="AV1814" s="113"/>
    </row>
    <row r="1815" spans="4:48">
      <c r="D1815" s="113"/>
      <c r="E1815" s="113"/>
      <c r="F1815" s="113"/>
      <c r="G1815" s="113"/>
      <c r="H1815" s="113"/>
      <c r="I1815" s="113"/>
      <c r="J1815" s="113"/>
      <c r="K1815" s="113"/>
      <c r="L1815" s="113"/>
      <c r="M1815" s="113"/>
      <c r="Q1815" s="113"/>
      <c r="R1815" s="113"/>
      <c r="S1815" s="113"/>
      <c r="T1815" s="113"/>
      <c r="U1815" s="113"/>
      <c r="V1815" s="113"/>
      <c r="W1815" s="113"/>
      <c r="X1815" s="113"/>
      <c r="Y1815" s="113"/>
      <c r="Z1815" s="113"/>
      <c r="AD1815" s="113"/>
      <c r="AE1815" s="113"/>
      <c r="AF1815" s="113"/>
      <c r="AG1815" s="113"/>
      <c r="AH1815" s="113"/>
      <c r="AI1815" s="113"/>
      <c r="AJ1815" s="113"/>
      <c r="AK1815" s="113"/>
      <c r="AL1815" s="113"/>
      <c r="AM1815" s="113"/>
      <c r="AQ1815" s="113"/>
      <c r="AS1815" s="113"/>
      <c r="AT1815" s="113"/>
      <c r="AU1815" s="113"/>
      <c r="AV1815" s="113"/>
    </row>
    <row r="1816" spans="4:48">
      <c r="D1816" s="113"/>
      <c r="E1816" s="113"/>
      <c r="F1816" s="113"/>
      <c r="G1816" s="113"/>
      <c r="H1816" s="113"/>
      <c r="I1816" s="113"/>
      <c r="J1816" s="113"/>
      <c r="K1816" s="113"/>
      <c r="L1816" s="113"/>
      <c r="M1816" s="113"/>
      <c r="Q1816" s="113"/>
      <c r="R1816" s="113"/>
      <c r="S1816" s="113"/>
      <c r="T1816" s="113"/>
      <c r="U1816" s="113"/>
      <c r="V1816" s="113"/>
      <c r="W1816" s="113"/>
      <c r="X1816" s="113"/>
      <c r="Y1816" s="113"/>
      <c r="Z1816" s="113"/>
      <c r="AD1816" s="113"/>
      <c r="AE1816" s="113"/>
      <c r="AF1816" s="113"/>
      <c r="AG1816" s="113"/>
      <c r="AH1816" s="113"/>
      <c r="AI1816" s="113"/>
      <c r="AJ1816" s="113"/>
      <c r="AK1816" s="113"/>
      <c r="AL1816" s="113"/>
      <c r="AM1816" s="113"/>
      <c r="AQ1816" s="113"/>
      <c r="AS1816" s="113"/>
      <c r="AT1816" s="113"/>
      <c r="AU1816" s="113"/>
      <c r="AV1816" s="113"/>
    </row>
    <row r="1817" spans="4:48">
      <c r="D1817" s="113"/>
      <c r="E1817" s="113"/>
      <c r="F1817" s="113"/>
      <c r="G1817" s="113"/>
      <c r="H1817" s="113"/>
      <c r="I1817" s="113"/>
      <c r="J1817" s="113"/>
      <c r="K1817" s="113"/>
      <c r="L1817" s="113"/>
      <c r="M1817" s="113"/>
      <c r="Q1817" s="113"/>
      <c r="R1817" s="113"/>
      <c r="S1817" s="113"/>
      <c r="T1817" s="113"/>
      <c r="U1817" s="113"/>
      <c r="V1817" s="113"/>
      <c r="W1817" s="113"/>
      <c r="X1817" s="113"/>
      <c r="Y1817" s="113"/>
      <c r="Z1817" s="113"/>
      <c r="AD1817" s="113"/>
      <c r="AE1817" s="113"/>
      <c r="AF1817" s="113"/>
      <c r="AG1817" s="113"/>
      <c r="AH1817" s="113"/>
      <c r="AI1817" s="113"/>
      <c r="AJ1817" s="113"/>
      <c r="AK1817" s="113"/>
      <c r="AL1817" s="113"/>
      <c r="AM1817" s="113"/>
      <c r="AQ1817" s="113"/>
      <c r="AS1817" s="113"/>
      <c r="AT1817" s="113"/>
      <c r="AU1817" s="113"/>
      <c r="AV1817" s="113"/>
    </row>
    <row r="1818" spans="4:48">
      <c r="D1818" s="113"/>
      <c r="E1818" s="113"/>
      <c r="F1818" s="113"/>
      <c r="G1818" s="113"/>
      <c r="H1818" s="113"/>
      <c r="I1818" s="113"/>
      <c r="J1818" s="113"/>
      <c r="K1818" s="113"/>
      <c r="L1818" s="113"/>
      <c r="M1818" s="113"/>
      <c r="Q1818" s="113"/>
      <c r="R1818" s="113"/>
      <c r="S1818" s="113"/>
      <c r="T1818" s="113"/>
      <c r="U1818" s="113"/>
      <c r="V1818" s="113"/>
      <c r="W1818" s="113"/>
      <c r="X1818" s="113"/>
      <c r="Y1818" s="113"/>
      <c r="Z1818" s="113"/>
      <c r="AD1818" s="113"/>
      <c r="AE1818" s="113"/>
      <c r="AF1818" s="113"/>
      <c r="AG1818" s="113"/>
      <c r="AH1818" s="113"/>
      <c r="AI1818" s="113"/>
      <c r="AJ1818" s="113"/>
      <c r="AK1818" s="113"/>
      <c r="AL1818" s="113"/>
      <c r="AM1818" s="113"/>
      <c r="AQ1818" s="113"/>
      <c r="AS1818" s="113"/>
      <c r="AT1818" s="113"/>
      <c r="AU1818" s="113"/>
      <c r="AV1818" s="113"/>
    </row>
    <row r="1819" spans="4:48">
      <c r="D1819" s="113"/>
      <c r="E1819" s="113"/>
      <c r="F1819" s="113"/>
      <c r="G1819" s="113"/>
      <c r="H1819" s="113"/>
      <c r="I1819" s="113"/>
      <c r="J1819" s="113"/>
      <c r="K1819" s="113"/>
      <c r="L1819" s="113"/>
      <c r="M1819" s="113"/>
      <c r="Q1819" s="113"/>
      <c r="R1819" s="113"/>
      <c r="S1819" s="113"/>
      <c r="T1819" s="113"/>
      <c r="U1819" s="113"/>
      <c r="V1819" s="113"/>
      <c r="W1819" s="113"/>
      <c r="X1819" s="113"/>
      <c r="Y1819" s="113"/>
      <c r="Z1819" s="113"/>
      <c r="AD1819" s="113"/>
      <c r="AE1819" s="113"/>
      <c r="AF1819" s="113"/>
      <c r="AG1819" s="113"/>
      <c r="AH1819" s="113"/>
      <c r="AI1819" s="113"/>
      <c r="AJ1819" s="113"/>
      <c r="AK1819" s="113"/>
      <c r="AL1819" s="113"/>
      <c r="AM1819" s="113"/>
      <c r="AQ1819" s="113"/>
      <c r="AS1819" s="113"/>
      <c r="AT1819" s="113"/>
      <c r="AU1819" s="113"/>
      <c r="AV1819" s="113"/>
    </row>
    <row r="1820" spans="4:48">
      <c r="D1820" s="113"/>
      <c r="E1820" s="113"/>
      <c r="F1820" s="113"/>
      <c r="G1820" s="113"/>
      <c r="H1820" s="113"/>
      <c r="I1820" s="113"/>
      <c r="J1820" s="113"/>
      <c r="K1820" s="113"/>
      <c r="L1820" s="113"/>
      <c r="M1820" s="113"/>
      <c r="Q1820" s="113"/>
      <c r="R1820" s="113"/>
      <c r="S1820" s="113"/>
      <c r="T1820" s="113"/>
      <c r="U1820" s="113"/>
      <c r="V1820" s="113"/>
      <c r="W1820" s="113"/>
      <c r="X1820" s="113"/>
      <c r="Y1820" s="113"/>
      <c r="Z1820" s="113"/>
      <c r="AD1820" s="113"/>
      <c r="AE1820" s="113"/>
      <c r="AF1820" s="113"/>
      <c r="AG1820" s="113"/>
      <c r="AH1820" s="113"/>
      <c r="AI1820" s="113"/>
      <c r="AJ1820" s="113"/>
      <c r="AK1820" s="113"/>
      <c r="AL1820" s="113"/>
      <c r="AM1820" s="113"/>
      <c r="AQ1820" s="113"/>
      <c r="AS1820" s="113"/>
      <c r="AT1820" s="113"/>
      <c r="AU1820" s="113"/>
      <c r="AV1820" s="113"/>
    </row>
    <row r="1821" spans="4:48">
      <c r="D1821" s="113"/>
      <c r="E1821" s="113"/>
      <c r="F1821" s="113"/>
      <c r="G1821" s="113"/>
      <c r="H1821" s="113"/>
      <c r="I1821" s="113"/>
      <c r="J1821" s="113"/>
      <c r="K1821" s="113"/>
      <c r="L1821" s="113"/>
      <c r="M1821" s="113"/>
      <c r="Q1821" s="113"/>
      <c r="R1821" s="113"/>
      <c r="S1821" s="113"/>
      <c r="T1821" s="113"/>
      <c r="U1821" s="113"/>
      <c r="V1821" s="113"/>
      <c r="W1821" s="113"/>
      <c r="X1821" s="113"/>
      <c r="Y1821" s="113"/>
      <c r="Z1821" s="113"/>
      <c r="AD1821" s="113"/>
      <c r="AE1821" s="113"/>
      <c r="AF1821" s="113"/>
      <c r="AG1821" s="113"/>
      <c r="AH1821" s="113"/>
      <c r="AI1821" s="113"/>
      <c r="AJ1821" s="113"/>
      <c r="AK1821" s="113"/>
      <c r="AL1821" s="113"/>
      <c r="AM1821" s="113"/>
      <c r="AQ1821" s="113"/>
      <c r="AS1821" s="113"/>
      <c r="AT1821" s="113"/>
      <c r="AU1821" s="113"/>
      <c r="AV1821" s="113"/>
    </row>
    <row r="1822" spans="4:48">
      <c r="D1822" s="113"/>
      <c r="E1822" s="113"/>
      <c r="F1822" s="113"/>
      <c r="G1822" s="113"/>
      <c r="H1822" s="113"/>
      <c r="I1822" s="113"/>
      <c r="J1822" s="113"/>
      <c r="K1822" s="113"/>
      <c r="L1822" s="113"/>
      <c r="M1822" s="113"/>
      <c r="Q1822" s="113"/>
      <c r="R1822" s="113"/>
      <c r="S1822" s="113"/>
      <c r="T1822" s="113"/>
      <c r="U1822" s="113"/>
      <c r="V1822" s="113"/>
      <c r="W1822" s="113"/>
      <c r="X1822" s="113"/>
      <c r="Y1822" s="113"/>
      <c r="Z1822" s="113"/>
      <c r="AD1822" s="113"/>
      <c r="AE1822" s="113"/>
      <c r="AF1822" s="113"/>
      <c r="AG1822" s="113"/>
      <c r="AH1822" s="113"/>
      <c r="AI1822" s="113"/>
      <c r="AJ1822" s="113"/>
      <c r="AK1822" s="113"/>
      <c r="AL1822" s="113"/>
      <c r="AM1822" s="113"/>
      <c r="AQ1822" s="113"/>
      <c r="AS1822" s="113"/>
      <c r="AT1822" s="113"/>
      <c r="AU1822" s="113"/>
      <c r="AV1822" s="113"/>
    </row>
    <row r="1823" spans="4:48">
      <c r="D1823" s="113"/>
      <c r="E1823" s="113"/>
      <c r="F1823" s="113"/>
      <c r="G1823" s="113"/>
      <c r="H1823" s="113"/>
      <c r="I1823" s="113"/>
      <c r="J1823" s="113"/>
      <c r="K1823" s="113"/>
      <c r="L1823" s="113"/>
      <c r="M1823" s="113"/>
      <c r="Q1823" s="113"/>
      <c r="R1823" s="113"/>
      <c r="S1823" s="113"/>
      <c r="T1823" s="113"/>
      <c r="U1823" s="113"/>
      <c r="V1823" s="113"/>
      <c r="W1823" s="113"/>
      <c r="X1823" s="113"/>
      <c r="Y1823" s="113"/>
      <c r="Z1823" s="113"/>
      <c r="AD1823" s="113"/>
      <c r="AE1823" s="113"/>
      <c r="AF1823" s="113"/>
      <c r="AG1823" s="113"/>
      <c r="AH1823" s="113"/>
      <c r="AI1823" s="113"/>
      <c r="AJ1823" s="113"/>
      <c r="AK1823" s="113"/>
      <c r="AL1823" s="113"/>
      <c r="AM1823" s="113"/>
      <c r="AQ1823" s="113"/>
      <c r="AS1823" s="113"/>
      <c r="AT1823" s="113"/>
      <c r="AU1823" s="113"/>
      <c r="AV1823" s="113"/>
    </row>
    <row r="1824" spans="4:48">
      <c r="D1824" s="113"/>
      <c r="E1824" s="113"/>
      <c r="F1824" s="113"/>
      <c r="G1824" s="113"/>
      <c r="H1824" s="113"/>
      <c r="I1824" s="113"/>
      <c r="J1824" s="113"/>
      <c r="K1824" s="113"/>
      <c r="L1824" s="113"/>
      <c r="M1824" s="113"/>
      <c r="Q1824" s="113"/>
      <c r="R1824" s="113"/>
      <c r="S1824" s="113"/>
      <c r="T1824" s="113"/>
      <c r="U1824" s="113"/>
      <c r="V1824" s="113"/>
      <c r="W1824" s="113"/>
      <c r="X1824" s="113"/>
      <c r="Y1824" s="113"/>
      <c r="Z1824" s="113"/>
      <c r="AD1824" s="113"/>
      <c r="AE1824" s="113"/>
      <c r="AF1824" s="113"/>
      <c r="AG1824" s="113"/>
      <c r="AH1824" s="113"/>
      <c r="AI1824" s="113"/>
      <c r="AJ1824" s="113"/>
      <c r="AK1824" s="113"/>
      <c r="AL1824" s="113"/>
      <c r="AM1824" s="113"/>
      <c r="AQ1824" s="113"/>
      <c r="AS1824" s="113"/>
      <c r="AT1824" s="113"/>
      <c r="AU1824" s="113"/>
      <c r="AV1824" s="113"/>
    </row>
    <row r="1825" spans="4:48">
      <c r="D1825" s="113"/>
      <c r="E1825" s="113"/>
      <c r="F1825" s="113"/>
      <c r="G1825" s="113"/>
      <c r="H1825" s="113"/>
      <c r="I1825" s="113"/>
      <c r="J1825" s="113"/>
      <c r="K1825" s="113"/>
      <c r="L1825" s="113"/>
      <c r="M1825" s="113"/>
      <c r="Q1825" s="113"/>
      <c r="R1825" s="113"/>
      <c r="S1825" s="113"/>
      <c r="T1825" s="113"/>
      <c r="U1825" s="113"/>
      <c r="V1825" s="113"/>
      <c r="W1825" s="113"/>
      <c r="X1825" s="113"/>
      <c r="Y1825" s="113"/>
      <c r="Z1825" s="113"/>
      <c r="AD1825" s="113"/>
      <c r="AE1825" s="113"/>
      <c r="AF1825" s="113"/>
      <c r="AG1825" s="113"/>
      <c r="AH1825" s="113"/>
      <c r="AI1825" s="113"/>
      <c r="AJ1825" s="113"/>
      <c r="AK1825" s="113"/>
      <c r="AL1825" s="113"/>
      <c r="AM1825" s="113"/>
      <c r="AQ1825" s="113"/>
      <c r="AS1825" s="113"/>
      <c r="AT1825" s="113"/>
      <c r="AU1825" s="113"/>
      <c r="AV1825" s="113"/>
    </row>
    <row r="1826" spans="4:48">
      <c r="D1826" s="113"/>
      <c r="E1826" s="113"/>
      <c r="F1826" s="113"/>
      <c r="G1826" s="113"/>
      <c r="H1826" s="113"/>
      <c r="I1826" s="113"/>
      <c r="J1826" s="113"/>
      <c r="K1826" s="113"/>
      <c r="L1826" s="113"/>
      <c r="M1826" s="113"/>
      <c r="Q1826" s="113"/>
      <c r="R1826" s="113"/>
      <c r="S1826" s="113"/>
      <c r="T1826" s="113"/>
      <c r="U1826" s="113"/>
      <c r="V1826" s="113"/>
      <c r="W1826" s="113"/>
      <c r="X1826" s="113"/>
      <c r="Y1826" s="113"/>
      <c r="Z1826" s="113"/>
      <c r="AD1826" s="113"/>
      <c r="AE1826" s="113"/>
      <c r="AF1826" s="113"/>
      <c r="AG1826" s="113"/>
      <c r="AH1826" s="113"/>
      <c r="AI1826" s="113"/>
      <c r="AJ1826" s="113"/>
      <c r="AK1826" s="113"/>
      <c r="AL1826" s="113"/>
      <c r="AM1826" s="113"/>
      <c r="AQ1826" s="113"/>
      <c r="AS1826" s="113"/>
      <c r="AT1826" s="113"/>
      <c r="AU1826" s="113"/>
      <c r="AV1826" s="113"/>
    </row>
    <row r="1827" spans="4:48">
      <c r="D1827" s="113"/>
      <c r="E1827" s="113"/>
      <c r="F1827" s="113"/>
      <c r="G1827" s="113"/>
      <c r="H1827" s="113"/>
      <c r="I1827" s="113"/>
      <c r="J1827" s="113"/>
      <c r="K1827" s="113"/>
      <c r="L1827" s="113"/>
      <c r="M1827" s="113"/>
      <c r="Q1827" s="113"/>
      <c r="R1827" s="113"/>
      <c r="S1827" s="113"/>
      <c r="T1827" s="113"/>
      <c r="U1827" s="113"/>
      <c r="V1827" s="113"/>
      <c r="W1827" s="113"/>
      <c r="X1827" s="113"/>
      <c r="Y1827" s="113"/>
      <c r="Z1827" s="113"/>
      <c r="AD1827" s="113"/>
      <c r="AE1827" s="113"/>
      <c r="AF1827" s="113"/>
      <c r="AG1827" s="113"/>
      <c r="AH1827" s="113"/>
      <c r="AI1827" s="113"/>
      <c r="AJ1827" s="113"/>
      <c r="AK1827" s="113"/>
      <c r="AL1827" s="113"/>
      <c r="AM1827" s="113"/>
      <c r="AQ1827" s="113"/>
      <c r="AS1827" s="113"/>
      <c r="AT1827" s="113"/>
      <c r="AU1827" s="113"/>
      <c r="AV1827" s="113"/>
    </row>
    <row r="1828" spans="4:48">
      <c r="D1828" s="113"/>
      <c r="E1828" s="113"/>
      <c r="F1828" s="113"/>
      <c r="G1828" s="113"/>
      <c r="H1828" s="113"/>
      <c r="I1828" s="113"/>
      <c r="J1828" s="113"/>
      <c r="K1828" s="113"/>
      <c r="L1828" s="113"/>
      <c r="M1828" s="113"/>
      <c r="Q1828" s="113"/>
      <c r="R1828" s="113"/>
      <c r="S1828" s="113"/>
      <c r="T1828" s="113"/>
      <c r="U1828" s="113"/>
      <c r="V1828" s="113"/>
      <c r="W1828" s="113"/>
      <c r="X1828" s="113"/>
      <c r="Y1828" s="113"/>
      <c r="Z1828" s="113"/>
      <c r="AD1828" s="113"/>
      <c r="AE1828" s="113"/>
      <c r="AF1828" s="113"/>
      <c r="AG1828" s="113"/>
      <c r="AH1828" s="113"/>
      <c r="AI1828" s="113"/>
      <c r="AJ1828" s="113"/>
      <c r="AK1828" s="113"/>
      <c r="AL1828" s="113"/>
      <c r="AM1828" s="113"/>
      <c r="AQ1828" s="113"/>
      <c r="AS1828" s="113"/>
      <c r="AT1828" s="113"/>
      <c r="AU1828" s="113"/>
      <c r="AV1828" s="113"/>
    </row>
    <row r="1829" spans="4:48">
      <c r="D1829" s="113"/>
      <c r="E1829" s="113"/>
      <c r="F1829" s="113"/>
      <c r="G1829" s="113"/>
      <c r="H1829" s="113"/>
      <c r="I1829" s="113"/>
      <c r="J1829" s="113"/>
      <c r="K1829" s="113"/>
      <c r="L1829" s="113"/>
      <c r="M1829" s="113"/>
      <c r="Q1829" s="113"/>
      <c r="R1829" s="113"/>
      <c r="S1829" s="113"/>
      <c r="T1829" s="113"/>
      <c r="U1829" s="113"/>
      <c r="V1829" s="113"/>
      <c r="W1829" s="113"/>
      <c r="X1829" s="113"/>
      <c r="Y1829" s="113"/>
      <c r="Z1829" s="113"/>
      <c r="AD1829" s="113"/>
      <c r="AE1829" s="113"/>
      <c r="AF1829" s="113"/>
      <c r="AG1829" s="113"/>
      <c r="AH1829" s="113"/>
      <c r="AI1829" s="113"/>
      <c r="AJ1829" s="113"/>
      <c r="AK1829" s="113"/>
      <c r="AL1829" s="113"/>
      <c r="AM1829" s="113"/>
      <c r="AQ1829" s="113"/>
      <c r="AS1829" s="113"/>
      <c r="AT1829" s="113"/>
      <c r="AU1829" s="113"/>
      <c r="AV1829" s="113"/>
    </row>
    <row r="1830" spans="4:48">
      <c r="D1830" s="113"/>
      <c r="E1830" s="113"/>
      <c r="F1830" s="113"/>
      <c r="G1830" s="113"/>
      <c r="H1830" s="113"/>
      <c r="I1830" s="113"/>
      <c r="J1830" s="113"/>
      <c r="K1830" s="113"/>
      <c r="L1830" s="113"/>
      <c r="M1830" s="113"/>
      <c r="Q1830" s="113"/>
      <c r="R1830" s="113"/>
      <c r="S1830" s="113"/>
      <c r="T1830" s="113"/>
      <c r="U1830" s="113"/>
      <c r="V1830" s="113"/>
      <c r="W1830" s="113"/>
      <c r="X1830" s="113"/>
      <c r="Y1830" s="113"/>
      <c r="Z1830" s="113"/>
      <c r="AD1830" s="113"/>
      <c r="AE1830" s="113"/>
      <c r="AF1830" s="113"/>
      <c r="AG1830" s="113"/>
      <c r="AH1830" s="113"/>
      <c r="AI1830" s="113"/>
      <c r="AJ1830" s="113"/>
      <c r="AK1830" s="113"/>
      <c r="AL1830" s="113"/>
      <c r="AM1830" s="113"/>
      <c r="AQ1830" s="113"/>
      <c r="AS1830" s="113"/>
      <c r="AT1830" s="113"/>
      <c r="AU1830" s="113"/>
      <c r="AV1830" s="113"/>
    </row>
    <row r="1831" spans="4:48">
      <c r="D1831" s="113"/>
      <c r="E1831" s="113"/>
      <c r="F1831" s="113"/>
      <c r="G1831" s="113"/>
      <c r="H1831" s="113"/>
      <c r="I1831" s="113"/>
      <c r="J1831" s="113"/>
      <c r="K1831" s="113"/>
      <c r="L1831" s="113"/>
      <c r="M1831" s="113"/>
      <c r="Q1831" s="113"/>
      <c r="R1831" s="113"/>
      <c r="S1831" s="113"/>
      <c r="T1831" s="113"/>
      <c r="U1831" s="113"/>
      <c r="V1831" s="113"/>
      <c r="W1831" s="113"/>
      <c r="X1831" s="113"/>
      <c r="Y1831" s="113"/>
      <c r="Z1831" s="113"/>
      <c r="AD1831" s="113"/>
      <c r="AE1831" s="113"/>
      <c r="AF1831" s="113"/>
      <c r="AG1831" s="113"/>
      <c r="AH1831" s="113"/>
      <c r="AI1831" s="113"/>
      <c r="AJ1831" s="113"/>
      <c r="AK1831" s="113"/>
      <c r="AL1831" s="113"/>
      <c r="AM1831" s="113"/>
      <c r="AQ1831" s="113"/>
      <c r="AS1831" s="113"/>
      <c r="AT1831" s="113"/>
      <c r="AU1831" s="113"/>
      <c r="AV1831" s="113"/>
    </row>
    <row r="1832" spans="4:48">
      <c r="D1832" s="113"/>
      <c r="E1832" s="113"/>
      <c r="F1832" s="113"/>
      <c r="G1832" s="113"/>
      <c r="H1832" s="113"/>
      <c r="I1832" s="113"/>
      <c r="J1832" s="113"/>
      <c r="K1832" s="113"/>
      <c r="L1832" s="113"/>
      <c r="M1832" s="113"/>
      <c r="Q1832" s="113"/>
      <c r="R1832" s="113"/>
      <c r="S1832" s="113"/>
      <c r="T1832" s="113"/>
      <c r="U1832" s="113"/>
      <c r="V1832" s="113"/>
      <c r="W1832" s="113"/>
      <c r="X1832" s="113"/>
      <c r="Y1832" s="113"/>
      <c r="Z1832" s="113"/>
      <c r="AD1832" s="113"/>
      <c r="AE1832" s="113"/>
      <c r="AF1832" s="113"/>
      <c r="AG1832" s="113"/>
      <c r="AH1832" s="113"/>
      <c r="AI1832" s="113"/>
      <c r="AJ1832" s="113"/>
      <c r="AK1832" s="113"/>
      <c r="AL1832" s="113"/>
      <c r="AM1832" s="113"/>
      <c r="AQ1832" s="113"/>
      <c r="AS1832" s="113"/>
      <c r="AT1832" s="113"/>
      <c r="AU1832" s="113"/>
      <c r="AV1832" s="113"/>
    </row>
    <row r="1833" spans="4:48">
      <c r="D1833" s="113"/>
      <c r="E1833" s="113"/>
      <c r="F1833" s="113"/>
      <c r="G1833" s="113"/>
      <c r="H1833" s="113"/>
      <c r="I1833" s="113"/>
      <c r="J1833" s="113"/>
      <c r="K1833" s="113"/>
      <c r="L1833" s="113"/>
      <c r="M1833" s="113"/>
      <c r="Q1833" s="113"/>
      <c r="R1833" s="113"/>
      <c r="S1833" s="113"/>
      <c r="T1833" s="113"/>
      <c r="U1833" s="113"/>
      <c r="V1833" s="113"/>
      <c r="W1833" s="113"/>
      <c r="X1833" s="113"/>
      <c r="Y1833" s="113"/>
      <c r="Z1833" s="113"/>
      <c r="AD1833" s="113"/>
      <c r="AE1833" s="113"/>
      <c r="AF1833" s="113"/>
      <c r="AG1833" s="113"/>
      <c r="AH1833" s="113"/>
      <c r="AI1833" s="113"/>
      <c r="AJ1833" s="113"/>
      <c r="AK1833" s="113"/>
      <c r="AL1833" s="113"/>
      <c r="AM1833" s="113"/>
      <c r="AQ1833" s="113"/>
      <c r="AS1833" s="113"/>
      <c r="AT1833" s="113"/>
      <c r="AU1833" s="113"/>
      <c r="AV1833" s="113"/>
    </row>
    <row r="1834" spans="4:48">
      <c r="D1834" s="113"/>
      <c r="E1834" s="113"/>
      <c r="F1834" s="113"/>
      <c r="G1834" s="113"/>
      <c r="H1834" s="113"/>
      <c r="I1834" s="113"/>
      <c r="J1834" s="113"/>
      <c r="K1834" s="113"/>
      <c r="L1834" s="113"/>
      <c r="M1834" s="113"/>
      <c r="Q1834" s="113"/>
      <c r="R1834" s="113"/>
      <c r="S1834" s="113"/>
      <c r="T1834" s="113"/>
      <c r="U1834" s="113"/>
      <c r="V1834" s="113"/>
      <c r="W1834" s="113"/>
      <c r="X1834" s="113"/>
      <c r="Y1834" s="113"/>
      <c r="Z1834" s="113"/>
      <c r="AD1834" s="113"/>
      <c r="AE1834" s="113"/>
      <c r="AF1834" s="113"/>
      <c r="AG1834" s="113"/>
      <c r="AH1834" s="113"/>
      <c r="AI1834" s="113"/>
      <c r="AJ1834" s="113"/>
      <c r="AK1834" s="113"/>
      <c r="AL1834" s="113"/>
      <c r="AM1834" s="113"/>
      <c r="AQ1834" s="113"/>
      <c r="AS1834" s="113"/>
      <c r="AT1834" s="113"/>
      <c r="AU1834" s="113"/>
      <c r="AV1834" s="113"/>
    </row>
    <row r="1835" spans="4:48">
      <c r="D1835" s="113"/>
      <c r="E1835" s="113"/>
      <c r="F1835" s="113"/>
      <c r="G1835" s="113"/>
      <c r="H1835" s="113"/>
      <c r="I1835" s="113"/>
      <c r="J1835" s="113"/>
      <c r="K1835" s="113"/>
      <c r="L1835" s="113"/>
      <c r="M1835" s="113"/>
      <c r="Q1835" s="113"/>
      <c r="R1835" s="113"/>
      <c r="S1835" s="113"/>
      <c r="T1835" s="113"/>
      <c r="U1835" s="113"/>
      <c r="V1835" s="113"/>
      <c r="W1835" s="113"/>
      <c r="X1835" s="113"/>
      <c r="Y1835" s="113"/>
      <c r="Z1835" s="113"/>
      <c r="AD1835" s="113"/>
      <c r="AE1835" s="113"/>
      <c r="AF1835" s="113"/>
      <c r="AG1835" s="113"/>
      <c r="AH1835" s="113"/>
      <c r="AI1835" s="113"/>
      <c r="AJ1835" s="113"/>
      <c r="AK1835" s="113"/>
      <c r="AL1835" s="113"/>
      <c r="AM1835" s="113"/>
      <c r="AQ1835" s="113"/>
      <c r="AS1835" s="113"/>
      <c r="AT1835" s="113"/>
      <c r="AU1835" s="113"/>
      <c r="AV1835" s="113"/>
    </row>
    <row r="1836" spans="4:48">
      <c r="D1836" s="113"/>
      <c r="E1836" s="113"/>
      <c r="F1836" s="113"/>
      <c r="G1836" s="113"/>
      <c r="H1836" s="113"/>
      <c r="I1836" s="113"/>
      <c r="J1836" s="113"/>
      <c r="K1836" s="113"/>
      <c r="L1836" s="113"/>
      <c r="M1836" s="113"/>
      <c r="Q1836" s="113"/>
      <c r="R1836" s="113"/>
      <c r="S1836" s="113"/>
      <c r="T1836" s="113"/>
      <c r="U1836" s="113"/>
      <c r="V1836" s="113"/>
      <c r="W1836" s="113"/>
      <c r="X1836" s="113"/>
      <c r="Y1836" s="113"/>
      <c r="Z1836" s="113"/>
      <c r="AD1836" s="113"/>
      <c r="AE1836" s="113"/>
      <c r="AF1836" s="113"/>
      <c r="AG1836" s="113"/>
      <c r="AH1836" s="113"/>
      <c r="AI1836" s="113"/>
      <c r="AJ1836" s="113"/>
      <c r="AK1836" s="113"/>
      <c r="AL1836" s="113"/>
      <c r="AM1836" s="113"/>
      <c r="AQ1836" s="113"/>
      <c r="AS1836" s="113"/>
      <c r="AT1836" s="113"/>
      <c r="AU1836" s="113"/>
      <c r="AV1836" s="113"/>
    </row>
    <row r="1837" spans="4:48">
      <c r="D1837" s="113"/>
      <c r="E1837" s="113"/>
      <c r="F1837" s="113"/>
      <c r="G1837" s="113"/>
      <c r="H1837" s="113"/>
      <c r="I1837" s="113"/>
      <c r="J1837" s="113"/>
      <c r="K1837" s="113"/>
      <c r="L1837" s="113"/>
      <c r="M1837" s="113"/>
      <c r="Q1837" s="113"/>
      <c r="R1837" s="113"/>
      <c r="S1837" s="113"/>
      <c r="T1837" s="113"/>
      <c r="U1837" s="113"/>
      <c r="V1837" s="113"/>
      <c r="W1837" s="113"/>
      <c r="X1837" s="113"/>
      <c r="Y1837" s="113"/>
      <c r="Z1837" s="113"/>
      <c r="AD1837" s="113"/>
      <c r="AE1837" s="113"/>
      <c r="AF1837" s="113"/>
      <c r="AG1837" s="113"/>
      <c r="AH1837" s="113"/>
      <c r="AI1837" s="113"/>
      <c r="AJ1837" s="113"/>
      <c r="AK1837" s="113"/>
      <c r="AL1837" s="113"/>
      <c r="AM1837" s="113"/>
      <c r="AQ1837" s="113"/>
      <c r="AS1837" s="113"/>
      <c r="AT1837" s="113"/>
      <c r="AU1837" s="113"/>
      <c r="AV1837" s="113"/>
    </row>
    <row r="1838" spans="4:48">
      <c r="D1838" s="113"/>
      <c r="E1838" s="113"/>
      <c r="F1838" s="113"/>
      <c r="G1838" s="113"/>
      <c r="H1838" s="113"/>
      <c r="I1838" s="113"/>
      <c r="J1838" s="113"/>
      <c r="K1838" s="113"/>
      <c r="L1838" s="113"/>
      <c r="M1838" s="113"/>
      <c r="Q1838" s="113"/>
      <c r="R1838" s="113"/>
      <c r="S1838" s="113"/>
      <c r="T1838" s="113"/>
      <c r="U1838" s="113"/>
      <c r="V1838" s="113"/>
      <c r="W1838" s="113"/>
      <c r="X1838" s="113"/>
      <c r="Y1838" s="113"/>
      <c r="Z1838" s="113"/>
      <c r="AD1838" s="113"/>
      <c r="AE1838" s="113"/>
      <c r="AF1838" s="113"/>
      <c r="AG1838" s="113"/>
      <c r="AH1838" s="113"/>
      <c r="AI1838" s="113"/>
      <c r="AJ1838" s="113"/>
      <c r="AK1838" s="113"/>
      <c r="AL1838" s="113"/>
      <c r="AM1838" s="113"/>
      <c r="AQ1838" s="113"/>
      <c r="AS1838" s="113"/>
      <c r="AT1838" s="113"/>
      <c r="AU1838" s="113"/>
      <c r="AV1838" s="113"/>
    </row>
    <row r="1839" spans="4:48">
      <c r="D1839" s="113"/>
      <c r="E1839" s="113"/>
      <c r="F1839" s="113"/>
      <c r="G1839" s="113"/>
      <c r="H1839" s="113"/>
      <c r="I1839" s="113"/>
      <c r="J1839" s="113"/>
      <c r="K1839" s="113"/>
      <c r="L1839" s="113"/>
      <c r="M1839" s="113"/>
      <c r="Q1839" s="113"/>
      <c r="R1839" s="113"/>
      <c r="S1839" s="113"/>
      <c r="T1839" s="113"/>
      <c r="U1839" s="113"/>
      <c r="V1839" s="113"/>
      <c r="W1839" s="113"/>
      <c r="X1839" s="113"/>
      <c r="Y1839" s="113"/>
      <c r="Z1839" s="113"/>
      <c r="AD1839" s="113"/>
      <c r="AE1839" s="113"/>
      <c r="AF1839" s="113"/>
      <c r="AG1839" s="113"/>
      <c r="AH1839" s="113"/>
      <c r="AI1839" s="113"/>
      <c r="AJ1839" s="113"/>
      <c r="AK1839" s="113"/>
      <c r="AL1839" s="113"/>
      <c r="AM1839" s="113"/>
      <c r="AQ1839" s="113"/>
      <c r="AS1839" s="113"/>
      <c r="AT1839" s="113"/>
      <c r="AU1839" s="113"/>
      <c r="AV1839" s="113"/>
    </row>
    <row r="1840" spans="4:48">
      <c r="D1840" s="113"/>
      <c r="E1840" s="113"/>
      <c r="F1840" s="113"/>
      <c r="G1840" s="113"/>
      <c r="H1840" s="113"/>
      <c r="I1840" s="113"/>
      <c r="J1840" s="113"/>
      <c r="K1840" s="113"/>
      <c r="L1840" s="113"/>
      <c r="M1840" s="113"/>
      <c r="Q1840" s="113"/>
      <c r="R1840" s="113"/>
      <c r="S1840" s="113"/>
      <c r="T1840" s="113"/>
      <c r="U1840" s="113"/>
      <c r="V1840" s="113"/>
      <c r="W1840" s="113"/>
      <c r="X1840" s="113"/>
      <c r="Y1840" s="113"/>
      <c r="Z1840" s="113"/>
      <c r="AD1840" s="113"/>
      <c r="AE1840" s="113"/>
      <c r="AF1840" s="113"/>
      <c r="AG1840" s="113"/>
      <c r="AH1840" s="113"/>
      <c r="AI1840" s="113"/>
      <c r="AJ1840" s="113"/>
      <c r="AK1840" s="113"/>
      <c r="AL1840" s="113"/>
      <c r="AM1840" s="113"/>
      <c r="AQ1840" s="113"/>
      <c r="AS1840" s="113"/>
      <c r="AT1840" s="113"/>
      <c r="AU1840" s="113"/>
      <c r="AV1840" s="113"/>
    </row>
    <row r="1841" spans="4:48">
      <c r="D1841" s="113"/>
      <c r="E1841" s="113"/>
      <c r="F1841" s="113"/>
      <c r="G1841" s="113"/>
      <c r="H1841" s="113"/>
      <c r="I1841" s="113"/>
      <c r="J1841" s="113"/>
      <c r="K1841" s="113"/>
      <c r="L1841" s="113"/>
      <c r="M1841" s="113"/>
      <c r="Q1841" s="113"/>
      <c r="R1841" s="113"/>
      <c r="S1841" s="113"/>
      <c r="T1841" s="113"/>
      <c r="U1841" s="113"/>
      <c r="V1841" s="113"/>
      <c r="W1841" s="113"/>
      <c r="X1841" s="113"/>
      <c r="Y1841" s="113"/>
      <c r="Z1841" s="113"/>
      <c r="AD1841" s="113"/>
      <c r="AE1841" s="113"/>
      <c r="AF1841" s="113"/>
      <c r="AG1841" s="113"/>
      <c r="AH1841" s="113"/>
      <c r="AI1841" s="113"/>
      <c r="AJ1841" s="113"/>
      <c r="AK1841" s="113"/>
      <c r="AL1841" s="113"/>
      <c r="AM1841" s="113"/>
      <c r="AQ1841" s="113"/>
      <c r="AS1841" s="113"/>
      <c r="AT1841" s="113"/>
      <c r="AU1841" s="113"/>
      <c r="AV1841" s="113"/>
    </row>
    <row r="1842" spans="4:48">
      <c r="D1842" s="113"/>
      <c r="E1842" s="113"/>
      <c r="F1842" s="113"/>
      <c r="G1842" s="113"/>
      <c r="H1842" s="113"/>
      <c r="I1842" s="113"/>
      <c r="J1842" s="113"/>
      <c r="K1842" s="113"/>
      <c r="L1842" s="113"/>
      <c r="M1842" s="113"/>
      <c r="Q1842" s="113"/>
      <c r="R1842" s="113"/>
      <c r="S1842" s="113"/>
      <c r="T1842" s="113"/>
      <c r="U1842" s="113"/>
      <c r="V1842" s="113"/>
      <c r="W1842" s="113"/>
      <c r="X1842" s="113"/>
      <c r="Y1842" s="113"/>
      <c r="Z1842" s="113"/>
      <c r="AD1842" s="113"/>
      <c r="AE1842" s="113"/>
      <c r="AF1842" s="113"/>
      <c r="AG1842" s="113"/>
      <c r="AH1842" s="113"/>
      <c r="AI1842" s="113"/>
      <c r="AJ1842" s="113"/>
      <c r="AK1842" s="113"/>
      <c r="AL1842" s="113"/>
      <c r="AM1842" s="113"/>
      <c r="AQ1842" s="113"/>
      <c r="AS1842" s="113"/>
      <c r="AT1842" s="113"/>
      <c r="AU1842" s="113"/>
      <c r="AV1842" s="113"/>
    </row>
    <row r="1843" spans="4:48">
      <c r="D1843" s="113"/>
      <c r="E1843" s="113"/>
      <c r="F1843" s="113"/>
      <c r="G1843" s="113"/>
      <c r="H1843" s="113"/>
      <c r="I1843" s="113"/>
      <c r="J1843" s="113"/>
      <c r="K1843" s="113"/>
      <c r="L1843" s="113"/>
      <c r="M1843" s="113"/>
      <c r="Q1843" s="113"/>
      <c r="R1843" s="113"/>
      <c r="S1843" s="113"/>
      <c r="T1843" s="113"/>
      <c r="U1843" s="113"/>
      <c r="V1843" s="113"/>
      <c r="W1843" s="113"/>
      <c r="X1843" s="113"/>
      <c r="Y1843" s="113"/>
      <c r="Z1843" s="113"/>
      <c r="AD1843" s="113"/>
      <c r="AE1843" s="113"/>
      <c r="AF1843" s="113"/>
      <c r="AG1843" s="113"/>
      <c r="AH1843" s="113"/>
      <c r="AI1843" s="113"/>
      <c r="AJ1843" s="113"/>
      <c r="AK1843" s="113"/>
      <c r="AL1843" s="113"/>
      <c r="AM1843" s="113"/>
      <c r="AQ1843" s="113"/>
      <c r="AS1843" s="113"/>
      <c r="AT1843" s="113"/>
      <c r="AU1843" s="113"/>
      <c r="AV1843" s="113"/>
    </row>
    <row r="1844" spans="4:48">
      <c r="D1844" s="113"/>
      <c r="E1844" s="113"/>
      <c r="F1844" s="113"/>
      <c r="G1844" s="113"/>
      <c r="H1844" s="113"/>
      <c r="I1844" s="113"/>
      <c r="J1844" s="113"/>
      <c r="K1844" s="113"/>
      <c r="L1844" s="113"/>
      <c r="M1844" s="113"/>
      <c r="Q1844" s="113"/>
      <c r="R1844" s="113"/>
      <c r="S1844" s="113"/>
      <c r="T1844" s="113"/>
      <c r="U1844" s="113"/>
      <c r="V1844" s="113"/>
      <c r="W1844" s="113"/>
      <c r="X1844" s="113"/>
      <c r="Y1844" s="113"/>
      <c r="Z1844" s="113"/>
      <c r="AD1844" s="113"/>
      <c r="AE1844" s="113"/>
      <c r="AF1844" s="113"/>
      <c r="AG1844" s="113"/>
      <c r="AH1844" s="113"/>
      <c r="AI1844" s="113"/>
      <c r="AJ1844" s="113"/>
      <c r="AK1844" s="113"/>
      <c r="AL1844" s="113"/>
      <c r="AM1844" s="113"/>
      <c r="AQ1844" s="113"/>
      <c r="AS1844" s="113"/>
      <c r="AT1844" s="113"/>
      <c r="AU1844" s="113"/>
      <c r="AV1844" s="113"/>
    </row>
    <row r="1845" spans="4:48">
      <c r="D1845" s="113"/>
      <c r="E1845" s="113"/>
      <c r="F1845" s="113"/>
      <c r="G1845" s="113"/>
      <c r="H1845" s="113"/>
      <c r="I1845" s="113"/>
      <c r="J1845" s="113"/>
      <c r="K1845" s="113"/>
      <c r="L1845" s="113"/>
      <c r="M1845" s="113"/>
      <c r="Q1845" s="113"/>
      <c r="R1845" s="113"/>
      <c r="S1845" s="113"/>
      <c r="T1845" s="113"/>
      <c r="U1845" s="113"/>
      <c r="V1845" s="113"/>
      <c r="W1845" s="113"/>
      <c r="X1845" s="113"/>
      <c r="Y1845" s="113"/>
      <c r="Z1845" s="113"/>
      <c r="AD1845" s="113"/>
      <c r="AE1845" s="113"/>
      <c r="AF1845" s="113"/>
      <c r="AG1845" s="113"/>
      <c r="AH1845" s="113"/>
      <c r="AI1845" s="113"/>
      <c r="AJ1845" s="113"/>
      <c r="AK1845" s="113"/>
      <c r="AL1845" s="113"/>
      <c r="AM1845" s="113"/>
      <c r="AQ1845" s="113"/>
      <c r="AS1845" s="113"/>
      <c r="AT1845" s="113"/>
      <c r="AU1845" s="113"/>
      <c r="AV1845" s="113"/>
    </row>
    <row r="1846" spans="4:48">
      <c r="D1846" s="113"/>
      <c r="E1846" s="113"/>
      <c r="F1846" s="113"/>
      <c r="G1846" s="113"/>
      <c r="H1846" s="113"/>
      <c r="I1846" s="113"/>
      <c r="J1846" s="113"/>
      <c r="K1846" s="113"/>
      <c r="L1846" s="113"/>
      <c r="M1846" s="113"/>
      <c r="Q1846" s="113"/>
      <c r="R1846" s="113"/>
      <c r="S1846" s="113"/>
      <c r="T1846" s="113"/>
      <c r="U1846" s="113"/>
      <c r="V1846" s="113"/>
      <c r="W1846" s="113"/>
      <c r="X1846" s="113"/>
      <c r="Y1846" s="113"/>
      <c r="Z1846" s="113"/>
      <c r="AD1846" s="113"/>
      <c r="AE1846" s="113"/>
      <c r="AF1846" s="113"/>
      <c r="AG1846" s="113"/>
      <c r="AH1846" s="113"/>
      <c r="AI1846" s="113"/>
      <c r="AJ1846" s="113"/>
      <c r="AK1846" s="113"/>
      <c r="AL1846" s="113"/>
      <c r="AM1846" s="113"/>
      <c r="AQ1846" s="113"/>
      <c r="AS1846" s="113"/>
      <c r="AT1846" s="113"/>
      <c r="AU1846" s="113"/>
      <c r="AV1846" s="113"/>
    </row>
    <row r="1847" spans="4:48">
      <c r="D1847" s="113"/>
      <c r="E1847" s="113"/>
      <c r="F1847" s="113"/>
      <c r="G1847" s="113"/>
      <c r="H1847" s="113"/>
      <c r="I1847" s="113"/>
      <c r="J1847" s="113"/>
      <c r="K1847" s="113"/>
      <c r="L1847" s="113"/>
      <c r="M1847" s="113"/>
      <c r="Q1847" s="113"/>
      <c r="R1847" s="113"/>
      <c r="S1847" s="113"/>
      <c r="T1847" s="113"/>
      <c r="U1847" s="113"/>
      <c r="V1847" s="113"/>
      <c r="W1847" s="113"/>
      <c r="X1847" s="113"/>
      <c r="Y1847" s="113"/>
      <c r="Z1847" s="113"/>
      <c r="AD1847" s="113"/>
      <c r="AE1847" s="113"/>
      <c r="AF1847" s="113"/>
      <c r="AG1847" s="113"/>
      <c r="AH1847" s="113"/>
      <c r="AI1847" s="113"/>
      <c r="AJ1847" s="113"/>
      <c r="AK1847" s="113"/>
      <c r="AL1847" s="113"/>
      <c r="AM1847" s="113"/>
      <c r="AQ1847" s="113"/>
      <c r="AS1847" s="113"/>
      <c r="AT1847" s="113"/>
      <c r="AU1847" s="113"/>
      <c r="AV1847" s="113"/>
    </row>
    <row r="1848" spans="4:48">
      <c r="D1848" s="113"/>
      <c r="E1848" s="113"/>
      <c r="F1848" s="113"/>
      <c r="G1848" s="113"/>
      <c r="H1848" s="113"/>
      <c r="I1848" s="113"/>
      <c r="J1848" s="113"/>
      <c r="K1848" s="113"/>
      <c r="L1848" s="113"/>
      <c r="M1848" s="113"/>
      <c r="Q1848" s="113"/>
      <c r="R1848" s="113"/>
      <c r="S1848" s="113"/>
      <c r="T1848" s="113"/>
      <c r="U1848" s="113"/>
      <c r="V1848" s="113"/>
      <c r="W1848" s="113"/>
      <c r="X1848" s="113"/>
      <c r="Y1848" s="113"/>
      <c r="Z1848" s="113"/>
      <c r="AD1848" s="113"/>
      <c r="AE1848" s="113"/>
      <c r="AF1848" s="113"/>
      <c r="AG1848" s="113"/>
      <c r="AH1848" s="113"/>
      <c r="AI1848" s="113"/>
      <c r="AJ1848" s="113"/>
      <c r="AK1848" s="113"/>
      <c r="AL1848" s="113"/>
      <c r="AM1848" s="113"/>
      <c r="AQ1848" s="113"/>
      <c r="AS1848" s="113"/>
      <c r="AT1848" s="113"/>
      <c r="AU1848" s="113"/>
      <c r="AV1848" s="113"/>
    </row>
    <row r="1849" spans="4:48">
      <c r="D1849" s="113"/>
      <c r="E1849" s="113"/>
      <c r="F1849" s="113"/>
      <c r="G1849" s="113"/>
      <c r="H1849" s="113"/>
      <c r="I1849" s="113"/>
      <c r="J1849" s="113"/>
      <c r="K1849" s="113"/>
      <c r="L1849" s="113"/>
      <c r="M1849" s="113"/>
      <c r="Q1849" s="113"/>
      <c r="R1849" s="113"/>
      <c r="S1849" s="113"/>
      <c r="T1849" s="113"/>
      <c r="U1849" s="113"/>
      <c r="V1849" s="113"/>
      <c r="W1849" s="113"/>
      <c r="X1849" s="113"/>
      <c r="Y1849" s="113"/>
      <c r="Z1849" s="113"/>
      <c r="AD1849" s="113"/>
      <c r="AE1849" s="113"/>
      <c r="AF1849" s="113"/>
      <c r="AG1849" s="113"/>
      <c r="AH1849" s="113"/>
      <c r="AI1849" s="113"/>
      <c r="AJ1849" s="113"/>
      <c r="AK1849" s="113"/>
      <c r="AL1849" s="113"/>
      <c r="AM1849" s="113"/>
      <c r="AQ1849" s="113"/>
      <c r="AS1849" s="113"/>
      <c r="AT1849" s="113"/>
      <c r="AU1849" s="113"/>
      <c r="AV1849" s="113"/>
    </row>
    <row r="1850" spans="4:48">
      <c r="D1850" s="113"/>
      <c r="E1850" s="113"/>
      <c r="F1850" s="113"/>
      <c r="G1850" s="113"/>
      <c r="H1850" s="113"/>
      <c r="I1850" s="113"/>
      <c r="J1850" s="113"/>
      <c r="K1850" s="113"/>
      <c r="L1850" s="113"/>
      <c r="M1850" s="113"/>
      <c r="Q1850" s="113"/>
      <c r="R1850" s="113"/>
      <c r="S1850" s="113"/>
      <c r="T1850" s="113"/>
      <c r="U1850" s="113"/>
      <c r="V1850" s="113"/>
      <c r="W1850" s="113"/>
      <c r="X1850" s="113"/>
      <c r="Y1850" s="113"/>
      <c r="Z1850" s="113"/>
      <c r="AD1850" s="113"/>
      <c r="AE1850" s="113"/>
      <c r="AF1850" s="113"/>
      <c r="AG1850" s="113"/>
      <c r="AH1850" s="113"/>
      <c r="AI1850" s="113"/>
      <c r="AJ1850" s="113"/>
      <c r="AK1850" s="113"/>
      <c r="AL1850" s="113"/>
      <c r="AM1850" s="113"/>
      <c r="AQ1850" s="113"/>
      <c r="AS1850" s="113"/>
      <c r="AT1850" s="113"/>
      <c r="AU1850" s="113"/>
      <c r="AV1850" s="113"/>
    </row>
    <row r="1851" spans="4:48">
      <c r="D1851" s="113"/>
      <c r="E1851" s="113"/>
      <c r="F1851" s="113"/>
      <c r="G1851" s="113"/>
      <c r="H1851" s="113"/>
      <c r="I1851" s="113"/>
      <c r="J1851" s="113"/>
      <c r="K1851" s="113"/>
      <c r="L1851" s="113"/>
      <c r="M1851" s="113"/>
      <c r="Q1851" s="113"/>
      <c r="R1851" s="113"/>
      <c r="S1851" s="113"/>
      <c r="T1851" s="113"/>
      <c r="U1851" s="113"/>
      <c r="V1851" s="113"/>
      <c r="W1851" s="113"/>
      <c r="X1851" s="113"/>
      <c r="Y1851" s="113"/>
      <c r="Z1851" s="113"/>
      <c r="AD1851" s="113"/>
      <c r="AE1851" s="113"/>
      <c r="AF1851" s="113"/>
      <c r="AG1851" s="113"/>
      <c r="AH1851" s="113"/>
      <c r="AI1851" s="113"/>
      <c r="AJ1851" s="113"/>
      <c r="AK1851" s="113"/>
      <c r="AL1851" s="113"/>
      <c r="AM1851" s="113"/>
      <c r="AQ1851" s="113"/>
      <c r="AS1851" s="113"/>
      <c r="AT1851" s="113"/>
      <c r="AU1851" s="113"/>
      <c r="AV1851" s="113"/>
    </row>
    <row r="1852" spans="4:48">
      <c r="D1852" s="113"/>
      <c r="E1852" s="113"/>
      <c r="F1852" s="113"/>
      <c r="G1852" s="113"/>
      <c r="H1852" s="113"/>
      <c r="I1852" s="113"/>
      <c r="J1852" s="113"/>
      <c r="K1852" s="113"/>
      <c r="L1852" s="113"/>
      <c r="M1852" s="113"/>
      <c r="Q1852" s="113"/>
      <c r="R1852" s="113"/>
      <c r="S1852" s="113"/>
      <c r="T1852" s="113"/>
      <c r="U1852" s="113"/>
      <c r="V1852" s="113"/>
      <c r="W1852" s="113"/>
      <c r="X1852" s="113"/>
      <c r="Y1852" s="113"/>
      <c r="Z1852" s="113"/>
      <c r="AD1852" s="113"/>
      <c r="AE1852" s="113"/>
      <c r="AF1852" s="113"/>
      <c r="AG1852" s="113"/>
      <c r="AH1852" s="113"/>
      <c r="AI1852" s="113"/>
      <c r="AJ1852" s="113"/>
      <c r="AK1852" s="113"/>
      <c r="AL1852" s="113"/>
      <c r="AM1852" s="113"/>
      <c r="AQ1852" s="113"/>
      <c r="AS1852" s="113"/>
      <c r="AT1852" s="113"/>
      <c r="AU1852" s="113"/>
      <c r="AV1852" s="113"/>
    </row>
    <row r="1853" spans="4:48">
      <c r="D1853" s="113"/>
      <c r="E1853" s="113"/>
      <c r="F1853" s="113"/>
      <c r="G1853" s="113"/>
      <c r="H1853" s="113"/>
      <c r="I1853" s="113"/>
      <c r="J1853" s="113"/>
      <c r="K1853" s="113"/>
      <c r="L1853" s="113"/>
      <c r="M1853" s="113"/>
      <c r="Q1853" s="113"/>
      <c r="R1853" s="113"/>
      <c r="S1853" s="113"/>
      <c r="T1853" s="113"/>
      <c r="U1853" s="113"/>
      <c r="V1853" s="113"/>
      <c r="W1853" s="113"/>
      <c r="X1853" s="113"/>
      <c r="Y1853" s="113"/>
      <c r="Z1853" s="113"/>
      <c r="AD1853" s="113"/>
      <c r="AE1853" s="113"/>
      <c r="AF1853" s="113"/>
      <c r="AG1853" s="113"/>
      <c r="AH1853" s="113"/>
      <c r="AI1853" s="113"/>
      <c r="AJ1853" s="113"/>
      <c r="AK1853" s="113"/>
      <c r="AL1853" s="113"/>
      <c r="AM1853" s="113"/>
      <c r="AQ1853" s="113"/>
      <c r="AS1853" s="113"/>
      <c r="AT1853" s="113"/>
      <c r="AU1853" s="113"/>
      <c r="AV1853" s="113"/>
    </row>
    <row r="1854" spans="4:48">
      <c r="D1854" s="113"/>
      <c r="E1854" s="113"/>
      <c r="F1854" s="113"/>
      <c r="G1854" s="113"/>
      <c r="H1854" s="113"/>
      <c r="I1854" s="113"/>
      <c r="J1854" s="113"/>
      <c r="K1854" s="113"/>
      <c r="L1854" s="113"/>
      <c r="M1854" s="113"/>
      <c r="Q1854" s="113"/>
      <c r="R1854" s="113"/>
      <c r="S1854" s="113"/>
      <c r="T1854" s="113"/>
      <c r="U1854" s="113"/>
      <c r="V1854" s="113"/>
      <c r="W1854" s="113"/>
      <c r="X1854" s="113"/>
      <c r="Y1854" s="113"/>
      <c r="Z1854" s="113"/>
      <c r="AD1854" s="113"/>
      <c r="AE1854" s="113"/>
      <c r="AF1854" s="113"/>
      <c r="AG1854" s="113"/>
      <c r="AH1854" s="113"/>
      <c r="AI1854" s="113"/>
      <c r="AJ1854" s="113"/>
      <c r="AK1854" s="113"/>
      <c r="AL1854" s="113"/>
      <c r="AM1854" s="113"/>
      <c r="AQ1854" s="113"/>
      <c r="AS1854" s="113"/>
      <c r="AT1854" s="113"/>
      <c r="AU1854" s="113"/>
      <c r="AV1854" s="113"/>
    </row>
    <row r="1855" spans="4:48">
      <c r="D1855" s="113"/>
      <c r="E1855" s="113"/>
      <c r="F1855" s="113"/>
      <c r="G1855" s="113"/>
      <c r="H1855" s="113"/>
      <c r="I1855" s="113"/>
      <c r="J1855" s="113"/>
      <c r="K1855" s="113"/>
      <c r="L1855" s="113"/>
      <c r="M1855" s="113"/>
      <c r="Q1855" s="113"/>
      <c r="R1855" s="113"/>
      <c r="S1855" s="113"/>
      <c r="T1855" s="113"/>
      <c r="U1855" s="113"/>
      <c r="V1855" s="113"/>
      <c r="W1855" s="113"/>
      <c r="X1855" s="113"/>
      <c r="Y1855" s="113"/>
      <c r="Z1855" s="113"/>
      <c r="AD1855" s="113"/>
      <c r="AE1855" s="113"/>
      <c r="AF1855" s="113"/>
      <c r="AG1855" s="113"/>
      <c r="AH1855" s="113"/>
      <c r="AI1855" s="113"/>
      <c r="AJ1855" s="113"/>
      <c r="AK1855" s="113"/>
      <c r="AL1855" s="113"/>
      <c r="AM1855" s="113"/>
      <c r="AQ1855" s="113"/>
      <c r="AS1855" s="113"/>
      <c r="AT1855" s="113"/>
      <c r="AU1855" s="113"/>
      <c r="AV1855" s="113"/>
    </row>
    <row r="1856" spans="4:48">
      <c r="D1856" s="113"/>
      <c r="E1856" s="113"/>
      <c r="F1856" s="113"/>
      <c r="G1856" s="113"/>
      <c r="H1856" s="113"/>
      <c r="I1856" s="113"/>
      <c r="J1856" s="113"/>
      <c r="K1856" s="113"/>
      <c r="L1856" s="113"/>
      <c r="M1856" s="113"/>
      <c r="Q1856" s="113"/>
      <c r="R1856" s="113"/>
      <c r="S1856" s="113"/>
      <c r="T1856" s="113"/>
      <c r="U1856" s="113"/>
      <c r="V1856" s="113"/>
      <c r="W1856" s="113"/>
      <c r="X1856" s="113"/>
      <c r="Y1856" s="113"/>
      <c r="Z1856" s="113"/>
      <c r="AD1856" s="113"/>
      <c r="AE1856" s="113"/>
      <c r="AF1856" s="113"/>
      <c r="AG1856" s="113"/>
      <c r="AH1856" s="113"/>
      <c r="AI1856" s="113"/>
      <c r="AJ1856" s="113"/>
      <c r="AK1856" s="113"/>
      <c r="AL1856" s="113"/>
      <c r="AM1856" s="113"/>
      <c r="AQ1856" s="113"/>
      <c r="AS1856" s="113"/>
      <c r="AT1856" s="113"/>
      <c r="AU1856" s="113"/>
      <c r="AV1856" s="113"/>
    </row>
    <row r="1857" spans="4:48">
      <c r="D1857" s="113"/>
      <c r="E1857" s="113"/>
      <c r="F1857" s="113"/>
      <c r="G1857" s="113"/>
      <c r="H1857" s="113"/>
      <c r="I1857" s="113"/>
      <c r="J1857" s="113"/>
      <c r="K1857" s="113"/>
      <c r="L1857" s="113"/>
      <c r="M1857" s="113"/>
      <c r="Q1857" s="113"/>
      <c r="R1857" s="113"/>
      <c r="S1857" s="113"/>
      <c r="T1857" s="113"/>
      <c r="U1857" s="113"/>
      <c r="V1857" s="113"/>
      <c r="W1857" s="113"/>
      <c r="X1857" s="113"/>
      <c r="Y1857" s="113"/>
      <c r="Z1857" s="113"/>
      <c r="AD1857" s="113"/>
      <c r="AE1857" s="113"/>
      <c r="AF1857" s="113"/>
      <c r="AG1857" s="113"/>
      <c r="AH1857" s="113"/>
      <c r="AI1857" s="113"/>
      <c r="AJ1857" s="113"/>
      <c r="AK1857" s="113"/>
      <c r="AL1857" s="113"/>
      <c r="AM1857" s="113"/>
      <c r="AQ1857" s="113"/>
      <c r="AS1857" s="113"/>
      <c r="AT1857" s="113"/>
      <c r="AU1857" s="113"/>
      <c r="AV1857" s="113"/>
    </row>
    <row r="1858" spans="4:48">
      <c r="D1858" s="113"/>
      <c r="E1858" s="113"/>
      <c r="F1858" s="113"/>
      <c r="G1858" s="113"/>
      <c r="H1858" s="113"/>
      <c r="I1858" s="113"/>
      <c r="J1858" s="113"/>
      <c r="K1858" s="113"/>
      <c r="L1858" s="113"/>
      <c r="M1858" s="113"/>
      <c r="Q1858" s="113"/>
      <c r="R1858" s="113"/>
      <c r="S1858" s="113"/>
      <c r="T1858" s="113"/>
      <c r="U1858" s="113"/>
      <c r="V1858" s="113"/>
      <c r="W1858" s="113"/>
      <c r="X1858" s="113"/>
      <c r="Y1858" s="113"/>
      <c r="Z1858" s="113"/>
      <c r="AD1858" s="113"/>
      <c r="AE1858" s="113"/>
      <c r="AF1858" s="113"/>
      <c r="AG1858" s="113"/>
      <c r="AH1858" s="113"/>
      <c r="AI1858" s="113"/>
      <c r="AJ1858" s="113"/>
      <c r="AK1858" s="113"/>
      <c r="AL1858" s="113"/>
      <c r="AM1858" s="113"/>
      <c r="AQ1858" s="113"/>
      <c r="AS1858" s="113"/>
      <c r="AT1858" s="113"/>
      <c r="AU1858" s="113"/>
      <c r="AV1858" s="113"/>
    </row>
    <row r="1859" spans="4:48">
      <c r="D1859" s="113"/>
      <c r="E1859" s="113"/>
      <c r="F1859" s="113"/>
      <c r="G1859" s="113"/>
      <c r="H1859" s="113"/>
      <c r="I1859" s="113"/>
      <c r="J1859" s="113"/>
      <c r="K1859" s="113"/>
      <c r="L1859" s="113"/>
      <c r="M1859" s="113"/>
      <c r="Q1859" s="113"/>
      <c r="R1859" s="113"/>
      <c r="S1859" s="113"/>
      <c r="T1859" s="113"/>
      <c r="U1859" s="113"/>
      <c r="V1859" s="113"/>
      <c r="W1859" s="113"/>
      <c r="X1859" s="113"/>
      <c r="Y1859" s="113"/>
      <c r="Z1859" s="113"/>
      <c r="AD1859" s="113"/>
      <c r="AE1859" s="113"/>
      <c r="AF1859" s="113"/>
      <c r="AG1859" s="113"/>
      <c r="AH1859" s="113"/>
      <c r="AI1859" s="113"/>
      <c r="AJ1859" s="113"/>
      <c r="AK1859" s="113"/>
      <c r="AL1859" s="113"/>
      <c r="AM1859" s="113"/>
      <c r="AQ1859" s="113"/>
      <c r="AS1859" s="113"/>
      <c r="AT1859" s="113"/>
      <c r="AU1859" s="113"/>
      <c r="AV1859" s="113"/>
    </row>
    <row r="1860" spans="4:48">
      <c r="D1860" s="113"/>
      <c r="E1860" s="113"/>
      <c r="F1860" s="113"/>
      <c r="G1860" s="113"/>
      <c r="H1860" s="113"/>
      <c r="I1860" s="113"/>
      <c r="J1860" s="113"/>
      <c r="K1860" s="113"/>
      <c r="L1860" s="113"/>
      <c r="M1860" s="113"/>
      <c r="Q1860" s="113"/>
      <c r="R1860" s="113"/>
      <c r="S1860" s="113"/>
      <c r="T1860" s="113"/>
      <c r="U1860" s="113"/>
      <c r="V1860" s="113"/>
      <c r="W1860" s="113"/>
      <c r="X1860" s="113"/>
      <c r="Y1860" s="113"/>
      <c r="Z1860" s="113"/>
      <c r="AD1860" s="113"/>
      <c r="AE1860" s="113"/>
      <c r="AF1860" s="113"/>
      <c r="AG1860" s="113"/>
      <c r="AH1860" s="113"/>
      <c r="AI1860" s="113"/>
      <c r="AJ1860" s="113"/>
      <c r="AK1860" s="113"/>
      <c r="AL1860" s="113"/>
      <c r="AM1860" s="113"/>
      <c r="AQ1860" s="113"/>
      <c r="AS1860" s="113"/>
      <c r="AT1860" s="113"/>
      <c r="AU1860" s="113"/>
      <c r="AV1860" s="113"/>
    </row>
    <row r="1861" spans="4:48">
      <c r="D1861" s="113"/>
      <c r="E1861" s="113"/>
      <c r="F1861" s="113"/>
      <c r="G1861" s="113"/>
      <c r="H1861" s="113"/>
      <c r="I1861" s="113"/>
      <c r="J1861" s="113"/>
      <c r="K1861" s="113"/>
      <c r="L1861" s="113"/>
      <c r="M1861" s="113"/>
      <c r="Q1861" s="113"/>
      <c r="R1861" s="113"/>
      <c r="S1861" s="113"/>
      <c r="T1861" s="113"/>
      <c r="U1861" s="113"/>
      <c r="V1861" s="113"/>
      <c r="W1861" s="113"/>
      <c r="X1861" s="113"/>
      <c r="Y1861" s="113"/>
      <c r="Z1861" s="113"/>
      <c r="AD1861" s="113"/>
      <c r="AE1861" s="113"/>
      <c r="AF1861" s="113"/>
      <c r="AG1861" s="113"/>
      <c r="AH1861" s="113"/>
      <c r="AI1861" s="113"/>
      <c r="AJ1861" s="113"/>
      <c r="AK1861" s="113"/>
      <c r="AL1861" s="113"/>
      <c r="AM1861" s="113"/>
      <c r="AQ1861" s="113"/>
      <c r="AS1861" s="113"/>
      <c r="AT1861" s="113"/>
      <c r="AU1861" s="113"/>
      <c r="AV1861" s="113"/>
    </row>
    <row r="1862" spans="4:48">
      <c r="D1862" s="113"/>
      <c r="E1862" s="113"/>
      <c r="F1862" s="113"/>
      <c r="G1862" s="113"/>
      <c r="H1862" s="113"/>
      <c r="I1862" s="113"/>
      <c r="J1862" s="113"/>
      <c r="K1862" s="113"/>
      <c r="L1862" s="113"/>
      <c r="M1862" s="113"/>
      <c r="Q1862" s="113"/>
      <c r="R1862" s="113"/>
      <c r="S1862" s="113"/>
      <c r="T1862" s="113"/>
      <c r="U1862" s="113"/>
      <c r="V1862" s="113"/>
      <c r="W1862" s="113"/>
      <c r="X1862" s="113"/>
      <c r="Y1862" s="113"/>
      <c r="Z1862" s="113"/>
      <c r="AD1862" s="113"/>
      <c r="AE1862" s="113"/>
      <c r="AF1862" s="113"/>
      <c r="AG1862" s="113"/>
      <c r="AH1862" s="113"/>
      <c r="AI1862" s="113"/>
      <c r="AJ1862" s="113"/>
      <c r="AK1862" s="113"/>
      <c r="AL1862" s="113"/>
      <c r="AM1862" s="113"/>
      <c r="AQ1862" s="113"/>
      <c r="AS1862" s="113"/>
      <c r="AT1862" s="113"/>
      <c r="AU1862" s="113"/>
      <c r="AV1862" s="113"/>
    </row>
    <row r="1863" spans="4:48">
      <c r="D1863" s="113"/>
      <c r="E1863" s="113"/>
      <c r="F1863" s="113"/>
      <c r="G1863" s="113"/>
      <c r="H1863" s="113"/>
      <c r="I1863" s="113"/>
      <c r="J1863" s="113"/>
      <c r="K1863" s="113"/>
      <c r="L1863" s="113"/>
      <c r="M1863" s="113"/>
      <c r="Q1863" s="113"/>
      <c r="R1863" s="113"/>
      <c r="S1863" s="113"/>
      <c r="T1863" s="113"/>
      <c r="U1863" s="113"/>
      <c r="V1863" s="113"/>
      <c r="W1863" s="113"/>
      <c r="X1863" s="113"/>
      <c r="Y1863" s="113"/>
      <c r="Z1863" s="113"/>
      <c r="AD1863" s="113"/>
      <c r="AE1863" s="113"/>
      <c r="AF1863" s="113"/>
      <c r="AG1863" s="113"/>
      <c r="AH1863" s="113"/>
      <c r="AI1863" s="113"/>
      <c r="AJ1863" s="113"/>
      <c r="AK1863" s="113"/>
      <c r="AL1863" s="113"/>
      <c r="AM1863" s="113"/>
      <c r="AQ1863" s="113"/>
      <c r="AS1863" s="113"/>
      <c r="AT1863" s="113"/>
      <c r="AU1863" s="113"/>
      <c r="AV1863" s="113"/>
    </row>
    <row r="1864" spans="4:48">
      <c r="D1864" s="113"/>
      <c r="E1864" s="113"/>
      <c r="F1864" s="113"/>
      <c r="G1864" s="113"/>
      <c r="H1864" s="113"/>
      <c r="I1864" s="113"/>
      <c r="J1864" s="113"/>
      <c r="K1864" s="113"/>
      <c r="L1864" s="113"/>
      <c r="M1864" s="113"/>
      <c r="Q1864" s="113"/>
      <c r="R1864" s="113"/>
      <c r="S1864" s="113"/>
      <c r="T1864" s="113"/>
      <c r="U1864" s="113"/>
      <c r="V1864" s="113"/>
      <c r="W1864" s="113"/>
      <c r="X1864" s="113"/>
      <c r="Y1864" s="113"/>
      <c r="Z1864" s="113"/>
      <c r="AD1864" s="113"/>
      <c r="AE1864" s="113"/>
      <c r="AF1864" s="113"/>
      <c r="AG1864" s="113"/>
      <c r="AH1864" s="113"/>
      <c r="AI1864" s="113"/>
      <c r="AJ1864" s="113"/>
      <c r="AK1864" s="113"/>
      <c r="AL1864" s="113"/>
      <c r="AM1864" s="113"/>
      <c r="AQ1864" s="113"/>
      <c r="AS1864" s="113"/>
      <c r="AT1864" s="113"/>
      <c r="AU1864" s="113"/>
      <c r="AV1864" s="113"/>
    </row>
    <row r="1865" spans="4:48">
      <c r="D1865" s="113"/>
      <c r="E1865" s="113"/>
      <c r="F1865" s="113"/>
      <c r="G1865" s="113"/>
      <c r="H1865" s="113"/>
      <c r="I1865" s="113"/>
      <c r="J1865" s="113"/>
      <c r="K1865" s="113"/>
      <c r="L1865" s="113"/>
      <c r="M1865" s="113"/>
      <c r="Q1865" s="113"/>
      <c r="R1865" s="113"/>
      <c r="S1865" s="113"/>
      <c r="T1865" s="113"/>
      <c r="U1865" s="113"/>
      <c r="V1865" s="113"/>
      <c r="W1865" s="113"/>
      <c r="X1865" s="113"/>
      <c r="Y1865" s="113"/>
      <c r="Z1865" s="113"/>
      <c r="AD1865" s="113"/>
      <c r="AE1865" s="113"/>
      <c r="AF1865" s="113"/>
      <c r="AG1865" s="113"/>
      <c r="AH1865" s="113"/>
      <c r="AI1865" s="113"/>
      <c r="AJ1865" s="113"/>
      <c r="AK1865" s="113"/>
      <c r="AL1865" s="113"/>
      <c r="AM1865" s="113"/>
      <c r="AQ1865" s="113"/>
      <c r="AS1865" s="113"/>
      <c r="AT1865" s="113"/>
      <c r="AU1865" s="113"/>
      <c r="AV1865" s="113"/>
    </row>
    <row r="1866" spans="4:48">
      <c r="D1866" s="113"/>
      <c r="E1866" s="113"/>
      <c r="F1866" s="113"/>
      <c r="G1866" s="113"/>
      <c r="H1866" s="113"/>
      <c r="I1866" s="113"/>
      <c r="J1866" s="113"/>
      <c r="K1866" s="113"/>
      <c r="L1866" s="113"/>
      <c r="M1866" s="113"/>
      <c r="Q1866" s="113"/>
      <c r="R1866" s="113"/>
      <c r="S1866" s="113"/>
      <c r="T1866" s="113"/>
      <c r="U1866" s="113"/>
      <c r="V1866" s="113"/>
      <c r="W1866" s="113"/>
      <c r="X1866" s="113"/>
      <c r="Y1866" s="113"/>
      <c r="Z1866" s="113"/>
      <c r="AD1866" s="113"/>
      <c r="AE1866" s="113"/>
      <c r="AF1866" s="113"/>
      <c r="AG1866" s="113"/>
      <c r="AH1866" s="113"/>
      <c r="AI1866" s="113"/>
      <c r="AJ1866" s="113"/>
      <c r="AK1866" s="113"/>
      <c r="AL1866" s="113"/>
      <c r="AM1866" s="113"/>
      <c r="AQ1866" s="113"/>
      <c r="AS1866" s="113"/>
      <c r="AT1866" s="113"/>
      <c r="AU1866" s="113"/>
      <c r="AV1866" s="113"/>
    </row>
    <row r="1867" spans="4:48">
      <c r="D1867" s="113"/>
      <c r="E1867" s="113"/>
      <c r="F1867" s="113"/>
      <c r="G1867" s="113"/>
      <c r="H1867" s="113"/>
      <c r="I1867" s="113"/>
      <c r="J1867" s="113"/>
      <c r="K1867" s="113"/>
      <c r="L1867" s="113"/>
      <c r="M1867" s="113"/>
      <c r="Q1867" s="113"/>
      <c r="R1867" s="113"/>
      <c r="S1867" s="113"/>
      <c r="T1867" s="113"/>
      <c r="U1867" s="113"/>
      <c r="V1867" s="113"/>
      <c r="W1867" s="113"/>
      <c r="X1867" s="113"/>
      <c r="Y1867" s="113"/>
      <c r="Z1867" s="113"/>
      <c r="AD1867" s="113"/>
      <c r="AE1867" s="113"/>
      <c r="AF1867" s="113"/>
      <c r="AG1867" s="113"/>
      <c r="AH1867" s="113"/>
      <c r="AI1867" s="113"/>
      <c r="AJ1867" s="113"/>
      <c r="AK1867" s="113"/>
      <c r="AL1867" s="113"/>
      <c r="AM1867" s="113"/>
      <c r="AQ1867" s="113"/>
      <c r="AS1867" s="113"/>
      <c r="AT1867" s="113"/>
      <c r="AU1867" s="113"/>
      <c r="AV1867" s="113"/>
    </row>
    <row r="1868" spans="4:48">
      <c r="D1868" s="113"/>
      <c r="E1868" s="113"/>
      <c r="F1868" s="113"/>
      <c r="G1868" s="113"/>
      <c r="H1868" s="113"/>
      <c r="I1868" s="113"/>
      <c r="J1868" s="113"/>
      <c r="K1868" s="113"/>
      <c r="L1868" s="113"/>
      <c r="M1868" s="113"/>
      <c r="Q1868" s="113"/>
      <c r="R1868" s="113"/>
      <c r="S1868" s="113"/>
      <c r="T1868" s="113"/>
      <c r="U1868" s="113"/>
      <c r="V1868" s="113"/>
      <c r="W1868" s="113"/>
      <c r="X1868" s="113"/>
      <c r="Y1868" s="113"/>
      <c r="Z1868" s="113"/>
      <c r="AD1868" s="113"/>
      <c r="AE1868" s="113"/>
      <c r="AF1868" s="113"/>
      <c r="AG1868" s="113"/>
      <c r="AH1868" s="113"/>
      <c r="AI1868" s="113"/>
      <c r="AJ1868" s="113"/>
      <c r="AK1868" s="113"/>
      <c r="AL1868" s="113"/>
      <c r="AM1868" s="113"/>
      <c r="AQ1868" s="113"/>
      <c r="AS1868" s="113"/>
      <c r="AT1868" s="113"/>
      <c r="AU1868" s="113"/>
      <c r="AV1868" s="113"/>
    </row>
    <row r="1869" spans="4:48">
      <c r="D1869" s="113"/>
      <c r="E1869" s="113"/>
      <c r="F1869" s="113"/>
      <c r="G1869" s="113"/>
      <c r="H1869" s="113"/>
      <c r="I1869" s="113"/>
      <c r="J1869" s="113"/>
      <c r="K1869" s="113"/>
      <c r="L1869" s="113"/>
      <c r="M1869" s="113"/>
      <c r="Q1869" s="113"/>
      <c r="R1869" s="113"/>
      <c r="S1869" s="113"/>
      <c r="T1869" s="113"/>
      <c r="U1869" s="113"/>
      <c r="V1869" s="113"/>
      <c r="W1869" s="113"/>
      <c r="X1869" s="113"/>
      <c r="Y1869" s="113"/>
      <c r="Z1869" s="113"/>
      <c r="AD1869" s="113"/>
      <c r="AE1869" s="113"/>
      <c r="AF1869" s="113"/>
      <c r="AG1869" s="113"/>
      <c r="AH1869" s="113"/>
      <c r="AI1869" s="113"/>
      <c r="AJ1869" s="113"/>
      <c r="AK1869" s="113"/>
      <c r="AL1869" s="113"/>
      <c r="AM1869" s="113"/>
      <c r="AQ1869" s="113"/>
      <c r="AS1869" s="113"/>
      <c r="AT1869" s="113"/>
      <c r="AU1869" s="113"/>
      <c r="AV1869" s="113"/>
    </row>
    <row r="1870" spans="4:48">
      <c r="D1870" s="113"/>
      <c r="E1870" s="113"/>
      <c r="F1870" s="113"/>
      <c r="G1870" s="113"/>
      <c r="H1870" s="113"/>
      <c r="I1870" s="113"/>
      <c r="J1870" s="113"/>
      <c r="K1870" s="113"/>
      <c r="L1870" s="113"/>
      <c r="M1870" s="113"/>
      <c r="Q1870" s="113"/>
      <c r="R1870" s="113"/>
      <c r="S1870" s="113"/>
      <c r="T1870" s="113"/>
      <c r="U1870" s="113"/>
      <c r="V1870" s="113"/>
      <c r="W1870" s="113"/>
      <c r="X1870" s="113"/>
      <c r="Y1870" s="113"/>
      <c r="Z1870" s="113"/>
      <c r="AD1870" s="113"/>
      <c r="AE1870" s="113"/>
      <c r="AF1870" s="113"/>
      <c r="AG1870" s="113"/>
      <c r="AH1870" s="113"/>
      <c r="AI1870" s="113"/>
      <c r="AJ1870" s="113"/>
      <c r="AK1870" s="113"/>
      <c r="AL1870" s="113"/>
      <c r="AM1870" s="113"/>
      <c r="AQ1870" s="113"/>
      <c r="AS1870" s="113"/>
      <c r="AT1870" s="113"/>
      <c r="AU1870" s="113"/>
      <c r="AV1870" s="113"/>
    </row>
    <row r="1871" spans="4:48">
      <c r="D1871" s="113"/>
      <c r="E1871" s="113"/>
      <c r="F1871" s="113"/>
      <c r="G1871" s="113"/>
      <c r="H1871" s="113"/>
      <c r="I1871" s="113"/>
      <c r="J1871" s="113"/>
      <c r="K1871" s="113"/>
      <c r="L1871" s="113"/>
      <c r="M1871" s="113"/>
      <c r="Q1871" s="113"/>
      <c r="R1871" s="113"/>
      <c r="S1871" s="113"/>
      <c r="T1871" s="113"/>
      <c r="U1871" s="113"/>
      <c r="V1871" s="113"/>
      <c r="W1871" s="113"/>
      <c r="X1871" s="113"/>
      <c r="Y1871" s="113"/>
      <c r="Z1871" s="113"/>
      <c r="AD1871" s="113"/>
      <c r="AE1871" s="113"/>
      <c r="AF1871" s="113"/>
      <c r="AG1871" s="113"/>
      <c r="AH1871" s="113"/>
      <c r="AI1871" s="113"/>
      <c r="AJ1871" s="113"/>
      <c r="AK1871" s="113"/>
      <c r="AL1871" s="113"/>
      <c r="AM1871" s="113"/>
      <c r="AQ1871" s="113"/>
      <c r="AS1871" s="113"/>
      <c r="AT1871" s="113"/>
      <c r="AU1871" s="113"/>
      <c r="AV1871" s="113"/>
    </row>
    <row r="1872" spans="4:48">
      <c r="D1872" s="113"/>
      <c r="E1872" s="113"/>
      <c r="F1872" s="113"/>
      <c r="G1872" s="113"/>
      <c r="H1872" s="113"/>
      <c r="I1872" s="113"/>
      <c r="J1872" s="113"/>
      <c r="K1872" s="113"/>
      <c r="L1872" s="113"/>
      <c r="M1872" s="113"/>
      <c r="Q1872" s="113"/>
      <c r="R1872" s="113"/>
      <c r="S1872" s="113"/>
      <c r="T1872" s="113"/>
      <c r="U1872" s="113"/>
      <c r="V1872" s="113"/>
      <c r="W1872" s="113"/>
      <c r="X1872" s="113"/>
      <c r="Y1872" s="113"/>
      <c r="Z1872" s="113"/>
      <c r="AD1872" s="113"/>
      <c r="AE1872" s="113"/>
      <c r="AF1872" s="113"/>
      <c r="AG1872" s="113"/>
      <c r="AH1872" s="113"/>
      <c r="AI1872" s="113"/>
      <c r="AJ1872" s="113"/>
      <c r="AK1872" s="113"/>
      <c r="AL1872" s="113"/>
      <c r="AM1872" s="113"/>
      <c r="AQ1872" s="113"/>
      <c r="AS1872" s="113"/>
      <c r="AT1872" s="113"/>
      <c r="AU1872" s="113"/>
      <c r="AV1872" s="113"/>
    </row>
    <row r="1873" spans="4:48">
      <c r="D1873" s="113"/>
      <c r="E1873" s="113"/>
      <c r="F1873" s="113"/>
      <c r="G1873" s="113"/>
      <c r="H1873" s="113"/>
      <c r="I1873" s="113"/>
      <c r="J1873" s="113"/>
      <c r="K1873" s="113"/>
      <c r="L1873" s="113"/>
      <c r="M1873" s="113"/>
      <c r="Q1873" s="113"/>
      <c r="R1873" s="113"/>
      <c r="S1873" s="113"/>
      <c r="T1873" s="113"/>
      <c r="U1873" s="113"/>
      <c r="V1873" s="113"/>
      <c r="W1873" s="113"/>
      <c r="X1873" s="113"/>
      <c r="Y1873" s="113"/>
      <c r="Z1873" s="113"/>
      <c r="AD1873" s="113"/>
      <c r="AE1873" s="113"/>
      <c r="AF1873" s="113"/>
      <c r="AG1873" s="113"/>
      <c r="AH1873" s="113"/>
      <c r="AI1873" s="113"/>
      <c r="AJ1873" s="113"/>
      <c r="AK1873" s="113"/>
      <c r="AL1873" s="113"/>
      <c r="AM1873" s="113"/>
      <c r="AQ1873" s="113"/>
      <c r="AS1873" s="113"/>
      <c r="AT1873" s="113"/>
      <c r="AU1873" s="113"/>
      <c r="AV1873" s="113"/>
    </row>
    <row r="1874" spans="4:48">
      <c r="D1874" s="113"/>
      <c r="E1874" s="113"/>
      <c r="F1874" s="113"/>
      <c r="G1874" s="113"/>
      <c r="H1874" s="113"/>
      <c r="I1874" s="113"/>
      <c r="J1874" s="113"/>
      <c r="K1874" s="113"/>
      <c r="L1874" s="113"/>
      <c r="M1874" s="113"/>
      <c r="Q1874" s="113"/>
      <c r="R1874" s="113"/>
      <c r="S1874" s="113"/>
      <c r="T1874" s="113"/>
      <c r="U1874" s="113"/>
      <c r="V1874" s="113"/>
      <c r="W1874" s="113"/>
      <c r="X1874" s="113"/>
      <c r="Y1874" s="113"/>
      <c r="Z1874" s="113"/>
      <c r="AD1874" s="113"/>
      <c r="AE1874" s="113"/>
      <c r="AF1874" s="113"/>
      <c r="AG1874" s="113"/>
      <c r="AH1874" s="113"/>
      <c r="AI1874" s="113"/>
      <c r="AJ1874" s="113"/>
      <c r="AK1874" s="113"/>
      <c r="AL1874" s="113"/>
      <c r="AM1874" s="113"/>
      <c r="AQ1874" s="113"/>
      <c r="AS1874" s="113"/>
      <c r="AT1874" s="113"/>
      <c r="AU1874" s="113"/>
      <c r="AV1874" s="113"/>
    </row>
    <row r="1875" spans="4:48">
      <c r="D1875" s="113"/>
      <c r="E1875" s="113"/>
      <c r="F1875" s="113"/>
      <c r="G1875" s="113"/>
      <c r="H1875" s="113"/>
      <c r="I1875" s="113"/>
      <c r="J1875" s="113"/>
      <c r="K1875" s="113"/>
      <c r="L1875" s="113"/>
      <c r="M1875" s="113"/>
      <c r="Q1875" s="113"/>
      <c r="R1875" s="113"/>
      <c r="S1875" s="113"/>
      <c r="T1875" s="113"/>
      <c r="U1875" s="113"/>
      <c r="V1875" s="113"/>
      <c r="W1875" s="113"/>
      <c r="X1875" s="113"/>
      <c r="Y1875" s="113"/>
      <c r="Z1875" s="113"/>
      <c r="AD1875" s="113"/>
      <c r="AE1875" s="113"/>
      <c r="AF1875" s="113"/>
      <c r="AG1875" s="113"/>
      <c r="AH1875" s="113"/>
      <c r="AI1875" s="113"/>
      <c r="AJ1875" s="113"/>
      <c r="AK1875" s="113"/>
      <c r="AL1875" s="113"/>
      <c r="AM1875" s="113"/>
      <c r="AQ1875" s="113"/>
      <c r="AS1875" s="113"/>
      <c r="AT1875" s="113"/>
      <c r="AU1875" s="113"/>
      <c r="AV1875" s="113"/>
    </row>
    <row r="1876" spans="4:48">
      <c r="D1876" s="113"/>
      <c r="E1876" s="113"/>
      <c r="F1876" s="113"/>
      <c r="G1876" s="113"/>
      <c r="H1876" s="113"/>
      <c r="I1876" s="113"/>
      <c r="J1876" s="113"/>
      <c r="K1876" s="113"/>
      <c r="L1876" s="113"/>
      <c r="M1876" s="113"/>
      <c r="Q1876" s="113"/>
      <c r="R1876" s="113"/>
      <c r="S1876" s="113"/>
      <c r="T1876" s="113"/>
      <c r="U1876" s="113"/>
      <c r="V1876" s="113"/>
      <c r="W1876" s="113"/>
      <c r="X1876" s="113"/>
      <c r="Y1876" s="113"/>
      <c r="Z1876" s="113"/>
      <c r="AD1876" s="113"/>
      <c r="AE1876" s="113"/>
      <c r="AF1876" s="113"/>
      <c r="AG1876" s="113"/>
      <c r="AH1876" s="113"/>
      <c r="AI1876" s="113"/>
      <c r="AJ1876" s="113"/>
      <c r="AK1876" s="113"/>
      <c r="AL1876" s="113"/>
      <c r="AM1876" s="113"/>
      <c r="AQ1876" s="113"/>
      <c r="AS1876" s="113"/>
      <c r="AT1876" s="113"/>
      <c r="AU1876" s="113"/>
      <c r="AV1876" s="113"/>
    </row>
    <row r="1877" spans="4:48">
      <c r="D1877" s="113"/>
      <c r="E1877" s="113"/>
      <c r="F1877" s="113"/>
      <c r="G1877" s="113"/>
      <c r="H1877" s="113"/>
      <c r="I1877" s="113"/>
      <c r="J1877" s="113"/>
      <c r="K1877" s="113"/>
      <c r="L1877" s="113"/>
      <c r="M1877" s="113"/>
      <c r="Q1877" s="113"/>
      <c r="R1877" s="113"/>
      <c r="S1877" s="113"/>
      <c r="T1877" s="113"/>
      <c r="U1877" s="113"/>
      <c r="V1877" s="113"/>
      <c r="W1877" s="113"/>
      <c r="X1877" s="113"/>
      <c r="Y1877" s="113"/>
      <c r="Z1877" s="113"/>
      <c r="AD1877" s="113"/>
      <c r="AE1877" s="113"/>
      <c r="AF1877" s="113"/>
      <c r="AG1877" s="113"/>
      <c r="AH1877" s="113"/>
      <c r="AI1877" s="113"/>
      <c r="AJ1877" s="113"/>
      <c r="AK1877" s="113"/>
      <c r="AL1877" s="113"/>
      <c r="AM1877" s="113"/>
      <c r="AQ1877" s="113"/>
      <c r="AS1877" s="113"/>
      <c r="AT1877" s="113"/>
      <c r="AU1877" s="113"/>
      <c r="AV1877" s="113"/>
    </row>
    <row r="1878" spans="4:48">
      <c r="D1878" s="113"/>
      <c r="E1878" s="113"/>
      <c r="F1878" s="113"/>
      <c r="G1878" s="113"/>
      <c r="H1878" s="113"/>
      <c r="I1878" s="113"/>
      <c r="J1878" s="113"/>
      <c r="K1878" s="113"/>
      <c r="L1878" s="113"/>
      <c r="M1878" s="113"/>
      <c r="Q1878" s="113"/>
      <c r="R1878" s="113"/>
      <c r="S1878" s="113"/>
      <c r="T1878" s="113"/>
      <c r="U1878" s="113"/>
      <c r="V1878" s="113"/>
      <c r="W1878" s="113"/>
      <c r="X1878" s="113"/>
      <c r="Y1878" s="113"/>
      <c r="Z1878" s="113"/>
      <c r="AD1878" s="113"/>
      <c r="AE1878" s="113"/>
      <c r="AF1878" s="113"/>
      <c r="AG1878" s="113"/>
      <c r="AH1878" s="113"/>
      <c r="AI1878" s="113"/>
      <c r="AJ1878" s="113"/>
      <c r="AK1878" s="113"/>
      <c r="AL1878" s="113"/>
      <c r="AM1878" s="113"/>
      <c r="AQ1878" s="113"/>
      <c r="AS1878" s="113"/>
      <c r="AT1878" s="113"/>
      <c r="AU1878" s="113"/>
      <c r="AV1878" s="113"/>
    </row>
    <row r="1879" spans="4:48">
      <c r="D1879" s="113"/>
      <c r="E1879" s="113"/>
      <c r="F1879" s="113"/>
      <c r="G1879" s="113"/>
      <c r="H1879" s="113"/>
      <c r="I1879" s="113"/>
      <c r="J1879" s="113"/>
      <c r="K1879" s="113"/>
      <c r="L1879" s="113"/>
      <c r="M1879" s="113"/>
      <c r="Q1879" s="113"/>
      <c r="R1879" s="113"/>
      <c r="S1879" s="113"/>
      <c r="T1879" s="113"/>
      <c r="U1879" s="113"/>
      <c r="V1879" s="113"/>
      <c r="W1879" s="113"/>
      <c r="X1879" s="113"/>
      <c r="Y1879" s="113"/>
      <c r="Z1879" s="113"/>
      <c r="AD1879" s="113"/>
      <c r="AE1879" s="113"/>
      <c r="AF1879" s="113"/>
      <c r="AG1879" s="113"/>
      <c r="AH1879" s="113"/>
      <c r="AI1879" s="113"/>
      <c r="AJ1879" s="113"/>
      <c r="AK1879" s="113"/>
      <c r="AL1879" s="113"/>
      <c r="AM1879" s="113"/>
      <c r="AQ1879" s="113"/>
      <c r="AS1879" s="113"/>
      <c r="AT1879" s="113"/>
      <c r="AU1879" s="113"/>
      <c r="AV1879" s="113"/>
    </row>
    <row r="1880" spans="4:48">
      <c r="D1880" s="113"/>
      <c r="E1880" s="113"/>
      <c r="F1880" s="113"/>
      <c r="G1880" s="113"/>
      <c r="H1880" s="113"/>
      <c r="I1880" s="113"/>
      <c r="J1880" s="113"/>
      <c r="K1880" s="113"/>
      <c r="L1880" s="113"/>
      <c r="M1880" s="113"/>
      <c r="Q1880" s="113"/>
      <c r="R1880" s="113"/>
      <c r="S1880" s="113"/>
      <c r="T1880" s="113"/>
      <c r="U1880" s="113"/>
      <c r="V1880" s="113"/>
      <c r="W1880" s="113"/>
      <c r="X1880" s="113"/>
      <c r="Y1880" s="113"/>
      <c r="Z1880" s="113"/>
      <c r="AD1880" s="113"/>
      <c r="AE1880" s="113"/>
      <c r="AF1880" s="113"/>
      <c r="AG1880" s="113"/>
      <c r="AH1880" s="113"/>
      <c r="AI1880" s="113"/>
      <c r="AJ1880" s="113"/>
      <c r="AK1880" s="113"/>
      <c r="AL1880" s="113"/>
      <c r="AM1880" s="113"/>
      <c r="AQ1880" s="113"/>
      <c r="AS1880" s="113"/>
      <c r="AT1880" s="113"/>
      <c r="AU1880" s="113"/>
      <c r="AV1880" s="113"/>
    </row>
    <row r="1881" spans="4:48">
      <c r="D1881" s="113"/>
      <c r="E1881" s="113"/>
      <c r="F1881" s="113"/>
      <c r="G1881" s="113"/>
      <c r="H1881" s="113"/>
      <c r="I1881" s="113"/>
      <c r="J1881" s="113"/>
      <c r="K1881" s="113"/>
      <c r="L1881" s="113"/>
      <c r="M1881" s="113"/>
      <c r="Q1881" s="113"/>
      <c r="R1881" s="113"/>
      <c r="S1881" s="113"/>
      <c r="T1881" s="113"/>
      <c r="U1881" s="113"/>
      <c r="V1881" s="113"/>
      <c r="W1881" s="113"/>
      <c r="X1881" s="113"/>
      <c r="Y1881" s="113"/>
      <c r="Z1881" s="113"/>
      <c r="AD1881" s="113"/>
      <c r="AE1881" s="113"/>
      <c r="AF1881" s="113"/>
      <c r="AG1881" s="113"/>
      <c r="AH1881" s="113"/>
      <c r="AI1881" s="113"/>
      <c r="AJ1881" s="113"/>
      <c r="AK1881" s="113"/>
      <c r="AL1881" s="113"/>
      <c r="AM1881" s="113"/>
      <c r="AQ1881" s="113"/>
      <c r="AS1881" s="113"/>
      <c r="AT1881" s="113"/>
      <c r="AU1881" s="113"/>
      <c r="AV1881" s="113"/>
    </row>
    <row r="1882" spans="4:48">
      <c r="D1882" s="113"/>
      <c r="E1882" s="113"/>
      <c r="F1882" s="113"/>
      <c r="G1882" s="113"/>
      <c r="H1882" s="113"/>
      <c r="I1882" s="113"/>
      <c r="J1882" s="113"/>
      <c r="K1882" s="113"/>
      <c r="L1882" s="113"/>
      <c r="M1882" s="113"/>
      <c r="Q1882" s="113"/>
      <c r="R1882" s="113"/>
      <c r="S1882" s="113"/>
      <c r="T1882" s="113"/>
      <c r="U1882" s="113"/>
      <c r="V1882" s="113"/>
      <c r="W1882" s="113"/>
      <c r="X1882" s="113"/>
      <c r="Y1882" s="113"/>
      <c r="Z1882" s="113"/>
      <c r="AD1882" s="113"/>
      <c r="AE1882" s="113"/>
      <c r="AF1882" s="113"/>
      <c r="AG1882" s="113"/>
      <c r="AH1882" s="113"/>
      <c r="AI1882" s="113"/>
      <c r="AJ1882" s="113"/>
      <c r="AK1882" s="113"/>
      <c r="AL1882" s="113"/>
      <c r="AM1882" s="113"/>
      <c r="AQ1882" s="113"/>
      <c r="AS1882" s="113"/>
      <c r="AT1882" s="113"/>
      <c r="AU1882" s="113"/>
      <c r="AV1882" s="113"/>
    </row>
    <row r="1883" spans="4:48">
      <c r="D1883" s="113"/>
      <c r="E1883" s="113"/>
      <c r="F1883" s="113"/>
      <c r="G1883" s="113"/>
      <c r="H1883" s="113"/>
      <c r="I1883" s="113"/>
      <c r="J1883" s="113"/>
      <c r="K1883" s="113"/>
      <c r="L1883" s="113"/>
      <c r="M1883" s="113"/>
      <c r="Q1883" s="113"/>
      <c r="R1883" s="113"/>
      <c r="S1883" s="113"/>
      <c r="T1883" s="113"/>
      <c r="U1883" s="113"/>
      <c r="V1883" s="113"/>
      <c r="W1883" s="113"/>
      <c r="X1883" s="113"/>
      <c r="Y1883" s="113"/>
      <c r="Z1883" s="113"/>
      <c r="AD1883" s="113"/>
      <c r="AE1883" s="113"/>
      <c r="AF1883" s="113"/>
      <c r="AG1883" s="113"/>
      <c r="AH1883" s="113"/>
      <c r="AI1883" s="113"/>
      <c r="AJ1883" s="113"/>
      <c r="AK1883" s="113"/>
      <c r="AL1883" s="113"/>
      <c r="AM1883" s="113"/>
      <c r="AQ1883" s="113"/>
      <c r="AS1883" s="113"/>
      <c r="AT1883" s="113"/>
      <c r="AU1883" s="113"/>
      <c r="AV1883" s="113"/>
    </row>
    <row r="1884" spans="4:48">
      <c r="D1884" s="113"/>
      <c r="E1884" s="113"/>
      <c r="F1884" s="113"/>
      <c r="G1884" s="113"/>
      <c r="H1884" s="113"/>
      <c r="I1884" s="113"/>
      <c r="J1884" s="113"/>
      <c r="K1884" s="113"/>
      <c r="L1884" s="113"/>
      <c r="M1884" s="113"/>
      <c r="Q1884" s="113"/>
      <c r="R1884" s="113"/>
      <c r="S1884" s="113"/>
      <c r="T1884" s="113"/>
      <c r="U1884" s="113"/>
      <c r="V1884" s="113"/>
      <c r="W1884" s="113"/>
      <c r="X1884" s="113"/>
      <c r="Y1884" s="113"/>
      <c r="Z1884" s="113"/>
      <c r="AD1884" s="113"/>
      <c r="AE1884" s="113"/>
      <c r="AF1884" s="113"/>
      <c r="AG1884" s="113"/>
      <c r="AH1884" s="113"/>
      <c r="AI1884" s="113"/>
      <c r="AJ1884" s="113"/>
      <c r="AK1884" s="113"/>
      <c r="AL1884" s="113"/>
      <c r="AM1884" s="113"/>
      <c r="AQ1884" s="113"/>
      <c r="AS1884" s="113"/>
      <c r="AT1884" s="113"/>
      <c r="AU1884" s="113"/>
      <c r="AV1884" s="113"/>
    </row>
    <row r="1885" spans="4:48">
      <c r="D1885" s="113"/>
      <c r="E1885" s="113"/>
      <c r="F1885" s="113"/>
      <c r="G1885" s="113"/>
      <c r="H1885" s="113"/>
      <c r="I1885" s="113"/>
      <c r="J1885" s="113"/>
      <c r="K1885" s="113"/>
      <c r="L1885" s="113"/>
      <c r="M1885" s="113"/>
      <c r="Q1885" s="113"/>
      <c r="R1885" s="113"/>
      <c r="S1885" s="113"/>
      <c r="T1885" s="113"/>
      <c r="U1885" s="113"/>
      <c r="V1885" s="113"/>
      <c r="W1885" s="113"/>
      <c r="X1885" s="113"/>
      <c r="Y1885" s="113"/>
      <c r="Z1885" s="113"/>
      <c r="AD1885" s="113"/>
      <c r="AE1885" s="113"/>
      <c r="AF1885" s="113"/>
      <c r="AG1885" s="113"/>
      <c r="AH1885" s="113"/>
      <c r="AI1885" s="113"/>
      <c r="AJ1885" s="113"/>
      <c r="AK1885" s="113"/>
      <c r="AL1885" s="113"/>
      <c r="AM1885" s="113"/>
      <c r="AQ1885" s="113"/>
      <c r="AS1885" s="113"/>
      <c r="AT1885" s="113"/>
      <c r="AU1885" s="113"/>
      <c r="AV1885" s="113"/>
    </row>
    <row r="1886" spans="4:48">
      <c r="D1886" s="113"/>
      <c r="E1886" s="113"/>
      <c r="F1886" s="113"/>
      <c r="G1886" s="113"/>
      <c r="H1886" s="113"/>
      <c r="I1886" s="113"/>
      <c r="J1886" s="113"/>
      <c r="K1886" s="113"/>
      <c r="L1886" s="113"/>
      <c r="M1886" s="113"/>
      <c r="Q1886" s="113"/>
      <c r="R1886" s="113"/>
      <c r="S1886" s="113"/>
      <c r="T1886" s="113"/>
      <c r="U1886" s="113"/>
      <c r="V1886" s="113"/>
      <c r="W1886" s="113"/>
      <c r="X1886" s="113"/>
      <c r="Y1886" s="113"/>
      <c r="Z1886" s="113"/>
      <c r="AD1886" s="113"/>
      <c r="AE1886" s="113"/>
      <c r="AF1886" s="113"/>
      <c r="AG1886" s="113"/>
      <c r="AH1886" s="113"/>
      <c r="AI1886" s="113"/>
      <c r="AJ1886" s="113"/>
      <c r="AK1886" s="113"/>
      <c r="AL1886" s="113"/>
      <c r="AM1886" s="113"/>
      <c r="AQ1886" s="113"/>
      <c r="AS1886" s="113"/>
      <c r="AT1886" s="113"/>
      <c r="AU1886" s="113"/>
      <c r="AV1886" s="113"/>
    </row>
    <row r="1887" spans="4:48">
      <c r="D1887" s="113"/>
      <c r="E1887" s="113"/>
      <c r="F1887" s="113"/>
      <c r="G1887" s="113"/>
      <c r="H1887" s="113"/>
      <c r="I1887" s="113"/>
      <c r="J1887" s="113"/>
      <c r="K1887" s="113"/>
      <c r="L1887" s="113"/>
      <c r="M1887" s="113"/>
      <c r="Q1887" s="113"/>
      <c r="R1887" s="113"/>
      <c r="S1887" s="113"/>
      <c r="T1887" s="113"/>
      <c r="U1887" s="113"/>
      <c r="V1887" s="113"/>
      <c r="W1887" s="113"/>
      <c r="X1887" s="113"/>
      <c r="Y1887" s="113"/>
      <c r="Z1887" s="113"/>
      <c r="AD1887" s="113"/>
      <c r="AE1887" s="113"/>
      <c r="AF1887" s="113"/>
      <c r="AG1887" s="113"/>
      <c r="AH1887" s="113"/>
      <c r="AI1887" s="113"/>
      <c r="AJ1887" s="113"/>
      <c r="AK1887" s="113"/>
      <c r="AL1887" s="113"/>
      <c r="AM1887" s="113"/>
      <c r="AQ1887" s="113"/>
      <c r="AS1887" s="113"/>
      <c r="AT1887" s="113"/>
      <c r="AU1887" s="113"/>
      <c r="AV1887" s="113"/>
    </row>
    <row r="1888" spans="4:48">
      <c r="D1888" s="113"/>
      <c r="E1888" s="113"/>
      <c r="F1888" s="113"/>
      <c r="G1888" s="113"/>
      <c r="H1888" s="113"/>
      <c r="I1888" s="113"/>
      <c r="J1888" s="113"/>
      <c r="K1888" s="113"/>
      <c r="L1888" s="113"/>
      <c r="M1888" s="113"/>
      <c r="Q1888" s="113"/>
      <c r="R1888" s="113"/>
      <c r="S1888" s="113"/>
      <c r="T1888" s="113"/>
      <c r="U1888" s="113"/>
      <c r="V1888" s="113"/>
      <c r="W1888" s="113"/>
      <c r="X1888" s="113"/>
      <c r="Y1888" s="113"/>
      <c r="Z1888" s="113"/>
      <c r="AD1888" s="113"/>
      <c r="AE1888" s="113"/>
      <c r="AF1888" s="113"/>
      <c r="AG1888" s="113"/>
      <c r="AH1888" s="113"/>
      <c r="AI1888" s="113"/>
      <c r="AJ1888" s="113"/>
      <c r="AK1888" s="113"/>
      <c r="AL1888" s="113"/>
      <c r="AM1888" s="113"/>
      <c r="AQ1888" s="113"/>
      <c r="AS1888" s="113"/>
      <c r="AT1888" s="113"/>
      <c r="AU1888" s="113"/>
      <c r="AV1888" s="113"/>
    </row>
    <row r="1889" spans="4:48">
      <c r="D1889" s="113"/>
      <c r="E1889" s="113"/>
      <c r="F1889" s="113"/>
      <c r="G1889" s="113"/>
      <c r="H1889" s="113"/>
      <c r="I1889" s="113"/>
      <c r="J1889" s="113"/>
      <c r="K1889" s="113"/>
      <c r="L1889" s="113"/>
      <c r="M1889" s="113"/>
      <c r="Q1889" s="113"/>
      <c r="R1889" s="113"/>
      <c r="S1889" s="113"/>
      <c r="T1889" s="113"/>
      <c r="U1889" s="113"/>
      <c r="V1889" s="113"/>
      <c r="W1889" s="113"/>
      <c r="X1889" s="113"/>
      <c r="Y1889" s="113"/>
      <c r="Z1889" s="113"/>
      <c r="AD1889" s="113"/>
      <c r="AE1889" s="113"/>
      <c r="AF1889" s="113"/>
      <c r="AG1889" s="113"/>
      <c r="AH1889" s="113"/>
      <c r="AI1889" s="113"/>
      <c r="AJ1889" s="113"/>
      <c r="AK1889" s="113"/>
      <c r="AL1889" s="113"/>
      <c r="AM1889" s="113"/>
      <c r="AQ1889" s="113"/>
      <c r="AS1889" s="113"/>
      <c r="AT1889" s="113"/>
      <c r="AU1889" s="113"/>
      <c r="AV1889" s="113"/>
    </row>
    <row r="1890" spans="4:48">
      <c r="D1890" s="113"/>
      <c r="E1890" s="113"/>
      <c r="F1890" s="113"/>
      <c r="G1890" s="113"/>
      <c r="H1890" s="113"/>
      <c r="I1890" s="113"/>
      <c r="J1890" s="113"/>
      <c r="K1890" s="113"/>
      <c r="L1890" s="113"/>
      <c r="M1890" s="113"/>
      <c r="Q1890" s="113"/>
      <c r="R1890" s="113"/>
      <c r="S1890" s="113"/>
      <c r="T1890" s="113"/>
      <c r="U1890" s="113"/>
      <c r="V1890" s="113"/>
      <c r="W1890" s="113"/>
      <c r="X1890" s="113"/>
      <c r="Y1890" s="113"/>
      <c r="Z1890" s="113"/>
      <c r="AD1890" s="113"/>
      <c r="AE1890" s="113"/>
      <c r="AF1890" s="113"/>
      <c r="AG1890" s="113"/>
      <c r="AH1890" s="113"/>
      <c r="AI1890" s="113"/>
      <c r="AJ1890" s="113"/>
      <c r="AK1890" s="113"/>
      <c r="AL1890" s="113"/>
      <c r="AM1890" s="113"/>
      <c r="AQ1890" s="113"/>
      <c r="AS1890" s="113"/>
      <c r="AT1890" s="113"/>
      <c r="AU1890" s="113"/>
      <c r="AV1890" s="113"/>
    </row>
    <row r="1891" spans="4:48">
      <c r="D1891" s="113"/>
      <c r="E1891" s="113"/>
      <c r="F1891" s="113"/>
      <c r="G1891" s="113"/>
      <c r="H1891" s="113"/>
      <c r="I1891" s="113"/>
      <c r="J1891" s="113"/>
      <c r="K1891" s="113"/>
      <c r="L1891" s="113"/>
      <c r="M1891" s="113"/>
      <c r="Q1891" s="113"/>
      <c r="R1891" s="113"/>
      <c r="S1891" s="113"/>
      <c r="T1891" s="113"/>
      <c r="U1891" s="113"/>
      <c r="V1891" s="113"/>
      <c r="W1891" s="113"/>
      <c r="X1891" s="113"/>
      <c r="Y1891" s="113"/>
      <c r="Z1891" s="113"/>
      <c r="AD1891" s="113"/>
      <c r="AE1891" s="113"/>
      <c r="AF1891" s="113"/>
      <c r="AG1891" s="113"/>
      <c r="AH1891" s="113"/>
      <c r="AI1891" s="113"/>
      <c r="AJ1891" s="113"/>
      <c r="AK1891" s="113"/>
      <c r="AL1891" s="113"/>
      <c r="AM1891" s="113"/>
      <c r="AQ1891" s="113"/>
      <c r="AS1891" s="113"/>
      <c r="AT1891" s="113"/>
      <c r="AU1891" s="113"/>
      <c r="AV1891" s="113"/>
    </row>
    <row r="1892" spans="4:48">
      <c r="D1892" s="113"/>
      <c r="E1892" s="113"/>
      <c r="F1892" s="113"/>
      <c r="G1892" s="113"/>
      <c r="H1892" s="113"/>
      <c r="I1892" s="113"/>
      <c r="J1892" s="113"/>
      <c r="K1892" s="113"/>
      <c r="L1892" s="113"/>
      <c r="M1892" s="113"/>
      <c r="Q1892" s="113"/>
      <c r="R1892" s="113"/>
      <c r="S1892" s="113"/>
      <c r="T1892" s="113"/>
      <c r="U1892" s="113"/>
      <c r="V1892" s="113"/>
      <c r="W1892" s="113"/>
      <c r="X1892" s="113"/>
      <c r="Y1892" s="113"/>
      <c r="Z1892" s="113"/>
      <c r="AD1892" s="113"/>
      <c r="AE1892" s="113"/>
      <c r="AF1892" s="113"/>
      <c r="AG1892" s="113"/>
      <c r="AH1892" s="113"/>
      <c r="AI1892" s="113"/>
      <c r="AJ1892" s="113"/>
      <c r="AK1892" s="113"/>
      <c r="AL1892" s="113"/>
      <c r="AM1892" s="113"/>
      <c r="AQ1892" s="113"/>
      <c r="AS1892" s="113"/>
      <c r="AT1892" s="113"/>
      <c r="AU1892" s="113"/>
      <c r="AV1892" s="113"/>
    </row>
    <row r="1893" spans="4:48">
      <c r="D1893" s="113"/>
      <c r="E1893" s="113"/>
      <c r="F1893" s="113"/>
      <c r="G1893" s="113"/>
      <c r="H1893" s="113"/>
      <c r="I1893" s="113"/>
      <c r="J1893" s="113"/>
      <c r="K1893" s="113"/>
      <c r="L1893" s="113"/>
      <c r="M1893" s="113"/>
      <c r="Q1893" s="113"/>
      <c r="R1893" s="113"/>
      <c r="S1893" s="113"/>
      <c r="T1893" s="113"/>
      <c r="U1893" s="113"/>
      <c r="V1893" s="113"/>
      <c r="W1893" s="113"/>
      <c r="X1893" s="113"/>
      <c r="Y1893" s="113"/>
      <c r="Z1893" s="113"/>
      <c r="AD1893" s="113"/>
      <c r="AE1893" s="113"/>
      <c r="AF1893" s="113"/>
      <c r="AG1893" s="113"/>
      <c r="AH1893" s="113"/>
      <c r="AI1893" s="113"/>
      <c r="AJ1893" s="113"/>
      <c r="AK1893" s="113"/>
      <c r="AL1893" s="113"/>
      <c r="AM1893" s="113"/>
      <c r="AQ1893" s="113"/>
      <c r="AS1893" s="113"/>
      <c r="AT1893" s="113"/>
      <c r="AU1893" s="113"/>
      <c r="AV1893" s="113"/>
    </row>
    <row r="1894" spans="4:48">
      <c r="D1894" s="113"/>
      <c r="E1894" s="113"/>
      <c r="F1894" s="113"/>
      <c r="G1894" s="113"/>
      <c r="H1894" s="113"/>
      <c r="I1894" s="113"/>
      <c r="J1894" s="113"/>
      <c r="K1894" s="113"/>
      <c r="L1894" s="113"/>
      <c r="M1894" s="113"/>
      <c r="Q1894" s="113"/>
      <c r="R1894" s="113"/>
      <c r="S1894" s="113"/>
      <c r="T1894" s="113"/>
      <c r="U1894" s="113"/>
      <c r="V1894" s="113"/>
      <c r="W1894" s="113"/>
      <c r="X1894" s="113"/>
      <c r="Y1894" s="113"/>
      <c r="Z1894" s="113"/>
      <c r="AD1894" s="113"/>
      <c r="AE1894" s="113"/>
      <c r="AF1894" s="113"/>
      <c r="AG1894" s="113"/>
      <c r="AH1894" s="113"/>
      <c r="AI1894" s="113"/>
      <c r="AJ1894" s="113"/>
      <c r="AK1894" s="113"/>
      <c r="AL1894" s="113"/>
      <c r="AM1894" s="113"/>
      <c r="AQ1894" s="113"/>
      <c r="AS1894" s="113"/>
      <c r="AT1894" s="113"/>
      <c r="AU1894" s="113"/>
      <c r="AV1894" s="113"/>
    </row>
    <row r="1895" spans="4:48">
      <c r="D1895" s="113"/>
      <c r="E1895" s="113"/>
      <c r="F1895" s="113"/>
      <c r="G1895" s="113"/>
      <c r="H1895" s="113"/>
      <c r="I1895" s="113"/>
      <c r="J1895" s="113"/>
      <c r="K1895" s="113"/>
      <c r="L1895" s="113"/>
      <c r="M1895" s="113"/>
      <c r="Q1895" s="113"/>
      <c r="R1895" s="113"/>
      <c r="S1895" s="113"/>
      <c r="T1895" s="113"/>
      <c r="U1895" s="113"/>
      <c r="V1895" s="113"/>
      <c r="W1895" s="113"/>
      <c r="X1895" s="113"/>
      <c r="Y1895" s="113"/>
      <c r="Z1895" s="113"/>
      <c r="AD1895" s="113"/>
      <c r="AE1895" s="113"/>
      <c r="AF1895" s="113"/>
      <c r="AG1895" s="113"/>
      <c r="AH1895" s="113"/>
      <c r="AI1895" s="113"/>
      <c r="AJ1895" s="113"/>
      <c r="AK1895" s="113"/>
      <c r="AL1895" s="113"/>
      <c r="AM1895" s="113"/>
      <c r="AQ1895" s="113"/>
      <c r="AS1895" s="113"/>
      <c r="AT1895" s="113"/>
      <c r="AU1895" s="113"/>
      <c r="AV1895" s="113"/>
    </row>
    <row r="1896" spans="4:48">
      <c r="D1896" s="113"/>
      <c r="E1896" s="113"/>
      <c r="F1896" s="113"/>
      <c r="G1896" s="113"/>
      <c r="H1896" s="113"/>
      <c r="I1896" s="113"/>
      <c r="J1896" s="113"/>
      <c r="K1896" s="113"/>
      <c r="L1896" s="113"/>
      <c r="M1896" s="113"/>
      <c r="Q1896" s="113"/>
      <c r="R1896" s="113"/>
      <c r="S1896" s="113"/>
      <c r="T1896" s="113"/>
      <c r="U1896" s="113"/>
      <c r="V1896" s="113"/>
      <c r="W1896" s="113"/>
      <c r="X1896" s="113"/>
      <c r="Y1896" s="113"/>
      <c r="Z1896" s="113"/>
      <c r="AD1896" s="113"/>
      <c r="AE1896" s="113"/>
      <c r="AF1896" s="113"/>
      <c r="AG1896" s="113"/>
      <c r="AH1896" s="113"/>
      <c r="AI1896" s="113"/>
      <c r="AJ1896" s="113"/>
      <c r="AK1896" s="113"/>
      <c r="AL1896" s="113"/>
      <c r="AM1896" s="113"/>
      <c r="AQ1896" s="113"/>
      <c r="AS1896" s="113"/>
      <c r="AT1896" s="113"/>
      <c r="AU1896" s="113"/>
      <c r="AV1896" s="113"/>
    </row>
    <row r="1897" spans="4:48">
      <c r="D1897" s="113"/>
      <c r="E1897" s="113"/>
      <c r="F1897" s="113"/>
      <c r="G1897" s="113"/>
      <c r="H1897" s="113"/>
      <c r="I1897" s="113"/>
      <c r="J1897" s="113"/>
      <c r="K1897" s="113"/>
      <c r="L1897" s="113"/>
      <c r="M1897" s="113"/>
      <c r="Q1897" s="113"/>
      <c r="R1897" s="113"/>
      <c r="S1897" s="113"/>
      <c r="T1897" s="113"/>
      <c r="U1897" s="113"/>
      <c r="V1897" s="113"/>
      <c r="W1897" s="113"/>
      <c r="X1897" s="113"/>
      <c r="Y1897" s="113"/>
      <c r="Z1897" s="113"/>
      <c r="AD1897" s="113"/>
      <c r="AE1897" s="113"/>
      <c r="AF1897" s="113"/>
      <c r="AG1897" s="113"/>
      <c r="AH1897" s="113"/>
      <c r="AI1897" s="113"/>
      <c r="AJ1897" s="113"/>
      <c r="AK1897" s="113"/>
      <c r="AL1897" s="113"/>
      <c r="AM1897" s="113"/>
      <c r="AQ1897" s="113"/>
      <c r="AS1897" s="113"/>
      <c r="AT1897" s="113"/>
      <c r="AU1897" s="113"/>
      <c r="AV1897" s="113"/>
    </row>
    <row r="1898" spans="4:48">
      <c r="D1898" s="113"/>
      <c r="E1898" s="113"/>
      <c r="F1898" s="113"/>
      <c r="G1898" s="113"/>
      <c r="H1898" s="113"/>
      <c r="I1898" s="113"/>
      <c r="J1898" s="113"/>
      <c r="K1898" s="113"/>
      <c r="L1898" s="113"/>
      <c r="M1898" s="113"/>
      <c r="Q1898" s="113"/>
      <c r="R1898" s="113"/>
      <c r="S1898" s="113"/>
      <c r="T1898" s="113"/>
      <c r="U1898" s="113"/>
      <c r="V1898" s="113"/>
      <c r="W1898" s="113"/>
      <c r="X1898" s="113"/>
      <c r="Y1898" s="113"/>
      <c r="Z1898" s="113"/>
      <c r="AD1898" s="113"/>
      <c r="AE1898" s="113"/>
      <c r="AF1898" s="113"/>
      <c r="AG1898" s="113"/>
      <c r="AH1898" s="113"/>
      <c r="AI1898" s="113"/>
      <c r="AJ1898" s="113"/>
      <c r="AK1898" s="113"/>
      <c r="AL1898" s="113"/>
      <c r="AM1898" s="113"/>
      <c r="AQ1898" s="113"/>
      <c r="AS1898" s="113"/>
      <c r="AT1898" s="113"/>
      <c r="AU1898" s="113"/>
      <c r="AV1898" s="113"/>
    </row>
    <row r="1899" spans="4:48">
      <c r="D1899" s="113"/>
      <c r="E1899" s="113"/>
      <c r="F1899" s="113"/>
      <c r="G1899" s="113"/>
      <c r="H1899" s="113"/>
      <c r="I1899" s="113"/>
      <c r="J1899" s="113"/>
      <c r="K1899" s="113"/>
      <c r="L1899" s="113"/>
      <c r="M1899" s="113"/>
      <c r="Q1899" s="113"/>
      <c r="R1899" s="113"/>
      <c r="S1899" s="113"/>
      <c r="T1899" s="113"/>
      <c r="U1899" s="113"/>
      <c r="V1899" s="113"/>
      <c r="W1899" s="113"/>
      <c r="X1899" s="113"/>
      <c r="Y1899" s="113"/>
      <c r="Z1899" s="113"/>
      <c r="AD1899" s="113"/>
      <c r="AE1899" s="113"/>
      <c r="AF1899" s="113"/>
      <c r="AG1899" s="113"/>
      <c r="AH1899" s="113"/>
      <c r="AI1899" s="113"/>
      <c r="AJ1899" s="113"/>
      <c r="AK1899" s="113"/>
      <c r="AL1899" s="113"/>
      <c r="AM1899" s="113"/>
      <c r="AQ1899" s="113"/>
      <c r="AS1899" s="113"/>
      <c r="AT1899" s="113"/>
      <c r="AU1899" s="113"/>
      <c r="AV1899" s="113"/>
    </row>
    <row r="1900" spans="4:48">
      <c r="D1900" s="113"/>
      <c r="E1900" s="113"/>
      <c r="F1900" s="113"/>
      <c r="G1900" s="113"/>
      <c r="H1900" s="113"/>
      <c r="I1900" s="113"/>
      <c r="J1900" s="113"/>
      <c r="K1900" s="113"/>
      <c r="L1900" s="113"/>
      <c r="M1900" s="113"/>
      <c r="Q1900" s="113"/>
      <c r="R1900" s="113"/>
      <c r="S1900" s="113"/>
      <c r="T1900" s="113"/>
      <c r="U1900" s="113"/>
      <c r="V1900" s="113"/>
      <c r="W1900" s="113"/>
      <c r="X1900" s="113"/>
      <c r="Y1900" s="113"/>
      <c r="Z1900" s="113"/>
      <c r="AD1900" s="113"/>
      <c r="AE1900" s="113"/>
      <c r="AF1900" s="113"/>
      <c r="AG1900" s="113"/>
      <c r="AH1900" s="113"/>
      <c r="AI1900" s="113"/>
      <c r="AJ1900" s="113"/>
      <c r="AK1900" s="113"/>
      <c r="AL1900" s="113"/>
      <c r="AM1900" s="113"/>
      <c r="AQ1900" s="113"/>
      <c r="AS1900" s="113"/>
      <c r="AT1900" s="113"/>
      <c r="AU1900" s="113"/>
      <c r="AV1900" s="113"/>
    </row>
    <row r="1901" spans="4:48">
      <c r="D1901" s="113"/>
      <c r="E1901" s="113"/>
      <c r="F1901" s="113"/>
      <c r="G1901" s="113"/>
      <c r="H1901" s="113"/>
      <c r="I1901" s="113"/>
      <c r="J1901" s="113"/>
      <c r="K1901" s="113"/>
      <c r="L1901" s="113"/>
      <c r="M1901" s="113"/>
      <c r="Q1901" s="113"/>
      <c r="R1901" s="113"/>
      <c r="S1901" s="113"/>
      <c r="T1901" s="113"/>
      <c r="U1901" s="113"/>
      <c r="V1901" s="113"/>
      <c r="W1901" s="113"/>
      <c r="X1901" s="113"/>
      <c r="Y1901" s="113"/>
      <c r="Z1901" s="113"/>
      <c r="AD1901" s="113"/>
      <c r="AE1901" s="113"/>
      <c r="AF1901" s="113"/>
      <c r="AG1901" s="113"/>
      <c r="AH1901" s="113"/>
      <c r="AI1901" s="113"/>
      <c r="AJ1901" s="113"/>
      <c r="AK1901" s="113"/>
      <c r="AL1901" s="113"/>
      <c r="AM1901" s="113"/>
      <c r="AQ1901" s="113"/>
      <c r="AS1901" s="113"/>
      <c r="AT1901" s="113"/>
      <c r="AU1901" s="113"/>
      <c r="AV1901" s="113"/>
    </row>
    <row r="1902" spans="4:48">
      <c r="D1902" s="113"/>
      <c r="E1902" s="113"/>
      <c r="F1902" s="113"/>
      <c r="G1902" s="113"/>
      <c r="H1902" s="113"/>
      <c r="I1902" s="113"/>
      <c r="J1902" s="113"/>
      <c r="K1902" s="113"/>
      <c r="L1902" s="113"/>
      <c r="M1902" s="113"/>
      <c r="Q1902" s="113"/>
      <c r="R1902" s="113"/>
      <c r="S1902" s="113"/>
      <c r="T1902" s="113"/>
      <c r="U1902" s="113"/>
      <c r="V1902" s="113"/>
      <c r="W1902" s="113"/>
      <c r="X1902" s="113"/>
      <c r="Y1902" s="113"/>
      <c r="Z1902" s="113"/>
      <c r="AD1902" s="113"/>
      <c r="AE1902" s="113"/>
      <c r="AF1902" s="113"/>
      <c r="AG1902" s="113"/>
      <c r="AH1902" s="113"/>
      <c r="AI1902" s="113"/>
      <c r="AJ1902" s="113"/>
      <c r="AK1902" s="113"/>
      <c r="AL1902" s="113"/>
      <c r="AM1902" s="113"/>
      <c r="AQ1902" s="113"/>
      <c r="AS1902" s="113"/>
      <c r="AT1902" s="113"/>
      <c r="AU1902" s="113"/>
      <c r="AV1902" s="113"/>
    </row>
    <row r="1903" spans="4:48">
      <c r="D1903" s="113"/>
      <c r="E1903" s="113"/>
      <c r="F1903" s="113"/>
      <c r="G1903" s="113"/>
      <c r="H1903" s="113"/>
      <c r="I1903" s="113"/>
      <c r="J1903" s="113"/>
      <c r="K1903" s="113"/>
      <c r="L1903" s="113"/>
      <c r="M1903" s="113"/>
      <c r="Q1903" s="113"/>
      <c r="R1903" s="113"/>
      <c r="S1903" s="113"/>
      <c r="T1903" s="113"/>
      <c r="U1903" s="113"/>
      <c r="V1903" s="113"/>
      <c r="W1903" s="113"/>
      <c r="X1903" s="113"/>
      <c r="Y1903" s="113"/>
      <c r="Z1903" s="113"/>
      <c r="AD1903" s="113"/>
      <c r="AE1903" s="113"/>
      <c r="AF1903" s="113"/>
      <c r="AG1903" s="113"/>
      <c r="AH1903" s="113"/>
      <c r="AI1903" s="113"/>
      <c r="AJ1903" s="113"/>
      <c r="AK1903" s="113"/>
      <c r="AL1903" s="113"/>
      <c r="AM1903" s="113"/>
      <c r="AQ1903" s="113"/>
      <c r="AS1903" s="113"/>
      <c r="AT1903" s="113"/>
      <c r="AU1903" s="113"/>
      <c r="AV1903" s="113"/>
    </row>
    <row r="1904" spans="4:48">
      <c r="D1904" s="113"/>
      <c r="E1904" s="113"/>
      <c r="F1904" s="113"/>
      <c r="G1904" s="113"/>
      <c r="H1904" s="113"/>
      <c r="I1904" s="113"/>
      <c r="J1904" s="113"/>
      <c r="K1904" s="113"/>
      <c r="L1904" s="113"/>
      <c r="M1904" s="113"/>
      <c r="Q1904" s="113"/>
      <c r="R1904" s="113"/>
      <c r="S1904" s="113"/>
      <c r="T1904" s="113"/>
      <c r="U1904" s="113"/>
      <c r="V1904" s="113"/>
      <c r="W1904" s="113"/>
      <c r="X1904" s="113"/>
      <c r="Y1904" s="113"/>
      <c r="Z1904" s="113"/>
      <c r="AD1904" s="113"/>
      <c r="AE1904" s="113"/>
      <c r="AF1904" s="113"/>
      <c r="AG1904" s="113"/>
      <c r="AH1904" s="113"/>
      <c r="AI1904" s="113"/>
      <c r="AJ1904" s="113"/>
      <c r="AK1904" s="113"/>
      <c r="AL1904" s="113"/>
      <c r="AM1904" s="113"/>
      <c r="AQ1904" s="113"/>
      <c r="AS1904" s="113"/>
      <c r="AT1904" s="113"/>
      <c r="AU1904" s="113"/>
      <c r="AV1904" s="113"/>
    </row>
    <row r="1905" spans="4:48">
      <c r="D1905" s="113"/>
      <c r="E1905" s="113"/>
      <c r="F1905" s="113"/>
      <c r="G1905" s="113"/>
      <c r="H1905" s="113"/>
      <c r="I1905" s="113"/>
      <c r="J1905" s="113"/>
      <c r="K1905" s="113"/>
      <c r="L1905" s="113"/>
      <c r="M1905" s="113"/>
      <c r="Q1905" s="113"/>
      <c r="R1905" s="113"/>
      <c r="S1905" s="113"/>
      <c r="T1905" s="113"/>
      <c r="U1905" s="113"/>
      <c r="V1905" s="113"/>
      <c r="W1905" s="113"/>
      <c r="X1905" s="113"/>
      <c r="Y1905" s="113"/>
      <c r="Z1905" s="113"/>
      <c r="AD1905" s="113"/>
      <c r="AE1905" s="113"/>
      <c r="AF1905" s="113"/>
      <c r="AG1905" s="113"/>
      <c r="AH1905" s="113"/>
      <c r="AI1905" s="113"/>
      <c r="AJ1905" s="113"/>
      <c r="AK1905" s="113"/>
      <c r="AL1905" s="113"/>
      <c r="AM1905" s="113"/>
      <c r="AQ1905" s="113"/>
      <c r="AS1905" s="113"/>
      <c r="AT1905" s="113"/>
      <c r="AU1905" s="113"/>
      <c r="AV1905" s="113"/>
    </row>
    <row r="1906" spans="4:48">
      <c r="D1906" s="113"/>
      <c r="E1906" s="113"/>
      <c r="F1906" s="113"/>
      <c r="G1906" s="113"/>
      <c r="H1906" s="113"/>
      <c r="I1906" s="113"/>
      <c r="J1906" s="113"/>
      <c r="K1906" s="113"/>
      <c r="L1906" s="113"/>
      <c r="M1906" s="113"/>
      <c r="Q1906" s="113"/>
      <c r="R1906" s="113"/>
      <c r="S1906" s="113"/>
      <c r="T1906" s="113"/>
      <c r="U1906" s="113"/>
      <c r="V1906" s="113"/>
      <c r="W1906" s="113"/>
      <c r="X1906" s="113"/>
      <c r="Y1906" s="113"/>
      <c r="Z1906" s="113"/>
      <c r="AD1906" s="113"/>
      <c r="AE1906" s="113"/>
      <c r="AF1906" s="113"/>
      <c r="AG1906" s="113"/>
      <c r="AH1906" s="113"/>
      <c r="AI1906" s="113"/>
      <c r="AJ1906" s="113"/>
      <c r="AK1906" s="113"/>
      <c r="AL1906" s="113"/>
      <c r="AM1906" s="113"/>
      <c r="AQ1906" s="113"/>
      <c r="AS1906" s="113"/>
      <c r="AT1906" s="113"/>
      <c r="AU1906" s="113"/>
      <c r="AV1906" s="113"/>
    </row>
    <row r="1907" spans="4:48">
      <c r="D1907" s="113"/>
      <c r="E1907" s="113"/>
      <c r="F1907" s="113"/>
      <c r="G1907" s="113"/>
      <c r="H1907" s="113"/>
      <c r="I1907" s="113"/>
      <c r="J1907" s="113"/>
      <c r="K1907" s="113"/>
      <c r="L1907" s="113"/>
      <c r="M1907" s="113"/>
      <c r="Q1907" s="113"/>
      <c r="R1907" s="113"/>
      <c r="S1907" s="113"/>
      <c r="T1907" s="113"/>
      <c r="U1907" s="113"/>
      <c r="V1907" s="113"/>
      <c r="W1907" s="113"/>
      <c r="X1907" s="113"/>
      <c r="Y1907" s="113"/>
      <c r="Z1907" s="113"/>
      <c r="AD1907" s="113"/>
      <c r="AE1907" s="113"/>
      <c r="AF1907" s="113"/>
      <c r="AG1907" s="113"/>
      <c r="AH1907" s="113"/>
      <c r="AI1907" s="113"/>
      <c r="AJ1907" s="113"/>
      <c r="AK1907" s="113"/>
      <c r="AL1907" s="113"/>
      <c r="AM1907" s="113"/>
      <c r="AQ1907" s="113"/>
      <c r="AS1907" s="113"/>
      <c r="AT1907" s="113"/>
      <c r="AU1907" s="113"/>
      <c r="AV1907" s="113"/>
    </row>
    <row r="1908" spans="4:48">
      <c r="D1908" s="113"/>
      <c r="E1908" s="113"/>
      <c r="F1908" s="113"/>
      <c r="G1908" s="113"/>
      <c r="H1908" s="113"/>
      <c r="I1908" s="113"/>
      <c r="J1908" s="113"/>
      <c r="K1908" s="113"/>
      <c r="L1908" s="113"/>
      <c r="M1908" s="113"/>
      <c r="Q1908" s="113"/>
      <c r="R1908" s="113"/>
      <c r="S1908" s="113"/>
      <c r="T1908" s="113"/>
      <c r="U1908" s="113"/>
      <c r="V1908" s="113"/>
      <c r="W1908" s="113"/>
      <c r="X1908" s="113"/>
      <c r="Y1908" s="113"/>
      <c r="Z1908" s="113"/>
      <c r="AD1908" s="113"/>
      <c r="AE1908" s="113"/>
      <c r="AF1908" s="113"/>
      <c r="AG1908" s="113"/>
      <c r="AH1908" s="113"/>
      <c r="AI1908" s="113"/>
      <c r="AJ1908" s="113"/>
      <c r="AK1908" s="113"/>
      <c r="AL1908" s="113"/>
      <c r="AM1908" s="113"/>
      <c r="AQ1908" s="113"/>
      <c r="AS1908" s="113"/>
      <c r="AT1908" s="113"/>
      <c r="AU1908" s="113"/>
      <c r="AV1908" s="113"/>
    </row>
    <row r="1909" spans="4:48">
      <c r="D1909" s="113"/>
      <c r="E1909" s="113"/>
      <c r="F1909" s="113"/>
      <c r="G1909" s="113"/>
      <c r="H1909" s="113"/>
      <c r="I1909" s="113"/>
      <c r="J1909" s="113"/>
      <c r="K1909" s="113"/>
      <c r="L1909" s="113"/>
      <c r="M1909" s="113"/>
      <c r="Q1909" s="113"/>
      <c r="R1909" s="113"/>
      <c r="S1909" s="113"/>
      <c r="T1909" s="113"/>
      <c r="U1909" s="113"/>
      <c r="V1909" s="113"/>
      <c r="W1909" s="113"/>
      <c r="X1909" s="113"/>
      <c r="Y1909" s="113"/>
      <c r="Z1909" s="113"/>
      <c r="AD1909" s="113"/>
      <c r="AE1909" s="113"/>
      <c r="AF1909" s="113"/>
      <c r="AG1909" s="113"/>
      <c r="AH1909" s="113"/>
      <c r="AI1909" s="113"/>
      <c r="AJ1909" s="113"/>
      <c r="AK1909" s="113"/>
      <c r="AL1909" s="113"/>
      <c r="AM1909" s="113"/>
      <c r="AQ1909" s="113"/>
      <c r="AS1909" s="113"/>
      <c r="AT1909" s="113"/>
      <c r="AU1909" s="113"/>
      <c r="AV1909" s="113"/>
    </row>
    <row r="1910" spans="4:48">
      <c r="D1910" s="113"/>
      <c r="E1910" s="113"/>
      <c r="F1910" s="113"/>
      <c r="G1910" s="113"/>
      <c r="H1910" s="113"/>
      <c r="I1910" s="113"/>
      <c r="J1910" s="113"/>
      <c r="K1910" s="113"/>
      <c r="L1910" s="113"/>
      <c r="M1910" s="113"/>
      <c r="Q1910" s="113"/>
      <c r="R1910" s="113"/>
      <c r="S1910" s="113"/>
      <c r="T1910" s="113"/>
      <c r="U1910" s="113"/>
      <c r="V1910" s="113"/>
      <c r="W1910" s="113"/>
      <c r="X1910" s="113"/>
      <c r="Y1910" s="113"/>
      <c r="Z1910" s="113"/>
      <c r="AD1910" s="113"/>
      <c r="AE1910" s="113"/>
      <c r="AF1910" s="113"/>
      <c r="AG1910" s="113"/>
      <c r="AH1910" s="113"/>
      <c r="AI1910" s="113"/>
      <c r="AJ1910" s="113"/>
      <c r="AK1910" s="113"/>
      <c r="AL1910" s="113"/>
      <c r="AM1910" s="113"/>
      <c r="AQ1910" s="113"/>
      <c r="AS1910" s="113"/>
      <c r="AT1910" s="113"/>
      <c r="AU1910" s="113"/>
      <c r="AV1910" s="113"/>
    </row>
    <row r="1911" spans="4:48">
      <c r="D1911" s="113"/>
      <c r="E1911" s="113"/>
      <c r="F1911" s="113"/>
      <c r="G1911" s="113"/>
      <c r="H1911" s="113"/>
      <c r="I1911" s="113"/>
      <c r="J1911" s="113"/>
      <c r="K1911" s="113"/>
      <c r="L1911" s="113"/>
      <c r="M1911" s="113"/>
      <c r="Q1911" s="113"/>
      <c r="R1911" s="113"/>
      <c r="S1911" s="113"/>
      <c r="T1911" s="113"/>
      <c r="U1911" s="113"/>
      <c r="V1911" s="113"/>
      <c r="W1911" s="113"/>
      <c r="X1911" s="113"/>
      <c r="Y1911" s="113"/>
      <c r="Z1911" s="113"/>
      <c r="AD1911" s="113"/>
      <c r="AE1911" s="113"/>
      <c r="AF1911" s="113"/>
      <c r="AG1911" s="113"/>
      <c r="AH1911" s="113"/>
      <c r="AI1911" s="113"/>
      <c r="AJ1911" s="113"/>
      <c r="AK1911" s="113"/>
      <c r="AL1911" s="113"/>
      <c r="AM1911" s="113"/>
      <c r="AQ1911" s="113"/>
      <c r="AS1911" s="113"/>
      <c r="AT1911" s="113"/>
      <c r="AU1911" s="113"/>
      <c r="AV1911" s="113"/>
    </row>
    <row r="1912" spans="4:48">
      <c r="D1912" s="113"/>
      <c r="E1912" s="113"/>
      <c r="F1912" s="113"/>
      <c r="G1912" s="113"/>
      <c r="H1912" s="113"/>
      <c r="I1912" s="113"/>
      <c r="J1912" s="113"/>
      <c r="K1912" s="113"/>
      <c r="L1912" s="113"/>
      <c r="M1912" s="113"/>
      <c r="Q1912" s="113"/>
      <c r="R1912" s="113"/>
      <c r="S1912" s="113"/>
      <c r="T1912" s="113"/>
      <c r="U1912" s="113"/>
      <c r="V1912" s="113"/>
      <c r="W1912" s="113"/>
      <c r="X1912" s="113"/>
      <c r="Y1912" s="113"/>
      <c r="Z1912" s="113"/>
      <c r="AD1912" s="113"/>
      <c r="AE1912" s="113"/>
      <c r="AF1912" s="113"/>
      <c r="AG1912" s="113"/>
      <c r="AH1912" s="113"/>
      <c r="AI1912" s="113"/>
      <c r="AJ1912" s="113"/>
      <c r="AK1912" s="113"/>
      <c r="AL1912" s="113"/>
      <c r="AM1912" s="113"/>
      <c r="AQ1912" s="113"/>
      <c r="AS1912" s="113"/>
      <c r="AT1912" s="113"/>
      <c r="AU1912" s="113"/>
      <c r="AV1912" s="113"/>
    </row>
    <row r="1913" spans="4:48">
      <c r="D1913" s="113"/>
      <c r="E1913" s="113"/>
      <c r="F1913" s="113"/>
      <c r="G1913" s="113"/>
      <c r="H1913" s="113"/>
      <c r="I1913" s="113"/>
      <c r="J1913" s="113"/>
      <c r="K1913" s="113"/>
      <c r="L1913" s="113"/>
      <c r="M1913" s="113"/>
      <c r="Q1913" s="113"/>
      <c r="R1913" s="113"/>
      <c r="S1913" s="113"/>
      <c r="T1913" s="113"/>
      <c r="U1913" s="113"/>
      <c r="V1913" s="113"/>
      <c r="W1913" s="113"/>
      <c r="X1913" s="113"/>
      <c r="Y1913" s="113"/>
      <c r="Z1913" s="113"/>
      <c r="AD1913" s="113"/>
      <c r="AE1913" s="113"/>
      <c r="AF1913" s="113"/>
      <c r="AG1913" s="113"/>
      <c r="AH1913" s="113"/>
      <c r="AI1913" s="113"/>
      <c r="AJ1913" s="113"/>
      <c r="AK1913" s="113"/>
      <c r="AL1913" s="113"/>
      <c r="AM1913" s="113"/>
      <c r="AQ1913" s="113"/>
      <c r="AS1913" s="113"/>
      <c r="AT1913" s="113"/>
      <c r="AU1913" s="113"/>
      <c r="AV1913" s="113"/>
    </row>
    <row r="1914" spans="4:48">
      <c r="D1914" s="113"/>
      <c r="E1914" s="113"/>
      <c r="F1914" s="113"/>
      <c r="G1914" s="113"/>
      <c r="H1914" s="113"/>
      <c r="I1914" s="113"/>
      <c r="J1914" s="113"/>
      <c r="K1914" s="113"/>
      <c r="L1914" s="113"/>
      <c r="M1914" s="113"/>
      <c r="Q1914" s="113"/>
      <c r="R1914" s="113"/>
      <c r="S1914" s="113"/>
      <c r="T1914" s="113"/>
      <c r="U1914" s="113"/>
      <c r="V1914" s="113"/>
      <c r="W1914" s="113"/>
      <c r="X1914" s="113"/>
      <c r="Y1914" s="113"/>
      <c r="Z1914" s="113"/>
      <c r="AD1914" s="113"/>
      <c r="AE1914" s="113"/>
      <c r="AF1914" s="113"/>
      <c r="AG1914" s="113"/>
      <c r="AH1914" s="113"/>
      <c r="AI1914" s="113"/>
      <c r="AJ1914" s="113"/>
      <c r="AK1914" s="113"/>
      <c r="AL1914" s="113"/>
      <c r="AM1914" s="113"/>
      <c r="AQ1914" s="113"/>
      <c r="AS1914" s="113"/>
      <c r="AT1914" s="113"/>
      <c r="AU1914" s="113"/>
      <c r="AV1914" s="113"/>
    </row>
    <row r="1915" spans="4:48">
      <c r="D1915" s="113"/>
      <c r="E1915" s="113"/>
      <c r="F1915" s="113"/>
      <c r="G1915" s="113"/>
      <c r="H1915" s="113"/>
      <c r="I1915" s="113"/>
      <c r="J1915" s="113"/>
      <c r="K1915" s="113"/>
      <c r="L1915" s="113"/>
      <c r="M1915" s="113"/>
      <c r="Q1915" s="113"/>
      <c r="R1915" s="113"/>
      <c r="S1915" s="113"/>
      <c r="T1915" s="113"/>
      <c r="U1915" s="113"/>
      <c r="V1915" s="113"/>
      <c r="W1915" s="113"/>
      <c r="X1915" s="113"/>
      <c r="Y1915" s="113"/>
      <c r="Z1915" s="113"/>
      <c r="AD1915" s="113"/>
      <c r="AE1915" s="113"/>
      <c r="AF1915" s="113"/>
      <c r="AG1915" s="113"/>
      <c r="AH1915" s="113"/>
      <c r="AI1915" s="113"/>
      <c r="AJ1915" s="113"/>
      <c r="AK1915" s="113"/>
      <c r="AL1915" s="113"/>
      <c r="AM1915" s="113"/>
      <c r="AQ1915" s="113"/>
      <c r="AS1915" s="113"/>
      <c r="AT1915" s="113"/>
      <c r="AU1915" s="113"/>
      <c r="AV1915" s="113"/>
    </row>
    <row r="1916" spans="4:48">
      <c r="D1916" s="113"/>
      <c r="E1916" s="113"/>
      <c r="F1916" s="113"/>
      <c r="G1916" s="113"/>
      <c r="H1916" s="113"/>
      <c r="I1916" s="113"/>
      <c r="J1916" s="113"/>
      <c r="K1916" s="113"/>
      <c r="L1916" s="113"/>
      <c r="M1916" s="113"/>
      <c r="Q1916" s="113"/>
      <c r="R1916" s="113"/>
      <c r="S1916" s="113"/>
      <c r="T1916" s="113"/>
      <c r="U1916" s="113"/>
      <c r="V1916" s="113"/>
      <c r="W1916" s="113"/>
      <c r="X1916" s="113"/>
      <c r="Y1916" s="113"/>
      <c r="Z1916" s="113"/>
      <c r="AD1916" s="113"/>
      <c r="AE1916" s="113"/>
      <c r="AF1916" s="113"/>
      <c r="AG1916" s="113"/>
      <c r="AH1916" s="113"/>
      <c r="AI1916" s="113"/>
      <c r="AJ1916" s="113"/>
      <c r="AK1916" s="113"/>
      <c r="AL1916" s="113"/>
      <c r="AM1916" s="113"/>
      <c r="AQ1916" s="113"/>
      <c r="AS1916" s="113"/>
      <c r="AT1916" s="113"/>
      <c r="AU1916" s="113"/>
      <c r="AV1916" s="113"/>
    </row>
    <row r="1917" spans="4:48">
      <c r="D1917" s="113"/>
      <c r="E1917" s="113"/>
      <c r="F1917" s="113"/>
      <c r="G1917" s="113"/>
      <c r="H1917" s="113"/>
      <c r="I1917" s="113"/>
      <c r="J1917" s="113"/>
      <c r="K1917" s="113"/>
      <c r="L1917" s="113"/>
      <c r="M1917" s="113"/>
      <c r="Q1917" s="113"/>
      <c r="R1917" s="113"/>
      <c r="S1917" s="113"/>
      <c r="T1917" s="113"/>
      <c r="U1917" s="113"/>
      <c r="V1917" s="113"/>
      <c r="W1917" s="113"/>
      <c r="X1917" s="113"/>
      <c r="Y1917" s="113"/>
      <c r="Z1917" s="113"/>
      <c r="AD1917" s="113"/>
      <c r="AE1917" s="113"/>
      <c r="AF1917" s="113"/>
      <c r="AG1917" s="113"/>
      <c r="AH1917" s="113"/>
      <c r="AI1917" s="113"/>
      <c r="AJ1917" s="113"/>
      <c r="AK1917" s="113"/>
      <c r="AL1917" s="113"/>
      <c r="AM1917" s="113"/>
      <c r="AQ1917" s="113"/>
      <c r="AS1917" s="113"/>
      <c r="AT1917" s="113"/>
      <c r="AU1917" s="113"/>
      <c r="AV1917" s="113"/>
    </row>
    <row r="1918" spans="4:48">
      <c r="D1918" s="113"/>
      <c r="E1918" s="113"/>
      <c r="F1918" s="113"/>
      <c r="G1918" s="113"/>
      <c r="H1918" s="113"/>
      <c r="I1918" s="113"/>
      <c r="J1918" s="113"/>
      <c r="K1918" s="113"/>
      <c r="L1918" s="113"/>
      <c r="M1918" s="113"/>
      <c r="Q1918" s="113"/>
      <c r="R1918" s="113"/>
      <c r="S1918" s="113"/>
      <c r="T1918" s="113"/>
      <c r="U1918" s="113"/>
      <c r="V1918" s="113"/>
      <c r="W1918" s="113"/>
      <c r="X1918" s="113"/>
      <c r="Y1918" s="113"/>
      <c r="Z1918" s="113"/>
      <c r="AD1918" s="113"/>
      <c r="AE1918" s="113"/>
      <c r="AF1918" s="113"/>
      <c r="AG1918" s="113"/>
      <c r="AH1918" s="113"/>
      <c r="AI1918" s="113"/>
      <c r="AJ1918" s="113"/>
      <c r="AK1918" s="113"/>
      <c r="AL1918" s="113"/>
      <c r="AM1918" s="113"/>
      <c r="AQ1918" s="113"/>
      <c r="AS1918" s="113"/>
      <c r="AT1918" s="113"/>
      <c r="AU1918" s="113"/>
      <c r="AV1918" s="113"/>
    </row>
    <row r="1919" spans="4:48">
      <c r="D1919" s="113"/>
      <c r="E1919" s="113"/>
      <c r="F1919" s="113"/>
      <c r="G1919" s="113"/>
      <c r="H1919" s="113"/>
      <c r="I1919" s="113"/>
      <c r="J1919" s="113"/>
      <c r="K1919" s="113"/>
      <c r="L1919" s="113"/>
      <c r="M1919" s="113"/>
      <c r="Q1919" s="113"/>
      <c r="R1919" s="113"/>
      <c r="S1919" s="113"/>
      <c r="T1919" s="113"/>
      <c r="U1919" s="113"/>
      <c r="V1919" s="113"/>
      <c r="W1919" s="113"/>
      <c r="X1919" s="113"/>
      <c r="Y1919" s="113"/>
      <c r="Z1919" s="113"/>
      <c r="AD1919" s="113"/>
      <c r="AE1919" s="113"/>
      <c r="AF1919" s="113"/>
      <c r="AG1919" s="113"/>
      <c r="AH1919" s="113"/>
      <c r="AI1919" s="113"/>
      <c r="AJ1919" s="113"/>
      <c r="AK1919" s="113"/>
      <c r="AL1919" s="113"/>
      <c r="AM1919" s="113"/>
      <c r="AQ1919" s="113"/>
      <c r="AS1919" s="113"/>
      <c r="AT1919" s="113"/>
      <c r="AU1919" s="113"/>
      <c r="AV1919" s="113"/>
    </row>
    <row r="1920" spans="4:48">
      <c r="D1920" s="113"/>
      <c r="E1920" s="113"/>
      <c r="F1920" s="113"/>
      <c r="G1920" s="113"/>
      <c r="H1920" s="113"/>
      <c r="I1920" s="113"/>
      <c r="J1920" s="113"/>
      <c r="K1920" s="113"/>
      <c r="L1920" s="113"/>
      <c r="M1920" s="113"/>
      <c r="Q1920" s="113"/>
      <c r="R1920" s="113"/>
      <c r="S1920" s="113"/>
      <c r="T1920" s="113"/>
      <c r="U1920" s="113"/>
      <c r="V1920" s="113"/>
      <c r="W1920" s="113"/>
      <c r="X1920" s="113"/>
      <c r="Y1920" s="113"/>
      <c r="Z1920" s="113"/>
      <c r="AD1920" s="113"/>
      <c r="AE1920" s="113"/>
      <c r="AF1920" s="113"/>
      <c r="AG1920" s="113"/>
      <c r="AH1920" s="113"/>
      <c r="AI1920" s="113"/>
      <c r="AJ1920" s="113"/>
      <c r="AK1920" s="113"/>
      <c r="AL1920" s="113"/>
      <c r="AM1920" s="113"/>
      <c r="AQ1920" s="113"/>
      <c r="AS1920" s="113"/>
      <c r="AT1920" s="113"/>
      <c r="AU1920" s="113"/>
      <c r="AV1920" s="113"/>
    </row>
    <row r="1921" spans="4:48">
      <c r="D1921" s="113"/>
      <c r="E1921" s="113"/>
      <c r="F1921" s="113"/>
      <c r="G1921" s="113"/>
      <c r="H1921" s="113"/>
      <c r="I1921" s="113"/>
      <c r="J1921" s="113"/>
      <c r="K1921" s="113"/>
      <c r="L1921" s="113"/>
      <c r="M1921" s="113"/>
      <c r="Q1921" s="113"/>
      <c r="R1921" s="113"/>
      <c r="S1921" s="113"/>
      <c r="T1921" s="113"/>
      <c r="U1921" s="113"/>
      <c r="V1921" s="113"/>
      <c r="W1921" s="113"/>
      <c r="X1921" s="113"/>
      <c r="Y1921" s="113"/>
      <c r="Z1921" s="113"/>
      <c r="AD1921" s="113"/>
      <c r="AE1921" s="113"/>
      <c r="AF1921" s="113"/>
      <c r="AG1921" s="113"/>
      <c r="AH1921" s="113"/>
      <c r="AI1921" s="113"/>
      <c r="AJ1921" s="113"/>
      <c r="AK1921" s="113"/>
      <c r="AL1921" s="113"/>
      <c r="AM1921" s="113"/>
      <c r="AQ1921" s="113"/>
      <c r="AS1921" s="113"/>
      <c r="AT1921" s="113"/>
      <c r="AU1921" s="113"/>
      <c r="AV1921" s="113"/>
    </row>
    <row r="1922" spans="4:48">
      <c r="D1922" s="113"/>
      <c r="E1922" s="113"/>
      <c r="F1922" s="113"/>
      <c r="G1922" s="113"/>
      <c r="H1922" s="113"/>
      <c r="I1922" s="113"/>
      <c r="J1922" s="113"/>
      <c r="K1922" s="113"/>
      <c r="L1922" s="113"/>
      <c r="M1922" s="113"/>
      <c r="Q1922" s="113"/>
      <c r="R1922" s="113"/>
      <c r="S1922" s="113"/>
      <c r="T1922" s="113"/>
      <c r="U1922" s="113"/>
      <c r="V1922" s="113"/>
      <c r="W1922" s="113"/>
      <c r="X1922" s="113"/>
      <c r="Y1922" s="113"/>
      <c r="Z1922" s="113"/>
      <c r="AD1922" s="113"/>
      <c r="AE1922" s="113"/>
      <c r="AF1922" s="113"/>
      <c r="AG1922" s="113"/>
      <c r="AH1922" s="113"/>
      <c r="AI1922" s="113"/>
      <c r="AJ1922" s="113"/>
      <c r="AK1922" s="113"/>
      <c r="AL1922" s="113"/>
      <c r="AM1922" s="113"/>
      <c r="AQ1922" s="113"/>
      <c r="AS1922" s="113"/>
      <c r="AT1922" s="113"/>
      <c r="AU1922" s="113"/>
      <c r="AV1922" s="113"/>
    </row>
    <row r="1923" spans="4:48">
      <c r="D1923" s="113"/>
      <c r="E1923" s="113"/>
      <c r="F1923" s="113"/>
      <c r="G1923" s="113"/>
      <c r="H1923" s="113"/>
      <c r="I1923" s="113"/>
      <c r="J1923" s="113"/>
      <c r="K1923" s="113"/>
      <c r="L1923" s="113"/>
      <c r="M1923" s="113"/>
      <c r="Q1923" s="113"/>
      <c r="R1923" s="113"/>
      <c r="S1923" s="113"/>
      <c r="T1923" s="113"/>
      <c r="U1923" s="113"/>
      <c r="V1923" s="113"/>
      <c r="W1923" s="113"/>
      <c r="X1923" s="113"/>
      <c r="Y1923" s="113"/>
      <c r="Z1923" s="113"/>
      <c r="AD1923" s="113"/>
      <c r="AE1923" s="113"/>
      <c r="AF1923" s="113"/>
      <c r="AG1923" s="113"/>
      <c r="AH1923" s="113"/>
      <c r="AI1923" s="113"/>
      <c r="AJ1923" s="113"/>
      <c r="AK1923" s="113"/>
      <c r="AL1923" s="113"/>
      <c r="AM1923" s="113"/>
      <c r="AQ1923" s="113"/>
      <c r="AS1923" s="113"/>
      <c r="AT1923" s="113"/>
      <c r="AU1923" s="113"/>
      <c r="AV1923" s="113"/>
    </row>
    <row r="1924" spans="4:48">
      <c r="D1924" s="113"/>
      <c r="E1924" s="113"/>
      <c r="F1924" s="113"/>
      <c r="G1924" s="113"/>
      <c r="H1924" s="113"/>
      <c r="I1924" s="113"/>
      <c r="J1924" s="113"/>
      <c r="K1924" s="113"/>
      <c r="L1924" s="113"/>
      <c r="M1924" s="113"/>
      <c r="Q1924" s="113"/>
      <c r="R1924" s="113"/>
      <c r="S1924" s="113"/>
      <c r="T1924" s="113"/>
      <c r="U1924" s="113"/>
      <c r="V1924" s="113"/>
      <c r="W1924" s="113"/>
      <c r="X1924" s="113"/>
      <c r="Y1924" s="113"/>
      <c r="Z1924" s="113"/>
      <c r="AD1924" s="113"/>
      <c r="AE1924" s="113"/>
      <c r="AF1924" s="113"/>
      <c r="AG1924" s="113"/>
      <c r="AH1924" s="113"/>
      <c r="AI1924" s="113"/>
      <c r="AJ1924" s="113"/>
      <c r="AK1924" s="113"/>
      <c r="AL1924" s="113"/>
      <c r="AM1924" s="113"/>
      <c r="AQ1924" s="113"/>
      <c r="AS1924" s="113"/>
      <c r="AT1924" s="113"/>
      <c r="AU1924" s="113"/>
      <c r="AV1924" s="113"/>
    </row>
    <row r="1925" spans="4:48">
      <c r="D1925" s="113"/>
      <c r="E1925" s="113"/>
      <c r="F1925" s="113"/>
      <c r="G1925" s="113"/>
      <c r="H1925" s="113"/>
      <c r="I1925" s="113"/>
      <c r="J1925" s="113"/>
      <c r="K1925" s="113"/>
      <c r="L1925" s="113"/>
      <c r="M1925" s="113"/>
      <c r="Q1925" s="113"/>
      <c r="R1925" s="113"/>
      <c r="S1925" s="113"/>
      <c r="T1925" s="113"/>
      <c r="U1925" s="113"/>
      <c r="V1925" s="113"/>
      <c r="W1925" s="113"/>
      <c r="X1925" s="113"/>
      <c r="Y1925" s="113"/>
      <c r="Z1925" s="113"/>
      <c r="AD1925" s="113"/>
      <c r="AE1925" s="113"/>
      <c r="AF1925" s="113"/>
      <c r="AG1925" s="113"/>
      <c r="AH1925" s="113"/>
      <c r="AI1925" s="113"/>
      <c r="AJ1925" s="113"/>
      <c r="AK1925" s="113"/>
      <c r="AL1925" s="113"/>
      <c r="AM1925" s="113"/>
      <c r="AQ1925" s="113"/>
      <c r="AS1925" s="113"/>
      <c r="AT1925" s="113"/>
      <c r="AU1925" s="113"/>
      <c r="AV1925" s="113"/>
    </row>
    <row r="1926" spans="4:48">
      <c r="D1926" s="113"/>
      <c r="E1926" s="113"/>
      <c r="F1926" s="113"/>
      <c r="G1926" s="113"/>
      <c r="H1926" s="113"/>
      <c r="I1926" s="113"/>
      <c r="J1926" s="113"/>
      <c r="K1926" s="113"/>
      <c r="L1926" s="113"/>
      <c r="M1926" s="113"/>
      <c r="Q1926" s="113"/>
      <c r="R1926" s="113"/>
      <c r="S1926" s="113"/>
      <c r="T1926" s="113"/>
      <c r="U1926" s="113"/>
      <c r="V1926" s="113"/>
      <c r="W1926" s="113"/>
      <c r="X1926" s="113"/>
      <c r="Y1926" s="113"/>
      <c r="Z1926" s="113"/>
      <c r="AD1926" s="113"/>
      <c r="AE1926" s="113"/>
      <c r="AF1926" s="113"/>
      <c r="AG1926" s="113"/>
      <c r="AH1926" s="113"/>
      <c r="AI1926" s="113"/>
      <c r="AJ1926" s="113"/>
      <c r="AK1926" s="113"/>
      <c r="AL1926" s="113"/>
      <c r="AM1926" s="113"/>
      <c r="AQ1926" s="113"/>
      <c r="AS1926" s="113"/>
      <c r="AT1926" s="113"/>
      <c r="AU1926" s="113"/>
      <c r="AV1926" s="113"/>
    </row>
    <row r="1927" spans="4:48">
      <c r="D1927" s="113"/>
      <c r="E1927" s="113"/>
      <c r="F1927" s="113"/>
      <c r="G1927" s="113"/>
      <c r="H1927" s="113"/>
      <c r="I1927" s="113"/>
      <c r="J1927" s="113"/>
      <c r="K1927" s="113"/>
      <c r="L1927" s="113"/>
      <c r="M1927" s="113"/>
      <c r="Q1927" s="113"/>
      <c r="R1927" s="113"/>
      <c r="S1927" s="113"/>
      <c r="T1927" s="113"/>
      <c r="U1927" s="113"/>
      <c r="V1927" s="113"/>
      <c r="W1927" s="113"/>
      <c r="X1927" s="113"/>
      <c r="Y1927" s="113"/>
      <c r="Z1927" s="113"/>
      <c r="AD1927" s="113"/>
      <c r="AE1927" s="113"/>
      <c r="AF1927" s="113"/>
      <c r="AG1927" s="113"/>
      <c r="AH1927" s="113"/>
      <c r="AI1927" s="113"/>
      <c r="AJ1927" s="113"/>
      <c r="AK1927" s="113"/>
      <c r="AL1927" s="113"/>
      <c r="AM1927" s="113"/>
      <c r="AQ1927" s="113"/>
      <c r="AS1927" s="113"/>
      <c r="AT1927" s="113"/>
      <c r="AU1927" s="113"/>
      <c r="AV1927" s="113"/>
    </row>
    <row r="1928" spans="4:48">
      <c r="D1928" s="113"/>
      <c r="E1928" s="113"/>
      <c r="F1928" s="113"/>
      <c r="G1928" s="113"/>
      <c r="H1928" s="113"/>
      <c r="I1928" s="113"/>
      <c r="J1928" s="113"/>
      <c r="K1928" s="113"/>
      <c r="L1928" s="113"/>
      <c r="M1928" s="113"/>
      <c r="Q1928" s="113"/>
      <c r="R1928" s="113"/>
      <c r="S1928" s="113"/>
      <c r="T1928" s="113"/>
      <c r="U1928" s="113"/>
      <c r="V1928" s="113"/>
      <c r="W1928" s="113"/>
      <c r="X1928" s="113"/>
      <c r="Y1928" s="113"/>
      <c r="Z1928" s="113"/>
      <c r="AD1928" s="113"/>
      <c r="AE1928" s="113"/>
      <c r="AF1928" s="113"/>
      <c r="AG1928" s="113"/>
      <c r="AH1928" s="113"/>
      <c r="AI1928" s="113"/>
      <c r="AJ1928" s="113"/>
      <c r="AK1928" s="113"/>
      <c r="AL1928" s="113"/>
      <c r="AM1928" s="113"/>
      <c r="AQ1928" s="113"/>
      <c r="AS1928" s="113"/>
      <c r="AT1928" s="113"/>
      <c r="AU1928" s="113"/>
      <c r="AV1928" s="113"/>
    </row>
    <row r="1929" spans="4:48">
      <c r="D1929" s="113"/>
      <c r="E1929" s="113"/>
      <c r="F1929" s="113"/>
      <c r="G1929" s="113"/>
      <c r="H1929" s="113"/>
      <c r="I1929" s="113"/>
      <c r="J1929" s="113"/>
      <c r="K1929" s="113"/>
      <c r="L1929" s="113"/>
      <c r="M1929" s="113"/>
      <c r="Q1929" s="113"/>
      <c r="R1929" s="113"/>
      <c r="S1929" s="113"/>
      <c r="T1929" s="113"/>
      <c r="U1929" s="113"/>
      <c r="V1929" s="113"/>
      <c r="W1929" s="113"/>
      <c r="X1929" s="113"/>
      <c r="Y1929" s="113"/>
      <c r="Z1929" s="113"/>
      <c r="AD1929" s="113"/>
      <c r="AE1929" s="113"/>
      <c r="AF1929" s="113"/>
      <c r="AG1929" s="113"/>
      <c r="AH1929" s="113"/>
      <c r="AI1929" s="113"/>
      <c r="AJ1929" s="113"/>
      <c r="AK1929" s="113"/>
      <c r="AL1929" s="113"/>
      <c r="AM1929" s="113"/>
      <c r="AQ1929" s="113"/>
      <c r="AS1929" s="113"/>
      <c r="AT1929" s="113"/>
      <c r="AU1929" s="113"/>
      <c r="AV1929" s="113"/>
    </row>
    <row r="1930" spans="4:48">
      <c r="D1930" s="113"/>
      <c r="E1930" s="113"/>
      <c r="F1930" s="113"/>
      <c r="G1930" s="113"/>
      <c r="H1930" s="113"/>
      <c r="I1930" s="113"/>
      <c r="J1930" s="113"/>
      <c r="K1930" s="113"/>
      <c r="L1930" s="113"/>
      <c r="M1930" s="113"/>
      <c r="Q1930" s="113"/>
      <c r="R1930" s="113"/>
      <c r="S1930" s="113"/>
      <c r="T1930" s="113"/>
      <c r="U1930" s="113"/>
      <c r="V1930" s="113"/>
      <c r="W1930" s="113"/>
      <c r="X1930" s="113"/>
      <c r="Y1930" s="113"/>
      <c r="Z1930" s="113"/>
      <c r="AD1930" s="113"/>
      <c r="AE1930" s="113"/>
      <c r="AF1930" s="113"/>
      <c r="AG1930" s="113"/>
      <c r="AH1930" s="113"/>
      <c r="AI1930" s="113"/>
      <c r="AJ1930" s="113"/>
      <c r="AK1930" s="113"/>
      <c r="AL1930" s="113"/>
      <c r="AM1930" s="113"/>
      <c r="AQ1930" s="113"/>
      <c r="AS1930" s="113"/>
      <c r="AT1930" s="113"/>
      <c r="AU1930" s="113"/>
      <c r="AV1930" s="113"/>
    </row>
    <row r="1931" spans="4:48">
      <c r="D1931" s="113"/>
      <c r="E1931" s="113"/>
      <c r="F1931" s="113"/>
      <c r="G1931" s="113"/>
      <c r="H1931" s="113"/>
      <c r="I1931" s="113"/>
      <c r="J1931" s="113"/>
      <c r="K1931" s="113"/>
      <c r="L1931" s="113"/>
      <c r="M1931" s="113"/>
      <c r="Q1931" s="113"/>
      <c r="R1931" s="113"/>
      <c r="S1931" s="113"/>
      <c r="T1931" s="113"/>
      <c r="U1931" s="113"/>
      <c r="V1931" s="113"/>
      <c r="W1931" s="113"/>
      <c r="X1931" s="113"/>
      <c r="Y1931" s="113"/>
      <c r="Z1931" s="113"/>
      <c r="AD1931" s="113"/>
      <c r="AE1931" s="113"/>
      <c r="AF1931" s="113"/>
      <c r="AG1931" s="113"/>
      <c r="AH1931" s="113"/>
      <c r="AI1931" s="113"/>
      <c r="AJ1931" s="113"/>
      <c r="AK1931" s="113"/>
      <c r="AL1931" s="113"/>
      <c r="AM1931" s="113"/>
      <c r="AQ1931" s="113"/>
      <c r="AS1931" s="113"/>
      <c r="AT1931" s="113"/>
      <c r="AU1931" s="113"/>
      <c r="AV1931" s="113"/>
    </row>
    <row r="1932" spans="4:48">
      <c r="D1932" s="113"/>
      <c r="E1932" s="113"/>
      <c r="F1932" s="113"/>
      <c r="G1932" s="113"/>
      <c r="H1932" s="113"/>
      <c r="I1932" s="113"/>
      <c r="J1932" s="113"/>
      <c r="K1932" s="113"/>
      <c r="L1932" s="113"/>
      <c r="M1932" s="113"/>
      <c r="Q1932" s="113"/>
      <c r="R1932" s="113"/>
      <c r="S1932" s="113"/>
      <c r="T1932" s="113"/>
      <c r="U1932" s="113"/>
      <c r="V1932" s="113"/>
      <c r="W1932" s="113"/>
      <c r="X1932" s="113"/>
      <c r="Y1932" s="113"/>
      <c r="Z1932" s="113"/>
      <c r="AD1932" s="113"/>
      <c r="AE1932" s="113"/>
      <c r="AF1932" s="113"/>
      <c r="AG1932" s="113"/>
      <c r="AH1932" s="113"/>
      <c r="AI1932" s="113"/>
      <c r="AJ1932" s="113"/>
      <c r="AK1932" s="113"/>
      <c r="AL1932" s="113"/>
      <c r="AM1932" s="113"/>
      <c r="AQ1932" s="113"/>
      <c r="AS1932" s="113"/>
      <c r="AT1932" s="113"/>
      <c r="AU1932" s="113"/>
      <c r="AV1932" s="113"/>
    </row>
    <row r="1933" spans="4:48">
      <c r="D1933" s="113"/>
      <c r="E1933" s="113"/>
      <c r="F1933" s="113"/>
      <c r="G1933" s="113"/>
      <c r="H1933" s="113"/>
      <c r="I1933" s="113"/>
      <c r="J1933" s="113"/>
      <c r="K1933" s="113"/>
      <c r="L1933" s="113"/>
      <c r="M1933" s="113"/>
      <c r="Q1933" s="113"/>
      <c r="R1933" s="113"/>
      <c r="S1933" s="113"/>
      <c r="T1933" s="113"/>
      <c r="U1933" s="113"/>
      <c r="V1933" s="113"/>
      <c r="W1933" s="113"/>
      <c r="X1933" s="113"/>
      <c r="Y1933" s="113"/>
      <c r="Z1933" s="113"/>
      <c r="AD1933" s="113"/>
      <c r="AE1933" s="113"/>
      <c r="AF1933" s="113"/>
      <c r="AG1933" s="113"/>
      <c r="AH1933" s="113"/>
      <c r="AI1933" s="113"/>
      <c r="AJ1933" s="113"/>
      <c r="AK1933" s="113"/>
      <c r="AL1933" s="113"/>
      <c r="AM1933" s="113"/>
      <c r="AQ1933" s="113"/>
      <c r="AS1933" s="113"/>
      <c r="AT1933" s="113"/>
      <c r="AU1933" s="113"/>
      <c r="AV1933" s="113"/>
    </row>
    <row r="1934" spans="4:48">
      <c r="D1934" s="113"/>
      <c r="E1934" s="113"/>
      <c r="F1934" s="113"/>
      <c r="G1934" s="113"/>
      <c r="H1934" s="113"/>
      <c r="I1934" s="113"/>
      <c r="J1934" s="113"/>
      <c r="K1934" s="113"/>
      <c r="L1934" s="113"/>
      <c r="M1934" s="113"/>
      <c r="Q1934" s="113"/>
      <c r="R1934" s="113"/>
      <c r="S1934" s="113"/>
      <c r="T1934" s="113"/>
      <c r="U1934" s="113"/>
      <c r="V1934" s="113"/>
      <c r="W1934" s="113"/>
      <c r="X1934" s="113"/>
      <c r="Y1934" s="113"/>
      <c r="Z1934" s="113"/>
      <c r="AD1934" s="113"/>
      <c r="AE1934" s="113"/>
      <c r="AF1934" s="113"/>
      <c r="AG1934" s="113"/>
      <c r="AH1934" s="113"/>
      <c r="AI1934" s="113"/>
      <c r="AJ1934" s="113"/>
      <c r="AK1934" s="113"/>
      <c r="AL1934" s="113"/>
      <c r="AM1934" s="113"/>
      <c r="AQ1934" s="113"/>
      <c r="AS1934" s="113"/>
      <c r="AT1934" s="113"/>
      <c r="AU1934" s="113"/>
      <c r="AV1934" s="113"/>
    </row>
    <row r="1935" spans="4:48">
      <c r="D1935" s="113"/>
      <c r="E1935" s="113"/>
      <c r="F1935" s="113"/>
      <c r="G1935" s="113"/>
      <c r="H1935" s="113"/>
      <c r="I1935" s="113"/>
      <c r="J1935" s="113"/>
      <c r="K1935" s="113"/>
      <c r="L1935" s="113"/>
      <c r="M1935" s="113"/>
      <c r="Q1935" s="113"/>
      <c r="R1935" s="113"/>
      <c r="S1935" s="113"/>
      <c r="T1935" s="113"/>
      <c r="U1935" s="113"/>
      <c r="V1935" s="113"/>
      <c r="W1935" s="113"/>
      <c r="X1935" s="113"/>
      <c r="Y1935" s="113"/>
      <c r="Z1935" s="113"/>
      <c r="AD1935" s="113"/>
      <c r="AE1935" s="113"/>
      <c r="AF1935" s="113"/>
      <c r="AG1935" s="113"/>
      <c r="AH1935" s="113"/>
      <c r="AI1935" s="113"/>
      <c r="AJ1935" s="113"/>
      <c r="AK1935" s="113"/>
      <c r="AL1935" s="113"/>
      <c r="AM1935" s="113"/>
      <c r="AQ1935" s="113"/>
      <c r="AS1935" s="113"/>
      <c r="AT1935" s="113"/>
      <c r="AU1935" s="113"/>
      <c r="AV1935" s="113"/>
    </row>
    <row r="1936" spans="4:48">
      <c r="D1936" s="113"/>
      <c r="E1936" s="113"/>
      <c r="F1936" s="113"/>
      <c r="G1936" s="113"/>
      <c r="H1936" s="113"/>
      <c r="I1936" s="113"/>
      <c r="J1936" s="113"/>
      <c r="K1936" s="113"/>
      <c r="L1936" s="113"/>
      <c r="M1936" s="113"/>
      <c r="Q1936" s="113"/>
      <c r="R1936" s="113"/>
      <c r="S1936" s="113"/>
      <c r="T1936" s="113"/>
      <c r="U1936" s="113"/>
      <c r="V1936" s="113"/>
      <c r="W1936" s="113"/>
      <c r="X1936" s="113"/>
      <c r="Y1936" s="113"/>
      <c r="Z1936" s="113"/>
      <c r="AD1936" s="113"/>
      <c r="AE1936" s="113"/>
      <c r="AF1936" s="113"/>
      <c r="AG1936" s="113"/>
      <c r="AH1936" s="113"/>
      <c r="AI1936" s="113"/>
      <c r="AJ1936" s="113"/>
      <c r="AK1936" s="113"/>
      <c r="AL1936" s="113"/>
      <c r="AM1936" s="113"/>
      <c r="AQ1936" s="113"/>
      <c r="AS1936" s="113"/>
      <c r="AT1936" s="113"/>
      <c r="AU1936" s="113"/>
      <c r="AV1936" s="113"/>
    </row>
    <row r="1937" spans="4:48">
      <c r="D1937" s="113"/>
      <c r="E1937" s="113"/>
      <c r="F1937" s="113"/>
      <c r="G1937" s="113"/>
      <c r="H1937" s="113"/>
      <c r="I1937" s="113"/>
      <c r="J1937" s="113"/>
      <c r="K1937" s="113"/>
      <c r="L1937" s="113"/>
      <c r="M1937" s="113"/>
      <c r="Q1937" s="113"/>
      <c r="R1937" s="113"/>
      <c r="S1937" s="113"/>
      <c r="T1937" s="113"/>
      <c r="U1937" s="113"/>
      <c r="V1937" s="113"/>
      <c r="W1937" s="113"/>
      <c r="X1937" s="113"/>
      <c r="Y1937" s="113"/>
      <c r="Z1937" s="113"/>
      <c r="AD1937" s="113"/>
      <c r="AE1937" s="113"/>
      <c r="AF1937" s="113"/>
      <c r="AG1937" s="113"/>
      <c r="AH1937" s="113"/>
      <c r="AI1937" s="113"/>
      <c r="AJ1937" s="113"/>
      <c r="AK1937" s="113"/>
      <c r="AL1937" s="113"/>
      <c r="AM1937" s="113"/>
      <c r="AQ1937" s="113"/>
      <c r="AS1937" s="113"/>
      <c r="AT1937" s="113"/>
      <c r="AU1937" s="113"/>
      <c r="AV1937" s="113"/>
    </row>
    <row r="1938" spans="4:48">
      <c r="D1938" s="113"/>
      <c r="E1938" s="113"/>
      <c r="F1938" s="113"/>
      <c r="G1938" s="113"/>
      <c r="H1938" s="113"/>
      <c r="I1938" s="113"/>
      <c r="J1938" s="113"/>
      <c r="K1938" s="113"/>
      <c r="L1938" s="113"/>
      <c r="M1938" s="113"/>
      <c r="Q1938" s="113"/>
      <c r="R1938" s="113"/>
      <c r="S1938" s="113"/>
      <c r="T1938" s="113"/>
      <c r="U1938" s="113"/>
      <c r="V1938" s="113"/>
      <c r="W1938" s="113"/>
      <c r="X1938" s="113"/>
      <c r="Y1938" s="113"/>
      <c r="Z1938" s="113"/>
      <c r="AD1938" s="113"/>
      <c r="AE1938" s="113"/>
      <c r="AF1938" s="113"/>
      <c r="AG1938" s="113"/>
      <c r="AH1938" s="113"/>
      <c r="AI1938" s="113"/>
      <c r="AJ1938" s="113"/>
      <c r="AK1938" s="113"/>
      <c r="AL1938" s="113"/>
      <c r="AM1938" s="113"/>
      <c r="AQ1938" s="113"/>
      <c r="AS1938" s="113"/>
      <c r="AT1938" s="113"/>
      <c r="AU1938" s="113"/>
      <c r="AV1938" s="113"/>
    </row>
    <row r="1939" spans="4:48">
      <c r="D1939" s="113"/>
      <c r="E1939" s="113"/>
      <c r="F1939" s="113"/>
      <c r="G1939" s="113"/>
      <c r="H1939" s="113"/>
      <c r="I1939" s="113"/>
      <c r="J1939" s="113"/>
      <c r="K1939" s="113"/>
      <c r="L1939" s="113"/>
      <c r="M1939" s="113"/>
      <c r="Q1939" s="113"/>
      <c r="R1939" s="113"/>
      <c r="S1939" s="113"/>
      <c r="T1939" s="113"/>
      <c r="U1939" s="113"/>
      <c r="V1939" s="113"/>
      <c r="W1939" s="113"/>
      <c r="X1939" s="113"/>
      <c r="Y1939" s="113"/>
      <c r="Z1939" s="113"/>
      <c r="AD1939" s="113"/>
      <c r="AE1939" s="113"/>
      <c r="AF1939" s="113"/>
      <c r="AG1939" s="113"/>
      <c r="AH1939" s="113"/>
      <c r="AI1939" s="113"/>
      <c r="AJ1939" s="113"/>
      <c r="AK1939" s="113"/>
      <c r="AL1939" s="113"/>
      <c r="AM1939" s="113"/>
      <c r="AQ1939" s="113"/>
      <c r="AS1939" s="113"/>
      <c r="AT1939" s="113"/>
      <c r="AU1939" s="113"/>
      <c r="AV1939" s="113"/>
    </row>
    <row r="1940" spans="4:48">
      <c r="D1940" s="113"/>
      <c r="E1940" s="113"/>
      <c r="F1940" s="113"/>
      <c r="G1940" s="113"/>
      <c r="H1940" s="113"/>
      <c r="I1940" s="113"/>
      <c r="J1940" s="113"/>
      <c r="K1940" s="113"/>
      <c r="L1940" s="113"/>
      <c r="M1940" s="113"/>
      <c r="Q1940" s="113"/>
      <c r="R1940" s="113"/>
      <c r="S1940" s="113"/>
      <c r="T1940" s="113"/>
      <c r="U1940" s="113"/>
      <c r="V1940" s="113"/>
      <c r="W1940" s="113"/>
      <c r="X1940" s="113"/>
      <c r="Y1940" s="113"/>
      <c r="Z1940" s="113"/>
      <c r="AD1940" s="113"/>
      <c r="AE1940" s="113"/>
      <c r="AF1940" s="113"/>
      <c r="AG1940" s="113"/>
      <c r="AH1940" s="113"/>
      <c r="AI1940" s="113"/>
      <c r="AJ1940" s="113"/>
      <c r="AK1940" s="113"/>
      <c r="AL1940" s="113"/>
      <c r="AM1940" s="113"/>
      <c r="AQ1940" s="113"/>
      <c r="AS1940" s="113"/>
      <c r="AT1940" s="113"/>
      <c r="AU1940" s="113"/>
      <c r="AV1940" s="113"/>
    </row>
    <row r="1941" spans="4:48">
      <c r="D1941" s="113"/>
      <c r="E1941" s="113"/>
      <c r="F1941" s="113"/>
      <c r="G1941" s="113"/>
      <c r="H1941" s="113"/>
      <c r="I1941" s="113"/>
      <c r="J1941" s="113"/>
      <c r="K1941" s="113"/>
      <c r="L1941" s="113"/>
      <c r="M1941" s="113"/>
      <c r="Q1941" s="113"/>
      <c r="R1941" s="113"/>
      <c r="S1941" s="113"/>
      <c r="T1941" s="113"/>
      <c r="U1941" s="113"/>
      <c r="V1941" s="113"/>
      <c r="W1941" s="113"/>
      <c r="X1941" s="113"/>
      <c r="Y1941" s="113"/>
      <c r="Z1941" s="113"/>
      <c r="AD1941" s="113"/>
      <c r="AE1941" s="113"/>
      <c r="AF1941" s="113"/>
      <c r="AG1941" s="113"/>
      <c r="AH1941" s="113"/>
      <c r="AI1941" s="113"/>
      <c r="AJ1941" s="113"/>
      <c r="AK1941" s="113"/>
      <c r="AL1941" s="113"/>
      <c r="AM1941" s="113"/>
      <c r="AQ1941" s="113"/>
      <c r="AS1941" s="113"/>
      <c r="AT1941" s="113"/>
      <c r="AU1941" s="113"/>
      <c r="AV1941" s="113"/>
    </row>
    <row r="1942" spans="4:48">
      <c r="D1942" s="113"/>
      <c r="E1942" s="113"/>
      <c r="F1942" s="113"/>
      <c r="G1942" s="113"/>
      <c r="H1942" s="113"/>
      <c r="I1942" s="113"/>
      <c r="J1942" s="113"/>
      <c r="K1942" s="113"/>
      <c r="L1942" s="113"/>
      <c r="M1942" s="113"/>
      <c r="Q1942" s="113"/>
      <c r="R1942" s="113"/>
      <c r="S1942" s="113"/>
      <c r="T1942" s="113"/>
      <c r="U1942" s="113"/>
      <c r="V1942" s="113"/>
      <c r="W1942" s="113"/>
      <c r="X1942" s="113"/>
      <c r="Y1942" s="113"/>
      <c r="Z1942" s="113"/>
      <c r="AD1942" s="113"/>
      <c r="AE1942" s="113"/>
      <c r="AF1942" s="113"/>
      <c r="AG1942" s="113"/>
      <c r="AH1942" s="113"/>
      <c r="AI1942" s="113"/>
      <c r="AJ1942" s="113"/>
      <c r="AK1942" s="113"/>
      <c r="AL1942" s="113"/>
      <c r="AM1942" s="113"/>
      <c r="AQ1942" s="113"/>
      <c r="AS1942" s="113"/>
      <c r="AT1942" s="113"/>
      <c r="AU1942" s="113"/>
      <c r="AV1942" s="113"/>
    </row>
    <row r="1943" spans="4:48">
      <c r="D1943" s="113"/>
      <c r="E1943" s="113"/>
      <c r="F1943" s="113"/>
      <c r="G1943" s="113"/>
      <c r="H1943" s="113"/>
      <c r="I1943" s="113"/>
      <c r="J1943" s="113"/>
      <c r="K1943" s="113"/>
      <c r="L1943" s="113"/>
      <c r="M1943" s="113"/>
      <c r="Q1943" s="113"/>
      <c r="R1943" s="113"/>
      <c r="S1943" s="113"/>
      <c r="T1943" s="113"/>
      <c r="U1943" s="113"/>
      <c r="V1943" s="113"/>
      <c r="W1943" s="113"/>
      <c r="X1943" s="113"/>
      <c r="Y1943" s="113"/>
      <c r="Z1943" s="113"/>
      <c r="AD1943" s="113"/>
      <c r="AE1943" s="113"/>
      <c r="AF1943" s="113"/>
      <c r="AG1943" s="113"/>
      <c r="AH1943" s="113"/>
      <c r="AI1943" s="113"/>
      <c r="AJ1943" s="113"/>
      <c r="AK1943" s="113"/>
      <c r="AL1943" s="113"/>
      <c r="AM1943" s="113"/>
      <c r="AQ1943" s="113"/>
      <c r="AS1943" s="113"/>
      <c r="AT1943" s="113"/>
      <c r="AU1943" s="113"/>
      <c r="AV1943" s="113"/>
    </row>
    <row r="1944" spans="4:48">
      <c r="D1944" s="113"/>
      <c r="E1944" s="113"/>
      <c r="F1944" s="113"/>
      <c r="G1944" s="113"/>
      <c r="H1944" s="113"/>
      <c r="I1944" s="113"/>
      <c r="J1944" s="113"/>
      <c r="K1944" s="113"/>
      <c r="L1944" s="113"/>
      <c r="M1944" s="113"/>
      <c r="Q1944" s="113"/>
      <c r="R1944" s="113"/>
      <c r="S1944" s="113"/>
      <c r="T1944" s="113"/>
      <c r="U1944" s="113"/>
      <c r="V1944" s="113"/>
      <c r="W1944" s="113"/>
      <c r="X1944" s="113"/>
      <c r="Y1944" s="113"/>
      <c r="Z1944" s="113"/>
      <c r="AD1944" s="113"/>
      <c r="AE1944" s="113"/>
      <c r="AF1944" s="113"/>
      <c r="AG1944" s="113"/>
      <c r="AH1944" s="113"/>
      <c r="AI1944" s="113"/>
      <c r="AJ1944" s="113"/>
      <c r="AK1944" s="113"/>
      <c r="AL1944" s="113"/>
      <c r="AM1944" s="113"/>
      <c r="AQ1944" s="113"/>
      <c r="AS1944" s="113"/>
      <c r="AT1944" s="113"/>
      <c r="AU1944" s="113"/>
      <c r="AV1944" s="113"/>
    </row>
    <row r="1945" spans="4:48">
      <c r="D1945" s="113"/>
      <c r="E1945" s="113"/>
      <c r="F1945" s="113"/>
      <c r="G1945" s="113"/>
      <c r="H1945" s="113"/>
      <c r="I1945" s="113"/>
      <c r="J1945" s="113"/>
      <c r="K1945" s="113"/>
      <c r="L1945" s="113"/>
      <c r="M1945" s="113"/>
      <c r="Q1945" s="113"/>
      <c r="R1945" s="113"/>
      <c r="S1945" s="113"/>
      <c r="T1945" s="113"/>
      <c r="U1945" s="113"/>
      <c r="V1945" s="113"/>
      <c r="W1945" s="113"/>
      <c r="X1945" s="113"/>
      <c r="Y1945" s="113"/>
      <c r="Z1945" s="113"/>
      <c r="AD1945" s="113"/>
      <c r="AE1945" s="113"/>
      <c r="AF1945" s="113"/>
      <c r="AG1945" s="113"/>
      <c r="AH1945" s="113"/>
      <c r="AI1945" s="113"/>
      <c r="AJ1945" s="113"/>
      <c r="AK1945" s="113"/>
      <c r="AL1945" s="113"/>
      <c r="AM1945" s="113"/>
      <c r="AQ1945" s="113"/>
      <c r="AS1945" s="113"/>
      <c r="AT1945" s="113"/>
      <c r="AU1945" s="113"/>
      <c r="AV1945" s="113"/>
    </row>
    <row r="1946" spans="4:48">
      <c r="D1946" s="113"/>
      <c r="E1946" s="113"/>
      <c r="F1946" s="113"/>
      <c r="G1946" s="113"/>
      <c r="H1946" s="113"/>
      <c r="I1946" s="113"/>
      <c r="J1946" s="113"/>
      <c r="K1946" s="113"/>
      <c r="L1946" s="113"/>
      <c r="M1946" s="113"/>
      <c r="Q1946" s="113"/>
      <c r="R1946" s="113"/>
      <c r="S1946" s="113"/>
      <c r="T1946" s="113"/>
      <c r="U1946" s="113"/>
      <c r="V1946" s="113"/>
      <c r="W1946" s="113"/>
      <c r="X1946" s="113"/>
      <c r="Y1946" s="113"/>
      <c r="Z1946" s="113"/>
      <c r="AD1946" s="113"/>
      <c r="AE1946" s="113"/>
      <c r="AF1946" s="113"/>
      <c r="AG1946" s="113"/>
      <c r="AH1946" s="113"/>
      <c r="AI1946" s="113"/>
      <c r="AJ1946" s="113"/>
      <c r="AK1946" s="113"/>
      <c r="AL1946" s="113"/>
      <c r="AM1946" s="113"/>
      <c r="AQ1946" s="113"/>
      <c r="AS1946" s="113"/>
      <c r="AT1946" s="113"/>
      <c r="AU1946" s="113"/>
      <c r="AV1946" s="113"/>
    </row>
    <row r="1947" spans="4:48">
      <c r="D1947" s="113"/>
      <c r="E1947" s="113"/>
      <c r="F1947" s="113"/>
      <c r="G1947" s="113"/>
      <c r="H1947" s="113"/>
      <c r="I1947" s="113"/>
      <c r="J1947" s="113"/>
      <c r="K1947" s="113"/>
      <c r="L1947" s="113"/>
      <c r="M1947" s="113"/>
      <c r="Q1947" s="113"/>
      <c r="R1947" s="113"/>
      <c r="S1947" s="113"/>
      <c r="T1947" s="113"/>
      <c r="U1947" s="113"/>
      <c r="V1947" s="113"/>
      <c r="W1947" s="113"/>
      <c r="X1947" s="113"/>
      <c r="Y1947" s="113"/>
      <c r="Z1947" s="113"/>
      <c r="AD1947" s="113"/>
      <c r="AE1947" s="113"/>
      <c r="AF1947" s="113"/>
      <c r="AG1947" s="113"/>
      <c r="AH1947" s="113"/>
      <c r="AI1947" s="113"/>
      <c r="AJ1947" s="113"/>
      <c r="AK1947" s="113"/>
      <c r="AL1947" s="113"/>
      <c r="AM1947" s="113"/>
      <c r="AQ1947" s="113"/>
      <c r="AS1947" s="113"/>
      <c r="AT1947" s="113"/>
      <c r="AU1947" s="113"/>
      <c r="AV1947" s="113"/>
    </row>
    <row r="1948" spans="4:48">
      <c r="D1948" s="113"/>
      <c r="E1948" s="113"/>
      <c r="F1948" s="113"/>
      <c r="G1948" s="113"/>
      <c r="H1948" s="113"/>
      <c r="I1948" s="113"/>
      <c r="J1948" s="113"/>
      <c r="K1948" s="113"/>
      <c r="L1948" s="113"/>
      <c r="M1948" s="113"/>
      <c r="Q1948" s="113"/>
      <c r="R1948" s="113"/>
      <c r="S1948" s="113"/>
      <c r="T1948" s="113"/>
      <c r="U1948" s="113"/>
      <c r="V1948" s="113"/>
      <c r="W1948" s="113"/>
      <c r="X1948" s="113"/>
      <c r="Y1948" s="113"/>
      <c r="Z1948" s="113"/>
      <c r="AD1948" s="113"/>
      <c r="AE1948" s="113"/>
      <c r="AF1948" s="113"/>
      <c r="AG1948" s="113"/>
      <c r="AH1948" s="113"/>
      <c r="AI1948" s="113"/>
      <c r="AJ1948" s="113"/>
      <c r="AK1948" s="113"/>
      <c r="AL1948" s="113"/>
      <c r="AM1948" s="113"/>
      <c r="AQ1948" s="113"/>
      <c r="AS1948" s="113"/>
      <c r="AT1948" s="113"/>
      <c r="AU1948" s="113"/>
      <c r="AV1948" s="113"/>
    </row>
    <row r="1949" spans="4:48">
      <c r="D1949" s="113"/>
      <c r="E1949" s="113"/>
      <c r="F1949" s="113"/>
      <c r="G1949" s="113"/>
      <c r="H1949" s="113"/>
      <c r="I1949" s="113"/>
      <c r="J1949" s="113"/>
      <c r="K1949" s="113"/>
      <c r="L1949" s="113"/>
      <c r="M1949" s="113"/>
      <c r="Q1949" s="113"/>
      <c r="R1949" s="113"/>
      <c r="S1949" s="113"/>
      <c r="T1949" s="113"/>
      <c r="U1949" s="113"/>
      <c r="V1949" s="113"/>
      <c r="W1949" s="113"/>
      <c r="X1949" s="113"/>
      <c r="Y1949" s="113"/>
      <c r="Z1949" s="113"/>
      <c r="AD1949" s="113"/>
      <c r="AE1949" s="113"/>
      <c r="AF1949" s="113"/>
      <c r="AG1949" s="113"/>
      <c r="AH1949" s="113"/>
      <c r="AI1949" s="113"/>
      <c r="AJ1949" s="113"/>
      <c r="AK1949" s="113"/>
      <c r="AL1949" s="113"/>
      <c r="AM1949" s="113"/>
      <c r="AQ1949" s="113"/>
      <c r="AS1949" s="113"/>
      <c r="AT1949" s="113"/>
      <c r="AU1949" s="113"/>
      <c r="AV1949" s="113"/>
    </row>
    <row r="1950" spans="4:48">
      <c r="D1950" s="113"/>
      <c r="E1950" s="113"/>
      <c r="F1950" s="113"/>
      <c r="G1950" s="113"/>
      <c r="H1950" s="113"/>
      <c r="I1950" s="113"/>
      <c r="J1950" s="113"/>
      <c r="K1950" s="113"/>
      <c r="L1950" s="113"/>
      <c r="M1950" s="113"/>
      <c r="Q1950" s="113"/>
      <c r="R1950" s="113"/>
      <c r="S1950" s="113"/>
      <c r="T1950" s="113"/>
      <c r="U1950" s="113"/>
      <c r="V1950" s="113"/>
      <c r="W1950" s="113"/>
      <c r="X1950" s="113"/>
      <c r="Y1950" s="113"/>
      <c r="Z1950" s="113"/>
      <c r="AD1950" s="113"/>
      <c r="AE1950" s="113"/>
      <c r="AF1950" s="113"/>
      <c r="AG1950" s="113"/>
      <c r="AH1950" s="113"/>
      <c r="AI1950" s="113"/>
      <c r="AJ1950" s="113"/>
      <c r="AK1950" s="113"/>
      <c r="AL1950" s="113"/>
      <c r="AM1950" s="113"/>
      <c r="AQ1950" s="113"/>
      <c r="AS1950" s="113"/>
      <c r="AT1950" s="113"/>
      <c r="AU1950" s="113"/>
      <c r="AV1950" s="113"/>
    </row>
    <row r="1951" spans="4:48">
      <c r="D1951" s="113"/>
      <c r="E1951" s="113"/>
      <c r="F1951" s="113"/>
      <c r="G1951" s="113"/>
      <c r="H1951" s="113"/>
      <c r="I1951" s="113"/>
      <c r="J1951" s="113"/>
      <c r="K1951" s="113"/>
      <c r="L1951" s="113"/>
      <c r="M1951" s="113"/>
      <c r="Q1951" s="113"/>
      <c r="R1951" s="113"/>
      <c r="S1951" s="113"/>
      <c r="T1951" s="113"/>
      <c r="U1951" s="113"/>
      <c r="V1951" s="113"/>
      <c r="W1951" s="113"/>
      <c r="X1951" s="113"/>
      <c r="Y1951" s="113"/>
      <c r="Z1951" s="113"/>
      <c r="AD1951" s="113"/>
      <c r="AE1951" s="113"/>
      <c r="AF1951" s="113"/>
      <c r="AG1951" s="113"/>
      <c r="AH1951" s="113"/>
      <c r="AI1951" s="113"/>
      <c r="AJ1951" s="113"/>
      <c r="AK1951" s="113"/>
      <c r="AL1951" s="113"/>
      <c r="AM1951" s="113"/>
      <c r="AQ1951" s="113"/>
      <c r="AS1951" s="113"/>
      <c r="AT1951" s="113"/>
      <c r="AU1951" s="113"/>
      <c r="AV1951" s="113"/>
    </row>
    <row r="1952" spans="4:48">
      <c r="D1952" s="113"/>
      <c r="E1952" s="113"/>
      <c r="F1952" s="113"/>
      <c r="G1952" s="113"/>
      <c r="H1952" s="113"/>
      <c r="I1952" s="113"/>
      <c r="J1952" s="113"/>
      <c r="K1952" s="113"/>
      <c r="L1952" s="113"/>
      <c r="M1952" s="113"/>
      <c r="Q1952" s="113"/>
      <c r="R1952" s="113"/>
      <c r="S1952" s="113"/>
      <c r="T1952" s="113"/>
      <c r="U1952" s="113"/>
      <c r="V1952" s="113"/>
      <c r="W1952" s="113"/>
      <c r="X1952" s="113"/>
      <c r="Y1952" s="113"/>
      <c r="Z1952" s="113"/>
      <c r="AD1952" s="113"/>
      <c r="AE1952" s="113"/>
      <c r="AF1952" s="113"/>
      <c r="AG1952" s="113"/>
      <c r="AH1952" s="113"/>
      <c r="AI1952" s="113"/>
      <c r="AJ1952" s="113"/>
      <c r="AK1952" s="113"/>
      <c r="AL1952" s="113"/>
      <c r="AM1952" s="113"/>
      <c r="AQ1952" s="113"/>
      <c r="AS1952" s="113"/>
      <c r="AT1952" s="113"/>
      <c r="AU1952" s="113"/>
      <c r="AV1952" s="113"/>
    </row>
    <row r="1953" spans="4:48">
      <c r="D1953" s="113"/>
      <c r="E1953" s="113"/>
      <c r="F1953" s="113"/>
      <c r="G1953" s="113"/>
      <c r="H1953" s="113"/>
      <c r="I1953" s="113"/>
      <c r="J1953" s="113"/>
      <c r="K1953" s="113"/>
      <c r="L1953" s="113"/>
      <c r="M1953" s="113"/>
      <c r="Q1953" s="113"/>
      <c r="R1953" s="113"/>
      <c r="S1953" s="113"/>
      <c r="T1953" s="113"/>
      <c r="U1953" s="113"/>
      <c r="V1953" s="113"/>
      <c r="W1953" s="113"/>
      <c r="X1953" s="113"/>
      <c r="Y1953" s="113"/>
      <c r="Z1953" s="113"/>
      <c r="AD1953" s="113"/>
      <c r="AE1953" s="113"/>
      <c r="AF1953" s="113"/>
      <c r="AG1953" s="113"/>
      <c r="AH1953" s="113"/>
      <c r="AI1953" s="113"/>
      <c r="AJ1953" s="113"/>
      <c r="AK1953" s="113"/>
      <c r="AL1953" s="113"/>
      <c r="AM1953" s="113"/>
      <c r="AQ1953" s="113"/>
      <c r="AS1953" s="113"/>
      <c r="AT1953" s="113"/>
      <c r="AU1953" s="113"/>
      <c r="AV1953" s="113"/>
    </row>
    <row r="1954" spans="4:48">
      <c r="D1954" s="113"/>
      <c r="E1954" s="113"/>
      <c r="F1954" s="113"/>
      <c r="G1954" s="113"/>
      <c r="H1954" s="113"/>
      <c r="I1954" s="113"/>
      <c r="J1954" s="113"/>
      <c r="K1954" s="113"/>
      <c r="L1954" s="113"/>
      <c r="M1954" s="113"/>
      <c r="Q1954" s="113"/>
      <c r="R1954" s="113"/>
      <c r="S1954" s="113"/>
      <c r="T1954" s="113"/>
      <c r="U1954" s="113"/>
      <c r="V1954" s="113"/>
      <c r="W1954" s="113"/>
      <c r="X1954" s="113"/>
      <c r="Y1954" s="113"/>
      <c r="Z1954" s="113"/>
      <c r="AD1954" s="113"/>
      <c r="AE1954" s="113"/>
      <c r="AF1954" s="113"/>
      <c r="AG1954" s="113"/>
      <c r="AH1954" s="113"/>
      <c r="AI1954" s="113"/>
      <c r="AJ1954" s="113"/>
      <c r="AK1954" s="113"/>
      <c r="AL1954" s="113"/>
      <c r="AM1954" s="113"/>
      <c r="AQ1954" s="113"/>
      <c r="AS1954" s="113"/>
      <c r="AT1954" s="113"/>
      <c r="AU1954" s="113"/>
      <c r="AV1954" s="113"/>
    </row>
    <row r="1955" spans="4:48">
      <c r="D1955" s="113"/>
      <c r="E1955" s="113"/>
      <c r="F1955" s="113"/>
      <c r="G1955" s="113"/>
      <c r="H1955" s="113"/>
      <c r="I1955" s="113"/>
      <c r="J1955" s="113"/>
      <c r="K1955" s="113"/>
      <c r="L1955" s="113"/>
      <c r="M1955" s="113"/>
      <c r="Q1955" s="113"/>
      <c r="R1955" s="113"/>
      <c r="S1955" s="113"/>
      <c r="T1955" s="113"/>
      <c r="U1955" s="113"/>
      <c r="V1955" s="113"/>
      <c r="W1955" s="113"/>
      <c r="X1955" s="113"/>
      <c r="Y1955" s="113"/>
      <c r="Z1955" s="113"/>
      <c r="AD1955" s="113"/>
      <c r="AE1955" s="113"/>
      <c r="AF1955" s="113"/>
      <c r="AG1955" s="113"/>
      <c r="AH1955" s="113"/>
      <c r="AI1955" s="113"/>
      <c r="AJ1955" s="113"/>
      <c r="AK1955" s="113"/>
      <c r="AL1955" s="113"/>
      <c r="AM1955" s="113"/>
      <c r="AQ1955" s="113"/>
      <c r="AS1955" s="113"/>
      <c r="AT1955" s="113"/>
      <c r="AU1955" s="113"/>
      <c r="AV1955" s="113"/>
    </row>
    <row r="1956" spans="4:48">
      <c r="D1956" s="113"/>
      <c r="E1956" s="113"/>
      <c r="F1956" s="113"/>
      <c r="G1956" s="113"/>
      <c r="H1956" s="113"/>
      <c r="I1956" s="113"/>
      <c r="J1956" s="113"/>
      <c r="K1956" s="113"/>
      <c r="L1956" s="113"/>
      <c r="M1956" s="113"/>
      <c r="Q1956" s="113"/>
      <c r="R1956" s="113"/>
      <c r="S1956" s="113"/>
      <c r="T1956" s="113"/>
      <c r="U1956" s="113"/>
      <c r="V1956" s="113"/>
      <c r="W1956" s="113"/>
      <c r="X1956" s="113"/>
      <c r="Y1956" s="113"/>
      <c r="Z1956" s="113"/>
      <c r="AD1956" s="113"/>
      <c r="AE1956" s="113"/>
      <c r="AF1956" s="113"/>
      <c r="AG1956" s="113"/>
      <c r="AH1956" s="113"/>
      <c r="AI1956" s="113"/>
      <c r="AJ1956" s="113"/>
      <c r="AK1956" s="113"/>
      <c r="AL1956" s="113"/>
      <c r="AM1956" s="113"/>
      <c r="AQ1956" s="113"/>
      <c r="AS1956" s="113"/>
      <c r="AT1956" s="113"/>
      <c r="AU1956" s="113"/>
      <c r="AV1956" s="113"/>
    </row>
    <row r="1957" spans="4:48">
      <c r="D1957" s="113"/>
      <c r="E1957" s="113"/>
      <c r="F1957" s="113"/>
      <c r="G1957" s="113"/>
      <c r="H1957" s="113"/>
      <c r="I1957" s="113"/>
      <c r="J1957" s="113"/>
      <c r="K1957" s="113"/>
      <c r="L1957" s="113"/>
      <c r="M1957" s="113"/>
      <c r="Q1957" s="113"/>
      <c r="R1957" s="113"/>
      <c r="S1957" s="113"/>
      <c r="T1957" s="113"/>
      <c r="U1957" s="113"/>
      <c r="V1957" s="113"/>
      <c r="W1957" s="113"/>
      <c r="X1957" s="113"/>
      <c r="Y1957" s="113"/>
      <c r="Z1957" s="113"/>
      <c r="AD1957" s="113"/>
      <c r="AE1957" s="113"/>
      <c r="AF1957" s="113"/>
      <c r="AG1957" s="113"/>
      <c r="AH1957" s="113"/>
      <c r="AI1957" s="113"/>
      <c r="AJ1957" s="113"/>
      <c r="AK1957" s="113"/>
      <c r="AL1957" s="113"/>
      <c r="AM1957" s="113"/>
      <c r="AQ1957" s="113"/>
      <c r="AS1957" s="113"/>
      <c r="AT1957" s="113"/>
      <c r="AU1957" s="113"/>
      <c r="AV1957" s="113"/>
    </row>
    <row r="1958" spans="4:48">
      <c r="D1958" s="113"/>
      <c r="E1958" s="113"/>
      <c r="F1958" s="113"/>
      <c r="G1958" s="113"/>
      <c r="H1958" s="113"/>
      <c r="I1958" s="113"/>
      <c r="J1958" s="113"/>
      <c r="K1958" s="113"/>
      <c r="L1958" s="113"/>
      <c r="M1958" s="113"/>
      <c r="Q1958" s="113"/>
      <c r="R1958" s="113"/>
      <c r="S1958" s="113"/>
      <c r="T1958" s="113"/>
      <c r="U1958" s="113"/>
      <c r="V1958" s="113"/>
      <c r="W1958" s="113"/>
      <c r="X1958" s="113"/>
      <c r="Y1958" s="113"/>
      <c r="Z1958" s="113"/>
      <c r="AD1958" s="113"/>
      <c r="AE1958" s="113"/>
      <c r="AF1958" s="113"/>
      <c r="AG1958" s="113"/>
      <c r="AH1958" s="113"/>
      <c r="AI1958" s="113"/>
      <c r="AJ1958" s="113"/>
      <c r="AK1958" s="113"/>
      <c r="AL1958" s="113"/>
      <c r="AM1958" s="113"/>
      <c r="AQ1958" s="113"/>
      <c r="AS1958" s="113"/>
      <c r="AT1958" s="113"/>
      <c r="AU1958" s="113"/>
      <c r="AV1958" s="113"/>
    </row>
    <row r="1959" spans="4:48">
      <c r="D1959" s="113"/>
      <c r="E1959" s="113"/>
      <c r="F1959" s="113"/>
      <c r="G1959" s="113"/>
      <c r="H1959" s="113"/>
      <c r="I1959" s="113"/>
      <c r="J1959" s="113"/>
      <c r="K1959" s="113"/>
      <c r="L1959" s="113"/>
      <c r="M1959" s="113"/>
      <c r="Q1959" s="113"/>
      <c r="R1959" s="113"/>
      <c r="S1959" s="113"/>
      <c r="T1959" s="113"/>
      <c r="U1959" s="113"/>
      <c r="V1959" s="113"/>
      <c r="W1959" s="113"/>
      <c r="X1959" s="113"/>
      <c r="Y1959" s="113"/>
      <c r="Z1959" s="113"/>
      <c r="AD1959" s="113"/>
      <c r="AE1959" s="113"/>
      <c r="AF1959" s="113"/>
      <c r="AG1959" s="113"/>
      <c r="AH1959" s="113"/>
      <c r="AI1959" s="113"/>
      <c r="AJ1959" s="113"/>
      <c r="AK1959" s="113"/>
      <c r="AL1959" s="113"/>
      <c r="AM1959" s="113"/>
      <c r="AQ1959" s="113"/>
      <c r="AS1959" s="113"/>
      <c r="AT1959" s="113"/>
      <c r="AU1959" s="113"/>
      <c r="AV1959" s="113"/>
    </row>
    <row r="1960" spans="4:48">
      <c r="D1960" s="113"/>
      <c r="E1960" s="113"/>
      <c r="F1960" s="113"/>
      <c r="G1960" s="113"/>
      <c r="H1960" s="113"/>
      <c r="I1960" s="113"/>
      <c r="J1960" s="113"/>
      <c r="K1960" s="113"/>
      <c r="L1960" s="113"/>
      <c r="M1960" s="113"/>
      <c r="Q1960" s="113"/>
      <c r="R1960" s="113"/>
      <c r="S1960" s="113"/>
      <c r="T1960" s="113"/>
      <c r="U1960" s="113"/>
      <c r="V1960" s="113"/>
      <c r="W1960" s="113"/>
      <c r="X1960" s="113"/>
      <c r="Y1960" s="113"/>
      <c r="Z1960" s="113"/>
      <c r="AD1960" s="113"/>
      <c r="AE1960" s="113"/>
      <c r="AF1960" s="113"/>
      <c r="AG1960" s="113"/>
      <c r="AH1960" s="113"/>
      <c r="AI1960" s="113"/>
      <c r="AJ1960" s="113"/>
      <c r="AK1960" s="113"/>
      <c r="AL1960" s="113"/>
      <c r="AM1960" s="113"/>
      <c r="AQ1960" s="113"/>
      <c r="AS1960" s="113"/>
      <c r="AT1960" s="113"/>
      <c r="AU1960" s="113"/>
      <c r="AV1960" s="113"/>
    </row>
    <row r="1961" spans="4:48">
      <c r="D1961" s="113"/>
      <c r="E1961" s="113"/>
      <c r="F1961" s="113"/>
      <c r="G1961" s="113"/>
      <c r="H1961" s="113"/>
      <c r="I1961" s="113"/>
      <c r="J1961" s="113"/>
      <c r="K1961" s="113"/>
      <c r="L1961" s="113"/>
      <c r="M1961" s="113"/>
      <c r="Q1961" s="113"/>
      <c r="R1961" s="113"/>
      <c r="S1961" s="113"/>
      <c r="T1961" s="113"/>
      <c r="U1961" s="113"/>
      <c r="V1961" s="113"/>
      <c r="W1961" s="113"/>
      <c r="X1961" s="113"/>
      <c r="Y1961" s="113"/>
      <c r="Z1961" s="113"/>
      <c r="AD1961" s="113"/>
      <c r="AE1961" s="113"/>
      <c r="AF1961" s="113"/>
      <c r="AG1961" s="113"/>
      <c r="AH1961" s="113"/>
      <c r="AI1961" s="113"/>
      <c r="AJ1961" s="113"/>
      <c r="AK1961" s="113"/>
      <c r="AL1961" s="113"/>
      <c r="AM1961" s="113"/>
      <c r="AQ1961" s="113"/>
      <c r="AS1961" s="113"/>
      <c r="AT1961" s="113"/>
      <c r="AU1961" s="113"/>
      <c r="AV1961" s="113"/>
    </row>
    <row r="1962" spans="4:48">
      <c r="D1962" s="113"/>
      <c r="E1962" s="113"/>
      <c r="F1962" s="113"/>
      <c r="G1962" s="113"/>
      <c r="H1962" s="113"/>
      <c r="I1962" s="113"/>
      <c r="J1962" s="113"/>
      <c r="K1962" s="113"/>
      <c r="L1962" s="113"/>
      <c r="M1962" s="113"/>
      <c r="Q1962" s="113"/>
      <c r="R1962" s="113"/>
      <c r="S1962" s="113"/>
      <c r="T1962" s="113"/>
      <c r="U1962" s="113"/>
      <c r="V1962" s="113"/>
      <c r="W1962" s="113"/>
      <c r="X1962" s="113"/>
      <c r="Y1962" s="113"/>
      <c r="Z1962" s="113"/>
      <c r="AD1962" s="113"/>
      <c r="AE1962" s="113"/>
      <c r="AF1962" s="113"/>
      <c r="AG1962" s="113"/>
      <c r="AH1962" s="113"/>
      <c r="AI1962" s="113"/>
      <c r="AJ1962" s="113"/>
      <c r="AK1962" s="113"/>
      <c r="AL1962" s="113"/>
      <c r="AM1962" s="113"/>
      <c r="AQ1962" s="113"/>
      <c r="AS1962" s="113"/>
      <c r="AT1962" s="113"/>
      <c r="AU1962" s="113"/>
      <c r="AV1962" s="113"/>
    </row>
    <row r="1963" spans="4:48">
      <c r="D1963" s="113"/>
      <c r="E1963" s="113"/>
      <c r="F1963" s="113"/>
      <c r="G1963" s="113"/>
      <c r="H1963" s="113"/>
      <c r="I1963" s="113"/>
      <c r="J1963" s="113"/>
      <c r="K1963" s="113"/>
      <c r="L1963" s="113"/>
      <c r="M1963" s="113"/>
      <c r="Q1963" s="113"/>
      <c r="R1963" s="113"/>
      <c r="S1963" s="113"/>
      <c r="T1963" s="113"/>
      <c r="U1963" s="113"/>
      <c r="V1963" s="113"/>
      <c r="W1963" s="113"/>
      <c r="X1963" s="113"/>
      <c r="Y1963" s="113"/>
      <c r="Z1963" s="113"/>
      <c r="AD1963" s="113"/>
      <c r="AE1963" s="113"/>
      <c r="AF1963" s="113"/>
      <c r="AG1963" s="113"/>
      <c r="AH1963" s="113"/>
      <c r="AI1963" s="113"/>
      <c r="AJ1963" s="113"/>
      <c r="AK1963" s="113"/>
      <c r="AL1963" s="113"/>
      <c r="AM1963" s="113"/>
      <c r="AQ1963" s="113"/>
      <c r="AS1963" s="113"/>
      <c r="AT1963" s="113"/>
      <c r="AU1963" s="113"/>
      <c r="AV1963" s="113"/>
    </row>
    <row r="1964" spans="4:48">
      <c r="D1964" s="113"/>
      <c r="E1964" s="113"/>
      <c r="F1964" s="113"/>
      <c r="G1964" s="113"/>
      <c r="H1964" s="113"/>
      <c r="I1964" s="113"/>
      <c r="J1964" s="113"/>
      <c r="K1964" s="113"/>
      <c r="L1964" s="113"/>
      <c r="M1964" s="113"/>
      <c r="Q1964" s="113"/>
      <c r="R1964" s="113"/>
      <c r="S1964" s="113"/>
      <c r="T1964" s="113"/>
      <c r="U1964" s="113"/>
      <c r="V1964" s="113"/>
      <c r="W1964" s="113"/>
      <c r="X1964" s="113"/>
      <c r="Y1964" s="113"/>
      <c r="Z1964" s="113"/>
      <c r="AD1964" s="113"/>
      <c r="AE1964" s="113"/>
      <c r="AF1964" s="113"/>
      <c r="AG1964" s="113"/>
      <c r="AH1964" s="113"/>
      <c r="AI1964" s="113"/>
      <c r="AJ1964" s="113"/>
      <c r="AK1964" s="113"/>
      <c r="AL1964" s="113"/>
      <c r="AM1964" s="113"/>
      <c r="AQ1964" s="113"/>
      <c r="AS1964" s="113"/>
      <c r="AT1964" s="113"/>
      <c r="AU1964" s="113"/>
      <c r="AV1964" s="113"/>
    </row>
    <row r="1965" spans="4:48">
      <c r="D1965" s="113"/>
      <c r="E1965" s="113"/>
      <c r="F1965" s="113"/>
      <c r="G1965" s="113"/>
      <c r="H1965" s="113"/>
      <c r="I1965" s="113"/>
      <c r="J1965" s="113"/>
      <c r="K1965" s="113"/>
      <c r="L1965" s="113"/>
      <c r="M1965" s="113"/>
      <c r="Q1965" s="113"/>
      <c r="R1965" s="113"/>
      <c r="S1965" s="113"/>
      <c r="T1965" s="113"/>
      <c r="U1965" s="113"/>
      <c r="V1965" s="113"/>
      <c r="W1965" s="113"/>
      <c r="X1965" s="113"/>
      <c r="Y1965" s="113"/>
      <c r="Z1965" s="113"/>
      <c r="AD1965" s="113"/>
      <c r="AE1965" s="113"/>
      <c r="AF1965" s="113"/>
      <c r="AG1965" s="113"/>
      <c r="AH1965" s="113"/>
      <c r="AI1965" s="113"/>
      <c r="AJ1965" s="113"/>
      <c r="AK1965" s="113"/>
      <c r="AL1965" s="113"/>
      <c r="AM1965" s="113"/>
      <c r="AQ1965" s="113"/>
      <c r="AS1965" s="113"/>
      <c r="AT1965" s="113"/>
      <c r="AU1965" s="113"/>
      <c r="AV1965" s="113"/>
    </row>
    <row r="1966" spans="4:48">
      <c r="D1966" s="113"/>
      <c r="E1966" s="113"/>
      <c r="F1966" s="113"/>
      <c r="G1966" s="113"/>
      <c r="H1966" s="113"/>
      <c r="I1966" s="113"/>
      <c r="J1966" s="113"/>
      <c r="K1966" s="113"/>
      <c r="L1966" s="113"/>
      <c r="M1966" s="113"/>
      <c r="Q1966" s="113"/>
      <c r="R1966" s="113"/>
      <c r="S1966" s="113"/>
      <c r="T1966" s="113"/>
      <c r="U1966" s="113"/>
      <c r="V1966" s="113"/>
      <c r="W1966" s="113"/>
      <c r="X1966" s="113"/>
      <c r="Y1966" s="113"/>
      <c r="Z1966" s="113"/>
      <c r="AD1966" s="113"/>
      <c r="AE1966" s="113"/>
      <c r="AF1966" s="113"/>
      <c r="AG1966" s="113"/>
      <c r="AH1966" s="113"/>
      <c r="AI1966" s="113"/>
      <c r="AJ1966" s="113"/>
      <c r="AK1966" s="113"/>
      <c r="AL1966" s="113"/>
      <c r="AM1966" s="113"/>
      <c r="AQ1966" s="113"/>
      <c r="AS1966" s="113"/>
      <c r="AT1966" s="113"/>
      <c r="AU1966" s="113"/>
      <c r="AV1966" s="113"/>
    </row>
    <row r="1967" spans="4:48">
      <c r="D1967" s="113"/>
      <c r="E1967" s="113"/>
      <c r="F1967" s="113"/>
      <c r="G1967" s="113"/>
      <c r="H1967" s="113"/>
      <c r="I1967" s="113"/>
      <c r="J1967" s="113"/>
      <c r="K1967" s="113"/>
      <c r="L1967" s="113"/>
      <c r="M1967" s="113"/>
      <c r="Q1967" s="113"/>
      <c r="R1967" s="113"/>
      <c r="S1967" s="113"/>
      <c r="T1967" s="113"/>
      <c r="U1967" s="113"/>
      <c r="V1967" s="113"/>
      <c r="W1967" s="113"/>
      <c r="X1967" s="113"/>
      <c r="Y1967" s="113"/>
      <c r="Z1967" s="113"/>
      <c r="AD1967" s="113"/>
      <c r="AE1967" s="113"/>
      <c r="AF1967" s="113"/>
      <c r="AG1967" s="113"/>
      <c r="AH1967" s="113"/>
      <c r="AI1967" s="113"/>
      <c r="AJ1967" s="113"/>
      <c r="AK1967" s="113"/>
      <c r="AL1967" s="113"/>
      <c r="AM1967" s="113"/>
      <c r="AQ1967" s="113"/>
      <c r="AS1967" s="113"/>
      <c r="AT1967" s="113"/>
      <c r="AU1967" s="113"/>
      <c r="AV1967" s="113"/>
    </row>
    <row r="1968" spans="4:48">
      <c r="D1968" s="113"/>
      <c r="E1968" s="113"/>
      <c r="F1968" s="113"/>
      <c r="G1968" s="113"/>
      <c r="H1968" s="113"/>
      <c r="I1968" s="113"/>
      <c r="J1968" s="113"/>
      <c r="K1968" s="113"/>
      <c r="L1968" s="113"/>
      <c r="M1968" s="113"/>
      <c r="Q1968" s="113"/>
      <c r="R1968" s="113"/>
      <c r="S1968" s="113"/>
      <c r="T1968" s="113"/>
      <c r="U1968" s="113"/>
      <c r="V1968" s="113"/>
      <c r="W1968" s="113"/>
      <c r="X1968" s="113"/>
      <c r="Y1968" s="113"/>
      <c r="Z1968" s="113"/>
      <c r="AD1968" s="113"/>
      <c r="AE1968" s="113"/>
      <c r="AF1968" s="113"/>
      <c r="AG1968" s="113"/>
      <c r="AH1968" s="113"/>
      <c r="AI1968" s="113"/>
      <c r="AJ1968" s="113"/>
      <c r="AK1968" s="113"/>
      <c r="AL1968" s="113"/>
      <c r="AM1968" s="113"/>
      <c r="AQ1968" s="113"/>
      <c r="AS1968" s="113"/>
      <c r="AT1968" s="113"/>
      <c r="AU1968" s="113"/>
      <c r="AV1968" s="113"/>
    </row>
    <row r="1969" spans="4:48">
      <c r="D1969" s="113"/>
      <c r="E1969" s="113"/>
      <c r="F1969" s="113"/>
      <c r="G1969" s="113"/>
      <c r="H1969" s="113"/>
      <c r="I1969" s="113"/>
      <c r="J1969" s="113"/>
      <c r="K1969" s="113"/>
      <c r="L1969" s="113"/>
      <c r="M1969" s="113"/>
      <c r="Q1969" s="113"/>
      <c r="R1969" s="113"/>
      <c r="S1969" s="113"/>
      <c r="T1969" s="113"/>
      <c r="U1969" s="113"/>
      <c r="V1969" s="113"/>
      <c r="W1969" s="113"/>
      <c r="X1969" s="113"/>
      <c r="Y1969" s="113"/>
      <c r="Z1969" s="113"/>
      <c r="AD1969" s="113"/>
      <c r="AE1969" s="113"/>
      <c r="AF1969" s="113"/>
      <c r="AG1969" s="113"/>
      <c r="AH1969" s="113"/>
      <c r="AI1969" s="113"/>
      <c r="AJ1969" s="113"/>
      <c r="AK1969" s="113"/>
      <c r="AL1969" s="113"/>
      <c r="AM1969" s="113"/>
      <c r="AQ1969" s="113"/>
      <c r="AS1969" s="113"/>
      <c r="AT1969" s="113"/>
      <c r="AU1969" s="113"/>
      <c r="AV1969" s="113"/>
    </row>
    <row r="1970" spans="4:48">
      <c r="D1970" s="113"/>
      <c r="E1970" s="113"/>
      <c r="F1970" s="113"/>
      <c r="G1970" s="113"/>
      <c r="H1970" s="113"/>
      <c r="I1970" s="113"/>
      <c r="J1970" s="113"/>
      <c r="K1970" s="113"/>
      <c r="L1970" s="113"/>
      <c r="M1970" s="113"/>
      <c r="Q1970" s="113"/>
      <c r="R1970" s="113"/>
      <c r="S1970" s="113"/>
      <c r="T1970" s="113"/>
      <c r="U1970" s="113"/>
      <c r="V1970" s="113"/>
      <c r="W1970" s="113"/>
      <c r="X1970" s="113"/>
      <c r="Y1970" s="113"/>
      <c r="Z1970" s="113"/>
      <c r="AD1970" s="113"/>
      <c r="AE1970" s="113"/>
      <c r="AF1970" s="113"/>
      <c r="AG1970" s="113"/>
      <c r="AH1970" s="113"/>
      <c r="AI1970" s="113"/>
      <c r="AJ1970" s="113"/>
      <c r="AK1970" s="113"/>
      <c r="AL1970" s="113"/>
      <c r="AM1970" s="113"/>
      <c r="AQ1970" s="113"/>
      <c r="AS1970" s="113"/>
      <c r="AT1970" s="113"/>
      <c r="AU1970" s="113"/>
      <c r="AV1970" s="113"/>
    </row>
    <row r="1971" spans="4:48">
      <c r="D1971" s="113"/>
      <c r="E1971" s="113"/>
      <c r="F1971" s="113"/>
      <c r="G1971" s="113"/>
      <c r="H1971" s="113"/>
      <c r="I1971" s="113"/>
      <c r="J1971" s="113"/>
      <c r="K1971" s="113"/>
      <c r="L1971" s="113"/>
      <c r="M1971" s="113"/>
      <c r="Q1971" s="113"/>
      <c r="R1971" s="113"/>
      <c r="S1971" s="113"/>
      <c r="T1971" s="113"/>
      <c r="U1971" s="113"/>
      <c r="V1971" s="113"/>
      <c r="W1971" s="113"/>
      <c r="X1971" s="113"/>
      <c r="Y1971" s="113"/>
      <c r="Z1971" s="113"/>
      <c r="AD1971" s="113"/>
      <c r="AE1971" s="113"/>
      <c r="AF1971" s="113"/>
      <c r="AG1971" s="113"/>
      <c r="AH1971" s="113"/>
      <c r="AI1971" s="113"/>
      <c r="AJ1971" s="113"/>
      <c r="AK1971" s="113"/>
      <c r="AL1971" s="113"/>
      <c r="AM1971" s="113"/>
      <c r="AQ1971" s="113"/>
      <c r="AS1971" s="113"/>
      <c r="AT1971" s="113"/>
      <c r="AU1971" s="113"/>
      <c r="AV1971" s="113"/>
    </row>
    <row r="1972" spans="4:48">
      <c r="D1972" s="113"/>
      <c r="E1972" s="113"/>
      <c r="F1972" s="113"/>
      <c r="G1972" s="113"/>
      <c r="H1972" s="113"/>
      <c r="I1972" s="113"/>
      <c r="J1972" s="113"/>
      <c r="K1972" s="113"/>
      <c r="L1972" s="113"/>
      <c r="M1972" s="113"/>
      <c r="Q1972" s="113"/>
      <c r="R1972" s="113"/>
      <c r="S1972" s="113"/>
      <c r="T1972" s="113"/>
      <c r="U1972" s="113"/>
      <c r="V1972" s="113"/>
      <c r="W1972" s="113"/>
      <c r="X1972" s="113"/>
      <c r="Y1972" s="113"/>
      <c r="Z1972" s="113"/>
      <c r="AD1972" s="113"/>
      <c r="AE1972" s="113"/>
      <c r="AF1972" s="113"/>
      <c r="AG1972" s="113"/>
      <c r="AH1972" s="113"/>
      <c r="AI1972" s="113"/>
      <c r="AJ1972" s="113"/>
      <c r="AK1972" s="113"/>
      <c r="AL1972" s="113"/>
      <c r="AM1972" s="113"/>
      <c r="AQ1972" s="113"/>
      <c r="AS1972" s="113"/>
      <c r="AT1972" s="113"/>
      <c r="AU1972" s="113"/>
      <c r="AV1972" s="113"/>
    </row>
    <row r="1973" spans="4:48">
      <c r="D1973" s="113"/>
      <c r="E1973" s="113"/>
      <c r="F1973" s="113"/>
      <c r="G1973" s="113"/>
      <c r="H1973" s="113"/>
      <c r="I1973" s="113"/>
      <c r="J1973" s="113"/>
      <c r="K1973" s="113"/>
      <c r="L1973" s="113"/>
      <c r="M1973" s="113"/>
      <c r="Q1973" s="113"/>
      <c r="R1973" s="113"/>
      <c r="S1973" s="113"/>
      <c r="T1973" s="113"/>
      <c r="U1973" s="113"/>
      <c r="V1973" s="113"/>
      <c r="W1973" s="113"/>
      <c r="X1973" s="113"/>
      <c r="Y1973" s="113"/>
      <c r="Z1973" s="113"/>
      <c r="AD1973" s="113"/>
      <c r="AE1973" s="113"/>
      <c r="AF1973" s="113"/>
      <c r="AG1973" s="113"/>
      <c r="AH1973" s="113"/>
      <c r="AI1973" s="113"/>
      <c r="AJ1973" s="113"/>
      <c r="AK1973" s="113"/>
      <c r="AL1973" s="113"/>
      <c r="AM1973" s="113"/>
      <c r="AQ1973" s="113"/>
      <c r="AS1973" s="113"/>
      <c r="AT1973" s="113"/>
      <c r="AU1973" s="113"/>
      <c r="AV1973" s="113"/>
    </row>
    <row r="1974" spans="4:48">
      <c r="D1974" s="113"/>
      <c r="E1974" s="113"/>
      <c r="F1974" s="113"/>
      <c r="G1974" s="113"/>
      <c r="H1974" s="113"/>
      <c r="I1974" s="113"/>
      <c r="J1974" s="113"/>
      <c r="K1974" s="113"/>
      <c r="L1974" s="113"/>
      <c r="M1974" s="113"/>
      <c r="Q1974" s="113"/>
      <c r="R1974" s="113"/>
      <c r="S1974" s="113"/>
      <c r="T1974" s="113"/>
      <c r="U1974" s="113"/>
      <c r="V1974" s="113"/>
      <c r="W1974" s="113"/>
      <c r="X1974" s="113"/>
      <c r="Y1974" s="113"/>
      <c r="Z1974" s="113"/>
      <c r="AD1974" s="113"/>
      <c r="AE1974" s="113"/>
      <c r="AF1974" s="113"/>
      <c r="AG1974" s="113"/>
      <c r="AH1974" s="113"/>
      <c r="AI1974" s="113"/>
      <c r="AJ1974" s="113"/>
      <c r="AK1974" s="113"/>
      <c r="AL1974" s="113"/>
      <c r="AM1974" s="113"/>
      <c r="AQ1974" s="113"/>
      <c r="AS1974" s="113"/>
      <c r="AT1974" s="113"/>
      <c r="AU1974" s="113"/>
      <c r="AV1974" s="113"/>
    </row>
    <row r="1975" spans="4:48">
      <c r="D1975" s="113"/>
      <c r="E1975" s="113"/>
      <c r="F1975" s="113"/>
      <c r="G1975" s="113"/>
      <c r="H1975" s="113"/>
      <c r="I1975" s="113"/>
      <c r="J1975" s="113"/>
      <c r="K1975" s="113"/>
      <c r="L1975" s="113"/>
      <c r="M1975" s="113"/>
      <c r="Q1975" s="113"/>
      <c r="R1975" s="113"/>
      <c r="S1975" s="113"/>
      <c r="T1975" s="113"/>
      <c r="U1975" s="113"/>
      <c r="V1975" s="113"/>
      <c r="W1975" s="113"/>
      <c r="X1975" s="113"/>
      <c r="Y1975" s="113"/>
      <c r="Z1975" s="113"/>
      <c r="AD1975" s="113"/>
      <c r="AE1975" s="113"/>
      <c r="AF1975" s="113"/>
      <c r="AG1975" s="113"/>
      <c r="AH1975" s="113"/>
      <c r="AI1975" s="113"/>
      <c r="AJ1975" s="113"/>
      <c r="AK1975" s="113"/>
      <c r="AL1975" s="113"/>
      <c r="AM1975" s="113"/>
      <c r="AQ1975" s="113"/>
      <c r="AS1975" s="113"/>
      <c r="AT1975" s="113"/>
      <c r="AU1975" s="113"/>
      <c r="AV1975" s="113"/>
    </row>
    <row r="1976" spans="4:48">
      <c r="D1976" s="113"/>
      <c r="E1976" s="113"/>
      <c r="F1976" s="113"/>
      <c r="G1976" s="113"/>
      <c r="H1976" s="113"/>
      <c r="I1976" s="113"/>
      <c r="J1976" s="113"/>
      <c r="K1976" s="113"/>
      <c r="L1976" s="113"/>
      <c r="M1976" s="113"/>
      <c r="Q1976" s="113"/>
      <c r="R1976" s="113"/>
      <c r="S1976" s="113"/>
      <c r="T1976" s="113"/>
      <c r="U1976" s="113"/>
      <c r="V1976" s="113"/>
      <c r="W1976" s="113"/>
      <c r="X1976" s="113"/>
      <c r="Y1976" s="113"/>
      <c r="Z1976" s="113"/>
      <c r="AD1976" s="113"/>
      <c r="AE1976" s="113"/>
      <c r="AF1976" s="113"/>
      <c r="AG1976" s="113"/>
      <c r="AH1976" s="113"/>
      <c r="AI1976" s="113"/>
      <c r="AJ1976" s="113"/>
      <c r="AK1976" s="113"/>
      <c r="AL1976" s="113"/>
      <c r="AM1976" s="113"/>
      <c r="AQ1976" s="113"/>
      <c r="AS1976" s="113"/>
      <c r="AT1976" s="113"/>
      <c r="AU1976" s="113"/>
      <c r="AV1976" s="113"/>
    </row>
    <row r="1977" spans="4:48">
      <c r="D1977" s="113"/>
      <c r="E1977" s="113"/>
      <c r="F1977" s="113"/>
      <c r="G1977" s="113"/>
      <c r="H1977" s="113"/>
      <c r="I1977" s="113"/>
      <c r="J1977" s="113"/>
      <c r="K1977" s="113"/>
      <c r="L1977" s="113"/>
      <c r="M1977" s="113"/>
      <c r="Q1977" s="113"/>
      <c r="R1977" s="113"/>
      <c r="S1977" s="113"/>
      <c r="T1977" s="113"/>
      <c r="U1977" s="113"/>
      <c r="V1977" s="113"/>
      <c r="W1977" s="113"/>
      <c r="X1977" s="113"/>
      <c r="Y1977" s="113"/>
      <c r="Z1977" s="113"/>
      <c r="AD1977" s="113"/>
      <c r="AE1977" s="113"/>
      <c r="AF1977" s="113"/>
      <c r="AG1977" s="113"/>
      <c r="AH1977" s="113"/>
      <c r="AI1977" s="113"/>
      <c r="AJ1977" s="113"/>
      <c r="AK1977" s="113"/>
      <c r="AL1977" s="113"/>
      <c r="AM1977" s="113"/>
      <c r="AQ1977" s="113"/>
      <c r="AS1977" s="113"/>
      <c r="AT1977" s="113"/>
      <c r="AU1977" s="113"/>
      <c r="AV1977" s="113"/>
    </row>
    <row r="1978" spans="4:48">
      <c r="D1978" s="113"/>
      <c r="E1978" s="113"/>
      <c r="F1978" s="113"/>
      <c r="G1978" s="113"/>
      <c r="H1978" s="113"/>
      <c r="I1978" s="113"/>
      <c r="J1978" s="113"/>
      <c r="K1978" s="113"/>
      <c r="L1978" s="113"/>
      <c r="M1978" s="113"/>
      <c r="Q1978" s="113"/>
      <c r="R1978" s="113"/>
      <c r="S1978" s="113"/>
      <c r="T1978" s="113"/>
      <c r="U1978" s="113"/>
      <c r="V1978" s="113"/>
      <c r="W1978" s="113"/>
      <c r="X1978" s="113"/>
      <c r="Y1978" s="113"/>
      <c r="Z1978" s="113"/>
      <c r="AD1978" s="113"/>
      <c r="AE1978" s="113"/>
      <c r="AF1978" s="113"/>
      <c r="AG1978" s="113"/>
      <c r="AH1978" s="113"/>
      <c r="AI1978" s="113"/>
      <c r="AJ1978" s="113"/>
      <c r="AK1978" s="113"/>
      <c r="AL1978" s="113"/>
      <c r="AM1978" s="113"/>
      <c r="AQ1978" s="113"/>
      <c r="AS1978" s="113"/>
      <c r="AT1978" s="113"/>
      <c r="AU1978" s="113"/>
      <c r="AV1978" s="113"/>
    </row>
    <row r="1979" spans="4:48">
      <c r="D1979" s="113"/>
      <c r="E1979" s="113"/>
      <c r="F1979" s="113"/>
      <c r="G1979" s="113"/>
      <c r="H1979" s="113"/>
      <c r="I1979" s="113"/>
      <c r="J1979" s="113"/>
      <c r="K1979" s="113"/>
      <c r="L1979" s="113"/>
      <c r="M1979" s="113"/>
      <c r="Q1979" s="113"/>
      <c r="R1979" s="113"/>
      <c r="S1979" s="113"/>
      <c r="T1979" s="113"/>
      <c r="U1979" s="113"/>
      <c r="V1979" s="113"/>
      <c r="W1979" s="113"/>
      <c r="X1979" s="113"/>
      <c r="Y1979" s="113"/>
      <c r="Z1979" s="113"/>
      <c r="AD1979" s="113"/>
      <c r="AE1979" s="113"/>
      <c r="AF1979" s="113"/>
      <c r="AG1979" s="113"/>
      <c r="AH1979" s="113"/>
      <c r="AI1979" s="113"/>
      <c r="AJ1979" s="113"/>
      <c r="AK1979" s="113"/>
      <c r="AL1979" s="113"/>
      <c r="AM1979" s="113"/>
      <c r="AQ1979" s="113"/>
      <c r="AS1979" s="113"/>
      <c r="AT1979" s="113"/>
      <c r="AU1979" s="113"/>
      <c r="AV1979" s="113"/>
    </row>
    <row r="1980" spans="4:48">
      <c r="D1980" s="113"/>
      <c r="E1980" s="113"/>
      <c r="F1980" s="113"/>
      <c r="G1980" s="113"/>
      <c r="H1980" s="113"/>
      <c r="I1980" s="113"/>
      <c r="J1980" s="113"/>
      <c r="K1980" s="113"/>
      <c r="L1980" s="113"/>
      <c r="M1980" s="113"/>
      <c r="Q1980" s="113"/>
      <c r="R1980" s="113"/>
      <c r="S1980" s="113"/>
      <c r="T1980" s="113"/>
      <c r="U1980" s="113"/>
      <c r="V1980" s="113"/>
      <c r="W1980" s="113"/>
      <c r="X1980" s="113"/>
      <c r="Y1980" s="113"/>
      <c r="Z1980" s="113"/>
      <c r="AD1980" s="113"/>
      <c r="AE1980" s="113"/>
      <c r="AF1980" s="113"/>
      <c r="AG1980" s="113"/>
      <c r="AH1980" s="113"/>
      <c r="AI1980" s="113"/>
      <c r="AJ1980" s="113"/>
      <c r="AK1980" s="113"/>
      <c r="AL1980" s="113"/>
      <c r="AM1980" s="113"/>
      <c r="AQ1980" s="113"/>
      <c r="AS1980" s="113"/>
      <c r="AT1980" s="113"/>
      <c r="AU1980" s="113"/>
      <c r="AV1980" s="113"/>
    </row>
    <row r="1981" spans="4:48">
      <c r="D1981" s="113"/>
      <c r="E1981" s="113"/>
      <c r="F1981" s="113"/>
      <c r="G1981" s="113"/>
      <c r="H1981" s="113"/>
      <c r="I1981" s="113"/>
      <c r="J1981" s="113"/>
      <c r="K1981" s="113"/>
      <c r="L1981" s="113"/>
      <c r="M1981" s="113"/>
      <c r="Q1981" s="113"/>
      <c r="R1981" s="113"/>
      <c r="S1981" s="113"/>
      <c r="T1981" s="113"/>
      <c r="U1981" s="113"/>
      <c r="V1981" s="113"/>
      <c r="W1981" s="113"/>
      <c r="X1981" s="113"/>
      <c r="Y1981" s="113"/>
      <c r="Z1981" s="113"/>
      <c r="AD1981" s="113"/>
      <c r="AE1981" s="113"/>
      <c r="AF1981" s="113"/>
      <c r="AG1981" s="113"/>
      <c r="AH1981" s="113"/>
      <c r="AI1981" s="113"/>
      <c r="AJ1981" s="113"/>
      <c r="AK1981" s="113"/>
      <c r="AL1981" s="113"/>
      <c r="AM1981" s="113"/>
      <c r="AQ1981" s="113"/>
      <c r="AS1981" s="113"/>
      <c r="AT1981" s="113"/>
      <c r="AU1981" s="113"/>
      <c r="AV1981" s="113"/>
    </row>
    <row r="1982" spans="4:48">
      <c r="D1982" s="113"/>
      <c r="E1982" s="113"/>
      <c r="F1982" s="113"/>
      <c r="G1982" s="113"/>
      <c r="H1982" s="113"/>
      <c r="I1982" s="113"/>
      <c r="J1982" s="113"/>
      <c r="K1982" s="113"/>
      <c r="L1982" s="113"/>
      <c r="M1982" s="113"/>
      <c r="Q1982" s="113"/>
      <c r="R1982" s="113"/>
      <c r="S1982" s="113"/>
      <c r="T1982" s="113"/>
      <c r="U1982" s="113"/>
      <c r="V1982" s="113"/>
      <c r="W1982" s="113"/>
      <c r="X1982" s="113"/>
      <c r="Y1982" s="113"/>
      <c r="Z1982" s="113"/>
      <c r="AD1982" s="113"/>
      <c r="AE1982" s="113"/>
      <c r="AF1982" s="113"/>
      <c r="AG1982" s="113"/>
      <c r="AH1982" s="113"/>
      <c r="AI1982" s="113"/>
      <c r="AJ1982" s="113"/>
      <c r="AK1982" s="113"/>
      <c r="AL1982" s="113"/>
      <c r="AM1982" s="113"/>
      <c r="AQ1982" s="113"/>
      <c r="AS1982" s="113"/>
      <c r="AT1982" s="113"/>
      <c r="AU1982" s="113"/>
      <c r="AV1982" s="113"/>
    </row>
    <row r="1983" spans="4:48">
      <c r="D1983" s="113"/>
      <c r="E1983" s="113"/>
      <c r="F1983" s="113"/>
      <c r="G1983" s="113"/>
      <c r="H1983" s="113"/>
      <c r="I1983" s="113"/>
      <c r="J1983" s="113"/>
      <c r="K1983" s="113"/>
      <c r="L1983" s="113"/>
      <c r="M1983" s="113"/>
      <c r="Q1983" s="113"/>
      <c r="R1983" s="113"/>
      <c r="S1983" s="113"/>
      <c r="T1983" s="113"/>
      <c r="U1983" s="113"/>
      <c r="V1983" s="113"/>
      <c r="W1983" s="113"/>
      <c r="X1983" s="113"/>
      <c r="Y1983" s="113"/>
      <c r="Z1983" s="113"/>
      <c r="AD1983" s="113"/>
      <c r="AE1983" s="113"/>
      <c r="AF1983" s="113"/>
      <c r="AG1983" s="113"/>
      <c r="AH1983" s="113"/>
      <c r="AI1983" s="113"/>
      <c r="AJ1983" s="113"/>
      <c r="AK1983" s="113"/>
      <c r="AL1983" s="113"/>
      <c r="AM1983" s="113"/>
      <c r="AQ1983" s="113"/>
      <c r="AS1983" s="113"/>
      <c r="AT1983" s="113"/>
      <c r="AU1983" s="113"/>
      <c r="AV1983" s="113"/>
    </row>
    <row r="1984" spans="4:48">
      <c r="D1984" s="113"/>
      <c r="E1984" s="113"/>
      <c r="F1984" s="113"/>
      <c r="G1984" s="113"/>
      <c r="H1984" s="113"/>
      <c r="I1984" s="113"/>
      <c r="J1984" s="113"/>
      <c r="K1984" s="113"/>
      <c r="L1984" s="113"/>
      <c r="M1984" s="113"/>
      <c r="Q1984" s="113"/>
      <c r="R1984" s="113"/>
      <c r="S1984" s="113"/>
      <c r="T1984" s="113"/>
      <c r="U1984" s="113"/>
      <c r="V1984" s="113"/>
      <c r="W1984" s="113"/>
      <c r="X1984" s="113"/>
      <c r="Y1984" s="113"/>
      <c r="Z1984" s="113"/>
      <c r="AD1984" s="113"/>
      <c r="AE1984" s="113"/>
      <c r="AF1984" s="113"/>
      <c r="AG1984" s="113"/>
      <c r="AH1984" s="113"/>
      <c r="AI1984" s="113"/>
      <c r="AJ1984" s="113"/>
      <c r="AK1984" s="113"/>
      <c r="AL1984" s="113"/>
      <c r="AM1984" s="113"/>
      <c r="AQ1984" s="113"/>
      <c r="AS1984" s="113"/>
      <c r="AT1984" s="113"/>
      <c r="AU1984" s="113"/>
      <c r="AV1984" s="113"/>
    </row>
    <row r="1985" spans="4:48">
      <c r="D1985" s="113"/>
      <c r="E1985" s="113"/>
      <c r="F1985" s="113"/>
      <c r="G1985" s="113"/>
      <c r="H1985" s="113"/>
      <c r="I1985" s="113"/>
      <c r="J1985" s="113"/>
      <c r="K1985" s="113"/>
      <c r="L1985" s="113"/>
      <c r="M1985" s="113"/>
      <c r="Q1985" s="113"/>
      <c r="R1985" s="113"/>
      <c r="S1985" s="113"/>
      <c r="T1985" s="113"/>
      <c r="U1985" s="113"/>
      <c r="V1985" s="113"/>
      <c r="W1985" s="113"/>
      <c r="X1985" s="113"/>
      <c r="Y1985" s="113"/>
      <c r="Z1985" s="113"/>
      <c r="AD1985" s="113"/>
      <c r="AE1985" s="113"/>
      <c r="AF1985" s="113"/>
      <c r="AG1985" s="113"/>
      <c r="AH1985" s="113"/>
      <c r="AI1985" s="113"/>
      <c r="AJ1985" s="113"/>
      <c r="AK1985" s="113"/>
      <c r="AL1985" s="113"/>
      <c r="AM1985" s="113"/>
      <c r="AQ1985" s="113"/>
      <c r="AS1985" s="113"/>
      <c r="AT1985" s="113"/>
      <c r="AU1985" s="113"/>
      <c r="AV1985" s="113"/>
    </row>
    <row r="1986" spans="4:48">
      <c r="D1986" s="113"/>
      <c r="E1986" s="113"/>
      <c r="F1986" s="113"/>
      <c r="G1986" s="113"/>
      <c r="H1986" s="113"/>
      <c r="I1986" s="113"/>
      <c r="J1986" s="113"/>
      <c r="K1986" s="113"/>
      <c r="L1986" s="113"/>
      <c r="M1986" s="113"/>
      <c r="Q1986" s="113"/>
      <c r="R1986" s="113"/>
      <c r="S1986" s="113"/>
      <c r="T1986" s="113"/>
      <c r="U1986" s="113"/>
      <c r="V1986" s="113"/>
      <c r="W1986" s="113"/>
      <c r="X1986" s="113"/>
      <c r="Y1986" s="113"/>
      <c r="Z1986" s="113"/>
      <c r="AD1986" s="113"/>
      <c r="AE1986" s="113"/>
      <c r="AF1986" s="113"/>
      <c r="AG1986" s="113"/>
      <c r="AH1986" s="113"/>
      <c r="AI1986" s="113"/>
      <c r="AJ1986" s="113"/>
      <c r="AK1986" s="113"/>
      <c r="AL1986" s="113"/>
      <c r="AM1986" s="113"/>
      <c r="AQ1986" s="113"/>
      <c r="AS1986" s="113"/>
      <c r="AT1986" s="113"/>
      <c r="AU1986" s="113"/>
      <c r="AV1986" s="113"/>
    </row>
    <row r="1987" spans="4:48">
      <c r="D1987" s="113"/>
      <c r="E1987" s="113"/>
      <c r="F1987" s="113"/>
      <c r="G1987" s="113"/>
      <c r="H1987" s="113"/>
      <c r="I1987" s="113"/>
      <c r="J1987" s="113"/>
      <c r="K1987" s="113"/>
      <c r="L1987" s="113"/>
      <c r="M1987" s="113"/>
      <c r="Q1987" s="113"/>
      <c r="R1987" s="113"/>
      <c r="S1987" s="113"/>
      <c r="T1987" s="113"/>
      <c r="U1987" s="113"/>
      <c r="V1987" s="113"/>
      <c r="W1987" s="113"/>
      <c r="X1987" s="113"/>
      <c r="Y1987" s="113"/>
      <c r="Z1987" s="113"/>
      <c r="AD1987" s="113"/>
      <c r="AE1987" s="113"/>
      <c r="AF1987" s="113"/>
      <c r="AG1987" s="113"/>
      <c r="AH1987" s="113"/>
      <c r="AI1987" s="113"/>
      <c r="AJ1987" s="113"/>
      <c r="AK1987" s="113"/>
      <c r="AL1987" s="113"/>
      <c r="AM1987" s="113"/>
      <c r="AQ1987" s="113"/>
      <c r="AS1987" s="113"/>
      <c r="AT1987" s="113"/>
      <c r="AU1987" s="113"/>
      <c r="AV1987" s="113"/>
    </row>
    <row r="1988" spans="4:48">
      <c r="D1988" s="113"/>
      <c r="E1988" s="113"/>
      <c r="F1988" s="113"/>
      <c r="G1988" s="113"/>
      <c r="H1988" s="113"/>
      <c r="I1988" s="113"/>
      <c r="J1988" s="113"/>
      <c r="K1988" s="113"/>
      <c r="L1988" s="113"/>
      <c r="M1988" s="113"/>
      <c r="Q1988" s="113"/>
      <c r="R1988" s="113"/>
      <c r="S1988" s="113"/>
      <c r="T1988" s="113"/>
      <c r="U1988" s="113"/>
      <c r="V1988" s="113"/>
      <c r="W1988" s="113"/>
      <c r="X1988" s="113"/>
      <c r="Y1988" s="113"/>
      <c r="Z1988" s="113"/>
      <c r="AD1988" s="113"/>
      <c r="AE1988" s="113"/>
      <c r="AF1988" s="113"/>
      <c r="AG1988" s="113"/>
      <c r="AH1988" s="113"/>
      <c r="AI1988" s="113"/>
      <c r="AJ1988" s="113"/>
      <c r="AK1988" s="113"/>
      <c r="AL1988" s="113"/>
      <c r="AM1988" s="113"/>
      <c r="AQ1988" s="113"/>
      <c r="AS1988" s="113"/>
      <c r="AT1988" s="113"/>
      <c r="AU1988" s="113"/>
      <c r="AV1988" s="113"/>
    </row>
    <row r="1989" spans="4:48">
      <c r="D1989" s="113"/>
      <c r="E1989" s="113"/>
      <c r="F1989" s="113"/>
      <c r="G1989" s="113"/>
      <c r="H1989" s="113"/>
      <c r="I1989" s="113"/>
      <c r="J1989" s="113"/>
      <c r="K1989" s="113"/>
      <c r="L1989" s="113"/>
      <c r="M1989" s="113"/>
      <c r="Q1989" s="113"/>
      <c r="R1989" s="113"/>
      <c r="S1989" s="113"/>
      <c r="T1989" s="113"/>
      <c r="U1989" s="113"/>
      <c r="V1989" s="113"/>
      <c r="W1989" s="113"/>
      <c r="X1989" s="113"/>
      <c r="Y1989" s="113"/>
      <c r="Z1989" s="113"/>
      <c r="AD1989" s="113"/>
      <c r="AE1989" s="113"/>
      <c r="AF1989" s="113"/>
      <c r="AG1989" s="113"/>
      <c r="AH1989" s="113"/>
      <c r="AI1989" s="113"/>
      <c r="AJ1989" s="113"/>
      <c r="AK1989" s="113"/>
      <c r="AL1989" s="113"/>
      <c r="AM1989" s="113"/>
      <c r="AQ1989" s="113"/>
      <c r="AS1989" s="113"/>
      <c r="AT1989" s="113"/>
      <c r="AU1989" s="113"/>
      <c r="AV1989" s="113"/>
    </row>
    <row r="1990" spans="4:48">
      <c r="D1990" s="113"/>
      <c r="E1990" s="113"/>
      <c r="F1990" s="113"/>
      <c r="G1990" s="113"/>
      <c r="H1990" s="113"/>
      <c r="I1990" s="113"/>
      <c r="J1990" s="113"/>
      <c r="K1990" s="113"/>
      <c r="L1990" s="113"/>
      <c r="M1990" s="113"/>
      <c r="Q1990" s="113"/>
      <c r="R1990" s="113"/>
      <c r="S1990" s="113"/>
      <c r="T1990" s="113"/>
      <c r="U1990" s="113"/>
      <c r="V1990" s="113"/>
      <c r="W1990" s="113"/>
      <c r="X1990" s="113"/>
      <c r="Y1990" s="113"/>
      <c r="Z1990" s="113"/>
      <c r="AD1990" s="113"/>
      <c r="AE1990" s="113"/>
      <c r="AF1990" s="113"/>
      <c r="AG1990" s="113"/>
      <c r="AH1990" s="113"/>
      <c r="AI1990" s="113"/>
      <c r="AJ1990" s="113"/>
      <c r="AK1990" s="113"/>
      <c r="AL1990" s="113"/>
      <c r="AM1990" s="113"/>
      <c r="AQ1990" s="113"/>
      <c r="AS1990" s="113"/>
      <c r="AT1990" s="113"/>
      <c r="AU1990" s="113"/>
      <c r="AV1990" s="113"/>
    </row>
    <row r="1991" spans="4:48">
      <c r="D1991" s="113"/>
      <c r="E1991" s="113"/>
      <c r="F1991" s="113"/>
      <c r="G1991" s="113"/>
      <c r="H1991" s="113"/>
      <c r="I1991" s="113"/>
      <c r="J1991" s="113"/>
      <c r="K1991" s="113"/>
      <c r="L1991" s="113"/>
      <c r="M1991" s="113"/>
      <c r="Q1991" s="113"/>
      <c r="R1991" s="113"/>
      <c r="S1991" s="113"/>
      <c r="T1991" s="113"/>
      <c r="U1991" s="113"/>
      <c r="V1991" s="113"/>
      <c r="W1991" s="113"/>
      <c r="X1991" s="113"/>
      <c r="Y1991" s="113"/>
      <c r="Z1991" s="113"/>
      <c r="AD1991" s="113"/>
      <c r="AE1991" s="113"/>
      <c r="AF1991" s="113"/>
      <c r="AG1991" s="113"/>
      <c r="AH1991" s="113"/>
      <c r="AI1991" s="113"/>
      <c r="AJ1991" s="113"/>
      <c r="AK1991" s="113"/>
      <c r="AL1991" s="113"/>
      <c r="AM1991" s="113"/>
      <c r="AQ1991" s="113"/>
      <c r="AS1991" s="113"/>
      <c r="AT1991" s="113"/>
      <c r="AU1991" s="113"/>
      <c r="AV1991" s="113"/>
    </row>
    <row r="1992" spans="4:48">
      <c r="D1992" s="113"/>
      <c r="E1992" s="113"/>
      <c r="F1992" s="113"/>
      <c r="G1992" s="113"/>
      <c r="H1992" s="113"/>
      <c r="I1992" s="113"/>
      <c r="J1992" s="113"/>
      <c r="K1992" s="113"/>
      <c r="L1992" s="113"/>
      <c r="M1992" s="113"/>
      <c r="Q1992" s="113"/>
      <c r="R1992" s="113"/>
      <c r="S1992" s="113"/>
      <c r="T1992" s="113"/>
      <c r="U1992" s="113"/>
      <c r="V1992" s="113"/>
      <c r="W1992" s="113"/>
      <c r="X1992" s="113"/>
      <c r="Y1992" s="113"/>
      <c r="Z1992" s="113"/>
      <c r="AD1992" s="113"/>
      <c r="AE1992" s="113"/>
      <c r="AF1992" s="113"/>
      <c r="AG1992" s="113"/>
      <c r="AH1992" s="113"/>
      <c r="AI1992" s="113"/>
      <c r="AJ1992" s="113"/>
      <c r="AK1992" s="113"/>
      <c r="AL1992" s="113"/>
      <c r="AM1992" s="113"/>
      <c r="AQ1992" s="113"/>
      <c r="AS1992" s="113"/>
      <c r="AT1992" s="113"/>
      <c r="AU1992" s="113"/>
      <c r="AV1992" s="113"/>
    </row>
    <row r="1993" spans="4:48">
      <c r="D1993" s="113"/>
      <c r="E1993" s="113"/>
      <c r="F1993" s="113"/>
      <c r="G1993" s="113"/>
      <c r="H1993" s="113"/>
      <c r="I1993" s="113"/>
      <c r="J1993" s="113"/>
      <c r="K1993" s="113"/>
      <c r="L1993" s="113"/>
      <c r="M1993" s="113"/>
      <c r="Q1993" s="113"/>
      <c r="R1993" s="113"/>
      <c r="S1993" s="113"/>
      <c r="T1993" s="113"/>
      <c r="U1993" s="113"/>
      <c r="V1993" s="113"/>
      <c r="W1993" s="113"/>
      <c r="X1993" s="113"/>
      <c r="Y1993" s="113"/>
      <c r="Z1993" s="113"/>
      <c r="AD1993" s="113"/>
      <c r="AE1993" s="113"/>
      <c r="AF1993" s="113"/>
      <c r="AG1993" s="113"/>
      <c r="AH1993" s="113"/>
      <c r="AI1993" s="113"/>
      <c r="AJ1993" s="113"/>
      <c r="AK1993" s="113"/>
      <c r="AL1993" s="113"/>
      <c r="AM1993" s="113"/>
      <c r="AQ1993" s="113"/>
      <c r="AS1993" s="113"/>
      <c r="AT1993" s="113"/>
      <c r="AU1993" s="113"/>
      <c r="AV1993" s="113"/>
    </row>
    <row r="1994" spans="4:48">
      <c r="D1994" s="113"/>
      <c r="E1994" s="113"/>
      <c r="F1994" s="113"/>
      <c r="G1994" s="113"/>
      <c r="H1994" s="113"/>
      <c r="I1994" s="113"/>
      <c r="J1994" s="113"/>
      <c r="K1994" s="113"/>
      <c r="L1994" s="113"/>
      <c r="M1994" s="113"/>
      <c r="Q1994" s="113"/>
      <c r="R1994" s="113"/>
      <c r="S1994" s="113"/>
      <c r="T1994" s="113"/>
      <c r="U1994" s="113"/>
      <c r="V1994" s="113"/>
      <c r="W1994" s="113"/>
      <c r="X1994" s="113"/>
      <c r="Y1994" s="113"/>
      <c r="Z1994" s="113"/>
      <c r="AD1994" s="113"/>
      <c r="AE1994" s="113"/>
      <c r="AF1994" s="113"/>
      <c r="AG1994" s="113"/>
      <c r="AH1994" s="113"/>
      <c r="AI1994" s="113"/>
      <c r="AJ1994" s="113"/>
      <c r="AK1994" s="113"/>
      <c r="AL1994" s="113"/>
      <c r="AM1994" s="113"/>
      <c r="AQ1994" s="113"/>
      <c r="AS1994" s="113"/>
      <c r="AT1994" s="113"/>
      <c r="AU1994" s="113"/>
      <c r="AV1994" s="113"/>
    </row>
    <row r="1995" spans="4:48">
      <c r="D1995" s="113"/>
      <c r="E1995" s="113"/>
      <c r="F1995" s="113"/>
      <c r="G1995" s="113"/>
      <c r="H1995" s="113"/>
      <c r="I1995" s="113"/>
      <c r="J1995" s="113"/>
      <c r="K1995" s="113"/>
      <c r="L1995" s="113"/>
      <c r="M1995" s="113"/>
      <c r="Q1995" s="113"/>
      <c r="R1995" s="113"/>
      <c r="S1995" s="113"/>
      <c r="T1995" s="113"/>
      <c r="U1995" s="113"/>
      <c r="V1995" s="113"/>
      <c r="W1995" s="113"/>
      <c r="X1995" s="113"/>
      <c r="Y1995" s="113"/>
      <c r="Z1995" s="113"/>
      <c r="AD1995" s="113"/>
      <c r="AE1995" s="113"/>
      <c r="AF1995" s="113"/>
      <c r="AG1995" s="113"/>
      <c r="AH1995" s="113"/>
      <c r="AI1995" s="113"/>
      <c r="AJ1995" s="113"/>
      <c r="AK1995" s="113"/>
      <c r="AL1995" s="113"/>
      <c r="AM1995" s="113"/>
      <c r="AQ1995" s="113"/>
      <c r="AS1995" s="113"/>
      <c r="AT1995" s="113"/>
      <c r="AU1995" s="113"/>
      <c r="AV1995" s="113"/>
    </row>
    <row r="1996" spans="4:48">
      <c r="D1996" s="113"/>
      <c r="E1996" s="113"/>
      <c r="F1996" s="113"/>
      <c r="G1996" s="113"/>
      <c r="H1996" s="113"/>
      <c r="I1996" s="113"/>
      <c r="J1996" s="113"/>
      <c r="K1996" s="113"/>
      <c r="L1996" s="113"/>
      <c r="M1996" s="113"/>
      <c r="Q1996" s="113"/>
      <c r="R1996" s="113"/>
      <c r="S1996" s="113"/>
      <c r="T1996" s="113"/>
      <c r="U1996" s="113"/>
      <c r="V1996" s="113"/>
      <c r="W1996" s="113"/>
      <c r="X1996" s="113"/>
      <c r="Y1996" s="113"/>
      <c r="Z1996" s="113"/>
      <c r="AD1996" s="113"/>
      <c r="AE1996" s="113"/>
      <c r="AF1996" s="113"/>
      <c r="AG1996" s="113"/>
      <c r="AH1996" s="113"/>
      <c r="AI1996" s="113"/>
      <c r="AJ1996" s="113"/>
      <c r="AK1996" s="113"/>
      <c r="AL1996" s="113"/>
      <c r="AM1996" s="113"/>
      <c r="AQ1996" s="113"/>
      <c r="AS1996" s="113"/>
      <c r="AT1996" s="113"/>
      <c r="AU1996" s="113"/>
      <c r="AV1996" s="113"/>
    </row>
    <row r="1997" spans="4:48">
      <c r="D1997" s="113"/>
      <c r="E1997" s="113"/>
      <c r="F1997" s="113"/>
      <c r="G1997" s="113"/>
      <c r="H1997" s="113"/>
      <c r="I1997" s="113"/>
      <c r="J1997" s="113"/>
      <c r="K1997" s="113"/>
      <c r="L1997" s="113"/>
      <c r="M1997" s="113"/>
      <c r="Q1997" s="113"/>
      <c r="R1997" s="113"/>
      <c r="S1997" s="113"/>
      <c r="T1997" s="113"/>
      <c r="U1997" s="113"/>
      <c r="V1997" s="113"/>
      <c r="W1997" s="113"/>
      <c r="X1997" s="113"/>
      <c r="Y1997" s="113"/>
      <c r="Z1997" s="113"/>
      <c r="AD1997" s="113"/>
      <c r="AE1997" s="113"/>
      <c r="AF1997" s="113"/>
      <c r="AG1997" s="113"/>
      <c r="AH1997" s="113"/>
      <c r="AI1997" s="113"/>
      <c r="AJ1997" s="113"/>
      <c r="AK1997" s="113"/>
      <c r="AL1997" s="113"/>
      <c r="AM1997" s="113"/>
      <c r="AQ1997" s="113"/>
      <c r="AS1997" s="113"/>
      <c r="AT1997" s="113"/>
      <c r="AU1997" s="113"/>
      <c r="AV1997" s="113"/>
    </row>
    <row r="1998" spans="4:48">
      <c r="D1998" s="113"/>
      <c r="E1998" s="113"/>
      <c r="F1998" s="113"/>
      <c r="G1998" s="113"/>
      <c r="H1998" s="113"/>
      <c r="I1998" s="113"/>
      <c r="J1998" s="113"/>
      <c r="K1998" s="113"/>
      <c r="L1998" s="113"/>
      <c r="M1998" s="113"/>
      <c r="Q1998" s="113"/>
      <c r="R1998" s="113"/>
      <c r="S1998" s="113"/>
      <c r="T1998" s="113"/>
      <c r="U1998" s="113"/>
      <c r="V1998" s="113"/>
      <c r="W1998" s="113"/>
      <c r="X1998" s="113"/>
      <c r="Y1998" s="113"/>
      <c r="Z1998" s="113"/>
      <c r="AD1998" s="113"/>
      <c r="AE1998" s="113"/>
      <c r="AF1998" s="113"/>
      <c r="AG1998" s="113"/>
      <c r="AH1998" s="113"/>
      <c r="AI1998" s="113"/>
      <c r="AJ1998" s="113"/>
      <c r="AK1998" s="113"/>
      <c r="AL1998" s="113"/>
      <c r="AM1998" s="113"/>
      <c r="AQ1998" s="113"/>
      <c r="AS1998" s="113"/>
      <c r="AT1998" s="113"/>
      <c r="AU1998" s="113"/>
      <c r="AV1998" s="113"/>
    </row>
    <row r="1999" spans="4:48">
      <c r="D1999" s="113"/>
      <c r="E1999" s="113"/>
      <c r="F1999" s="113"/>
      <c r="G1999" s="113"/>
      <c r="H1999" s="113"/>
      <c r="I1999" s="113"/>
      <c r="J1999" s="113"/>
      <c r="K1999" s="113"/>
      <c r="L1999" s="113"/>
      <c r="M1999" s="113"/>
      <c r="Q1999" s="113"/>
      <c r="R1999" s="113"/>
      <c r="S1999" s="113"/>
      <c r="T1999" s="113"/>
      <c r="U1999" s="113"/>
      <c r="V1999" s="113"/>
      <c r="W1999" s="113"/>
      <c r="X1999" s="113"/>
      <c r="Y1999" s="113"/>
      <c r="Z1999" s="113"/>
      <c r="AD1999" s="113"/>
      <c r="AE1999" s="113"/>
      <c r="AF1999" s="113"/>
      <c r="AG1999" s="113"/>
      <c r="AH1999" s="113"/>
      <c r="AI1999" s="113"/>
      <c r="AJ1999" s="113"/>
      <c r="AK1999" s="113"/>
      <c r="AL1999" s="113"/>
      <c r="AM1999" s="113"/>
      <c r="AQ1999" s="113"/>
      <c r="AS1999" s="113"/>
      <c r="AT1999" s="113"/>
      <c r="AU1999" s="113"/>
      <c r="AV1999" s="113"/>
    </row>
    <row r="2000" spans="4:48">
      <c r="D2000" s="113"/>
      <c r="E2000" s="113"/>
      <c r="F2000" s="113"/>
      <c r="G2000" s="113"/>
      <c r="H2000" s="113"/>
      <c r="I2000" s="113"/>
      <c r="J2000" s="113"/>
      <c r="K2000" s="113"/>
      <c r="L2000" s="113"/>
      <c r="M2000" s="113"/>
      <c r="Q2000" s="113"/>
      <c r="R2000" s="113"/>
      <c r="S2000" s="113"/>
      <c r="T2000" s="113"/>
      <c r="U2000" s="113"/>
      <c r="V2000" s="113"/>
      <c r="W2000" s="113"/>
      <c r="X2000" s="113"/>
      <c r="Y2000" s="113"/>
      <c r="Z2000" s="113"/>
      <c r="AD2000" s="113"/>
      <c r="AE2000" s="113"/>
      <c r="AF2000" s="113"/>
      <c r="AG2000" s="113"/>
      <c r="AH2000" s="113"/>
      <c r="AI2000" s="113"/>
      <c r="AJ2000" s="113"/>
      <c r="AK2000" s="113"/>
      <c r="AL2000" s="113"/>
      <c r="AM2000" s="113"/>
      <c r="AQ2000" s="113"/>
      <c r="AS2000" s="113"/>
      <c r="AT2000" s="113"/>
      <c r="AU2000" s="113"/>
      <c r="AV2000" s="113"/>
    </row>
    <row r="2001" spans="4:48">
      <c r="D2001" s="113"/>
      <c r="E2001" s="113"/>
      <c r="F2001" s="113"/>
      <c r="G2001" s="113"/>
      <c r="H2001" s="113"/>
      <c r="I2001" s="113"/>
      <c r="J2001" s="113"/>
      <c r="K2001" s="113"/>
      <c r="L2001" s="113"/>
      <c r="M2001" s="113"/>
      <c r="Q2001" s="113"/>
      <c r="R2001" s="113"/>
      <c r="S2001" s="113"/>
      <c r="T2001" s="113"/>
      <c r="U2001" s="113"/>
      <c r="V2001" s="113"/>
      <c r="W2001" s="113"/>
      <c r="X2001" s="113"/>
      <c r="Y2001" s="113"/>
      <c r="Z2001" s="113"/>
      <c r="AD2001" s="113"/>
      <c r="AE2001" s="113"/>
      <c r="AF2001" s="113"/>
      <c r="AG2001" s="113"/>
      <c r="AH2001" s="113"/>
      <c r="AI2001" s="113"/>
      <c r="AJ2001" s="113"/>
      <c r="AK2001" s="113"/>
      <c r="AL2001" s="113"/>
      <c r="AM2001" s="113"/>
      <c r="AQ2001" s="113"/>
      <c r="AS2001" s="113"/>
      <c r="AT2001" s="113"/>
      <c r="AU2001" s="113"/>
      <c r="AV2001" s="113"/>
    </row>
    <row r="2002" spans="4:48">
      <c r="D2002" s="113"/>
      <c r="E2002" s="113"/>
      <c r="F2002" s="113"/>
      <c r="G2002" s="113"/>
      <c r="H2002" s="113"/>
      <c r="I2002" s="113"/>
      <c r="J2002" s="113"/>
      <c r="K2002" s="113"/>
      <c r="L2002" s="113"/>
      <c r="M2002" s="113"/>
      <c r="Q2002" s="113"/>
      <c r="R2002" s="113"/>
      <c r="S2002" s="113"/>
      <c r="T2002" s="113"/>
      <c r="U2002" s="113"/>
      <c r="V2002" s="113"/>
      <c r="W2002" s="113"/>
      <c r="X2002" s="113"/>
      <c r="Y2002" s="113"/>
      <c r="Z2002" s="113"/>
      <c r="AD2002" s="113"/>
      <c r="AE2002" s="113"/>
      <c r="AF2002" s="113"/>
      <c r="AG2002" s="113"/>
      <c r="AH2002" s="113"/>
      <c r="AI2002" s="113"/>
      <c r="AJ2002" s="113"/>
      <c r="AK2002" s="113"/>
      <c r="AL2002" s="113"/>
      <c r="AM2002" s="113"/>
      <c r="AQ2002" s="113"/>
      <c r="AS2002" s="113"/>
      <c r="AT2002" s="113"/>
      <c r="AU2002" s="113"/>
      <c r="AV2002" s="113"/>
    </row>
    <row r="2003" spans="4:48">
      <c r="D2003" s="113"/>
      <c r="E2003" s="113"/>
      <c r="F2003" s="113"/>
      <c r="G2003" s="113"/>
      <c r="H2003" s="113"/>
      <c r="I2003" s="113"/>
      <c r="J2003" s="113"/>
      <c r="K2003" s="113"/>
      <c r="L2003" s="113"/>
      <c r="M2003" s="113"/>
      <c r="Q2003" s="113"/>
      <c r="R2003" s="113"/>
      <c r="S2003" s="113"/>
      <c r="T2003" s="113"/>
      <c r="U2003" s="113"/>
      <c r="V2003" s="113"/>
      <c r="W2003" s="113"/>
      <c r="X2003" s="113"/>
      <c r="Y2003" s="113"/>
      <c r="Z2003" s="113"/>
      <c r="AD2003" s="113"/>
      <c r="AE2003" s="113"/>
      <c r="AF2003" s="113"/>
      <c r="AG2003" s="113"/>
      <c r="AH2003" s="113"/>
      <c r="AI2003" s="113"/>
      <c r="AJ2003" s="113"/>
      <c r="AK2003" s="113"/>
      <c r="AL2003" s="113"/>
      <c r="AM2003" s="113"/>
      <c r="AQ2003" s="113"/>
      <c r="AS2003" s="113"/>
      <c r="AT2003" s="113"/>
      <c r="AU2003" s="113"/>
      <c r="AV2003" s="113"/>
    </row>
    <row r="2004" spans="4:48">
      <c r="D2004" s="113"/>
      <c r="E2004" s="113"/>
      <c r="F2004" s="113"/>
      <c r="G2004" s="113"/>
      <c r="H2004" s="113"/>
      <c r="I2004" s="113"/>
      <c r="J2004" s="113"/>
      <c r="K2004" s="113"/>
      <c r="L2004" s="113"/>
      <c r="M2004" s="113"/>
      <c r="Q2004" s="113"/>
      <c r="R2004" s="113"/>
      <c r="S2004" s="113"/>
      <c r="T2004" s="113"/>
      <c r="U2004" s="113"/>
      <c r="V2004" s="113"/>
      <c r="W2004" s="113"/>
      <c r="X2004" s="113"/>
      <c r="Y2004" s="113"/>
      <c r="Z2004" s="113"/>
      <c r="AD2004" s="113"/>
      <c r="AE2004" s="113"/>
      <c r="AF2004" s="113"/>
      <c r="AG2004" s="113"/>
      <c r="AH2004" s="113"/>
      <c r="AI2004" s="113"/>
      <c r="AJ2004" s="113"/>
      <c r="AK2004" s="113"/>
      <c r="AL2004" s="113"/>
      <c r="AM2004" s="113"/>
      <c r="AQ2004" s="113"/>
      <c r="AS2004" s="113"/>
      <c r="AT2004" s="113"/>
      <c r="AU2004" s="113"/>
      <c r="AV2004" s="113"/>
    </row>
    <row r="2005" spans="4:48">
      <c r="D2005" s="113"/>
      <c r="E2005" s="113"/>
      <c r="F2005" s="113"/>
      <c r="G2005" s="113"/>
      <c r="H2005" s="113"/>
      <c r="I2005" s="113"/>
      <c r="J2005" s="113"/>
      <c r="K2005" s="113"/>
      <c r="L2005" s="113"/>
      <c r="M2005" s="113"/>
      <c r="Q2005" s="113"/>
      <c r="R2005" s="113"/>
      <c r="S2005" s="113"/>
      <c r="T2005" s="113"/>
      <c r="U2005" s="113"/>
      <c r="V2005" s="113"/>
      <c r="W2005" s="113"/>
      <c r="X2005" s="113"/>
      <c r="Y2005" s="113"/>
      <c r="Z2005" s="113"/>
      <c r="AD2005" s="113"/>
      <c r="AE2005" s="113"/>
      <c r="AF2005" s="113"/>
      <c r="AG2005" s="113"/>
      <c r="AH2005" s="113"/>
      <c r="AI2005" s="113"/>
      <c r="AJ2005" s="113"/>
      <c r="AK2005" s="113"/>
      <c r="AL2005" s="113"/>
      <c r="AM2005" s="113"/>
      <c r="AQ2005" s="113"/>
      <c r="AS2005" s="113"/>
      <c r="AT2005" s="113"/>
      <c r="AU2005" s="113"/>
      <c r="AV2005" s="113"/>
    </row>
    <row r="2006" spans="4:48">
      <c r="D2006" s="113"/>
      <c r="E2006" s="113"/>
      <c r="F2006" s="113"/>
      <c r="G2006" s="113"/>
      <c r="H2006" s="113"/>
      <c r="I2006" s="113"/>
      <c r="J2006" s="113"/>
      <c r="K2006" s="113"/>
      <c r="L2006" s="113"/>
      <c r="M2006" s="113"/>
      <c r="Q2006" s="113"/>
      <c r="R2006" s="113"/>
      <c r="S2006" s="113"/>
      <c r="T2006" s="113"/>
      <c r="U2006" s="113"/>
      <c r="V2006" s="113"/>
      <c r="W2006" s="113"/>
      <c r="X2006" s="113"/>
      <c r="Y2006" s="113"/>
      <c r="Z2006" s="113"/>
      <c r="AD2006" s="113"/>
      <c r="AE2006" s="113"/>
      <c r="AF2006" s="113"/>
      <c r="AG2006" s="113"/>
      <c r="AH2006" s="113"/>
      <c r="AI2006" s="113"/>
      <c r="AJ2006" s="113"/>
      <c r="AK2006" s="113"/>
      <c r="AL2006" s="113"/>
      <c r="AM2006" s="113"/>
      <c r="AQ2006" s="113"/>
      <c r="AS2006" s="113"/>
      <c r="AT2006" s="113"/>
      <c r="AU2006" s="113"/>
      <c r="AV2006" s="113"/>
    </row>
    <row r="2007" spans="4:48">
      <c r="D2007" s="113"/>
      <c r="E2007" s="113"/>
      <c r="F2007" s="113"/>
      <c r="G2007" s="113"/>
      <c r="H2007" s="113"/>
      <c r="I2007" s="113"/>
      <c r="J2007" s="113"/>
      <c r="K2007" s="113"/>
      <c r="L2007" s="113"/>
      <c r="M2007" s="113"/>
      <c r="Q2007" s="113"/>
      <c r="R2007" s="113"/>
      <c r="S2007" s="113"/>
      <c r="T2007" s="113"/>
      <c r="U2007" s="113"/>
      <c r="V2007" s="113"/>
      <c r="W2007" s="113"/>
      <c r="X2007" s="113"/>
      <c r="Y2007" s="113"/>
      <c r="Z2007" s="113"/>
      <c r="AD2007" s="113"/>
      <c r="AE2007" s="113"/>
      <c r="AF2007" s="113"/>
      <c r="AG2007" s="113"/>
      <c r="AH2007" s="113"/>
      <c r="AI2007" s="113"/>
      <c r="AJ2007" s="113"/>
      <c r="AK2007" s="113"/>
      <c r="AL2007" s="113"/>
      <c r="AM2007" s="113"/>
      <c r="AQ2007" s="113"/>
      <c r="AS2007" s="113"/>
      <c r="AT2007" s="113"/>
      <c r="AU2007" s="113"/>
      <c r="AV2007" s="113"/>
    </row>
    <row r="2008" spans="4:48">
      <c r="D2008" s="113"/>
      <c r="E2008" s="113"/>
      <c r="F2008" s="113"/>
      <c r="G2008" s="113"/>
      <c r="H2008" s="113"/>
      <c r="I2008" s="113"/>
      <c r="J2008" s="113"/>
      <c r="K2008" s="113"/>
      <c r="L2008" s="113"/>
      <c r="M2008" s="113"/>
      <c r="Q2008" s="113"/>
      <c r="R2008" s="113"/>
      <c r="S2008" s="113"/>
      <c r="T2008" s="113"/>
      <c r="U2008" s="113"/>
      <c r="V2008" s="113"/>
      <c r="W2008" s="113"/>
      <c r="X2008" s="113"/>
      <c r="Y2008" s="113"/>
      <c r="Z2008" s="113"/>
      <c r="AD2008" s="113"/>
      <c r="AE2008" s="113"/>
      <c r="AF2008" s="113"/>
      <c r="AG2008" s="113"/>
      <c r="AH2008" s="113"/>
      <c r="AI2008" s="113"/>
      <c r="AJ2008" s="113"/>
      <c r="AK2008" s="113"/>
      <c r="AL2008" s="113"/>
      <c r="AM2008" s="113"/>
      <c r="AQ2008" s="113"/>
      <c r="AS2008" s="113"/>
      <c r="AT2008" s="113"/>
      <c r="AU2008" s="113"/>
      <c r="AV2008" s="113"/>
    </row>
    <row r="2009" spans="4:48">
      <c r="D2009" s="113"/>
      <c r="E2009" s="113"/>
      <c r="F2009" s="113"/>
      <c r="G2009" s="113"/>
      <c r="H2009" s="113"/>
      <c r="I2009" s="113"/>
      <c r="J2009" s="113"/>
      <c r="K2009" s="113"/>
      <c r="L2009" s="113"/>
      <c r="M2009" s="113"/>
      <c r="Q2009" s="113"/>
      <c r="R2009" s="113"/>
      <c r="S2009" s="113"/>
      <c r="T2009" s="113"/>
      <c r="U2009" s="113"/>
      <c r="V2009" s="113"/>
      <c r="W2009" s="113"/>
      <c r="X2009" s="113"/>
      <c r="Y2009" s="113"/>
      <c r="Z2009" s="113"/>
      <c r="AD2009" s="113"/>
      <c r="AE2009" s="113"/>
      <c r="AF2009" s="113"/>
      <c r="AG2009" s="113"/>
      <c r="AH2009" s="113"/>
      <c r="AI2009" s="113"/>
      <c r="AJ2009" s="113"/>
      <c r="AK2009" s="113"/>
      <c r="AL2009" s="113"/>
      <c r="AM2009" s="113"/>
      <c r="AQ2009" s="113"/>
      <c r="AS2009" s="113"/>
      <c r="AT2009" s="113"/>
      <c r="AU2009" s="113"/>
      <c r="AV2009" s="113"/>
    </row>
    <row r="2010" spans="4:48">
      <c r="D2010" s="113"/>
      <c r="E2010" s="113"/>
      <c r="F2010" s="113"/>
      <c r="G2010" s="113"/>
      <c r="H2010" s="113"/>
      <c r="I2010" s="113"/>
      <c r="J2010" s="113"/>
      <c r="K2010" s="113"/>
      <c r="L2010" s="113"/>
      <c r="M2010" s="113"/>
      <c r="Q2010" s="113"/>
      <c r="R2010" s="113"/>
      <c r="S2010" s="113"/>
      <c r="T2010" s="113"/>
      <c r="U2010" s="113"/>
      <c r="V2010" s="113"/>
      <c r="W2010" s="113"/>
      <c r="X2010" s="113"/>
      <c r="Y2010" s="113"/>
      <c r="Z2010" s="113"/>
      <c r="AD2010" s="113"/>
      <c r="AE2010" s="113"/>
      <c r="AF2010" s="113"/>
      <c r="AG2010" s="113"/>
      <c r="AH2010" s="113"/>
      <c r="AI2010" s="113"/>
      <c r="AJ2010" s="113"/>
      <c r="AK2010" s="113"/>
      <c r="AL2010" s="113"/>
      <c r="AM2010" s="113"/>
      <c r="AQ2010" s="113"/>
      <c r="AS2010" s="113"/>
      <c r="AT2010" s="113"/>
      <c r="AU2010" s="113"/>
      <c r="AV2010" s="113"/>
    </row>
    <row r="2011" spans="4:48">
      <c r="D2011" s="113"/>
      <c r="E2011" s="113"/>
      <c r="F2011" s="113"/>
      <c r="G2011" s="113"/>
      <c r="H2011" s="113"/>
      <c r="I2011" s="113"/>
      <c r="J2011" s="113"/>
      <c r="K2011" s="113"/>
      <c r="L2011" s="113"/>
      <c r="M2011" s="113"/>
      <c r="Q2011" s="113"/>
      <c r="R2011" s="113"/>
      <c r="S2011" s="113"/>
      <c r="T2011" s="113"/>
      <c r="U2011" s="113"/>
      <c r="V2011" s="113"/>
      <c r="W2011" s="113"/>
      <c r="X2011" s="113"/>
      <c r="Y2011" s="113"/>
      <c r="Z2011" s="113"/>
      <c r="AD2011" s="113"/>
      <c r="AE2011" s="113"/>
      <c r="AF2011" s="113"/>
      <c r="AG2011" s="113"/>
      <c r="AH2011" s="113"/>
      <c r="AI2011" s="113"/>
      <c r="AJ2011" s="113"/>
      <c r="AK2011" s="113"/>
      <c r="AL2011" s="113"/>
      <c r="AM2011" s="113"/>
      <c r="AQ2011" s="113"/>
      <c r="AS2011" s="113"/>
      <c r="AT2011" s="113"/>
      <c r="AU2011" s="113"/>
      <c r="AV2011" s="113"/>
    </row>
    <row r="2012" spans="4:48">
      <c r="D2012" s="113"/>
      <c r="E2012" s="113"/>
      <c r="F2012" s="113"/>
      <c r="G2012" s="113"/>
      <c r="H2012" s="113"/>
      <c r="I2012" s="113"/>
      <c r="J2012" s="113"/>
      <c r="K2012" s="113"/>
      <c r="L2012" s="113"/>
      <c r="M2012" s="113"/>
      <c r="Q2012" s="113"/>
      <c r="R2012" s="113"/>
      <c r="S2012" s="113"/>
      <c r="T2012" s="113"/>
      <c r="U2012" s="113"/>
      <c r="V2012" s="113"/>
      <c r="W2012" s="113"/>
      <c r="X2012" s="113"/>
      <c r="Y2012" s="113"/>
      <c r="Z2012" s="113"/>
      <c r="AD2012" s="113"/>
      <c r="AE2012" s="113"/>
      <c r="AF2012" s="113"/>
      <c r="AG2012" s="113"/>
      <c r="AH2012" s="113"/>
      <c r="AI2012" s="113"/>
      <c r="AJ2012" s="113"/>
      <c r="AK2012" s="113"/>
      <c r="AL2012" s="113"/>
      <c r="AM2012" s="113"/>
      <c r="AQ2012" s="113"/>
      <c r="AS2012" s="113"/>
      <c r="AT2012" s="113"/>
      <c r="AU2012" s="113"/>
      <c r="AV2012" s="113"/>
    </row>
    <row r="2013" spans="4:48">
      <c r="D2013" s="113"/>
      <c r="E2013" s="113"/>
      <c r="F2013" s="113"/>
      <c r="G2013" s="113"/>
      <c r="H2013" s="113"/>
      <c r="I2013" s="113"/>
      <c r="J2013" s="113"/>
      <c r="K2013" s="113"/>
      <c r="L2013" s="113"/>
      <c r="M2013" s="113"/>
      <c r="Q2013" s="113"/>
      <c r="R2013" s="113"/>
      <c r="S2013" s="113"/>
      <c r="T2013" s="113"/>
      <c r="U2013" s="113"/>
      <c r="V2013" s="113"/>
      <c r="W2013" s="113"/>
      <c r="X2013" s="113"/>
      <c r="Y2013" s="113"/>
      <c r="Z2013" s="113"/>
      <c r="AD2013" s="113"/>
      <c r="AE2013" s="113"/>
      <c r="AF2013" s="113"/>
      <c r="AG2013" s="113"/>
      <c r="AH2013" s="113"/>
      <c r="AI2013" s="113"/>
      <c r="AJ2013" s="113"/>
      <c r="AK2013" s="113"/>
      <c r="AL2013" s="113"/>
      <c r="AM2013" s="113"/>
      <c r="AQ2013" s="113"/>
      <c r="AS2013" s="113"/>
      <c r="AT2013" s="113"/>
      <c r="AU2013" s="113"/>
      <c r="AV2013" s="113"/>
    </row>
    <row r="2014" spans="4:48">
      <c r="D2014" s="113"/>
      <c r="E2014" s="113"/>
      <c r="F2014" s="113"/>
      <c r="G2014" s="113"/>
      <c r="H2014" s="113"/>
      <c r="I2014" s="113"/>
      <c r="J2014" s="113"/>
      <c r="K2014" s="113"/>
      <c r="L2014" s="113"/>
      <c r="M2014" s="113"/>
      <c r="Q2014" s="113"/>
      <c r="R2014" s="113"/>
      <c r="S2014" s="113"/>
      <c r="T2014" s="113"/>
      <c r="U2014" s="113"/>
      <c r="V2014" s="113"/>
      <c r="W2014" s="113"/>
      <c r="X2014" s="113"/>
      <c r="Y2014" s="113"/>
      <c r="Z2014" s="113"/>
      <c r="AD2014" s="113"/>
      <c r="AE2014" s="113"/>
      <c r="AF2014" s="113"/>
      <c r="AG2014" s="113"/>
      <c r="AH2014" s="113"/>
      <c r="AI2014" s="113"/>
      <c r="AJ2014" s="113"/>
      <c r="AK2014" s="113"/>
      <c r="AL2014" s="113"/>
      <c r="AM2014" s="113"/>
      <c r="AQ2014" s="113"/>
      <c r="AS2014" s="113"/>
      <c r="AT2014" s="113"/>
      <c r="AU2014" s="113"/>
      <c r="AV2014" s="113"/>
    </row>
    <row r="2015" spans="4:48">
      <c r="D2015" s="113"/>
      <c r="E2015" s="113"/>
      <c r="F2015" s="113"/>
      <c r="G2015" s="113"/>
      <c r="H2015" s="113"/>
      <c r="I2015" s="113"/>
      <c r="J2015" s="113"/>
      <c r="K2015" s="113"/>
      <c r="L2015" s="113"/>
      <c r="M2015" s="113"/>
      <c r="Q2015" s="113"/>
      <c r="R2015" s="113"/>
      <c r="S2015" s="113"/>
      <c r="T2015" s="113"/>
      <c r="U2015" s="113"/>
      <c r="V2015" s="113"/>
      <c r="W2015" s="113"/>
      <c r="X2015" s="113"/>
      <c r="Y2015" s="113"/>
      <c r="Z2015" s="113"/>
      <c r="AD2015" s="113"/>
      <c r="AE2015" s="113"/>
      <c r="AF2015" s="113"/>
      <c r="AG2015" s="113"/>
      <c r="AH2015" s="113"/>
      <c r="AI2015" s="113"/>
      <c r="AJ2015" s="113"/>
      <c r="AK2015" s="113"/>
      <c r="AL2015" s="113"/>
      <c r="AM2015" s="113"/>
      <c r="AQ2015" s="113"/>
      <c r="AS2015" s="113"/>
      <c r="AT2015" s="113"/>
      <c r="AU2015" s="113"/>
      <c r="AV2015" s="113"/>
    </row>
    <row r="2016" spans="4:48">
      <c r="D2016" s="113"/>
      <c r="E2016" s="113"/>
      <c r="F2016" s="113"/>
      <c r="G2016" s="113"/>
      <c r="H2016" s="113"/>
      <c r="I2016" s="113"/>
      <c r="J2016" s="113"/>
      <c r="K2016" s="113"/>
      <c r="L2016" s="113"/>
      <c r="M2016" s="113"/>
      <c r="Q2016" s="113"/>
      <c r="R2016" s="113"/>
      <c r="S2016" s="113"/>
      <c r="T2016" s="113"/>
      <c r="U2016" s="113"/>
      <c r="V2016" s="113"/>
      <c r="W2016" s="113"/>
      <c r="X2016" s="113"/>
      <c r="Y2016" s="113"/>
      <c r="Z2016" s="113"/>
      <c r="AD2016" s="113"/>
      <c r="AE2016" s="113"/>
      <c r="AF2016" s="113"/>
      <c r="AG2016" s="113"/>
      <c r="AH2016" s="113"/>
      <c r="AI2016" s="113"/>
      <c r="AJ2016" s="113"/>
      <c r="AK2016" s="113"/>
      <c r="AL2016" s="113"/>
      <c r="AM2016" s="113"/>
      <c r="AQ2016" s="113"/>
      <c r="AS2016" s="113"/>
      <c r="AT2016" s="113"/>
      <c r="AU2016" s="113"/>
      <c r="AV2016" s="113"/>
    </row>
    <row r="2017" spans="4:48">
      <c r="D2017" s="113"/>
      <c r="E2017" s="113"/>
      <c r="F2017" s="113"/>
      <c r="G2017" s="113"/>
      <c r="H2017" s="113"/>
      <c r="I2017" s="113"/>
      <c r="J2017" s="113"/>
      <c r="K2017" s="113"/>
      <c r="L2017" s="113"/>
      <c r="M2017" s="113"/>
      <c r="Q2017" s="113"/>
      <c r="R2017" s="113"/>
      <c r="S2017" s="113"/>
      <c r="T2017" s="113"/>
      <c r="U2017" s="113"/>
      <c r="V2017" s="113"/>
      <c r="W2017" s="113"/>
      <c r="X2017" s="113"/>
      <c r="Y2017" s="113"/>
      <c r="Z2017" s="113"/>
      <c r="AD2017" s="113"/>
      <c r="AE2017" s="113"/>
      <c r="AF2017" s="113"/>
      <c r="AG2017" s="113"/>
      <c r="AH2017" s="113"/>
      <c r="AI2017" s="113"/>
      <c r="AJ2017" s="113"/>
      <c r="AK2017" s="113"/>
      <c r="AL2017" s="113"/>
      <c r="AM2017" s="113"/>
      <c r="AQ2017" s="113"/>
      <c r="AS2017" s="113"/>
      <c r="AT2017" s="113"/>
      <c r="AU2017" s="113"/>
      <c r="AV2017" s="113"/>
    </row>
    <row r="2018" spans="4:48">
      <c r="D2018" s="113"/>
      <c r="E2018" s="113"/>
      <c r="F2018" s="113"/>
      <c r="G2018" s="113"/>
      <c r="H2018" s="113"/>
      <c r="I2018" s="113"/>
      <c r="J2018" s="113"/>
      <c r="K2018" s="113"/>
      <c r="L2018" s="113"/>
      <c r="M2018" s="113"/>
      <c r="Q2018" s="113"/>
      <c r="R2018" s="113"/>
      <c r="S2018" s="113"/>
      <c r="T2018" s="113"/>
      <c r="U2018" s="113"/>
      <c r="V2018" s="113"/>
      <c r="W2018" s="113"/>
      <c r="X2018" s="113"/>
      <c r="Y2018" s="113"/>
      <c r="Z2018" s="113"/>
      <c r="AD2018" s="113"/>
      <c r="AE2018" s="113"/>
      <c r="AF2018" s="113"/>
      <c r="AG2018" s="113"/>
      <c r="AH2018" s="113"/>
      <c r="AI2018" s="113"/>
      <c r="AJ2018" s="113"/>
      <c r="AK2018" s="113"/>
      <c r="AL2018" s="113"/>
      <c r="AM2018" s="113"/>
      <c r="AQ2018" s="113"/>
      <c r="AS2018" s="113"/>
      <c r="AT2018" s="113"/>
      <c r="AU2018" s="113"/>
      <c r="AV2018" s="113"/>
    </row>
    <row r="2019" spans="4:48">
      <c r="D2019" s="113"/>
      <c r="E2019" s="113"/>
      <c r="F2019" s="113"/>
      <c r="G2019" s="113"/>
      <c r="H2019" s="113"/>
      <c r="I2019" s="113"/>
      <c r="J2019" s="113"/>
      <c r="K2019" s="113"/>
      <c r="L2019" s="113"/>
      <c r="M2019" s="113"/>
      <c r="Q2019" s="113"/>
      <c r="R2019" s="113"/>
      <c r="S2019" s="113"/>
      <c r="T2019" s="113"/>
      <c r="U2019" s="113"/>
      <c r="V2019" s="113"/>
      <c r="W2019" s="113"/>
      <c r="X2019" s="113"/>
      <c r="Y2019" s="113"/>
      <c r="Z2019" s="113"/>
      <c r="AD2019" s="113"/>
      <c r="AE2019" s="113"/>
      <c r="AF2019" s="113"/>
      <c r="AG2019" s="113"/>
      <c r="AH2019" s="113"/>
      <c r="AI2019" s="113"/>
      <c r="AJ2019" s="113"/>
      <c r="AK2019" s="113"/>
      <c r="AL2019" s="113"/>
      <c r="AM2019" s="113"/>
      <c r="AQ2019" s="113"/>
      <c r="AS2019" s="113"/>
      <c r="AT2019" s="113"/>
      <c r="AU2019" s="113"/>
      <c r="AV2019" s="113"/>
    </row>
    <row r="2020" spans="4:48">
      <c r="D2020" s="113"/>
      <c r="E2020" s="113"/>
      <c r="F2020" s="113"/>
      <c r="G2020" s="113"/>
      <c r="H2020" s="113"/>
      <c r="I2020" s="113"/>
      <c r="J2020" s="113"/>
      <c r="K2020" s="113"/>
      <c r="L2020" s="113"/>
      <c r="M2020" s="113"/>
      <c r="Q2020" s="113"/>
      <c r="R2020" s="113"/>
      <c r="S2020" s="113"/>
      <c r="T2020" s="113"/>
      <c r="U2020" s="113"/>
      <c r="V2020" s="113"/>
      <c r="W2020" s="113"/>
      <c r="X2020" s="113"/>
      <c r="Y2020" s="113"/>
      <c r="Z2020" s="113"/>
      <c r="AD2020" s="113"/>
      <c r="AE2020" s="113"/>
      <c r="AF2020" s="113"/>
      <c r="AG2020" s="113"/>
      <c r="AH2020" s="113"/>
      <c r="AI2020" s="113"/>
      <c r="AJ2020" s="113"/>
      <c r="AK2020" s="113"/>
      <c r="AL2020" s="113"/>
      <c r="AM2020" s="113"/>
      <c r="AQ2020" s="113"/>
      <c r="AS2020" s="113"/>
      <c r="AT2020" s="113"/>
      <c r="AU2020" s="113"/>
      <c r="AV2020" s="113"/>
    </row>
    <row r="2021" spans="4:48">
      <c r="D2021" s="113"/>
      <c r="E2021" s="113"/>
      <c r="F2021" s="113"/>
      <c r="G2021" s="113"/>
      <c r="H2021" s="113"/>
      <c r="I2021" s="113"/>
      <c r="J2021" s="113"/>
      <c r="K2021" s="113"/>
      <c r="L2021" s="113"/>
      <c r="M2021" s="113"/>
      <c r="Q2021" s="113"/>
      <c r="R2021" s="113"/>
      <c r="S2021" s="113"/>
      <c r="T2021" s="113"/>
      <c r="U2021" s="113"/>
      <c r="V2021" s="113"/>
      <c r="W2021" s="113"/>
      <c r="X2021" s="113"/>
      <c r="Y2021" s="113"/>
      <c r="Z2021" s="113"/>
      <c r="AD2021" s="113"/>
      <c r="AE2021" s="113"/>
      <c r="AF2021" s="113"/>
      <c r="AG2021" s="113"/>
      <c r="AH2021" s="113"/>
      <c r="AI2021" s="113"/>
      <c r="AJ2021" s="113"/>
      <c r="AK2021" s="113"/>
      <c r="AL2021" s="113"/>
      <c r="AM2021" s="113"/>
      <c r="AQ2021" s="113"/>
      <c r="AS2021" s="113"/>
      <c r="AT2021" s="113"/>
      <c r="AU2021" s="113"/>
      <c r="AV2021" s="113"/>
    </row>
    <row r="2022" spans="4:48">
      <c r="D2022" s="113"/>
      <c r="E2022" s="113"/>
      <c r="F2022" s="113"/>
      <c r="G2022" s="113"/>
      <c r="H2022" s="113"/>
      <c r="I2022" s="113"/>
      <c r="J2022" s="113"/>
      <c r="K2022" s="113"/>
      <c r="L2022" s="113"/>
      <c r="M2022" s="113"/>
      <c r="Q2022" s="113"/>
      <c r="R2022" s="113"/>
      <c r="S2022" s="113"/>
      <c r="T2022" s="113"/>
      <c r="U2022" s="113"/>
      <c r="V2022" s="113"/>
      <c r="W2022" s="113"/>
      <c r="X2022" s="113"/>
      <c r="Y2022" s="113"/>
      <c r="Z2022" s="113"/>
      <c r="AD2022" s="113"/>
      <c r="AE2022" s="113"/>
      <c r="AF2022" s="113"/>
      <c r="AG2022" s="113"/>
      <c r="AH2022" s="113"/>
      <c r="AI2022" s="113"/>
      <c r="AJ2022" s="113"/>
      <c r="AK2022" s="113"/>
      <c r="AL2022" s="113"/>
      <c r="AM2022" s="113"/>
      <c r="AQ2022" s="113"/>
      <c r="AS2022" s="113"/>
      <c r="AT2022" s="113"/>
      <c r="AU2022" s="113"/>
      <c r="AV2022" s="113"/>
    </row>
    <row r="2023" spans="4:48">
      <c r="D2023" s="113"/>
      <c r="E2023" s="113"/>
      <c r="F2023" s="113"/>
      <c r="G2023" s="113"/>
      <c r="H2023" s="113"/>
      <c r="I2023" s="113"/>
      <c r="J2023" s="113"/>
      <c r="K2023" s="113"/>
      <c r="L2023" s="113"/>
      <c r="M2023" s="113"/>
      <c r="Q2023" s="113"/>
      <c r="R2023" s="113"/>
      <c r="S2023" s="113"/>
      <c r="T2023" s="113"/>
      <c r="U2023" s="113"/>
      <c r="V2023" s="113"/>
      <c r="W2023" s="113"/>
      <c r="X2023" s="113"/>
      <c r="Y2023" s="113"/>
      <c r="Z2023" s="113"/>
      <c r="AD2023" s="113"/>
      <c r="AE2023" s="113"/>
      <c r="AF2023" s="113"/>
      <c r="AG2023" s="113"/>
      <c r="AH2023" s="113"/>
      <c r="AI2023" s="113"/>
      <c r="AJ2023" s="113"/>
      <c r="AK2023" s="113"/>
      <c r="AL2023" s="113"/>
      <c r="AM2023" s="113"/>
      <c r="AQ2023" s="113"/>
      <c r="AS2023" s="113"/>
      <c r="AT2023" s="113"/>
      <c r="AU2023" s="113"/>
      <c r="AV2023" s="113"/>
    </row>
    <row r="2024" spans="4:48">
      <c r="D2024" s="113"/>
      <c r="E2024" s="113"/>
      <c r="F2024" s="113"/>
      <c r="G2024" s="113"/>
      <c r="H2024" s="113"/>
      <c r="I2024" s="113"/>
      <c r="J2024" s="113"/>
      <c r="K2024" s="113"/>
      <c r="L2024" s="113"/>
      <c r="M2024" s="113"/>
      <c r="Q2024" s="113"/>
      <c r="R2024" s="113"/>
      <c r="S2024" s="113"/>
      <c r="T2024" s="113"/>
      <c r="U2024" s="113"/>
      <c r="V2024" s="113"/>
      <c r="W2024" s="113"/>
      <c r="X2024" s="113"/>
      <c r="Y2024" s="113"/>
      <c r="Z2024" s="113"/>
      <c r="AD2024" s="113"/>
      <c r="AE2024" s="113"/>
      <c r="AF2024" s="113"/>
      <c r="AG2024" s="113"/>
      <c r="AH2024" s="113"/>
      <c r="AI2024" s="113"/>
      <c r="AJ2024" s="113"/>
      <c r="AK2024" s="113"/>
      <c r="AL2024" s="113"/>
      <c r="AM2024" s="113"/>
      <c r="AQ2024" s="113"/>
      <c r="AS2024" s="113"/>
      <c r="AT2024" s="113"/>
      <c r="AU2024" s="113"/>
      <c r="AV2024" s="113"/>
    </row>
    <row r="2025" spans="4:48">
      <c r="D2025" s="113"/>
      <c r="E2025" s="113"/>
      <c r="F2025" s="113"/>
      <c r="G2025" s="113"/>
      <c r="H2025" s="113"/>
      <c r="I2025" s="113"/>
      <c r="J2025" s="113"/>
      <c r="K2025" s="113"/>
      <c r="L2025" s="113"/>
      <c r="M2025" s="113"/>
      <c r="Q2025" s="113"/>
      <c r="R2025" s="113"/>
      <c r="S2025" s="113"/>
      <c r="T2025" s="113"/>
      <c r="U2025" s="113"/>
      <c r="V2025" s="113"/>
      <c r="W2025" s="113"/>
      <c r="X2025" s="113"/>
      <c r="Y2025" s="113"/>
      <c r="Z2025" s="113"/>
      <c r="AD2025" s="113"/>
      <c r="AE2025" s="113"/>
      <c r="AF2025" s="113"/>
      <c r="AG2025" s="113"/>
      <c r="AH2025" s="113"/>
      <c r="AI2025" s="113"/>
      <c r="AJ2025" s="113"/>
      <c r="AK2025" s="113"/>
      <c r="AL2025" s="113"/>
      <c r="AM2025" s="113"/>
      <c r="AQ2025" s="113"/>
      <c r="AS2025" s="113"/>
      <c r="AT2025" s="113"/>
      <c r="AU2025" s="113"/>
      <c r="AV2025" s="113"/>
    </row>
    <row r="2026" spans="4:48">
      <c r="D2026" s="113"/>
      <c r="E2026" s="113"/>
      <c r="F2026" s="113"/>
      <c r="G2026" s="113"/>
      <c r="H2026" s="113"/>
      <c r="I2026" s="113"/>
      <c r="J2026" s="113"/>
      <c r="K2026" s="113"/>
      <c r="L2026" s="113"/>
      <c r="M2026" s="113"/>
      <c r="Q2026" s="113"/>
      <c r="R2026" s="113"/>
      <c r="S2026" s="113"/>
      <c r="T2026" s="113"/>
      <c r="U2026" s="113"/>
      <c r="V2026" s="113"/>
      <c r="W2026" s="113"/>
      <c r="X2026" s="113"/>
      <c r="Y2026" s="113"/>
      <c r="Z2026" s="113"/>
      <c r="AD2026" s="113"/>
      <c r="AE2026" s="113"/>
      <c r="AF2026" s="113"/>
      <c r="AG2026" s="113"/>
      <c r="AH2026" s="113"/>
      <c r="AI2026" s="113"/>
      <c r="AJ2026" s="113"/>
      <c r="AK2026" s="113"/>
      <c r="AL2026" s="113"/>
      <c r="AM2026" s="113"/>
      <c r="AQ2026" s="113"/>
      <c r="AS2026" s="113"/>
      <c r="AT2026" s="113"/>
      <c r="AU2026" s="113"/>
      <c r="AV2026" s="113"/>
    </row>
    <row r="2027" spans="4:48">
      <c r="D2027" s="113"/>
      <c r="E2027" s="113"/>
      <c r="F2027" s="113"/>
      <c r="G2027" s="113"/>
      <c r="H2027" s="113"/>
      <c r="I2027" s="113"/>
      <c r="J2027" s="113"/>
      <c r="K2027" s="113"/>
      <c r="L2027" s="113"/>
      <c r="M2027" s="113"/>
      <c r="Q2027" s="113"/>
      <c r="R2027" s="113"/>
      <c r="S2027" s="113"/>
      <c r="T2027" s="113"/>
      <c r="U2027" s="113"/>
      <c r="V2027" s="113"/>
      <c r="W2027" s="113"/>
      <c r="X2027" s="113"/>
      <c r="Y2027" s="113"/>
      <c r="Z2027" s="113"/>
      <c r="AD2027" s="113"/>
      <c r="AE2027" s="113"/>
      <c r="AF2027" s="113"/>
      <c r="AG2027" s="113"/>
      <c r="AH2027" s="113"/>
      <c r="AI2027" s="113"/>
      <c r="AJ2027" s="113"/>
      <c r="AK2027" s="113"/>
      <c r="AL2027" s="113"/>
      <c r="AM2027" s="113"/>
      <c r="AQ2027" s="113"/>
      <c r="AS2027" s="113"/>
      <c r="AT2027" s="113"/>
      <c r="AU2027" s="113"/>
      <c r="AV2027" s="113"/>
    </row>
    <row r="2028" spans="4:48">
      <c r="D2028" s="113"/>
      <c r="E2028" s="113"/>
      <c r="F2028" s="113"/>
      <c r="G2028" s="113"/>
      <c r="H2028" s="113"/>
      <c r="I2028" s="113"/>
      <c r="J2028" s="113"/>
      <c r="K2028" s="113"/>
      <c r="L2028" s="113"/>
      <c r="M2028" s="113"/>
      <c r="Q2028" s="113"/>
      <c r="R2028" s="113"/>
      <c r="S2028" s="113"/>
      <c r="T2028" s="113"/>
      <c r="U2028" s="113"/>
      <c r="V2028" s="113"/>
      <c r="W2028" s="113"/>
      <c r="X2028" s="113"/>
      <c r="Y2028" s="113"/>
      <c r="Z2028" s="113"/>
      <c r="AD2028" s="113"/>
      <c r="AE2028" s="113"/>
      <c r="AF2028" s="113"/>
      <c r="AG2028" s="113"/>
      <c r="AH2028" s="113"/>
      <c r="AI2028" s="113"/>
      <c r="AJ2028" s="113"/>
      <c r="AK2028" s="113"/>
      <c r="AL2028" s="113"/>
      <c r="AM2028" s="113"/>
      <c r="AQ2028" s="113"/>
      <c r="AS2028" s="113"/>
      <c r="AT2028" s="113"/>
      <c r="AU2028" s="113"/>
      <c r="AV2028" s="113"/>
    </row>
    <row r="2029" spans="4:48">
      <c r="D2029" s="113"/>
      <c r="E2029" s="113"/>
      <c r="F2029" s="113"/>
      <c r="G2029" s="113"/>
      <c r="H2029" s="113"/>
      <c r="I2029" s="113"/>
      <c r="J2029" s="113"/>
      <c r="K2029" s="113"/>
      <c r="L2029" s="113"/>
      <c r="M2029" s="113"/>
      <c r="Q2029" s="113"/>
      <c r="R2029" s="113"/>
      <c r="S2029" s="113"/>
      <c r="T2029" s="113"/>
      <c r="U2029" s="113"/>
      <c r="V2029" s="113"/>
      <c r="W2029" s="113"/>
      <c r="X2029" s="113"/>
      <c r="Y2029" s="113"/>
      <c r="Z2029" s="113"/>
      <c r="AD2029" s="113"/>
      <c r="AE2029" s="113"/>
      <c r="AF2029" s="113"/>
      <c r="AG2029" s="113"/>
      <c r="AH2029" s="113"/>
      <c r="AI2029" s="113"/>
      <c r="AJ2029" s="113"/>
      <c r="AK2029" s="113"/>
      <c r="AL2029" s="113"/>
      <c r="AM2029" s="113"/>
      <c r="AQ2029" s="113"/>
      <c r="AS2029" s="113"/>
      <c r="AT2029" s="113"/>
      <c r="AU2029" s="113"/>
      <c r="AV2029" s="113"/>
    </row>
    <row r="2030" spans="4:48">
      <c r="D2030" s="113"/>
      <c r="E2030" s="113"/>
      <c r="F2030" s="113"/>
      <c r="G2030" s="113"/>
      <c r="H2030" s="113"/>
      <c r="I2030" s="113"/>
      <c r="J2030" s="113"/>
      <c r="K2030" s="113"/>
      <c r="L2030" s="113"/>
      <c r="M2030" s="113"/>
      <c r="Q2030" s="113"/>
      <c r="R2030" s="113"/>
      <c r="S2030" s="113"/>
      <c r="T2030" s="113"/>
      <c r="U2030" s="113"/>
      <c r="V2030" s="113"/>
      <c r="W2030" s="113"/>
      <c r="X2030" s="113"/>
      <c r="Y2030" s="113"/>
      <c r="Z2030" s="113"/>
      <c r="AD2030" s="113"/>
      <c r="AE2030" s="113"/>
      <c r="AF2030" s="113"/>
      <c r="AG2030" s="113"/>
      <c r="AH2030" s="113"/>
      <c r="AI2030" s="113"/>
      <c r="AJ2030" s="113"/>
      <c r="AK2030" s="113"/>
      <c r="AL2030" s="113"/>
      <c r="AM2030" s="113"/>
      <c r="AQ2030" s="113"/>
      <c r="AS2030" s="113"/>
      <c r="AT2030" s="113"/>
      <c r="AU2030" s="113"/>
      <c r="AV2030" s="113"/>
    </row>
    <row r="2031" spans="4:48">
      <c r="D2031" s="113"/>
      <c r="E2031" s="113"/>
      <c r="F2031" s="113"/>
      <c r="G2031" s="113"/>
      <c r="H2031" s="113"/>
      <c r="I2031" s="113"/>
      <c r="J2031" s="113"/>
      <c r="K2031" s="113"/>
      <c r="L2031" s="113"/>
      <c r="M2031" s="113"/>
      <c r="Q2031" s="113"/>
      <c r="R2031" s="113"/>
      <c r="S2031" s="113"/>
      <c r="T2031" s="113"/>
      <c r="U2031" s="113"/>
      <c r="V2031" s="113"/>
      <c r="W2031" s="113"/>
      <c r="X2031" s="113"/>
      <c r="Y2031" s="113"/>
      <c r="Z2031" s="113"/>
      <c r="AD2031" s="113"/>
      <c r="AE2031" s="113"/>
      <c r="AF2031" s="113"/>
      <c r="AG2031" s="113"/>
      <c r="AH2031" s="113"/>
      <c r="AI2031" s="113"/>
      <c r="AJ2031" s="113"/>
      <c r="AK2031" s="113"/>
      <c r="AL2031" s="113"/>
      <c r="AM2031" s="113"/>
      <c r="AQ2031" s="113"/>
      <c r="AS2031" s="113"/>
      <c r="AT2031" s="113"/>
      <c r="AU2031" s="113"/>
      <c r="AV2031" s="113"/>
    </row>
    <row r="2032" spans="4:48">
      <c r="D2032" s="113"/>
      <c r="E2032" s="113"/>
      <c r="F2032" s="113"/>
      <c r="G2032" s="113"/>
      <c r="H2032" s="113"/>
      <c r="I2032" s="113"/>
      <c r="J2032" s="113"/>
      <c r="K2032" s="113"/>
      <c r="L2032" s="113"/>
      <c r="M2032" s="113"/>
      <c r="Q2032" s="113"/>
      <c r="R2032" s="113"/>
      <c r="S2032" s="113"/>
      <c r="T2032" s="113"/>
      <c r="U2032" s="113"/>
      <c r="V2032" s="113"/>
      <c r="W2032" s="113"/>
      <c r="X2032" s="113"/>
      <c r="Y2032" s="113"/>
      <c r="Z2032" s="113"/>
      <c r="AD2032" s="113"/>
      <c r="AE2032" s="113"/>
      <c r="AF2032" s="113"/>
      <c r="AG2032" s="113"/>
      <c r="AH2032" s="113"/>
      <c r="AI2032" s="113"/>
      <c r="AJ2032" s="113"/>
      <c r="AK2032" s="113"/>
      <c r="AL2032" s="113"/>
      <c r="AM2032" s="113"/>
      <c r="AQ2032" s="113"/>
      <c r="AS2032" s="113"/>
      <c r="AT2032" s="113"/>
      <c r="AU2032" s="113"/>
      <c r="AV2032" s="113"/>
    </row>
    <row r="2033" spans="4:48">
      <c r="D2033" s="113"/>
      <c r="E2033" s="113"/>
      <c r="F2033" s="113"/>
      <c r="G2033" s="113"/>
      <c r="H2033" s="113"/>
      <c r="I2033" s="113"/>
      <c r="J2033" s="113"/>
      <c r="K2033" s="113"/>
      <c r="L2033" s="113"/>
      <c r="M2033" s="113"/>
      <c r="Q2033" s="113"/>
      <c r="R2033" s="113"/>
      <c r="S2033" s="113"/>
      <c r="T2033" s="113"/>
      <c r="U2033" s="113"/>
      <c r="V2033" s="113"/>
      <c r="W2033" s="113"/>
      <c r="X2033" s="113"/>
      <c r="Y2033" s="113"/>
      <c r="Z2033" s="113"/>
      <c r="AD2033" s="113"/>
      <c r="AE2033" s="113"/>
      <c r="AF2033" s="113"/>
      <c r="AG2033" s="113"/>
      <c r="AH2033" s="113"/>
      <c r="AI2033" s="113"/>
      <c r="AJ2033" s="113"/>
      <c r="AK2033" s="113"/>
      <c r="AL2033" s="113"/>
      <c r="AM2033" s="113"/>
      <c r="AQ2033" s="113"/>
      <c r="AS2033" s="113"/>
      <c r="AT2033" s="113"/>
      <c r="AU2033" s="113"/>
      <c r="AV2033" s="113"/>
    </row>
    <row r="2034" spans="4:48">
      <c r="D2034" s="113"/>
      <c r="E2034" s="113"/>
      <c r="F2034" s="113"/>
      <c r="G2034" s="113"/>
      <c r="H2034" s="113"/>
      <c r="I2034" s="113"/>
      <c r="J2034" s="113"/>
      <c r="K2034" s="113"/>
      <c r="L2034" s="113"/>
      <c r="M2034" s="113"/>
      <c r="Q2034" s="113"/>
      <c r="R2034" s="113"/>
      <c r="S2034" s="113"/>
      <c r="T2034" s="113"/>
      <c r="U2034" s="113"/>
      <c r="V2034" s="113"/>
      <c r="W2034" s="113"/>
      <c r="X2034" s="113"/>
      <c r="Y2034" s="113"/>
      <c r="Z2034" s="113"/>
      <c r="AD2034" s="113"/>
      <c r="AE2034" s="113"/>
      <c r="AF2034" s="113"/>
      <c r="AG2034" s="113"/>
      <c r="AH2034" s="113"/>
      <c r="AI2034" s="113"/>
      <c r="AJ2034" s="113"/>
      <c r="AK2034" s="113"/>
      <c r="AL2034" s="113"/>
      <c r="AM2034" s="113"/>
      <c r="AQ2034" s="113"/>
      <c r="AS2034" s="113"/>
      <c r="AT2034" s="113"/>
      <c r="AU2034" s="113"/>
      <c r="AV2034" s="113"/>
    </row>
    <row r="2035" spans="4:48">
      <c r="D2035" s="113"/>
      <c r="E2035" s="113"/>
      <c r="F2035" s="113"/>
      <c r="G2035" s="113"/>
      <c r="H2035" s="113"/>
      <c r="I2035" s="113"/>
      <c r="J2035" s="113"/>
      <c r="K2035" s="113"/>
      <c r="L2035" s="113"/>
      <c r="M2035" s="113"/>
      <c r="Q2035" s="113"/>
      <c r="R2035" s="113"/>
      <c r="S2035" s="113"/>
      <c r="T2035" s="113"/>
      <c r="U2035" s="113"/>
      <c r="V2035" s="113"/>
      <c r="W2035" s="113"/>
      <c r="X2035" s="113"/>
      <c r="Y2035" s="113"/>
      <c r="Z2035" s="113"/>
      <c r="AD2035" s="113"/>
      <c r="AE2035" s="113"/>
      <c r="AF2035" s="113"/>
      <c r="AG2035" s="113"/>
      <c r="AH2035" s="113"/>
      <c r="AI2035" s="113"/>
      <c r="AJ2035" s="113"/>
      <c r="AK2035" s="113"/>
      <c r="AL2035" s="113"/>
      <c r="AM2035" s="113"/>
      <c r="AQ2035" s="113"/>
      <c r="AS2035" s="113"/>
      <c r="AT2035" s="113"/>
      <c r="AU2035" s="113"/>
      <c r="AV2035" s="113"/>
    </row>
    <row r="2036" spans="4:48">
      <c r="D2036" s="113"/>
      <c r="E2036" s="113"/>
      <c r="F2036" s="113"/>
      <c r="G2036" s="113"/>
      <c r="H2036" s="113"/>
      <c r="I2036" s="113"/>
      <c r="J2036" s="113"/>
      <c r="K2036" s="113"/>
      <c r="L2036" s="113"/>
      <c r="M2036" s="113"/>
      <c r="Q2036" s="113"/>
      <c r="R2036" s="113"/>
      <c r="S2036" s="113"/>
      <c r="T2036" s="113"/>
      <c r="U2036" s="113"/>
      <c r="V2036" s="113"/>
      <c r="W2036" s="113"/>
      <c r="X2036" s="113"/>
      <c r="Y2036" s="113"/>
      <c r="Z2036" s="113"/>
      <c r="AD2036" s="113"/>
      <c r="AE2036" s="113"/>
      <c r="AF2036" s="113"/>
      <c r="AG2036" s="113"/>
      <c r="AH2036" s="113"/>
      <c r="AI2036" s="113"/>
      <c r="AJ2036" s="113"/>
      <c r="AK2036" s="113"/>
      <c r="AL2036" s="113"/>
      <c r="AM2036" s="113"/>
      <c r="AQ2036" s="113"/>
      <c r="AS2036" s="113"/>
      <c r="AT2036" s="113"/>
      <c r="AU2036" s="113"/>
      <c r="AV2036" s="113"/>
    </row>
    <row r="2037" spans="4:48">
      <c r="D2037" s="113"/>
      <c r="E2037" s="113"/>
      <c r="F2037" s="113"/>
      <c r="G2037" s="113"/>
      <c r="H2037" s="113"/>
      <c r="I2037" s="113"/>
      <c r="J2037" s="113"/>
      <c r="K2037" s="113"/>
      <c r="L2037" s="113"/>
      <c r="M2037" s="113"/>
      <c r="Q2037" s="113"/>
      <c r="R2037" s="113"/>
      <c r="S2037" s="113"/>
      <c r="T2037" s="113"/>
      <c r="U2037" s="113"/>
      <c r="V2037" s="113"/>
      <c r="W2037" s="113"/>
      <c r="X2037" s="113"/>
      <c r="Y2037" s="113"/>
      <c r="Z2037" s="113"/>
      <c r="AD2037" s="113"/>
      <c r="AE2037" s="113"/>
      <c r="AF2037" s="113"/>
      <c r="AG2037" s="113"/>
      <c r="AH2037" s="113"/>
      <c r="AI2037" s="113"/>
      <c r="AJ2037" s="113"/>
      <c r="AK2037" s="113"/>
      <c r="AL2037" s="113"/>
      <c r="AM2037" s="113"/>
      <c r="AQ2037" s="113"/>
      <c r="AS2037" s="113"/>
      <c r="AT2037" s="113"/>
      <c r="AU2037" s="113"/>
      <c r="AV2037" s="113"/>
    </row>
    <row r="2038" spans="4:48">
      <c r="D2038" s="113"/>
      <c r="E2038" s="113"/>
      <c r="F2038" s="113"/>
      <c r="G2038" s="113"/>
      <c r="H2038" s="113"/>
      <c r="I2038" s="113"/>
      <c r="J2038" s="113"/>
      <c r="K2038" s="113"/>
      <c r="L2038" s="113"/>
      <c r="M2038" s="113"/>
      <c r="Q2038" s="113"/>
      <c r="R2038" s="113"/>
      <c r="S2038" s="113"/>
      <c r="T2038" s="113"/>
      <c r="U2038" s="113"/>
      <c r="V2038" s="113"/>
      <c r="W2038" s="113"/>
      <c r="X2038" s="113"/>
      <c r="Y2038" s="113"/>
      <c r="Z2038" s="113"/>
      <c r="AD2038" s="113"/>
      <c r="AE2038" s="113"/>
      <c r="AF2038" s="113"/>
      <c r="AG2038" s="113"/>
      <c r="AH2038" s="113"/>
      <c r="AI2038" s="113"/>
      <c r="AJ2038" s="113"/>
      <c r="AK2038" s="113"/>
      <c r="AL2038" s="113"/>
      <c r="AM2038" s="113"/>
      <c r="AQ2038" s="113"/>
      <c r="AS2038" s="113"/>
      <c r="AT2038" s="113"/>
      <c r="AU2038" s="113"/>
      <c r="AV2038" s="113"/>
    </row>
    <row r="2039" spans="4:48">
      <c r="D2039" s="113"/>
      <c r="E2039" s="113"/>
      <c r="F2039" s="113"/>
      <c r="G2039" s="113"/>
      <c r="H2039" s="113"/>
      <c r="I2039" s="113"/>
      <c r="J2039" s="113"/>
      <c r="K2039" s="113"/>
      <c r="L2039" s="113"/>
      <c r="M2039" s="113"/>
      <c r="Q2039" s="113"/>
      <c r="R2039" s="113"/>
      <c r="S2039" s="113"/>
      <c r="T2039" s="113"/>
      <c r="U2039" s="113"/>
      <c r="V2039" s="113"/>
      <c r="W2039" s="113"/>
      <c r="X2039" s="113"/>
      <c r="Y2039" s="113"/>
      <c r="Z2039" s="113"/>
      <c r="AD2039" s="113"/>
      <c r="AE2039" s="113"/>
      <c r="AF2039" s="113"/>
      <c r="AG2039" s="113"/>
      <c r="AH2039" s="113"/>
      <c r="AI2039" s="113"/>
      <c r="AJ2039" s="113"/>
      <c r="AK2039" s="113"/>
      <c r="AL2039" s="113"/>
      <c r="AM2039" s="113"/>
      <c r="AQ2039" s="113"/>
      <c r="AS2039" s="113"/>
      <c r="AT2039" s="113"/>
      <c r="AU2039" s="113"/>
      <c r="AV2039" s="113"/>
    </row>
    <row r="2040" spans="4:48">
      <c r="D2040" s="113"/>
      <c r="E2040" s="113"/>
      <c r="F2040" s="113"/>
      <c r="G2040" s="113"/>
      <c r="H2040" s="113"/>
      <c r="I2040" s="113"/>
      <c r="J2040" s="113"/>
      <c r="K2040" s="113"/>
      <c r="L2040" s="113"/>
      <c r="M2040" s="113"/>
      <c r="Q2040" s="113"/>
      <c r="R2040" s="113"/>
      <c r="S2040" s="113"/>
      <c r="T2040" s="113"/>
      <c r="U2040" s="113"/>
      <c r="V2040" s="113"/>
      <c r="W2040" s="113"/>
      <c r="X2040" s="113"/>
      <c r="Y2040" s="113"/>
      <c r="Z2040" s="113"/>
      <c r="AD2040" s="113"/>
      <c r="AE2040" s="113"/>
      <c r="AF2040" s="113"/>
      <c r="AG2040" s="113"/>
      <c r="AH2040" s="113"/>
      <c r="AI2040" s="113"/>
      <c r="AJ2040" s="113"/>
      <c r="AK2040" s="113"/>
      <c r="AL2040" s="113"/>
      <c r="AM2040" s="113"/>
      <c r="AQ2040" s="113"/>
      <c r="AS2040" s="113"/>
      <c r="AT2040" s="113"/>
      <c r="AU2040" s="113"/>
      <c r="AV2040" s="113"/>
    </row>
    <row r="2041" spans="4:48">
      <c r="D2041" s="113"/>
      <c r="E2041" s="113"/>
      <c r="F2041" s="113"/>
      <c r="G2041" s="113"/>
      <c r="H2041" s="113"/>
      <c r="I2041" s="113"/>
      <c r="J2041" s="113"/>
      <c r="K2041" s="113"/>
      <c r="L2041" s="113"/>
      <c r="M2041" s="113"/>
      <c r="Q2041" s="113"/>
      <c r="R2041" s="113"/>
      <c r="S2041" s="113"/>
      <c r="T2041" s="113"/>
      <c r="U2041" s="113"/>
      <c r="V2041" s="113"/>
      <c r="W2041" s="113"/>
      <c r="X2041" s="113"/>
      <c r="Y2041" s="113"/>
      <c r="Z2041" s="113"/>
      <c r="AD2041" s="113"/>
      <c r="AE2041" s="113"/>
      <c r="AF2041" s="113"/>
      <c r="AG2041" s="113"/>
      <c r="AH2041" s="113"/>
      <c r="AI2041" s="113"/>
      <c r="AJ2041" s="113"/>
      <c r="AK2041" s="113"/>
      <c r="AL2041" s="113"/>
      <c r="AM2041" s="113"/>
      <c r="AQ2041" s="113"/>
      <c r="AS2041" s="113"/>
      <c r="AT2041" s="113"/>
      <c r="AU2041" s="113"/>
      <c r="AV2041" s="113"/>
    </row>
    <row r="2042" spans="4:48">
      <c r="D2042" s="113"/>
      <c r="E2042" s="113"/>
      <c r="F2042" s="113"/>
      <c r="G2042" s="113"/>
      <c r="H2042" s="113"/>
      <c r="I2042" s="113"/>
      <c r="J2042" s="113"/>
      <c r="K2042" s="113"/>
      <c r="L2042" s="113"/>
      <c r="M2042" s="113"/>
      <c r="Q2042" s="113"/>
      <c r="R2042" s="113"/>
      <c r="S2042" s="113"/>
      <c r="T2042" s="113"/>
      <c r="U2042" s="113"/>
      <c r="V2042" s="113"/>
      <c r="W2042" s="113"/>
      <c r="X2042" s="113"/>
      <c r="Y2042" s="113"/>
      <c r="Z2042" s="113"/>
      <c r="AD2042" s="113"/>
      <c r="AE2042" s="113"/>
      <c r="AF2042" s="113"/>
      <c r="AG2042" s="113"/>
      <c r="AH2042" s="113"/>
      <c r="AI2042" s="113"/>
      <c r="AJ2042" s="113"/>
      <c r="AK2042" s="113"/>
      <c r="AL2042" s="113"/>
      <c r="AM2042" s="113"/>
      <c r="AQ2042" s="113"/>
      <c r="AS2042" s="113"/>
      <c r="AT2042" s="113"/>
      <c r="AU2042" s="113"/>
      <c r="AV2042" s="113"/>
    </row>
    <row r="2043" spans="4:48">
      <c r="D2043" s="113"/>
      <c r="E2043" s="113"/>
      <c r="F2043" s="113"/>
      <c r="G2043" s="113"/>
      <c r="H2043" s="113"/>
      <c r="I2043" s="113"/>
      <c r="J2043" s="113"/>
      <c r="K2043" s="113"/>
      <c r="L2043" s="113"/>
      <c r="M2043" s="113"/>
      <c r="Q2043" s="113"/>
      <c r="R2043" s="113"/>
      <c r="S2043" s="113"/>
      <c r="T2043" s="113"/>
      <c r="U2043" s="113"/>
      <c r="V2043" s="113"/>
      <c r="W2043" s="113"/>
      <c r="X2043" s="113"/>
      <c r="Y2043" s="113"/>
      <c r="Z2043" s="113"/>
      <c r="AD2043" s="113"/>
      <c r="AE2043" s="113"/>
      <c r="AF2043" s="113"/>
      <c r="AG2043" s="113"/>
      <c r="AH2043" s="113"/>
      <c r="AI2043" s="113"/>
      <c r="AJ2043" s="113"/>
      <c r="AK2043" s="113"/>
      <c r="AL2043" s="113"/>
      <c r="AM2043" s="113"/>
      <c r="AQ2043" s="113"/>
      <c r="AS2043" s="113"/>
      <c r="AT2043" s="113"/>
      <c r="AU2043" s="113"/>
      <c r="AV2043" s="113"/>
    </row>
    <row r="2044" spans="4:48">
      <c r="D2044" s="113"/>
      <c r="E2044" s="113"/>
      <c r="F2044" s="113"/>
      <c r="G2044" s="113"/>
      <c r="H2044" s="113"/>
      <c r="I2044" s="113"/>
      <c r="J2044" s="113"/>
      <c r="K2044" s="113"/>
      <c r="L2044" s="113"/>
      <c r="M2044" s="113"/>
      <c r="Q2044" s="113"/>
      <c r="R2044" s="113"/>
      <c r="S2044" s="113"/>
      <c r="T2044" s="113"/>
      <c r="U2044" s="113"/>
      <c r="V2044" s="113"/>
      <c r="W2044" s="113"/>
      <c r="X2044" s="113"/>
      <c r="Y2044" s="113"/>
      <c r="Z2044" s="113"/>
      <c r="AD2044" s="113"/>
      <c r="AE2044" s="113"/>
      <c r="AF2044" s="113"/>
      <c r="AG2044" s="113"/>
      <c r="AH2044" s="113"/>
      <c r="AI2044" s="113"/>
      <c r="AJ2044" s="113"/>
      <c r="AK2044" s="113"/>
      <c r="AL2044" s="113"/>
      <c r="AM2044" s="113"/>
      <c r="AQ2044" s="113"/>
      <c r="AS2044" s="113"/>
      <c r="AT2044" s="113"/>
      <c r="AU2044" s="113"/>
      <c r="AV2044" s="113"/>
    </row>
    <row r="2045" spans="4:48">
      <c r="D2045" s="113"/>
      <c r="E2045" s="113"/>
      <c r="F2045" s="113"/>
      <c r="G2045" s="113"/>
      <c r="H2045" s="113"/>
      <c r="I2045" s="113"/>
      <c r="J2045" s="113"/>
      <c r="K2045" s="113"/>
      <c r="L2045" s="113"/>
      <c r="M2045" s="113"/>
      <c r="Q2045" s="113"/>
      <c r="R2045" s="113"/>
      <c r="S2045" s="113"/>
      <c r="T2045" s="113"/>
      <c r="U2045" s="113"/>
      <c r="V2045" s="113"/>
      <c r="W2045" s="113"/>
      <c r="X2045" s="113"/>
      <c r="Y2045" s="113"/>
      <c r="Z2045" s="113"/>
      <c r="AD2045" s="113"/>
      <c r="AE2045" s="113"/>
      <c r="AF2045" s="113"/>
      <c r="AG2045" s="113"/>
      <c r="AH2045" s="113"/>
      <c r="AI2045" s="113"/>
      <c r="AJ2045" s="113"/>
      <c r="AK2045" s="113"/>
      <c r="AL2045" s="113"/>
      <c r="AM2045" s="113"/>
      <c r="AQ2045" s="113"/>
      <c r="AS2045" s="113"/>
      <c r="AT2045" s="113"/>
      <c r="AU2045" s="113"/>
      <c r="AV2045" s="113"/>
    </row>
    <row r="2046" spans="4:48">
      <c r="D2046" s="113"/>
      <c r="E2046" s="113"/>
      <c r="F2046" s="113"/>
      <c r="G2046" s="113"/>
      <c r="H2046" s="113"/>
      <c r="I2046" s="113"/>
      <c r="J2046" s="113"/>
      <c r="K2046" s="113"/>
      <c r="L2046" s="113"/>
      <c r="M2046" s="113"/>
      <c r="Q2046" s="113"/>
      <c r="R2046" s="113"/>
      <c r="S2046" s="113"/>
      <c r="T2046" s="113"/>
      <c r="U2046" s="113"/>
      <c r="V2046" s="113"/>
      <c r="W2046" s="113"/>
      <c r="X2046" s="113"/>
      <c r="Y2046" s="113"/>
      <c r="Z2046" s="113"/>
      <c r="AD2046" s="113"/>
      <c r="AE2046" s="113"/>
      <c r="AF2046" s="113"/>
      <c r="AG2046" s="113"/>
      <c r="AH2046" s="113"/>
      <c r="AI2046" s="113"/>
      <c r="AJ2046" s="113"/>
      <c r="AK2046" s="113"/>
      <c r="AL2046" s="113"/>
      <c r="AM2046" s="113"/>
      <c r="AQ2046" s="113"/>
      <c r="AS2046" s="113"/>
      <c r="AT2046" s="113"/>
      <c r="AU2046" s="113"/>
      <c r="AV2046" s="113"/>
    </row>
    <row r="2047" spans="4:48">
      <c r="D2047" s="113"/>
      <c r="E2047" s="113"/>
      <c r="F2047" s="113"/>
      <c r="G2047" s="113"/>
      <c r="H2047" s="113"/>
      <c r="I2047" s="113"/>
      <c r="J2047" s="113"/>
      <c r="K2047" s="113"/>
      <c r="L2047" s="113"/>
      <c r="M2047" s="113"/>
      <c r="Q2047" s="113"/>
      <c r="R2047" s="113"/>
      <c r="S2047" s="113"/>
      <c r="T2047" s="113"/>
      <c r="U2047" s="113"/>
      <c r="V2047" s="113"/>
      <c r="W2047" s="113"/>
      <c r="X2047" s="113"/>
      <c r="Y2047" s="113"/>
      <c r="Z2047" s="113"/>
      <c r="AD2047" s="113"/>
      <c r="AE2047" s="113"/>
      <c r="AF2047" s="113"/>
      <c r="AG2047" s="113"/>
      <c r="AH2047" s="113"/>
      <c r="AI2047" s="113"/>
      <c r="AJ2047" s="113"/>
      <c r="AK2047" s="113"/>
      <c r="AL2047" s="113"/>
      <c r="AM2047" s="113"/>
      <c r="AQ2047" s="113"/>
      <c r="AS2047" s="113"/>
      <c r="AT2047" s="113"/>
      <c r="AU2047" s="113"/>
      <c r="AV2047" s="113"/>
    </row>
    <row r="2048" spans="4:48">
      <c r="D2048" s="113"/>
      <c r="E2048" s="113"/>
      <c r="F2048" s="113"/>
      <c r="G2048" s="113"/>
      <c r="H2048" s="113"/>
      <c r="I2048" s="113"/>
      <c r="J2048" s="113"/>
      <c r="K2048" s="113"/>
      <c r="L2048" s="113"/>
      <c r="M2048" s="113"/>
      <c r="Q2048" s="113"/>
      <c r="R2048" s="113"/>
      <c r="S2048" s="113"/>
      <c r="T2048" s="113"/>
      <c r="U2048" s="113"/>
      <c r="V2048" s="113"/>
      <c r="W2048" s="113"/>
      <c r="X2048" s="113"/>
      <c r="Y2048" s="113"/>
      <c r="Z2048" s="113"/>
      <c r="AD2048" s="113"/>
      <c r="AE2048" s="113"/>
      <c r="AF2048" s="113"/>
      <c r="AG2048" s="113"/>
      <c r="AH2048" s="113"/>
      <c r="AI2048" s="113"/>
      <c r="AJ2048" s="113"/>
      <c r="AK2048" s="113"/>
      <c r="AL2048" s="113"/>
      <c r="AM2048" s="113"/>
      <c r="AQ2048" s="113"/>
      <c r="AS2048" s="113"/>
      <c r="AT2048" s="113"/>
      <c r="AU2048" s="113"/>
      <c r="AV2048" s="113"/>
    </row>
    <row r="2049" spans="4:48">
      <c r="D2049" s="113"/>
      <c r="E2049" s="113"/>
      <c r="F2049" s="113"/>
      <c r="G2049" s="113"/>
      <c r="H2049" s="113"/>
      <c r="I2049" s="113"/>
      <c r="J2049" s="113"/>
      <c r="K2049" s="113"/>
      <c r="L2049" s="113"/>
      <c r="M2049" s="113"/>
      <c r="Q2049" s="113"/>
      <c r="R2049" s="113"/>
      <c r="S2049" s="113"/>
      <c r="T2049" s="113"/>
      <c r="U2049" s="113"/>
      <c r="V2049" s="113"/>
      <c r="W2049" s="113"/>
      <c r="X2049" s="113"/>
      <c r="Y2049" s="113"/>
      <c r="Z2049" s="113"/>
      <c r="AD2049" s="113"/>
      <c r="AE2049" s="113"/>
      <c r="AF2049" s="113"/>
      <c r="AG2049" s="113"/>
      <c r="AH2049" s="113"/>
      <c r="AI2049" s="113"/>
      <c r="AJ2049" s="113"/>
      <c r="AK2049" s="113"/>
      <c r="AL2049" s="113"/>
      <c r="AM2049" s="113"/>
      <c r="AQ2049" s="113"/>
      <c r="AS2049" s="113"/>
      <c r="AT2049" s="113"/>
      <c r="AU2049" s="113"/>
      <c r="AV2049" s="113"/>
    </row>
    <row r="2050" spans="4:48">
      <c r="D2050" s="113"/>
      <c r="E2050" s="113"/>
      <c r="F2050" s="113"/>
      <c r="G2050" s="113"/>
      <c r="H2050" s="113"/>
      <c r="I2050" s="113"/>
      <c r="J2050" s="113"/>
      <c r="K2050" s="113"/>
      <c r="L2050" s="113"/>
      <c r="M2050" s="113"/>
      <c r="Q2050" s="113"/>
      <c r="R2050" s="113"/>
      <c r="S2050" s="113"/>
      <c r="T2050" s="113"/>
      <c r="U2050" s="113"/>
      <c r="V2050" s="113"/>
      <c r="W2050" s="113"/>
      <c r="X2050" s="113"/>
      <c r="Y2050" s="113"/>
      <c r="Z2050" s="113"/>
      <c r="AD2050" s="113"/>
      <c r="AE2050" s="113"/>
      <c r="AF2050" s="113"/>
      <c r="AG2050" s="113"/>
      <c r="AH2050" s="113"/>
      <c r="AI2050" s="113"/>
      <c r="AJ2050" s="113"/>
      <c r="AK2050" s="113"/>
      <c r="AL2050" s="113"/>
      <c r="AM2050" s="113"/>
      <c r="AQ2050" s="113"/>
      <c r="AS2050" s="113"/>
      <c r="AT2050" s="113"/>
      <c r="AU2050" s="113"/>
      <c r="AV2050" s="113"/>
    </row>
    <row r="2051" spans="4:48">
      <c r="D2051" s="113"/>
      <c r="E2051" s="113"/>
      <c r="F2051" s="113"/>
      <c r="G2051" s="113"/>
      <c r="H2051" s="113"/>
      <c r="I2051" s="113"/>
      <c r="J2051" s="113"/>
      <c r="K2051" s="113"/>
      <c r="L2051" s="113"/>
      <c r="M2051" s="113"/>
      <c r="Q2051" s="113"/>
      <c r="R2051" s="113"/>
      <c r="S2051" s="113"/>
      <c r="T2051" s="113"/>
      <c r="U2051" s="113"/>
      <c r="V2051" s="113"/>
      <c r="W2051" s="113"/>
      <c r="X2051" s="113"/>
      <c r="Y2051" s="113"/>
      <c r="Z2051" s="113"/>
      <c r="AD2051" s="113"/>
      <c r="AE2051" s="113"/>
      <c r="AF2051" s="113"/>
      <c r="AG2051" s="113"/>
      <c r="AH2051" s="113"/>
      <c r="AI2051" s="113"/>
      <c r="AJ2051" s="113"/>
      <c r="AK2051" s="113"/>
      <c r="AL2051" s="113"/>
      <c r="AM2051" s="113"/>
      <c r="AQ2051" s="113"/>
      <c r="AS2051" s="113"/>
      <c r="AT2051" s="113"/>
      <c r="AU2051" s="113"/>
      <c r="AV2051" s="113"/>
    </row>
    <row r="2052" spans="4:48">
      <c r="D2052" s="113"/>
      <c r="E2052" s="113"/>
      <c r="F2052" s="113"/>
      <c r="G2052" s="113"/>
      <c r="H2052" s="113"/>
      <c r="I2052" s="113"/>
      <c r="J2052" s="113"/>
      <c r="K2052" s="113"/>
      <c r="L2052" s="113"/>
      <c r="M2052" s="113"/>
      <c r="Q2052" s="113"/>
      <c r="R2052" s="113"/>
      <c r="S2052" s="113"/>
      <c r="T2052" s="113"/>
      <c r="U2052" s="113"/>
      <c r="V2052" s="113"/>
      <c r="W2052" s="113"/>
      <c r="X2052" s="113"/>
      <c r="Y2052" s="113"/>
      <c r="Z2052" s="113"/>
      <c r="AD2052" s="113"/>
      <c r="AE2052" s="113"/>
      <c r="AF2052" s="113"/>
      <c r="AG2052" s="113"/>
      <c r="AH2052" s="113"/>
      <c r="AI2052" s="113"/>
      <c r="AJ2052" s="113"/>
      <c r="AK2052" s="113"/>
      <c r="AL2052" s="113"/>
      <c r="AM2052" s="113"/>
      <c r="AQ2052" s="113"/>
      <c r="AS2052" s="113"/>
      <c r="AT2052" s="113"/>
      <c r="AU2052" s="113"/>
      <c r="AV2052" s="113"/>
    </row>
    <row r="2053" spans="4:48">
      <c r="D2053" s="113"/>
      <c r="E2053" s="113"/>
      <c r="F2053" s="113"/>
      <c r="G2053" s="113"/>
      <c r="H2053" s="113"/>
      <c r="I2053" s="113"/>
      <c r="J2053" s="113"/>
      <c r="K2053" s="113"/>
      <c r="L2053" s="113"/>
      <c r="M2053" s="113"/>
      <c r="Q2053" s="113"/>
      <c r="R2053" s="113"/>
      <c r="S2053" s="113"/>
      <c r="T2053" s="113"/>
      <c r="U2053" s="113"/>
      <c r="V2053" s="113"/>
      <c r="W2053" s="113"/>
      <c r="X2053" s="113"/>
      <c r="Y2053" s="113"/>
      <c r="Z2053" s="113"/>
      <c r="AD2053" s="113"/>
      <c r="AE2053" s="113"/>
      <c r="AF2053" s="113"/>
      <c r="AG2053" s="113"/>
      <c r="AH2053" s="113"/>
      <c r="AI2053" s="113"/>
      <c r="AJ2053" s="113"/>
      <c r="AK2053" s="113"/>
      <c r="AL2053" s="113"/>
      <c r="AM2053" s="113"/>
      <c r="AQ2053" s="113"/>
      <c r="AS2053" s="113"/>
      <c r="AT2053" s="113"/>
      <c r="AU2053" s="113"/>
      <c r="AV2053" s="113"/>
    </row>
    <row r="2054" spans="4:48">
      <c r="D2054" s="113"/>
      <c r="E2054" s="113"/>
      <c r="F2054" s="113"/>
      <c r="G2054" s="113"/>
      <c r="H2054" s="113"/>
      <c r="I2054" s="113"/>
      <c r="J2054" s="113"/>
      <c r="K2054" s="113"/>
      <c r="L2054" s="113"/>
      <c r="M2054" s="113"/>
      <c r="Q2054" s="113"/>
      <c r="R2054" s="113"/>
      <c r="S2054" s="113"/>
      <c r="T2054" s="113"/>
      <c r="U2054" s="113"/>
      <c r="V2054" s="113"/>
      <c r="W2054" s="113"/>
      <c r="X2054" s="113"/>
      <c r="Y2054" s="113"/>
      <c r="Z2054" s="113"/>
      <c r="AD2054" s="113"/>
      <c r="AE2054" s="113"/>
      <c r="AF2054" s="113"/>
      <c r="AG2054" s="113"/>
      <c r="AH2054" s="113"/>
      <c r="AI2054" s="113"/>
      <c r="AJ2054" s="113"/>
      <c r="AK2054" s="113"/>
      <c r="AL2054" s="113"/>
      <c r="AM2054" s="113"/>
      <c r="AQ2054" s="113"/>
      <c r="AS2054" s="113"/>
      <c r="AT2054" s="113"/>
      <c r="AU2054" s="113"/>
      <c r="AV2054" s="113"/>
    </row>
    <row r="2055" spans="4:48">
      <c r="D2055" s="113"/>
      <c r="E2055" s="113"/>
      <c r="F2055" s="113"/>
      <c r="G2055" s="113"/>
      <c r="H2055" s="113"/>
      <c r="I2055" s="113"/>
      <c r="J2055" s="113"/>
      <c r="K2055" s="113"/>
      <c r="L2055" s="113"/>
      <c r="M2055" s="113"/>
      <c r="Q2055" s="113"/>
      <c r="R2055" s="113"/>
      <c r="S2055" s="113"/>
      <c r="T2055" s="113"/>
      <c r="U2055" s="113"/>
      <c r="V2055" s="113"/>
      <c r="W2055" s="113"/>
      <c r="X2055" s="113"/>
      <c r="Y2055" s="113"/>
      <c r="Z2055" s="113"/>
      <c r="AD2055" s="113"/>
      <c r="AE2055" s="113"/>
      <c r="AF2055" s="113"/>
      <c r="AG2055" s="113"/>
      <c r="AH2055" s="113"/>
      <c r="AI2055" s="113"/>
      <c r="AJ2055" s="113"/>
      <c r="AK2055" s="113"/>
      <c r="AL2055" s="113"/>
      <c r="AM2055" s="113"/>
      <c r="AQ2055" s="113"/>
      <c r="AS2055" s="113"/>
      <c r="AT2055" s="113"/>
      <c r="AU2055" s="113"/>
      <c r="AV2055" s="113"/>
    </row>
    <row r="2056" spans="4:48">
      <c r="D2056" s="113"/>
      <c r="E2056" s="113"/>
      <c r="F2056" s="113"/>
      <c r="G2056" s="113"/>
      <c r="H2056" s="113"/>
      <c r="I2056" s="113"/>
      <c r="J2056" s="113"/>
      <c r="K2056" s="113"/>
      <c r="L2056" s="113"/>
      <c r="M2056" s="113"/>
      <c r="Q2056" s="113"/>
      <c r="R2056" s="113"/>
      <c r="S2056" s="113"/>
      <c r="T2056" s="113"/>
      <c r="U2056" s="113"/>
      <c r="V2056" s="113"/>
      <c r="W2056" s="113"/>
      <c r="X2056" s="113"/>
      <c r="Y2056" s="113"/>
      <c r="Z2056" s="113"/>
      <c r="AD2056" s="113"/>
      <c r="AE2056" s="113"/>
      <c r="AF2056" s="113"/>
      <c r="AG2056" s="113"/>
      <c r="AH2056" s="113"/>
      <c r="AI2056" s="113"/>
      <c r="AJ2056" s="113"/>
      <c r="AK2056" s="113"/>
      <c r="AL2056" s="113"/>
      <c r="AM2056" s="113"/>
      <c r="AQ2056" s="113"/>
      <c r="AS2056" s="113"/>
      <c r="AT2056" s="113"/>
      <c r="AU2056" s="113"/>
      <c r="AV2056" s="113"/>
    </row>
    <row r="2057" spans="4:48">
      <c r="D2057" s="113"/>
      <c r="E2057" s="113"/>
      <c r="F2057" s="113"/>
      <c r="G2057" s="113"/>
      <c r="H2057" s="113"/>
      <c r="I2057" s="113"/>
      <c r="J2057" s="113"/>
      <c r="K2057" s="113"/>
      <c r="L2057" s="113"/>
      <c r="M2057" s="113"/>
      <c r="Q2057" s="113"/>
      <c r="R2057" s="113"/>
      <c r="S2057" s="113"/>
      <c r="T2057" s="113"/>
      <c r="U2057" s="113"/>
      <c r="V2057" s="113"/>
      <c r="W2057" s="113"/>
      <c r="X2057" s="113"/>
      <c r="Y2057" s="113"/>
      <c r="Z2057" s="113"/>
      <c r="AD2057" s="113"/>
      <c r="AE2057" s="113"/>
      <c r="AF2057" s="113"/>
      <c r="AG2057" s="113"/>
      <c r="AH2057" s="113"/>
      <c r="AI2057" s="113"/>
      <c r="AJ2057" s="113"/>
      <c r="AK2057" s="113"/>
      <c r="AL2057" s="113"/>
      <c r="AM2057" s="113"/>
      <c r="AQ2057" s="113"/>
      <c r="AS2057" s="113"/>
      <c r="AT2057" s="113"/>
      <c r="AU2057" s="113"/>
      <c r="AV2057" s="113"/>
    </row>
    <row r="2058" spans="4:48">
      <c r="D2058" s="113"/>
      <c r="E2058" s="113"/>
      <c r="F2058" s="113"/>
      <c r="G2058" s="113"/>
      <c r="H2058" s="113"/>
      <c r="I2058" s="113"/>
      <c r="J2058" s="113"/>
      <c r="K2058" s="113"/>
      <c r="L2058" s="113"/>
      <c r="M2058" s="113"/>
      <c r="Q2058" s="113"/>
      <c r="R2058" s="113"/>
      <c r="S2058" s="113"/>
      <c r="T2058" s="113"/>
      <c r="U2058" s="113"/>
      <c r="V2058" s="113"/>
      <c r="W2058" s="113"/>
      <c r="X2058" s="113"/>
      <c r="Y2058" s="113"/>
      <c r="Z2058" s="113"/>
      <c r="AD2058" s="113"/>
      <c r="AE2058" s="113"/>
      <c r="AF2058" s="113"/>
      <c r="AG2058" s="113"/>
      <c r="AH2058" s="113"/>
      <c r="AI2058" s="113"/>
      <c r="AJ2058" s="113"/>
      <c r="AK2058" s="113"/>
      <c r="AL2058" s="113"/>
      <c r="AM2058" s="113"/>
      <c r="AQ2058" s="113"/>
      <c r="AS2058" s="113"/>
      <c r="AT2058" s="113"/>
      <c r="AU2058" s="113"/>
      <c r="AV2058" s="113"/>
    </row>
    <row r="2059" spans="4:48">
      <c r="D2059" s="113"/>
      <c r="E2059" s="113"/>
      <c r="F2059" s="113"/>
      <c r="G2059" s="113"/>
      <c r="H2059" s="113"/>
      <c r="I2059" s="113"/>
      <c r="J2059" s="113"/>
      <c r="K2059" s="113"/>
      <c r="L2059" s="113"/>
      <c r="M2059" s="113"/>
      <c r="Q2059" s="113"/>
      <c r="R2059" s="113"/>
      <c r="S2059" s="113"/>
      <c r="T2059" s="113"/>
      <c r="U2059" s="113"/>
      <c r="V2059" s="113"/>
      <c r="W2059" s="113"/>
      <c r="X2059" s="113"/>
      <c r="Y2059" s="113"/>
      <c r="Z2059" s="113"/>
      <c r="AD2059" s="113"/>
      <c r="AE2059" s="113"/>
      <c r="AF2059" s="113"/>
      <c r="AG2059" s="113"/>
      <c r="AH2059" s="113"/>
      <c r="AI2059" s="113"/>
      <c r="AJ2059" s="113"/>
      <c r="AK2059" s="113"/>
      <c r="AL2059" s="113"/>
      <c r="AM2059" s="113"/>
      <c r="AQ2059" s="113"/>
      <c r="AS2059" s="113"/>
      <c r="AT2059" s="113"/>
      <c r="AU2059" s="113"/>
      <c r="AV2059" s="113"/>
    </row>
    <row r="2060" spans="4:48">
      <c r="D2060" s="113"/>
      <c r="E2060" s="113"/>
      <c r="F2060" s="113"/>
      <c r="G2060" s="113"/>
      <c r="H2060" s="113"/>
      <c r="I2060" s="113"/>
      <c r="J2060" s="113"/>
      <c r="K2060" s="113"/>
      <c r="L2060" s="113"/>
      <c r="M2060" s="113"/>
      <c r="Q2060" s="113"/>
      <c r="R2060" s="113"/>
      <c r="S2060" s="113"/>
      <c r="T2060" s="113"/>
      <c r="U2060" s="113"/>
      <c r="V2060" s="113"/>
      <c r="W2060" s="113"/>
      <c r="X2060" s="113"/>
      <c r="Y2060" s="113"/>
      <c r="Z2060" s="113"/>
      <c r="AD2060" s="113"/>
      <c r="AE2060" s="113"/>
      <c r="AF2060" s="113"/>
      <c r="AG2060" s="113"/>
      <c r="AH2060" s="113"/>
      <c r="AI2060" s="113"/>
      <c r="AJ2060" s="113"/>
      <c r="AK2060" s="113"/>
      <c r="AL2060" s="113"/>
      <c r="AM2060" s="113"/>
      <c r="AQ2060" s="113"/>
      <c r="AS2060" s="113"/>
      <c r="AT2060" s="113"/>
      <c r="AU2060" s="113"/>
      <c r="AV2060" s="113"/>
    </row>
    <row r="2061" spans="4:48">
      <c r="D2061" s="113"/>
      <c r="E2061" s="113"/>
      <c r="F2061" s="113"/>
      <c r="G2061" s="113"/>
      <c r="H2061" s="113"/>
      <c r="I2061" s="113"/>
      <c r="J2061" s="113"/>
      <c r="K2061" s="113"/>
      <c r="L2061" s="113"/>
      <c r="M2061" s="113"/>
      <c r="Q2061" s="113"/>
      <c r="R2061" s="113"/>
      <c r="S2061" s="113"/>
      <c r="T2061" s="113"/>
      <c r="U2061" s="113"/>
      <c r="V2061" s="113"/>
      <c r="W2061" s="113"/>
      <c r="X2061" s="113"/>
      <c r="Y2061" s="113"/>
      <c r="Z2061" s="113"/>
      <c r="AD2061" s="113"/>
      <c r="AE2061" s="113"/>
      <c r="AF2061" s="113"/>
      <c r="AG2061" s="113"/>
      <c r="AH2061" s="113"/>
      <c r="AI2061" s="113"/>
      <c r="AJ2061" s="113"/>
      <c r="AK2061" s="113"/>
      <c r="AL2061" s="113"/>
      <c r="AM2061" s="113"/>
      <c r="AQ2061" s="113"/>
      <c r="AS2061" s="113"/>
      <c r="AT2061" s="113"/>
      <c r="AU2061" s="113"/>
      <c r="AV2061" s="113"/>
    </row>
    <row r="2062" spans="4:48">
      <c r="D2062" s="113"/>
      <c r="E2062" s="113"/>
      <c r="F2062" s="113"/>
      <c r="G2062" s="113"/>
      <c r="H2062" s="113"/>
      <c r="I2062" s="113"/>
      <c r="J2062" s="113"/>
      <c r="K2062" s="113"/>
      <c r="L2062" s="113"/>
      <c r="M2062" s="113"/>
      <c r="Q2062" s="113"/>
      <c r="R2062" s="113"/>
      <c r="S2062" s="113"/>
      <c r="T2062" s="113"/>
      <c r="U2062" s="113"/>
      <c r="V2062" s="113"/>
      <c r="W2062" s="113"/>
      <c r="X2062" s="113"/>
      <c r="Y2062" s="113"/>
      <c r="Z2062" s="113"/>
      <c r="AD2062" s="113"/>
      <c r="AE2062" s="113"/>
      <c r="AF2062" s="113"/>
      <c r="AG2062" s="113"/>
      <c r="AH2062" s="113"/>
      <c r="AI2062" s="113"/>
      <c r="AJ2062" s="113"/>
      <c r="AK2062" s="113"/>
      <c r="AL2062" s="113"/>
      <c r="AM2062" s="113"/>
      <c r="AQ2062" s="113"/>
      <c r="AS2062" s="113"/>
      <c r="AT2062" s="113"/>
      <c r="AU2062" s="113"/>
      <c r="AV2062" s="113"/>
    </row>
    <row r="2063" spans="4:48">
      <c r="D2063" s="113"/>
      <c r="E2063" s="113"/>
      <c r="F2063" s="113"/>
      <c r="G2063" s="113"/>
      <c r="H2063" s="113"/>
      <c r="I2063" s="113"/>
      <c r="J2063" s="113"/>
      <c r="K2063" s="113"/>
      <c r="L2063" s="113"/>
      <c r="M2063" s="113"/>
      <c r="Q2063" s="113"/>
      <c r="R2063" s="113"/>
      <c r="S2063" s="113"/>
      <c r="T2063" s="113"/>
      <c r="U2063" s="113"/>
      <c r="V2063" s="113"/>
      <c r="W2063" s="113"/>
      <c r="X2063" s="113"/>
      <c r="Y2063" s="113"/>
      <c r="Z2063" s="113"/>
      <c r="AD2063" s="113"/>
      <c r="AE2063" s="113"/>
      <c r="AF2063" s="113"/>
      <c r="AG2063" s="113"/>
      <c r="AH2063" s="113"/>
      <c r="AI2063" s="113"/>
      <c r="AJ2063" s="113"/>
      <c r="AK2063" s="113"/>
      <c r="AL2063" s="113"/>
      <c r="AM2063" s="113"/>
      <c r="AQ2063" s="113"/>
      <c r="AS2063" s="113"/>
      <c r="AT2063" s="113"/>
      <c r="AU2063" s="113"/>
      <c r="AV2063" s="113"/>
    </row>
    <row r="2064" spans="4:48">
      <c r="D2064" s="113"/>
      <c r="E2064" s="113"/>
      <c r="F2064" s="113"/>
      <c r="G2064" s="113"/>
      <c r="H2064" s="113"/>
      <c r="I2064" s="113"/>
      <c r="J2064" s="113"/>
      <c r="K2064" s="113"/>
      <c r="L2064" s="113"/>
      <c r="M2064" s="113"/>
      <c r="Q2064" s="113"/>
      <c r="R2064" s="113"/>
      <c r="S2064" s="113"/>
      <c r="T2064" s="113"/>
      <c r="U2064" s="113"/>
      <c r="V2064" s="113"/>
      <c r="W2064" s="113"/>
      <c r="X2064" s="113"/>
      <c r="Y2064" s="113"/>
      <c r="Z2064" s="113"/>
      <c r="AD2064" s="113"/>
      <c r="AE2064" s="113"/>
      <c r="AF2064" s="113"/>
      <c r="AG2064" s="113"/>
      <c r="AH2064" s="113"/>
      <c r="AI2064" s="113"/>
      <c r="AJ2064" s="113"/>
      <c r="AK2064" s="113"/>
      <c r="AL2064" s="113"/>
      <c r="AM2064" s="113"/>
      <c r="AQ2064" s="113"/>
      <c r="AS2064" s="113"/>
      <c r="AT2064" s="113"/>
      <c r="AU2064" s="113"/>
      <c r="AV2064" s="113"/>
    </row>
    <row r="2065" spans="4:48">
      <c r="D2065" s="113"/>
      <c r="E2065" s="113"/>
      <c r="F2065" s="113"/>
      <c r="G2065" s="113"/>
      <c r="H2065" s="113"/>
      <c r="I2065" s="113"/>
      <c r="J2065" s="113"/>
      <c r="K2065" s="113"/>
      <c r="L2065" s="113"/>
      <c r="M2065" s="113"/>
      <c r="Q2065" s="113"/>
      <c r="R2065" s="113"/>
      <c r="S2065" s="113"/>
      <c r="T2065" s="113"/>
      <c r="U2065" s="113"/>
      <c r="V2065" s="113"/>
      <c r="W2065" s="113"/>
      <c r="X2065" s="113"/>
      <c r="Y2065" s="113"/>
      <c r="Z2065" s="113"/>
      <c r="AD2065" s="113"/>
      <c r="AE2065" s="113"/>
      <c r="AF2065" s="113"/>
      <c r="AG2065" s="113"/>
      <c r="AH2065" s="113"/>
      <c r="AI2065" s="113"/>
      <c r="AJ2065" s="113"/>
      <c r="AK2065" s="113"/>
      <c r="AL2065" s="113"/>
      <c r="AM2065" s="113"/>
      <c r="AQ2065" s="113"/>
      <c r="AS2065" s="113"/>
      <c r="AT2065" s="113"/>
      <c r="AU2065" s="113"/>
      <c r="AV2065" s="113"/>
    </row>
    <row r="2066" spans="4:48">
      <c r="D2066" s="113"/>
      <c r="E2066" s="113"/>
      <c r="F2066" s="113"/>
      <c r="G2066" s="113"/>
      <c r="H2066" s="113"/>
      <c r="I2066" s="113"/>
      <c r="J2066" s="113"/>
      <c r="K2066" s="113"/>
      <c r="L2066" s="113"/>
      <c r="M2066" s="113"/>
      <c r="Q2066" s="113"/>
      <c r="R2066" s="113"/>
      <c r="S2066" s="113"/>
      <c r="T2066" s="113"/>
      <c r="U2066" s="113"/>
      <c r="V2066" s="113"/>
      <c r="W2066" s="113"/>
      <c r="X2066" s="113"/>
      <c r="Y2066" s="113"/>
      <c r="Z2066" s="113"/>
      <c r="AD2066" s="113"/>
      <c r="AE2066" s="113"/>
      <c r="AF2066" s="113"/>
      <c r="AG2066" s="113"/>
      <c r="AH2066" s="113"/>
      <c r="AI2066" s="113"/>
      <c r="AJ2066" s="113"/>
      <c r="AK2066" s="113"/>
      <c r="AL2066" s="113"/>
      <c r="AM2066" s="113"/>
      <c r="AQ2066" s="113"/>
      <c r="AS2066" s="113"/>
      <c r="AT2066" s="113"/>
      <c r="AU2066" s="113"/>
      <c r="AV2066" s="113"/>
    </row>
    <row r="2067" spans="4:48">
      <c r="D2067" s="113"/>
      <c r="E2067" s="113"/>
      <c r="F2067" s="113"/>
      <c r="G2067" s="113"/>
      <c r="H2067" s="113"/>
      <c r="I2067" s="113"/>
      <c r="J2067" s="113"/>
      <c r="K2067" s="113"/>
      <c r="L2067" s="113"/>
      <c r="M2067" s="113"/>
      <c r="Q2067" s="113"/>
      <c r="R2067" s="113"/>
      <c r="S2067" s="113"/>
      <c r="T2067" s="113"/>
      <c r="U2067" s="113"/>
      <c r="V2067" s="113"/>
      <c r="W2067" s="113"/>
      <c r="X2067" s="113"/>
      <c r="Y2067" s="113"/>
      <c r="Z2067" s="113"/>
      <c r="AD2067" s="113"/>
      <c r="AE2067" s="113"/>
      <c r="AF2067" s="113"/>
      <c r="AG2067" s="113"/>
      <c r="AH2067" s="113"/>
      <c r="AI2067" s="113"/>
      <c r="AJ2067" s="113"/>
      <c r="AK2067" s="113"/>
      <c r="AL2067" s="113"/>
      <c r="AM2067" s="113"/>
      <c r="AQ2067" s="113"/>
      <c r="AS2067" s="113"/>
      <c r="AT2067" s="113"/>
      <c r="AU2067" s="113"/>
      <c r="AV2067" s="113"/>
    </row>
    <row r="2068" spans="4:48">
      <c r="D2068" s="113"/>
      <c r="E2068" s="113"/>
      <c r="F2068" s="113"/>
      <c r="G2068" s="113"/>
      <c r="H2068" s="113"/>
      <c r="I2068" s="113"/>
      <c r="J2068" s="113"/>
      <c r="K2068" s="113"/>
      <c r="L2068" s="113"/>
      <c r="M2068" s="113"/>
      <c r="Q2068" s="113"/>
      <c r="R2068" s="113"/>
      <c r="S2068" s="113"/>
      <c r="T2068" s="113"/>
      <c r="U2068" s="113"/>
      <c r="V2068" s="113"/>
      <c r="W2068" s="113"/>
      <c r="X2068" s="113"/>
      <c r="Y2068" s="113"/>
      <c r="Z2068" s="113"/>
      <c r="AD2068" s="113"/>
      <c r="AE2068" s="113"/>
      <c r="AF2068" s="113"/>
      <c r="AG2068" s="113"/>
      <c r="AH2068" s="113"/>
      <c r="AI2068" s="113"/>
      <c r="AJ2068" s="113"/>
      <c r="AK2068" s="113"/>
      <c r="AL2068" s="113"/>
      <c r="AM2068" s="113"/>
      <c r="AQ2068" s="113"/>
      <c r="AS2068" s="113"/>
      <c r="AT2068" s="113"/>
      <c r="AU2068" s="113"/>
      <c r="AV2068" s="113"/>
    </row>
    <row r="2069" spans="4:48">
      <c r="D2069" s="113"/>
      <c r="E2069" s="113"/>
      <c r="F2069" s="113"/>
      <c r="G2069" s="113"/>
      <c r="H2069" s="113"/>
      <c r="I2069" s="113"/>
      <c r="J2069" s="113"/>
      <c r="K2069" s="113"/>
      <c r="L2069" s="113"/>
      <c r="M2069" s="113"/>
      <c r="Q2069" s="113"/>
      <c r="R2069" s="113"/>
      <c r="S2069" s="113"/>
      <c r="T2069" s="113"/>
      <c r="U2069" s="113"/>
      <c r="V2069" s="113"/>
      <c r="W2069" s="113"/>
      <c r="X2069" s="113"/>
      <c r="Y2069" s="113"/>
      <c r="Z2069" s="113"/>
      <c r="AD2069" s="113"/>
      <c r="AE2069" s="113"/>
      <c r="AF2069" s="113"/>
      <c r="AG2069" s="113"/>
      <c r="AH2069" s="113"/>
      <c r="AI2069" s="113"/>
      <c r="AJ2069" s="113"/>
      <c r="AK2069" s="113"/>
      <c r="AL2069" s="113"/>
      <c r="AM2069" s="113"/>
      <c r="AQ2069" s="113"/>
      <c r="AS2069" s="113"/>
      <c r="AT2069" s="113"/>
      <c r="AU2069" s="113"/>
      <c r="AV2069" s="113"/>
    </row>
    <row r="2070" spans="4:48">
      <c r="D2070" s="113"/>
      <c r="E2070" s="113"/>
      <c r="F2070" s="113"/>
      <c r="G2070" s="113"/>
      <c r="H2070" s="113"/>
      <c r="I2070" s="113"/>
      <c r="J2070" s="113"/>
      <c r="K2070" s="113"/>
      <c r="L2070" s="113"/>
      <c r="M2070" s="113"/>
      <c r="Q2070" s="113"/>
      <c r="R2070" s="113"/>
      <c r="S2070" s="113"/>
      <c r="T2070" s="113"/>
      <c r="U2070" s="113"/>
      <c r="V2070" s="113"/>
      <c r="W2070" s="113"/>
      <c r="X2070" s="113"/>
      <c r="Y2070" s="113"/>
      <c r="Z2070" s="113"/>
      <c r="AD2070" s="113"/>
      <c r="AE2070" s="113"/>
      <c r="AF2070" s="113"/>
      <c r="AG2070" s="113"/>
      <c r="AH2070" s="113"/>
      <c r="AI2070" s="113"/>
      <c r="AJ2070" s="113"/>
      <c r="AK2070" s="113"/>
      <c r="AL2070" s="113"/>
      <c r="AM2070" s="113"/>
      <c r="AQ2070" s="113"/>
      <c r="AS2070" s="113"/>
      <c r="AT2070" s="113"/>
      <c r="AU2070" s="113"/>
      <c r="AV2070" s="113"/>
    </row>
    <row r="2071" spans="4:48">
      <c r="D2071" s="113"/>
      <c r="E2071" s="113"/>
      <c r="F2071" s="113"/>
      <c r="G2071" s="113"/>
      <c r="H2071" s="113"/>
      <c r="I2071" s="113"/>
      <c r="J2071" s="113"/>
      <c r="K2071" s="113"/>
      <c r="L2071" s="113"/>
      <c r="M2071" s="113"/>
      <c r="Q2071" s="113"/>
      <c r="R2071" s="113"/>
      <c r="S2071" s="113"/>
      <c r="T2071" s="113"/>
      <c r="U2071" s="113"/>
      <c r="V2071" s="113"/>
      <c r="W2071" s="113"/>
      <c r="X2071" s="113"/>
      <c r="Y2071" s="113"/>
      <c r="Z2071" s="113"/>
      <c r="AD2071" s="113"/>
      <c r="AE2071" s="113"/>
      <c r="AF2071" s="113"/>
      <c r="AG2071" s="113"/>
      <c r="AH2071" s="113"/>
      <c r="AI2071" s="113"/>
      <c r="AJ2071" s="113"/>
      <c r="AK2071" s="113"/>
      <c r="AL2071" s="113"/>
      <c r="AM2071" s="113"/>
      <c r="AQ2071" s="113"/>
      <c r="AS2071" s="113"/>
      <c r="AT2071" s="113"/>
      <c r="AU2071" s="113"/>
      <c r="AV2071" s="113"/>
    </row>
    <row r="2072" spans="4:48">
      <c r="D2072" s="113"/>
      <c r="E2072" s="113"/>
      <c r="F2072" s="113"/>
      <c r="G2072" s="113"/>
      <c r="H2072" s="113"/>
      <c r="I2072" s="113"/>
      <c r="J2072" s="113"/>
      <c r="K2072" s="113"/>
      <c r="L2072" s="113"/>
      <c r="M2072" s="113"/>
      <c r="Q2072" s="113"/>
      <c r="R2072" s="113"/>
      <c r="S2072" s="113"/>
      <c r="T2072" s="113"/>
      <c r="U2072" s="113"/>
      <c r="V2072" s="113"/>
      <c r="W2072" s="113"/>
      <c r="X2072" s="113"/>
      <c r="Y2072" s="113"/>
      <c r="Z2072" s="113"/>
      <c r="AD2072" s="113"/>
      <c r="AE2072" s="113"/>
      <c r="AF2072" s="113"/>
      <c r="AG2072" s="113"/>
      <c r="AH2072" s="113"/>
      <c r="AI2072" s="113"/>
      <c r="AJ2072" s="113"/>
      <c r="AK2072" s="113"/>
      <c r="AL2072" s="113"/>
      <c r="AM2072" s="113"/>
      <c r="AQ2072" s="113"/>
      <c r="AS2072" s="113"/>
      <c r="AT2072" s="113"/>
      <c r="AU2072" s="113"/>
      <c r="AV2072" s="113"/>
    </row>
    <row r="2073" spans="4:48">
      <c r="D2073" s="113"/>
      <c r="E2073" s="113"/>
      <c r="F2073" s="113"/>
      <c r="G2073" s="113"/>
      <c r="H2073" s="113"/>
      <c r="I2073" s="113"/>
      <c r="J2073" s="113"/>
      <c r="K2073" s="113"/>
      <c r="L2073" s="113"/>
      <c r="M2073" s="113"/>
      <c r="Q2073" s="113"/>
      <c r="R2073" s="113"/>
      <c r="S2073" s="113"/>
      <c r="T2073" s="113"/>
      <c r="U2073" s="113"/>
      <c r="V2073" s="113"/>
      <c r="W2073" s="113"/>
      <c r="X2073" s="113"/>
      <c r="Y2073" s="113"/>
      <c r="Z2073" s="113"/>
      <c r="AD2073" s="113"/>
      <c r="AE2073" s="113"/>
      <c r="AF2073" s="113"/>
      <c r="AG2073" s="113"/>
      <c r="AH2073" s="113"/>
      <c r="AI2073" s="113"/>
      <c r="AJ2073" s="113"/>
      <c r="AK2073" s="113"/>
      <c r="AL2073" s="113"/>
      <c r="AM2073" s="113"/>
      <c r="AQ2073" s="113"/>
      <c r="AS2073" s="113"/>
      <c r="AT2073" s="113"/>
      <c r="AU2073" s="113"/>
      <c r="AV2073" s="113"/>
    </row>
    <row r="2074" spans="4:48">
      <c r="D2074" s="113"/>
      <c r="E2074" s="113"/>
      <c r="F2074" s="113"/>
      <c r="G2074" s="113"/>
      <c r="H2074" s="113"/>
      <c r="I2074" s="113"/>
      <c r="J2074" s="113"/>
      <c r="K2074" s="113"/>
      <c r="L2074" s="113"/>
      <c r="M2074" s="113"/>
      <c r="Q2074" s="113"/>
      <c r="R2074" s="113"/>
      <c r="S2074" s="113"/>
      <c r="T2074" s="113"/>
      <c r="U2074" s="113"/>
      <c r="V2074" s="113"/>
      <c r="W2074" s="113"/>
      <c r="X2074" s="113"/>
      <c r="Y2074" s="113"/>
      <c r="Z2074" s="113"/>
      <c r="AD2074" s="113"/>
      <c r="AE2074" s="113"/>
      <c r="AF2074" s="113"/>
      <c r="AG2074" s="113"/>
      <c r="AH2074" s="113"/>
      <c r="AI2074" s="113"/>
      <c r="AJ2074" s="113"/>
      <c r="AK2074" s="113"/>
      <c r="AL2074" s="113"/>
      <c r="AM2074" s="113"/>
      <c r="AQ2074" s="113"/>
      <c r="AS2074" s="113"/>
      <c r="AT2074" s="113"/>
      <c r="AU2074" s="113"/>
      <c r="AV2074" s="113"/>
    </row>
    <row r="2075" spans="4:48">
      <c r="D2075" s="113"/>
      <c r="E2075" s="113"/>
      <c r="F2075" s="113"/>
      <c r="G2075" s="113"/>
      <c r="H2075" s="113"/>
      <c r="I2075" s="113"/>
      <c r="J2075" s="113"/>
      <c r="K2075" s="113"/>
      <c r="L2075" s="113"/>
      <c r="M2075" s="113"/>
      <c r="Q2075" s="113"/>
      <c r="R2075" s="113"/>
      <c r="S2075" s="113"/>
      <c r="T2075" s="113"/>
      <c r="U2075" s="113"/>
      <c r="V2075" s="113"/>
      <c r="W2075" s="113"/>
      <c r="X2075" s="113"/>
      <c r="Y2075" s="113"/>
      <c r="Z2075" s="113"/>
      <c r="AD2075" s="113"/>
      <c r="AE2075" s="113"/>
      <c r="AF2075" s="113"/>
      <c r="AG2075" s="113"/>
      <c r="AH2075" s="113"/>
      <c r="AI2075" s="113"/>
      <c r="AJ2075" s="113"/>
      <c r="AK2075" s="113"/>
      <c r="AL2075" s="113"/>
      <c r="AM2075" s="113"/>
      <c r="AQ2075" s="113"/>
      <c r="AS2075" s="113"/>
      <c r="AT2075" s="113"/>
      <c r="AU2075" s="113"/>
      <c r="AV2075" s="113"/>
    </row>
    <row r="2076" spans="4:48">
      <c r="D2076" s="113"/>
      <c r="E2076" s="113"/>
      <c r="F2076" s="113"/>
      <c r="G2076" s="113"/>
      <c r="H2076" s="113"/>
      <c r="I2076" s="113"/>
      <c r="J2076" s="113"/>
      <c r="K2076" s="113"/>
      <c r="L2076" s="113"/>
      <c r="M2076" s="113"/>
      <c r="Q2076" s="113"/>
      <c r="R2076" s="113"/>
      <c r="S2076" s="113"/>
      <c r="T2076" s="113"/>
      <c r="U2076" s="113"/>
      <c r="V2076" s="113"/>
      <c r="W2076" s="113"/>
      <c r="X2076" s="113"/>
      <c r="Y2076" s="113"/>
      <c r="Z2076" s="113"/>
      <c r="AD2076" s="113"/>
      <c r="AE2076" s="113"/>
      <c r="AF2076" s="113"/>
      <c r="AG2076" s="113"/>
      <c r="AH2076" s="113"/>
      <c r="AI2076" s="113"/>
      <c r="AJ2076" s="113"/>
      <c r="AK2076" s="113"/>
      <c r="AL2076" s="113"/>
      <c r="AM2076" s="113"/>
      <c r="AQ2076" s="113"/>
      <c r="AS2076" s="113"/>
      <c r="AT2076" s="113"/>
      <c r="AU2076" s="113"/>
      <c r="AV2076" s="113"/>
    </row>
    <row r="2077" spans="4:48">
      <c r="D2077" s="113"/>
      <c r="E2077" s="113"/>
      <c r="F2077" s="113"/>
      <c r="G2077" s="113"/>
      <c r="H2077" s="113"/>
      <c r="I2077" s="113"/>
      <c r="J2077" s="113"/>
      <c r="K2077" s="113"/>
      <c r="L2077" s="113"/>
      <c r="M2077" s="113"/>
      <c r="Q2077" s="113"/>
      <c r="R2077" s="113"/>
      <c r="S2077" s="113"/>
      <c r="T2077" s="113"/>
      <c r="U2077" s="113"/>
      <c r="V2077" s="113"/>
      <c r="W2077" s="113"/>
      <c r="X2077" s="113"/>
      <c r="Y2077" s="113"/>
      <c r="Z2077" s="113"/>
      <c r="AD2077" s="113"/>
      <c r="AE2077" s="113"/>
      <c r="AF2077" s="113"/>
      <c r="AG2077" s="113"/>
      <c r="AH2077" s="113"/>
      <c r="AI2077" s="113"/>
      <c r="AJ2077" s="113"/>
      <c r="AK2077" s="113"/>
      <c r="AL2077" s="113"/>
      <c r="AM2077" s="113"/>
      <c r="AQ2077" s="113"/>
      <c r="AS2077" s="113"/>
      <c r="AT2077" s="113"/>
      <c r="AU2077" s="113"/>
      <c r="AV2077" s="113"/>
    </row>
    <row r="2078" spans="4:48">
      <c r="D2078" s="113"/>
      <c r="E2078" s="113"/>
      <c r="F2078" s="113"/>
      <c r="G2078" s="113"/>
      <c r="H2078" s="113"/>
      <c r="I2078" s="113"/>
      <c r="J2078" s="113"/>
      <c r="K2078" s="113"/>
      <c r="L2078" s="113"/>
      <c r="M2078" s="113"/>
      <c r="Q2078" s="113"/>
      <c r="R2078" s="113"/>
      <c r="S2078" s="113"/>
      <c r="T2078" s="113"/>
      <c r="U2078" s="113"/>
      <c r="V2078" s="113"/>
      <c r="W2078" s="113"/>
      <c r="X2078" s="113"/>
      <c r="Y2078" s="113"/>
      <c r="Z2078" s="113"/>
      <c r="AD2078" s="113"/>
      <c r="AE2078" s="113"/>
      <c r="AF2078" s="113"/>
      <c r="AG2078" s="113"/>
      <c r="AH2078" s="113"/>
      <c r="AI2078" s="113"/>
      <c r="AJ2078" s="113"/>
      <c r="AK2078" s="113"/>
      <c r="AL2078" s="113"/>
      <c r="AM2078" s="113"/>
      <c r="AQ2078" s="113"/>
      <c r="AS2078" s="113"/>
      <c r="AT2078" s="113"/>
      <c r="AU2078" s="113"/>
      <c r="AV2078" s="113"/>
    </row>
    <row r="2079" spans="4:48">
      <c r="D2079" s="113"/>
      <c r="E2079" s="113"/>
      <c r="F2079" s="113"/>
      <c r="G2079" s="113"/>
      <c r="H2079" s="113"/>
      <c r="I2079" s="113"/>
      <c r="J2079" s="113"/>
      <c r="K2079" s="113"/>
      <c r="L2079" s="113"/>
      <c r="M2079" s="113"/>
      <c r="Q2079" s="113"/>
      <c r="R2079" s="113"/>
      <c r="S2079" s="113"/>
      <c r="T2079" s="113"/>
      <c r="U2079" s="113"/>
      <c r="V2079" s="113"/>
      <c r="W2079" s="113"/>
      <c r="X2079" s="113"/>
      <c r="Y2079" s="113"/>
      <c r="Z2079" s="113"/>
      <c r="AD2079" s="113"/>
      <c r="AE2079" s="113"/>
      <c r="AF2079" s="113"/>
      <c r="AG2079" s="113"/>
      <c r="AH2079" s="113"/>
      <c r="AI2079" s="113"/>
      <c r="AJ2079" s="113"/>
      <c r="AK2079" s="113"/>
      <c r="AL2079" s="113"/>
      <c r="AM2079" s="113"/>
      <c r="AQ2079" s="113"/>
      <c r="AS2079" s="113"/>
      <c r="AT2079" s="113"/>
      <c r="AU2079" s="113"/>
      <c r="AV2079" s="113"/>
    </row>
    <row r="2080" spans="4:48">
      <c r="D2080" s="113"/>
      <c r="E2080" s="113"/>
      <c r="F2080" s="113"/>
      <c r="G2080" s="113"/>
      <c r="H2080" s="113"/>
      <c r="I2080" s="113"/>
      <c r="J2080" s="113"/>
      <c r="K2080" s="113"/>
      <c r="L2080" s="113"/>
      <c r="M2080" s="113"/>
      <c r="Q2080" s="113"/>
      <c r="R2080" s="113"/>
      <c r="S2080" s="113"/>
      <c r="T2080" s="113"/>
      <c r="U2080" s="113"/>
      <c r="V2080" s="113"/>
      <c r="W2080" s="113"/>
      <c r="X2080" s="113"/>
      <c r="Y2080" s="113"/>
      <c r="Z2080" s="113"/>
      <c r="AD2080" s="113"/>
      <c r="AE2080" s="113"/>
      <c r="AF2080" s="113"/>
      <c r="AG2080" s="113"/>
      <c r="AH2080" s="113"/>
      <c r="AI2080" s="113"/>
      <c r="AJ2080" s="113"/>
      <c r="AK2080" s="113"/>
      <c r="AL2080" s="113"/>
      <c r="AM2080" s="113"/>
      <c r="AQ2080" s="113"/>
      <c r="AS2080" s="113"/>
      <c r="AT2080" s="113"/>
      <c r="AU2080" s="113"/>
      <c r="AV2080" s="113"/>
    </row>
    <row r="2081" spans="4:48">
      <c r="D2081" s="113"/>
      <c r="E2081" s="113"/>
      <c r="F2081" s="113"/>
      <c r="G2081" s="113"/>
      <c r="H2081" s="113"/>
      <c r="I2081" s="113"/>
      <c r="J2081" s="113"/>
      <c r="K2081" s="113"/>
      <c r="L2081" s="113"/>
      <c r="M2081" s="113"/>
      <c r="Q2081" s="113"/>
      <c r="R2081" s="113"/>
      <c r="S2081" s="113"/>
      <c r="T2081" s="113"/>
      <c r="U2081" s="113"/>
      <c r="V2081" s="113"/>
      <c r="W2081" s="113"/>
      <c r="X2081" s="113"/>
      <c r="Y2081" s="113"/>
      <c r="Z2081" s="113"/>
      <c r="AD2081" s="113"/>
      <c r="AE2081" s="113"/>
      <c r="AF2081" s="113"/>
      <c r="AG2081" s="113"/>
      <c r="AH2081" s="113"/>
      <c r="AI2081" s="113"/>
      <c r="AJ2081" s="113"/>
      <c r="AK2081" s="113"/>
      <c r="AL2081" s="113"/>
      <c r="AM2081" s="113"/>
      <c r="AQ2081" s="113"/>
      <c r="AS2081" s="113"/>
      <c r="AT2081" s="113"/>
      <c r="AU2081" s="113"/>
      <c r="AV2081" s="113"/>
    </row>
    <row r="2082" spans="4:48">
      <c r="D2082" s="113"/>
      <c r="E2082" s="113"/>
      <c r="F2082" s="113"/>
      <c r="G2082" s="113"/>
      <c r="H2082" s="113"/>
      <c r="I2082" s="113"/>
      <c r="J2082" s="113"/>
      <c r="K2082" s="113"/>
      <c r="L2082" s="113"/>
      <c r="M2082" s="113"/>
      <c r="Q2082" s="113"/>
      <c r="R2082" s="113"/>
      <c r="S2082" s="113"/>
      <c r="T2082" s="113"/>
      <c r="U2082" s="113"/>
      <c r="V2082" s="113"/>
      <c r="W2082" s="113"/>
      <c r="X2082" s="113"/>
      <c r="Y2082" s="113"/>
      <c r="Z2082" s="113"/>
      <c r="AD2082" s="113"/>
      <c r="AE2082" s="113"/>
      <c r="AF2082" s="113"/>
      <c r="AG2082" s="113"/>
      <c r="AH2082" s="113"/>
      <c r="AI2082" s="113"/>
      <c r="AJ2082" s="113"/>
      <c r="AK2082" s="113"/>
      <c r="AL2082" s="113"/>
      <c r="AM2082" s="113"/>
      <c r="AQ2082" s="113"/>
      <c r="AS2082" s="113"/>
      <c r="AT2082" s="113"/>
      <c r="AU2082" s="113"/>
      <c r="AV2082" s="113"/>
    </row>
    <row r="2083" spans="4:48">
      <c r="D2083" s="113"/>
      <c r="E2083" s="113"/>
      <c r="F2083" s="113"/>
      <c r="G2083" s="113"/>
      <c r="H2083" s="113"/>
      <c r="I2083" s="113"/>
      <c r="J2083" s="113"/>
      <c r="K2083" s="113"/>
      <c r="L2083" s="113"/>
      <c r="M2083" s="113"/>
      <c r="Q2083" s="113"/>
      <c r="R2083" s="113"/>
      <c r="S2083" s="113"/>
      <c r="T2083" s="113"/>
      <c r="U2083" s="113"/>
      <c r="V2083" s="113"/>
      <c r="W2083" s="113"/>
      <c r="X2083" s="113"/>
      <c r="Y2083" s="113"/>
      <c r="Z2083" s="113"/>
      <c r="AD2083" s="113"/>
      <c r="AE2083" s="113"/>
      <c r="AF2083" s="113"/>
      <c r="AG2083" s="113"/>
      <c r="AH2083" s="113"/>
      <c r="AI2083" s="113"/>
      <c r="AJ2083" s="113"/>
      <c r="AK2083" s="113"/>
      <c r="AL2083" s="113"/>
      <c r="AM2083" s="113"/>
      <c r="AQ2083" s="113"/>
      <c r="AS2083" s="113"/>
      <c r="AT2083" s="113"/>
      <c r="AU2083" s="113"/>
      <c r="AV2083" s="113"/>
    </row>
    <row r="2084" spans="4:48">
      <c r="D2084" s="113"/>
      <c r="E2084" s="113"/>
      <c r="F2084" s="113"/>
      <c r="G2084" s="113"/>
      <c r="H2084" s="113"/>
      <c r="I2084" s="113"/>
      <c r="J2084" s="113"/>
      <c r="K2084" s="113"/>
      <c r="L2084" s="113"/>
      <c r="M2084" s="113"/>
      <c r="Q2084" s="113"/>
      <c r="R2084" s="113"/>
      <c r="S2084" s="113"/>
      <c r="T2084" s="113"/>
      <c r="U2084" s="113"/>
      <c r="V2084" s="113"/>
      <c r="W2084" s="113"/>
      <c r="X2084" s="113"/>
      <c r="Y2084" s="113"/>
      <c r="Z2084" s="113"/>
      <c r="AD2084" s="113"/>
      <c r="AE2084" s="113"/>
      <c r="AF2084" s="113"/>
      <c r="AG2084" s="113"/>
      <c r="AH2084" s="113"/>
      <c r="AI2084" s="113"/>
      <c r="AJ2084" s="113"/>
      <c r="AK2084" s="113"/>
      <c r="AL2084" s="113"/>
      <c r="AM2084" s="113"/>
      <c r="AQ2084" s="113"/>
      <c r="AS2084" s="113"/>
      <c r="AT2084" s="113"/>
      <c r="AU2084" s="113"/>
      <c r="AV2084" s="113"/>
    </row>
    <row r="2085" spans="4:48">
      <c r="D2085" s="113"/>
      <c r="E2085" s="113"/>
      <c r="F2085" s="113"/>
      <c r="G2085" s="113"/>
      <c r="H2085" s="113"/>
      <c r="I2085" s="113"/>
      <c r="J2085" s="113"/>
      <c r="K2085" s="113"/>
      <c r="L2085" s="113"/>
      <c r="M2085" s="113"/>
      <c r="Q2085" s="113"/>
      <c r="R2085" s="113"/>
      <c r="S2085" s="113"/>
      <c r="T2085" s="113"/>
      <c r="U2085" s="113"/>
      <c r="V2085" s="113"/>
      <c r="W2085" s="113"/>
      <c r="X2085" s="113"/>
      <c r="Y2085" s="113"/>
      <c r="Z2085" s="113"/>
      <c r="AD2085" s="113"/>
      <c r="AE2085" s="113"/>
      <c r="AF2085" s="113"/>
      <c r="AG2085" s="113"/>
      <c r="AH2085" s="113"/>
      <c r="AI2085" s="113"/>
      <c r="AJ2085" s="113"/>
      <c r="AK2085" s="113"/>
      <c r="AL2085" s="113"/>
      <c r="AM2085" s="113"/>
      <c r="AQ2085" s="113"/>
      <c r="AS2085" s="113"/>
      <c r="AT2085" s="113"/>
      <c r="AU2085" s="113"/>
      <c r="AV2085" s="113"/>
    </row>
    <row r="2086" spans="4:48">
      <c r="D2086" s="113"/>
      <c r="E2086" s="113"/>
      <c r="F2086" s="113"/>
      <c r="G2086" s="113"/>
      <c r="H2086" s="113"/>
      <c r="I2086" s="113"/>
      <c r="J2086" s="113"/>
      <c r="K2086" s="113"/>
      <c r="L2086" s="113"/>
      <c r="M2086" s="113"/>
      <c r="Q2086" s="113"/>
      <c r="R2086" s="113"/>
      <c r="S2086" s="113"/>
      <c r="T2086" s="113"/>
      <c r="U2086" s="113"/>
      <c r="V2086" s="113"/>
      <c r="W2086" s="113"/>
      <c r="X2086" s="113"/>
      <c r="Y2086" s="113"/>
      <c r="Z2086" s="113"/>
      <c r="AD2086" s="113"/>
      <c r="AE2086" s="113"/>
      <c r="AF2086" s="113"/>
      <c r="AG2086" s="113"/>
      <c r="AH2086" s="113"/>
      <c r="AI2086" s="113"/>
      <c r="AJ2086" s="113"/>
      <c r="AK2086" s="113"/>
      <c r="AL2086" s="113"/>
      <c r="AM2086" s="113"/>
      <c r="AQ2086" s="113"/>
      <c r="AS2086" s="113"/>
      <c r="AT2086" s="113"/>
      <c r="AU2086" s="113"/>
      <c r="AV2086" s="113"/>
    </row>
    <row r="2087" spans="4:48">
      <c r="D2087" s="113"/>
      <c r="E2087" s="113"/>
      <c r="F2087" s="113"/>
      <c r="G2087" s="113"/>
      <c r="H2087" s="113"/>
      <c r="I2087" s="113"/>
      <c r="J2087" s="113"/>
      <c r="K2087" s="113"/>
      <c r="L2087" s="113"/>
      <c r="M2087" s="113"/>
      <c r="Q2087" s="113"/>
      <c r="R2087" s="113"/>
      <c r="S2087" s="113"/>
      <c r="T2087" s="113"/>
      <c r="U2087" s="113"/>
      <c r="V2087" s="113"/>
      <c r="W2087" s="113"/>
      <c r="X2087" s="113"/>
      <c r="Y2087" s="113"/>
      <c r="Z2087" s="113"/>
      <c r="AD2087" s="113"/>
      <c r="AE2087" s="113"/>
      <c r="AF2087" s="113"/>
      <c r="AG2087" s="113"/>
      <c r="AH2087" s="113"/>
      <c r="AI2087" s="113"/>
      <c r="AJ2087" s="113"/>
      <c r="AK2087" s="113"/>
      <c r="AL2087" s="113"/>
      <c r="AM2087" s="113"/>
      <c r="AQ2087" s="113"/>
      <c r="AS2087" s="113"/>
      <c r="AT2087" s="113"/>
      <c r="AU2087" s="113"/>
      <c r="AV2087" s="113"/>
    </row>
    <row r="2088" spans="4:48">
      <c r="D2088" s="113"/>
      <c r="E2088" s="113"/>
      <c r="F2088" s="113"/>
      <c r="G2088" s="113"/>
      <c r="H2088" s="113"/>
      <c r="I2088" s="113"/>
      <c r="J2088" s="113"/>
      <c r="K2088" s="113"/>
      <c r="L2088" s="113"/>
      <c r="M2088" s="113"/>
      <c r="Q2088" s="113"/>
      <c r="R2088" s="113"/>
      <c r="S2088" s="113"/>
      <c r="T2088" s="113"/>
      <c r="U2088" s="113"/>
      <c r="V2088" s="113"/>
      <c r="W2088" s="113"/>
      <c r="X2088" s="113"/>
      <c r="Y2088" s="113"/>
      <c r="Z2088" s="113"/>
      <c r="AD2088" s="113"/>
      <c r="AE2088" s="113"/>
      <c r="AF2088" s="113"/>
      <c r="AG2088" s="113"/>
      <c r="AH2088" s="113"/>
      <c r="AI2088" s="113"/>
      <c r="AJ2088" s="113"/>
      <c r="AK2088" s="113"/>
      <c r="AL2088" s="113"/>
      <c r="AM2088" s="113"/>
      <c r="AQ2088" s="113"/>
      <c r="AS2088" s="113"/>
      <c r="AT2088" s="113"/>
      <c r="AU2088" s="113"/>
      <c r="AV2088" s="113"/>
    </row>
    <row r="2089" spans="4:48">
      <c r="D2089" s="113"/>
      <c r="E2089" s="113"/>
      <c r="F2089" s="113"/>
      <c r="G2089" s="113"/>
      <c r="H2089" s="113"/>
      <c r="I2089" s="113"/>
      <c r="J2089" s="113"/>
      <c r="K2089" s="113"/>
      <c r="L2089" s="113"/>
      <c r="M2089" s="113"/>
      <c r="Q2089" s="113"/>
      <c r="R2089" s="113"/>
      <c r="S2089" s="113"/>
      <c r="T2089" s="113"/>
      <c r="U2089" s="113"/>
      <c r="V2089" s="113"/>
      <c r="W2089" s="113"/>
      <c r="X2089" s="113"/>
      <c r="Y2089" s="113"/>
      <c r="Z2089" s="113"/>
      <c r="AD2089" s="113"/>
      <c r="AE2089" s="113"/>
      <c r="AF2089" s="113"/>
      <c r="AG2089" s="113"/>
      <c r="AH2089" s="113"/>
      <c r="AI2089" s="113"/>
      <c r="AJ2089" s="113"/>
      <c r="AK2089" s="113"/>
      <c r="AL2089" s="113"/>
      <c r="AM2089" s="113"/>
      <c r="AQ2089" s="113"/>
      <c r="AS2089" s="113"/>
      <c r="AT2089" s="113"/>
      <c r="AU2089" s="113"/>
      <c r="AV2089" s="113"/>
    </row>
    <row r="2090" spans="4:48">
      <c r="D2090" s="113"/>
      <c r="E2090" s="113"/>
      <c r="F2090" s="113"/>
      <c r="G2090" s="113"/>
      <c r="H2090" s="113"/>
      <c r="I2090" s="113"/>
      <c r="J2090" s="113"/>
      <c r="K2090" s="113"/>
      <c r="L2090" s="113"/>
      <c r="M2090" s="113"/>
      <c r="Q2090" s="113"/>
      <c r="R2090" s="113"/>
      <c r="S2090" s="113"/>
      <c r="T2090" s="113"/>
      <c r="U2090" s="113"/>
      <c r="V2090" s="113"/>
      <c r="W2090" s="113"/>
      <c r="X2090" s="113"/>
      <c r="Y2090" s="113"/>
      <c r="Z2090" s="113"/>
      <c r="AD2090" s="113"/>
      <c r="AE2090" s="113"/>
      <c r="AF2090" s="113"/>
      <c r="AG2090" s="113"/>
      <c r="AH2090" s="113"/>
      <c r="AI2090" s="113"/>
      <c r="AJ2090" s="113"/>
      <c r="AK2090" s="113"/>
      <c r="AL2090" s="113"/>
      <c r="AM2090" s="113"/>
      <c r="AQ2090" s="113"/>
      <c r="AS2090" s="113"/>
      <c r="AT2090" s="113"/>
      <c r="AU2090" s="113"/>
      <c r="AV2090" s="113"/>
    </row>
    <row r="2091" spans="4:48">
      <c r="D2091" s="113"/>
      <c r="E2091" s="113"/>
      <c r="F2091" s="113"/>
      <c r="G2091" s="113"/>
      <c r="H2091" s="113"/>
      <c r="I2091" s="113"/>
      <c r="J2091" s="113"/>
      <c r="K2091" s="113"/>
      <c r="L2091" s="113"/>
      <c r="M2091" s="113"/>
      <c r="Q2091" s="113"/>
      <c r="R2091" s="113"/>
      <c r="S2091" s="113"/>
      <c r="T2091" s="113"/>
      <c r="U2091" s="113"/>
      <c r="V2091" s="113"/>
      <c r="W2091" s="113"/>
      <c r="X2091" s="113"/>
      <c r="Y2091" s="113"/>
      <c r="Z2091" s="113"/>
      <c r="AD2091" s="113"/>
      <c r="AE2091" s="113"/>
      <c r="AF2091" s="113"/>
      <c r="AG2091" s="113"/>
      <c r="AH2091" s="113"/>
      <c r="AI2091" s="113"/>
      <c r="AJ2091" s="113"/>
      <c r="AK2091" s="113"/>
      <c r="AL2091" s="113"/>
      <c r="AM2091" s="113"/>
      <c r="AQ2091" s="113"/>
      <c r="AS2091" s="113"/>
      <c r="AT2091" s="113"/>
      <c r="AU2091" s="113"/>
      <c r="AV2091" s="113"/>
    </row>
    <row r="2092" spans="4:48">
      <c r="D2092" s="113"/>
      <c r="E2092" s="113"/>
      <c r="F2092" s="113"/>
      <c r="G2092" s="113"/>
      <c r="H2092" s="113"/>
      <c r="I2092" s="113"/>
      <c r="J2092" s="113"/>
      <c r="K2092" s="113"/>
      <c r="L2092" s="113"/>
      <c r="M2092" s="113"/>
      <c r="Q2092" s="113"/>
      <c r="R2092" s="113"/>
      <c r="S2092" s="113"/>
      <c r="T2092" s="113"/>
      <c r="U2092" s="113"/>
      <c r="V2092" s="113"/>
      <c r="W2092" s="113"/>
      <c r="X2092" s="113"/>
      <c r="Y2092" s="113"/>
      <c r="Z2092" s="113"/>
      <c r="AD2092" s="113"/>
      <c r="AE2092" s="113"/>
      <c r="AF2092" s="113"/>
      <c r="AG2092" s="113"/>
      <c r="AH2092" s="113"/>
      <c r="AI2092" s="113"/>
      <c r="AJ2092" s="113"/>
      <c r="AK2092" s="113"/>
      <c r="AL2092" s="113"/>
      <c r="AM2092" s="113"/>
      <c r="AQ2092" s="113"/>
      <c r="AS2092" s="113"/>
      <c r="AT2092" s="113"/>
      <c r="AU2092" s="113"/>
      <c r="AV2092" s="113"/>
    </row>
    <row r="2093" spans="4:48">
      <c r="D2093" s="113"/>
      <c r="E2093" s="113"/>
      <c r="F2093" s="113"/>
      <c r="G2093" s="113"/>
      <c r="H2093" s="113"/>
      <c r="I2093" s="113"/>
      <c r="J2093" s="113"/>
      <c r="K2093" s="113"/>
      <c r="L2093" s="113"/>
      <c r="M2093" s="113"/>
      <c r="Q2093" s="113"/>
      <c r="R2093" s="113"/>
      <c r="S2093" s="113"/>
      <c r="T2093" s="113"/>
      <c r="U2093" s="113"/>
      <c r="V2093" s="113"/>
      <c r="W2093" s="113"/>
      <c r="X2093" s="113"/>
      <c r="Y2093" s="113"/>
      <c r="Z2093" s="113"/>
      <c r="AD2093" s="113"/>
      <c r="AE2093" s="113"/>
      <c r="AF2093" s="113"/>
      <c r="AG2093" s="113"/>
      <c r="AH2093" s="113"/>
      <c r="AI2093" s="113"/>
      <c r="AJ2093" s="113"/>
      <c r="AK2093" s="113"/>
      <c r="AL2093" s="113"/>
      <c r="AM2093" s="113"/>
      <c r="AQ2093" s="113"/>
      <c r="AS2093" s="113"/>
      <c r="AT2093" s="113"/>
      <c r="AU2093" s="113"/>
      <c r="AV2093" s="113"/>
    </row>
    <row r="2094" spans="4:48">
      <c r="D2094" s="113"/>
      <c r="E2094" s="113"/>
      <c r="F2094" s="113"/>
      <c r="G2094" s="113"/>
      <c r="H2094" s="113"/>
      <c r="I2094" s="113"/>
      <c r="J2094" s="113"/>
      <c r="K2094" s="113"/>
      <c r="L2094" s="113"/>
      <c r="M2094" s="113"/>
      <c r="Q2094" s="113"/>
      <c r="R2094" s="113"/>
      <c r="S2094" s="113"/>
      <c r="T2094" s="113"/>
      <c r="U2094" s="113"/>
      <c r="V2094" s="113"/>
      <c r="W2094" s="113"/>
      <c r="X2094" s="113"/>
      <c r="Y2094" s="113"/>
      <c r="Z2094" s="113"/>
      <c r="AD2094" s="113"/>
      <c r="AE2094" s="113"/>
      <c r="AF2094" s="113"/>
      <c r="AG2094" s="113"/>
      <c r="AH2094" s="113"/>
      <c r="AI2094" s="113"/>
      <c r="AJ2094" s="113"/>
      <c r="AK2094" s="113"/>
      <c r="AL2094" s="113"/>
      <c r="AM2094" s="113"/>
      <c r="AQ2094" s="113"/>
      <c r="AS2094" s="113"/>
      <c r="AT2094" s="113"/>
      <c r="AU2094" s="113"/>
      <c r="AV2094" s="113"/>
    </row>
    <row r="2095" spans="4:48">
      <c r="D2095" s="113"/>
      <c r="E2095" s="113"/>
      <c r="F2095" s="113"/>
      <c r="G2095" s="113"/>
      <c r="H2095" s="113"/>
      <c r="I2095" s="113"/>
      <c r="J2095" s="113"/>
      <c r="K2095" s="113"/>
      <c r="L2095" s="113"/>
      <c r="M2095" s="113"/>
      <c r="Q2095" s="113"/>
      <c r="R2095" s="113"/>
      <c r="S2095" s="113"/>
      <c r="T2095" s="113"/>
      <c r="U2095" s="113"/>
      <c r="V2095" s="113"/>
      <c r="W2095" s="113"/>
      <c r="X2095" s="113"/>
      <c r="Y2095" s="113"/>
      <c r="Z2095" s="113"/>
      <c r="AD2095" s="113"/>
      <c r="AE2095" s="113"/>
      <c r="AF2095" s="113"/>
      <c r="AG2095" s="113"/>
      <c r="AH2095" s="113"/>
      <c r="AI2095" s="113"/>
      <c r="AJ2095" s="113"/>
      <c r="AK2095" s="113"/>
      <c r="AL2095" s="113"/>
      <c r="AM2095" s="113"/>
      <c r="AQ2095" s="113"/>
      <c r="AS2095" s="113"/>
      <c r="AT2095" s="113"/>
      <c r="AU2095" s="113"/>
      <c r="AV2095" s="113"/>
    </row>
    <row r="2096" spans="4:48">
      <c r="D2096" s="113"/>
      <c r="E2096" s="113"/>
      <c r="F2096" s="113"/>
      <c r="G2096" s="113"/>
      <c r="H2096" s="113"/>
      <c r="I2096" s="113"/>
      <c r="J2096" s="113"/>
      <c r="K2096" s="113"/>
      <c r="L2096" s="113"/>
      <c r="M2096" s="113"/>
      <c r="Q2096" s="113"/>
      <c r="R2096" s="113"/>
      <c r="S2096" s="113"/>
      <c r="T2096" s="113"/>
      <c r="U2096" s="113"/>
      <c r="V2096" s="113"/>
      <c r="W2096" s="113"/>
      <c r="X2096" s="113"/>
      <c r="Y2096" s="113"/>
      <c r="Z2096" s="113"/>
      <c r="AD2096" s="113"/>
      <c r="AE2096" s="113"/>
      <c r="AF2096" s="113"/>
      <c r="AG2096" s="113"/>
      <c r="AH2096" s="113"/>
      <c r="AI2096" s="113"/>
      <c r="AJ2096" s="113"/>
      <c r="AK2096" s="113"/>
      <c r="AL2096" s="113"/>
      <c r="AM2096" s="113"/>
      <c r="AQ2096" s="113"/>
      <c r="AS2096" s="113"/>
      <c r="AT2096" s="113"/>
      <c r="AU2096" s="113"/>
      <c r="AV2096" s="113"/>
    </row>
    <row r="2097" spans="4:48">
      <c r="D2097" s="113"/>
      <c r="E2097" s="113"/>
      <c r="F2097" s="113"/>
      <c r="G2097" s="113"/>
      <c r="H2097" s="113"/>
      <c r="I2097" s="113"/>
      <c r="J2097" s="113"/>
      <c r="K2097" s="113"/>
      <c r="L2097" s="113"/>
      <c r="M2097" s="113"/>
      <c r="Q2097" s="113"/>
      <c r="R2097" s="113"/>
      <c r="S2097" s="113"/>
      <c r="T2097" s="113"/>
      <c r="U2097" s="113"/>
      <c r="V2097" s="113"/>
      <c r="W2097" s="113"/>
      <c r="X2097" s="113"/>
      <c r="Y2097" s="113"/>
      <c r="Z2097" s="113"/>
      <c r="AD2097" s="113"/>
      <c r="AE2097" s="113"/>
      <c r="AF2097" s="113"/>
      <c r="AG2097" s="113"/>
      <c r="AH2097" s="113"/>
      <c r="AI2097" s="113"/>
      <c r="AJ2097" s="113"/>
      <c r="AK2097" s="113"/>
      <c r="AL2097" s="113"/>
      <c r="AM2097" s="113"/>
      <c r="AQ2097" s="113"/>
      <c r="AS2097" s="113"/>
      <c r="AT2097" s="113"/>
      <c r="AU2097" s="113"/>
      <c r="AV2097" s="113"/>
    </row>
    <row r="2098" spans="4:48">
      <c r="D2098" s="113"/>
      <c r="E2098" s="113"/>
      <c r="F2098" s="113"/>
      <c r="G2098" s="113"/>
      <c r="H2098" s="113"/>
      <c r="I2098" s="113"/>
      <c r="J2098" s="113"/>
      <c r="K2098" s="113"/>
      <c r="L2098" s="113"/>
      <c r="M2098" s="113"/>
      <c r="Q2098" s="113"/>
      <c r="R2098" s="113"/>
      <c r="S2098" s="113"/>
      <c r="T2098" s="113"/>
      <c r="U2098" s="113"/>
      <c r="V2098" s="113"/>
      <c r="W2098" s="113"/>
      <c r="X2098" s="113"/>
      <c r="Y2098" s="113"/>
      <c r="Z2098" s="113"/>
      <c r="AD2098" s="113"/>
      <c r="AE2098" s="113"/>
      <c r="AF2098" s="113"/>
      <c r="AG2098" s="113"/>
      <c r="AH2098" s="113"/>
      <c r="AI2098" s="113"/>
      <c r="AJ2098" s="113"/>
      <c r="AK2098" s="113"/>
      <c r="AL2098" s="113"/>
      <c r="AM2098" s="113"/>
      <c r="AQ2098" s="113"/>
      <c r="AS2098" s="113"/>
      <c r="AT2098" s="113"/>
      <c r="AU2098" s="113"/>
      <c r="AV2098" s="113"/>
    </row>
    <row r="2099" spans="4:48">
      <c r="D2099" s="113"/>
      <c r="E2099" s="113"/>
      <c r="F2099" s="113"/>
      <c r="G2099" s="113"/>
      <c r="H2099" s="113"/>
      <c r="I2099" s="113"/>
      <c r="J2099" s="113"/>
      <c r="K2099" s="113"/>
      <c r="L2099" s="113"/>
      <c r="M2099" s="113"/>
      <c r="Q2099" s="113"/>
      <c r="R2099" s="113"/>
      <c r="S2099" s="113"/>
      <c r="T2099" s="113"/>
      <c r="U2099" s="113"/>
      <c r="V2099" s="113"/>
      <c r="W2099" s="113"/>
      <c r="X2099" s="113"/>
      <c r="Y2099" s="113"/>
      <c r="Z2099" s="113"/>
      <c r="AD2099" s="113"/>
      <c r="AE2099" s="113"/>
      <c r="AF2099" s="113"/>
      <c r="AG2099" s="113"/>
      <c r="AH2099" s="113"/>
      <c r="AI2099" s="113"/>
      <c r="AJ2099" s="113"/>
      <c r="AK2099" s="113"/>
      <c r="AL2099" s="113"/>
      <c r="AM2099" s="113"/>
      <c r="AQ2099" s="113"/>
      <c r="AS2099" s="113"/>
      <c r="AT2099" s="113"/>
      <c r="AU2099" s="113"/>
      <c r="AV2099" s="113"/>
    </row>
    <row r="2100" spans="4:48">
      <c r="D2100" s="113"/>
      <c r="E2100" s="113"/>
      <c r="F2100" s="113"/>
      <c r="G2100" s="113"/>
      <c r="H2100" s="113"/>
      <c r="I2100" s="113"/>
      <c r="J2100" s="113"/>
      <c r="K2100" s="113"/>
      <c r="L2100" s="113"/>
      <c r="M2100" s="113"/>
      <c r="Q2100" s="113"/>
      <c r="R2100" s="113"/>
      <c r="S2100" s="113"/>
      <c r="T2100" s="113"/>
      <c r="U2100" s="113"/>
      <c r="V2100" s="113"/>
      <c r="W2100" s="113"/>
      <c r="X2100" s="113"/>
      <c r="Y2100" s="113"/>
      <c r="Z2100" s="113"/>
      <c r="AD2100" s="113"/>
      <c r="AE2100" s="113"/>
      <c r="AF2100" s="113"/>
      <c r="AG2100" s="113"/>
      <c r="AH2100" s="113"/>
      <c r="AI2100" s="113"/>
      <c r="AJ2100" s="113"/>
      <c r="AK2100" s="113"/>
      <c r="AL2100" s="113"/>
      <c r="AM2100" s="113"/>
      <c r="AQ2100" s="113"/>
      <c r="AS2100" s="113"/>
      <c r="AT2100" s="113"/>
      <c r="AU2100" s="113"/>
      <c r="AV2100" s="113"/>
    </row>
    <row r="2101" spans="4:48">
      <c r="D2101" s="113"/>
      <c r="E2101" s="113"/>
      <c r="F2101" s="113"/>
      <c r="G2101" s="113"/>
      <c r="H2101" s="113"/>
      <c r="I2101" s="113"/>
      <c r="J2101" s="113"/>
      <c r="K2101" s="113"/>
      <c r="L2101" s="113"/>
      <c r="M2101" s="113"/>
      <c r="Q2101" s="113"/>
      <c r="R2101" s="113"/>
      <c r="S2101" s="113"/>
      <c r="T2101" s="113"/>
      <c r="U2101" s="113"/>
      <c r="V2101" s="113"/>
      <c r="W2101" s="113"/>
      <c r="X2101" s="113"/>
      <c r="Y2101" s="113"/>
      <c r="Z2101" s="113"/>
      <c r="AD2101" s="113"/>
      <c r="AE2101" s="113"/>
      <c r="AF2101" s="113"/>
      <c r="AG2101" s="113"/>
      <c r="AH2101" s="113"/>
      <c r="AI2101" s="113"/>
      <c r="AJ2101" s="113"/>
      <c r="AK2101" s="113"/>
      <c r="AL2101" s="113"/>
      <c r="AM2101" s="113"/>
      <c r="AQ2101" s="113"/>
      <c r="AS2101" s="113"/>
      <c r="AT2101" s="113"/>
      <c r="AU2101" s="113"/>
      <c r="AV2101" s="113"/>
    </row>
    <row r="2102" spans="4:48">
      <c r="D2102" s="113"/>
      <c r="E2102" s="113"/>
      <c r="F2102" s="113"/>
      <c r="G2102" s="113"/>
      <c r="H2102" s="113"/>
      <c r="I2102" s="113"/>
      <c r="J2102" s="113"/>
      <c r="K2102" s="113"/>
      <c r="L2102" s="113"/>
      <c r="M2102" s="113"/>
      <c r="Q2102" s="113"/>
      <c r="R2102" s="113"/>
      <c r="S2102" s="113"/>
      <c r="T2102" s="113"/>
      <c r="U2102" s="113"/>
      <c r="V2102" s="113"/>
      <c r="W2102" s="113"/>
      <c r="X2102" s="113"/>
      <c r="Y2102" s="113"/>
      <c r="Z2102" s="113"/>
      <c r="AD2102" s="113"/>
      <c r="AE2102" s="113"/>
      <c r="AF2102" s="113"/>
      <c r="AG2102" s="113"/>
      <c r="AH2102" s="113"/>
      <c r="AI2102" s="113"/>
      <c r="AJ2102" s="113"/>
      <c r="AK2102" s="113"/>
      <c r="AL2102" s="113"/>
      <c r="AM2102" s="113"/>
      <c r="AQ2102" s="113"/>
      <c r="AS2102" s="113"/>
      <c r="AT2102" s="113"/>
      <c r="AU2102" s="113"/>
      <c r="AV2102" s="113"/>
    </row>
    <row r="2103" spans="4:48">
      <c r="D2103" s="113"/>
      <c r="E2103" s="113"/>
      <c r="F2103" s="113"/>
      <c r="G2103" s="113"/>
      <c r="H2103" s="113"/>
      <c r="I2103" s="113"/>
      <c r="J2103" s="113"/>
      <c r="K2103" s="113"/>
      <c r="L2103" s="113"/>
      <c r="M2103" s="113"/>
      <c r="Q2103" s="113"/>
      <c r="R2103" s="113"/>
      <c r="S2103" s="113"/>
      <c r="T2103" s="113"/>
      <c r="U2103" s="113"/>
      <c r="V2103" s="113"/>
      <c r="W2103" s="113"/>
      <c r="X2103" s="113"/>
      <c r="Y2103" s="113"/>
      <c r="Z2103" s="113"/>
      <c r="AD2103" s="113"/>
      <c r="AE2103" s="113"/>
      <c r="AF2103" s="113"/>
      <c r="AG2103" s="113"/>
      <c r="AH2103" s="113"/>
      <c r="AI2103" s="113"/>
      <c r="AJ2103" s="113"/>
      <c r="AK2103" s="113"/>
      <c r="AL2103" s="113"/>
      <c r="AM2103" s="113"/>
      <c r="AQ2103" s="113"/>
      <c r="AS2103" s="113"/>
      <c r="AT2103" s="113"/>
      <c r="AU2103" s="113"/>
      <c r="AV2103" s="113"/>
    </row>
    <row r="2104" spans="4:48">
      <c r="D2104" s="113"/>
      <c r="E2104" s="113"/>
      <c r="F2104" s="113"/>
      <c r="G2104" s="113"/>
      <c r="H2104" s="113"/>
      <c r="I2104" s="113"/>
      <c r="J2104" s="113"/>
      <c r="K2104" s="113"/>
      <c r="L2104" s="113"/>
      <c r="M2104" s="113"/>
      <c r="Q2104" s="113"/>
      <c r="R2104" s="113"/>
      <c r="S2104" s="113"/>
      <c r="T2104" s="113"/>
      <c r="U2104" s="113"/>
      <c r="V2104" s="113"/>
      <c r="W2104" s="113"/>
      <c r="X2104" s="113"/>
      <c r="Y2104" s="113"/>
      <c r="Z2104" s="113"/>
      <c r="AD2104" s="113"/>
      <c r="AE2104" s="113"/>
      <c r="AF2104" s="113"/>
      <c r="AG2104" s="113"/>
      <c r="AH2104" s="113"/>
      <c r="AI2104" s="113"/>
      <c r="AJ2104" s="113"/>
      <c r="AK2104" s="113"/>
      <c r="AL2104" s="113"/>
      <c r="AM2104" s="113"/>
      <c r="AQ2104" s="113"/>
      <c r="AS2104" s="113"/>
      <c r="AT2104" s="113"/>
      <c r="AU2104" s="113"/>
      <c r="AV2104" s="113"/>
    </row>
    <row r="2105" spans="4:48">
      <c r="D2105" s="113"/>
      <c r="E2105" s="113"/>
      <c r="F2105" s="113"/>
      <c r="G2105" s="113"/>
      <c r="H2105" s="113"/>
      <c r="I2105" s="113"/>
      <c r="J2105" s="113"/>
      <c r="K2105" s="113"/>
      <c r="L2105" s="113"/>
      <c r="M2105" s="113"/>
      <c r="Q2105" s="113"/>
      <c r="R2105" s="113"/>
      <c r="S2105" s="113"/>
      <c r="T2105" s="113"/>
      <c r="U2105" s="113"/>
      <c r="V2105" s="113"/>
      <c r="W2105" s="113"/>
      <c r="X2105" s="113"/>
      <c r="Y2105" s="113"/>
      <c r="Z2105" s="113"/>
      <c r="AD2105" s="113"/>
      <c r="AE2105" s="113"/>
      <c r="AF2105" s="113"/>
      <c r="AG2105" s="113"/>
      <c r="AH2105" s="113"/>
      <c r="AI2105" s="113"/>
      <c r="AJ2105" s="113"/>
      <c r="AK2105" s="113"/>
      <c r="AL2105" s="113"/>
      <c r="AM2105" s="113"/>
      <c r="AQ2105" s="113"/>
      <c r="AS2105" s="113"/>
      <c r="AT2105" s="113"/>
      <c r="AU2105" s="113"/>
      <c r="AV2105" s="113"/>
    </row>
    <row r="2106" spans="4:48">
      <c r="D2106" s="113"/>
      <c r="E2106" s="113"/>
      <c r="F2106" s="113"/>
      <c r="G2106" s="113"/>
      <c r="H2106" s="113"/>
      <c r="I2106" s="113"/>
      <c r="J2106" s="113"/>
      <c r="K2106" s="113"/>
      <c r="L2106" s="113"/>
      <c r="M2106" s="113"/>
      <c r="Q2106" s="113"/>
      <c r="R2106" s="113"/>
      <c r="S2106" s="113"/>
      <c r="T2106" s="113"/>
      <c r="U2106" s="113"/>
      <c r="V2106" s="113"/>
      <c r="W2106" s="113"/>
      <c r="X2106" s="113"/>
      <c r="Y2106" s="113"/>
      <c r="Z2106" s="113"/>
      <c r="AD2106" s="113"/>
      <c r="AE2106" s="113"/>
      <c r="AF2106" s="113"/>
      <c r="AG2106" s="113"/>
      <c r="AH2106" s="113"/>
      <c r="AI2106" s="113"/>
      <c r="AJ2106" s="113"/>
      <c r="AK2106" s="113"/>
      <c r="AL2106" s="113"/>
      <c r="AM2106" s="113"/>
      <c r="AQ2106" s="113"/>
      <c r="AS2106" s="113"/>
      <c r="AT2106" s="113"/>
      <c r="AU2106" s="113"/>
      <c r="AV2106" s="113"/>
    </row>
    <row r="2107" spans="4:48">
      <c r="D2107" s="113"/>
      <c r="E2107" s="113"/>
      <c r="F2107" s="113"/>
      <c r="G2107" s="113"/>
      <c r="H2107" s="113"/>
      <c r="I2107" s="113"/>
      <c r="J2107" s="113"/>
      <c r="K2107" s="113"/>
      <c r="L2107" s="113"/>
      <c r="M2107" s="113"/>
      <c r="Q2107" s="113"/>
      <c r="R2107" s="113"/>
      <c r="S2107" s="113"/>
      <c r="T2107" s="113"/>
      <c r="U2107" s="113"/>
      <c r="V2107" s="113"/>
      <c r="W2107" s="113"/>
      <c r="X2107" s="113"/>
      <c r="Y2107" s="113"/>
      <c r="Z2107" s="113"/>
      <c r="AD2107" s="113"/>
      <c r="AE2107" s="113"/>
      <c r="AF2107" s="113"/>
      <c r="AG2107" s="113"/>
      <c r="AH2107" s="113"/>
      <c r="AI2107" s="113"/>
      <c r="AJ2107" s="113"/>
      <c r="AK2107" s="113"/>
      <c r="AL2107" s="113"/>
      <c r="AM2107" s="113"/>
      <c r="AQ2107" s="113"/>
      <c r="AS2107" s="113"/>
      <c r="AT2107" s="113"/>
      <c r="AU2107" s="113"/>
      <c r="AV2107" s="113"/>
    </row>
    <row r="2108" spans="4:48">
      <c r="D2108" s="113"/>
      <c r="E2108" s="113"/>
      <c r="F2108" s="113"/>
      <c r="G2108" s="113"/>
      <c r="H2108" s="113"/>
      <c r="I2108" s="113"/>
      <c r="J2108" s="113"/>
      <c r="K2108" s="113"/>
      <c r="L2108" s="113"/>
      <c r="M2108" s="113"/>
      <c r="Q2108" s="113"/>
      <c r="R2108" s="113"/>
      <c r="S2108" s="113"/>
      <c r="T2108" s="113"/>
      <c r="U2108" s="113"/>
      <c r="V2108" s="113"/>
      <c r="W2108" s="113"/>
      <c r="X2108" s="113"/>
      <c r="Y2108" s="113"/>
      <c r="Z2108" s="113"/>
      <c r="AD2108" s="113"/>
      <c r="AE2108" s="113"/>
      <c r="AF2108" s="113"/>
      <c r="AG2108" s="113"/>
      <c r="AH2108" s="113"/>
      <c r="AI2108" s="113"/>
      <c r="AJ2108" s="113"/>
      <c r="AK2108" s="113"/>
      <c r="AL2108" s="113"/>
      <c r="AM2108" s="113"/>
      <c r="AQ2108" s="113"/>
      <c r="AS2108" s="113"/>
      <c r="AT2108" s="113"/>
      <c r="AU2108" s="113"/>
      <c r="AV2108" s="113"/>
    </row>
    <row r="2109" spans="4:48">
      <c r="D2109" s="113"/>
      <c r="E2109" s="113"/>
      <c r="F2109" s="113"/>
      <c r="G2109" s="113"/>
      <c r="H2109" s="113"/>
      <c r="I2109" s="113"/>
      <c r="J2109" s="113"/>
      <c r="K2109" s="113"/>
      <c r="L2109" s="113"/>
      <c r="M2109" s="113"/>
      <c r="Q2109" s="113"/>
      <c r="R2109" s="113"/>
      <c r="S2109" s="113"/>
      <c r="T2109" s="113"/>
      <c r="U2109" s="113"/>
      <c r="V2109" s="113"/>
      <c r="W2109" s="113"/>
      <c r="X2109" s="113"/>
      <c r="Y2109" s="113"/>
      <c r="Z2109" s="113"/>
      <c r="AD2109" s="113"/>
      <c r="AE2109" s="113"/>
      <c r="AF2109" s="113"/>
      <c r="AG2109" s="113"/>
      <c r="AH2109" s="113"/>
      <c r="AI2109" s="113"/>
      <c r="AJ2109" s="113"/>
      <c r="AK2109" s="113"/>
      <c r="AL2109" s="113"/>
      <c r="AM2109" s="113"/>
      <c r="AQ2109" s="113"/>
      <c r="AS2109" s="113"/>
      <c r="AT2109" s="113"/>
      <c r="AU2109" s="113"/>
      <c r="AV2109" s="113"/>
    </row>
    <row r="2110" spans="4:48">
      <c r="D2110" s="113"/>
      <c r="E2110" s="113"/>
      <c r="F2110" s="113"/>
      <c r="G2110" s="113"/>
      <c r="H2110" s="113"/>
      <c r="I2110" s="113"/>
      <c r="J2110" s="113"/>
      <c r="K2110" s="113"/>
      <c r="L2110" s="113"/>
      <c r="M2110" s="113"/>
      <c r="Q2110" s="113"/>
      <c r="R2110" s="113"/>
      <c r="S2110" s="113"/>
      <c r="T2110" s="113"/>
      <c r="U2110" s="113"/>
      <c r="V2110" s="113"/>
      <c r="W2110" s="113"/>
      <c r="X2110" s="113"/>
      <c r="Y2110" s="113"/>
      <c r="Z2110" s="113"/>
      <c r="AD2110" s="113"/>
      <c r="AE2110" s="113"/>
      <c r="AF2110" s="113"/>
      <c r="AG2110" s="113"/>
      <c r="AH2110" s="113"/>
      <c r="AI2110" s="113"/>
      <c r="AJ2110" s="113"/>
      <c r="AK2110" s="113"/>
      <c r="AL2110" s="113"/>
      <c r="AM2110" s="113"/>
      <c r="AQ2110" s="113"/>
      <c r="AS2110" s="113"/>
      <c r="AT2110" s="113"/>
      <c r="AU2110" s="113"/>
      <c r="AV2110" s="113"/>
    </row>
    <row r="2111" spans="4:48">
      <c r="D2111" s="113"/>
      <c r="E2111" s="113"/>
      <c r="F2111" s="113"/>
      <c r="G2111" s="113"/>
      <c r="H2111" s="113"/>
      <c r="I2111" s="113"/>
      <c r="J2111" s="113"/>
      <c r="K2111" s="113"/>
      <c r="L2111" s="113"/>
      <c r="M2111" s="113"/>
      <c r="Q2111" s="113"/>
      <c r="R2111" s="113"/>
      <c r="S2111" s="113"/>
      <c r="T2111" s="113"/>
      <c r="U2111" s="113"/>
      <c r="V2111" s="113"/>
      <c r="W2111" s="113"/>
      <c r="X2111" s="113"/>
      <c r="Y2111" s="113"/>
      <c r="Z2111" s="113"/>
      <c r="AD2111" s="113"/>
      <c r="AE2111" s="113"/>
      <c r="AF2111" s="113"/>
      <c r="AG2111" s="113"/>
      <c r="AH2111" s="113"/>
      <c r="AI2111" s="113"/>
      <c r="AJ2111" s="113"/>
      <c r="AK2111" s="113"/>
      <c r="AL2111" s="113"/>
      <c r="AM2111" s="113"/>
      <c r="AQ2111" s="113"/>
      <c r="AS2111" s="113"/>
      <c r="AT2111" s="113"/>
      <c r="AU2111" s="113"/>
      <c r="AV2111" s="113"/>
    </row>
    <row r="2112" spans="4:48">
      <c r="D2112" s="113"/>
      <c r="E2112" s="113"/>
      <c r="F2112" s="113"/>
      <c r="G2112" s="113"/>
      <c r="H2112" s="113"/>
      <c r="I2112" s="113"/>
      <c r="J2112" s="113"/>
      <c r="K2112" s="113"/>
      <c r="L2112" s="113"/>
      <c r="M2112" s="113"/>
      <c r="Q2112" s="113"/>
      <c r="R2112" s="113"/>
      <c r="S2112" s="113"/>
      <c r="T2112" s="113"/>
      <c r="U2112" s="113"/>
      <c r="V2112" s="113"/>
      <c r="W2112" s="113"/>
      <c r="X2112" s="113"/>
      <c r="Y2112" s="113"/>
      <c r="Z2112" s="113"/>
      <c r="AD2112" s="113"/>
      <c r="AE2112" s="113"/>
      <c r="AF2112" s="113"/>
      <c r="AG2112" s="113"/>
      <c r="AH2112" s="113"/>
      <c r="AI2112" s="113"/>
      <c r="AJ2112" s="113"/>
      <c r="AK2112" s="113"/>
      <c r="AL2112" s="113"/>
      <c r="AM2112" s="113"/>
      <c r="AQ2112" s="113"/>
      <c r="AS2112" s="113"/>
      <c r="AT2112" s="113"/>
      <c r="AU2112" s="113"/>
      <c r="AV2112" s="113"/>
    </row>
    <row r="2113" spans="4:48">
      <c r="D2113" s="113"/>
      <c r="E2113" s="113"/>
      <c r="F2113" s="113"/>
      <c r="G2113" s="113"/>
      <c r="H2113" s="113"/>
      <c r="I2113" s="113"/>
      <c r="J2113" s="113"/>
      <c r="K2113" s="113"/>
      <c r="L2113" s="113"/>
      <c r="M2113" s="113"/>
      <c r="Q2113" s="113"/>
      <c r="R2113" s="113"/>
      <c r="S2113" s="113"/>
      <c r="T2113" s="113"/>
      <c r="U2113" s="113"/>
      <c r="V2113" s="113"/>
      <c r="W2113" s="113"/>
      <c r="X2113" s="113"/>
      <c r="Y2113" s="113"/>
      <c r="Z2113" s="113"/>
      <c r="AD2113" s="113"/>
      <c r="AE2113" s="113"/>
      <c r="AF2113" s="113"/>
      <c r="AG2113" s="113"/>
      <c r="AH2113" s="113"/>
      <c r="AI2113" s="113"/>
      <c r="AJ2113" s="113"/>
      <c r="AK2113" s="113"/>
      <c r="AL2113" s="113"/>
      <c r="AM2113" s="113"/>
      <c r="AQ2113" s="113"/>
      <c r="AS2113" s="113"/>
      <c r="AT2113" s="113"/>
      <c r="AU2113" s="113"/>
      <c r="AV2113" s="113"/>
    </row>
    <row r="2114" spans="4:48">
      <c r="D2114" s="113"/>
      <c r="E2114" s="113"/>
      <c r="F2114" s="113"/>
      <c r="G2114" s="113"/>
      <c r="H2114" s="113"/>
      <c r="I2114" s="113"/>
      <c r="J2114" s="113"/>
      <c r="K2114" s="113"/>
      <c r="L2114" s="113"/>
      <c r="M2114" s="113"/>
      <c r="Q2114" s="113"/>
      <c r="R2114" s="113"/>
      <c r="S2114" s="113"/>
      <c r="T2114" s="113"/>
      <c r="U2114" s="113"/>
      <c r="V2114" s="113"/>
      <c r="W2114" s="113"/>
      <c r="X2114" s="113"/>
      <c r="Y2114" s="113"/>
      <c r="Z2114" s="113"/>
      <c r="AD2114" s="113"/>
      <c r="AE2114" s="113"/>
      <c r="AF2114" s="113"/>
      <c r="AG2114" s="113"/>
      <c r="AH2114" s="113"/>
      <c r="AI2114" s="113"/>
      <c r="AJ2114" s="113"/>
      <c r="AK2114" s="113"/>
      <c r="AL2114" s="113"/>
      <c r="AM2114" s="113"/>
      <c r="AQ2114" s="113"/>
      <c r="AS2114" s="113"/>
      <c r="AT2114" s="113"/>
      <c r="AU2114" s="113"/>
      <c r="AV2114" s="113"/>
    </row>
    <row r="2115" spans="4:48">
      <c r="D2115" s="113"/>
      <c r="E2115" s="113"/>
      <c r="F2115" s="113"/>
      <c r="G2115" s="113"/>
      <c r="H2115" s="113"/>
      <c r="I2115" s="113"/>
      <c r="J2115" s="113"/>
      <c r="K2115" s="113"/>
      <c r="L2115" s="113"/>
      <c r="M2115" s="113"/>
      <c r="Q2115" s="113"/>
      <c r="R2115" s="113"/>
      <c r="S2115" s="113"/>
      <c r="T2115" s="113"/>
      <c r="U2115" s="113"/>
      <c r="V2115" s="113"/>
      <c r="W2115" s="113"/>
      <c r="X2115" s="113"/>
      <c r="Y2115" s="113"/>
      <c r="Z2115" s="113"/>
      <c r="AD2115" s="113"/>
      <c r="AE2115" s="113"/>
      <c r="AF2115" s="113"/>
      <c r="AG2115" s="113"/>
      <c r="AH2115" s="113"/>
      <c r="AI2115" s="113"/>
      <c r="AJ2115" s="113"/>
      <c r="AK2115" s="113"/>
      <c r="AL2115" s="113"/>
      <c r="AM2115" s="113"/>
      <c r="AQ2115" s="113"/>
      <c r="AS2115" s="113"/>
      <c r="AT2115" s="113"/>
      <c r="AU2115" s="113"/>
      <c r="AV2115" s="113"/>
    </row>
    <row r="2116" spans="4:48">
      <c r="D2116" s="113"/>
      <c r="E2116" s="113"/>
      <c r="F2116" s="113"/>
      <c r="G2116" s="113"/>
      <c r="H2116" s="113"/>
      <c r="I2116" s="113"/>
      <c r="J2116" s="113"/>
      <c r="K2116" s="113"/>
      <c r="L2116" s="113"/>
      <c r="M2116" s="113"/>
      <c r="Q2116" s="113"/>
      <c r="R2116" s="113"/>
      <c r="S2116" s="113"/>
      <c r="T2116" s="113"/>
      <c r="U2116" s="113"/>
      <c r="V2116" s="113"/>
      <c r="W2116" s="113"/>
      <c r="X2116" s="113"/>
      <c r="Y2116" s="113"/>
      <c r="Z2116" s="113"/>
      <c r="AD2116" s="113"/>
      <c r="AE2116" s="113"/>
      <c r="AF2116" s="113"/>
      <c r="AG2116" s="113"/>
      <c r="AH2116" s="113"/>
      <c r="AI2116" s="113"/>
      <c r="AJ2116" s="113"/>
      <c r="AK2116" s="113"/>
      <c r="AL2116" s="113"/>
      <c r="AM2116" s="113"/>
      <c r="AQ2116" s="113"/>
      <c r="AS2116" s="113"/>
      <c r="AT2116" s="113"/>
      <c r="AU2116" s="113"/>
      <c r="AV2116" s="113"/>
    </row>
    <row r="2117" spans="4:48">
      <c r="D2117" s="113"/>
      <c r="E2117" s="113"/>
      <c r="F2117" s="113"/>
      <c r="G2117" s="113"/>
      <c r="H2117" s="113"/>
      <c r="I2117" s="113"/>
      <c r="J2117" s="113"/>
      <c r="K2117" s="113"/>
      <c r="L2117" s="113"/>
      <c r="M2117" s="113"/>
      <c r="Q2117" s="113"/>
      <c r="R2117" s="113"/>
      <c r="S2117" s="113"/>
      <c r="T2117" s="113"/>
      <c r="U2117" s="113"/>
      <c r="V2117" s="113"/>
      <c r="W2117" s="113"/>
      <c r="X2117" s="113"/>
      <c r="Y2117" s="113"/>
      <c r="Z2117" s="113"/>
      <c r="AD2117" s="113"/>
      <c r="AE2117" s="113"/>
      <c r="AF2117" s="113"/>
      <c r="AG2117" s="113"/>
      <c r="AH2117" s="113"/>
      <c r="AI2117" s="113"/>
      <c r="AJ2117" s="113"/>
      <c r="AK2117" s="113"/>
      <c r="AL2117" s="113"/>
      <c r="AM2117" s="113"/>
      <c r="AQ2117" s="113"/>
      <c r="AS2117" s="113"/>
      <c r="AT2117" s="113"/>
      <c r="AU2117" s="113"/>
      <c r="AV2117" s="113"/>
    </row>
    <row r="2118" spans="4:48">
      <c r="D2118" s="113"/>
      <c r="E2118" s="113"/>
      <c r="F2118" s="113"/>
      <c r="G2118" s="113"/>
      <c r="H2118" s="113"/>
      <c r="I2118" s="113"/>
      <c r="J2118" s="113"/>
      <c r="K2118" s="113"/>
      <c r="L2118" s="113"/>
      <c r="M2118" s="113"/>
      <c r="Q2118" s="113"/>
      <c r="R2118" s="113"/>
      <c r="S2118" s="113"/>
      <c r="T2118" s="113"/>
      <c r="U2118" s="113"/>
      <c r="V2118" s="113"/>
      <c r="W2118" s="113"/>
      <c r="X2118" s="113"/>
      <c r="Y2118" s="113"/>
      <c r="Z2118" s="113"/>
      <c r="AD2118" s="113"/>
      <c r="AE2118" s="113"/>
      <c r="AF2118" s="113"/>
      <c r="AG2118" s="113"/>
      <c r="AH2118" s="113"/>
      <c r="AI2118" s="113"/>
      <c r="AJ2118" s="113"/>
      <c r="AK2118" s="113"/>
      <c r="AL2118" s="113"/>
      <c r="AM2118" s="113"/>
      <c r="AQ2118" s="113"/>
      <c r="AS2118" s="113"/>
      <c r="AT2118" s="113"/>
      <c r="AU2118" s="113"/>
      <c r="AV2118" s="113"/>
    </row>
    <row r="2119" spans="4:48">
      <c r="D2119" s="113"/>
      <c r="E2119" s="113"/>
      <c r="F2119" s="113"/>
      <c r="G2119" s="113"/>
      <c r="H2119" s="113"/>
      <c r="I2119" s="113"/>
      <c r="J2119" s="113"/>
      <c r="K2119" s="113"/>
      <c r="L2119" s="113"/>
      <c r="M2119" s="113"/>
      <c r="Q2119" s="113"/>
      <c r="R2119" s="113"/>
      <c r="S2119" s="113"/>
      <c r="T2119" s="113"/>
      <c r="U2119" s="113"/>
      <c r="V2119" s="113"/>
      <c r="W2119" s="113"/>
      <c r="X2119" s="113"/>
      <c r="Y2119" s="113"/>
      <c r="Z2119" s="113"/>
      <c r="AD2119" s="113"/>
      <c r="AE2119" s="113"/>
      <c r="AF2119" s="113"/>
      <c r="AG2119" s="113"/>
      <c r="AH2119" s="113"/>
      <c r="AI2119" s="113"/>
      <c r="AJ2119" s="113"/>
      <c r="AK2119" s="113"/>
      <c r="AL2119" s="113"/>
      <c r="AM2119" s="113"/>
      <c r="AQ2119" s="113"/>
      <c r="AS2119" s="113"/>
      <c r="AT2119" s="113"/>
      <c r="AU2119" s="113"/>
      <c r="AV2119" s="113"/>
    </row>
    <row r="2120" spans="4:48">
      <c r="D2120" s="113"/>
      <c r="E2120" s="113"/>
      <c r="F2120" s="113"/>
      <c r="G2120" s="113"/>
      <c r="H2120" s="113"/>
      <c r="I2120" s="113"/>
      <c r="J2120" s="113"/>
      <c r="K2120" s="113"/>
      <c r="L2120" s="113"/>
      <c r="M2120" s="113"/>
      <c r="Q2120" s="113"/>
      <c r="R2120" s="113"/>
      <c r="S2120" s="113"/>
      <c r="T2120" s="113"/>
      <c r="U2120" s="113"/>
      <c r="V2120" s="113"/>
      <c r="W2120" s="113"/>
      <c r="X2120" s="113"/>
      <c r="Y2120" s="113"/>
      <c r="Z2120" s="113"/>
      <c r="AD2120" s="113"/>
      <c r="AE2120" s="113"/>
      <c r="AF2120" s="113"/>
      <c r="AG2120" s="113"/>
      <c r="AH2120" s="113"/>
      <c r="AI2120" s="113"/>
      <c r="AJ2120" s="113"/>
      <c r="AK2120" s="113"/>
      <c r="AL2120" s="113"/>
      <c r="AM2120" s="113"/>
      <c r="AQ2120" s="113"/>
      <c r="AS2120" s="113"/>
      <c r="AT2120" s="113"/>
      <c r="AU2120" s="113"/>
      <c r="AV2120" s="113"/>
    </row>
    <row r="2121" spans="4:48">
      <c r="D2121" s="113"/>
      <c r="E2121" s="113"/>
      <c r="F2121" s="113"/>
      <c r="G2121" s="113"/>
      <c r="H2121" s="113"/>
      <c r="I2121" s="113"/>
      <c r="J2121" s="113"/>
      <c r="K2121" s="113"/>
      <c r="L2121" s="113"/>
      <c r="M2121" s="113"/>
      <c r="Q2121" s="113"/>
      <c r="R2121" s="113"/>
      <c r="S2121" s="113"/>
      <c r="T2121" s="113"/>
      <c r="U2121" s="113"/>
      <c r="V2121" s="113"/>
      <c r="W2121" s="113"/>
      <c r="X2121" s="113"/>
      <c r="Y2121" s="113"/>
      <c r="Z2121" s="113"/>
      <c r="AD2121" s="113"/>
      <c r="AE2121" s="113"/>
      <c r="AF2121" s="113"/>
      <c r="AG2121" s="113"/>
      <c r="AH2121" s="113"/>
      <c r="AI2121" s="113"/>
      <c r="AJ2121" s="113"/>
      <c r="AK2121" s="113"/>
      <c r="AL2121" s="113"/>
      <c r="AM2121" s="113"/>
      <c r="AQ2121" s="113"/>
      <c r="AS2121" s="113"/>
      <c r="AT2121" s="113"/>
      <c r="AU2121" s="113"/>
      <c r="AV2121" s="113"/>
    </row>
    <row r="2122" spans="4:48">
      <c r="D2122" s="113"/>
      <c r="E2122" s="113"/>
      <c r="F2122" s="113"/>
      <c r="G2122" s="113"/>
      <c r="H2122" s="113"/>
      <c r="I2122" s="113"/>
      <c r="J2122" s="113"/>
      <c r="K2122" s="113"/>
      <c r="L2122" s="113"/>
      <c r="M2122" s="113"/>
      <c r="Q2122" s="113"/>
      <c r="R2122" s="113"/>
      <c r="S2122" s="113"/>
      <c r="T2122" s="113"/>
      <c r="U2122" s="113"/>
      <c r="V2122" s="113"/>
      <c r="W2122" s="113"/>
      <c r="X2122" s="113"/>
      <c r="Y2122" s="113"/>
      <c r="Z2122" s="113"/>
      <c r="AD2122" s="113"/>
      <c r="AE2122" s="113"/>
      <c r="AF2122" s="113"/>
      <c r="AG2122" s="113"/>
      <c r="AH2122" s="113"/>
      <c r="AI2122" s="113"/>
      <c r="AJ2122" s="113"/>
      <c r="AK2122" s="113"/>
      <c r="AL2122" s="113"/>
      <c r="AM2122" s="113"/>
      <c r="AQ2122" s="113"/>
      <c r="AS2122" s="113"/>
      <c r="AT2122" s="113"/>
      <c r="AU2122" s="113"/>
      <c r="AV2122" s="113"/>
    </row>
    <row r="2123" spans="4:48">
      <c r="D2123" s="113"/>
      <c r="E2123" s="113"/>
      <c r="F2123" s="113"/>
      <c r="G2123" s="113"/>
      <c r="H2123" s="113"/>
      <c r="I2123" s="113"/>
      <c r="J2123" s="113"/>
      <c r="K2123" s="113"/>
      <c r="L2123" s="113"/>
      <c r="M2123" s="113"/>
      <c r="Q2123" s="113"/>
      <c r="R2123" s="113"/>
      <c r="S2123" s="113"/>
      <c r="T2123" s="113"/>
      <c r="U2123" s="113"/>
      <c r="V2123" s="113"/>
      <c r="W2123" s="113"/>
      <c r="X2123" s="113"/>
      <c r="Y2123" s="113"/>
      <c r="Z2123" s="113"/>
      <c r="AD2123" s="113"/>
      <c r="AE2123" s="113"/>
      <c r="AF2123" s="113"/>
      <c r="AG2123" s="113"/>
      <c r="AH2123" s="113"/>
      <c r="AI2123" s="113"/>
      <c r="AJ2123" s="113"/>
      <c r="AK2123" s="113"/>
      <c r="AL2123" s="113"/>
      <c r="AM2123" s="113"/>
      <c r="AQ2123" s="113"/>
      <c r="AS2123" s="113"/>
      <c r="AT2123" s="113"/>
      <c r="AU2123" s="113"/>
      <c r="AV2123" s="113"/>
    </row>
    <row r="2124" spans="4:48">
      <c r="D2124" s="113"/>
      <c r="E2124" s="113"/>
      <c r="F2124" s="113"/>
      <c r="G2124" s="113"/>
      <c r="H2124" s="113"/>
      <c r="I2124" s="113"/>
      <c r="J2124" s="113"/>
      <c r="K2124" s="113"/>
      <c r="L2124" s="113"/>
      <c r="M2124" s="113"/>
      <c r="Q2124" s="113"/>
      <c r="R2124" s="113"/>
      <c r="S2124" s="113"/>
      <c r="T2124" s="113"/>
      <c r="U2124" s="113"/>
      <c r="V2124" s="113"/>
      <c r="W2124" s="113"/>
      <c r="X2124" s="113"/>
      <c r="Y2124" s="113"/>
      <c r="Z2124" s="113"/>
      <c r="AD2124" s="113"/>
      <c r="AE2124" s="113"/>
      <c r="AF2124" s="113"/>
      <c r="AG2124" s="113"/>
      <c r="AH2124" s="113"/>
      <c r="AI2124" s="113"/>
      <c r="AJ2124" s="113"/>
      <c r="AK2124" s="113"/>
      <c r="AL2124" s="113"/>
      <c r="AM2124" s="113"/>
      <c r="AQ2124" s="113"/>
      <c r="AS2124" s="113"/>
      <c r="AT2124" s="113"/>
      <c r="AU2124" s="113"/>
      <c r="AV2124" s="113"/>
    </row>
    <row r="2125" spans="4:48">
      <c r="D2125" s="113"/>
      <c r="E2125" s="113"/>
      <c r="F2125" s="113"/>
      <c r="G2125" s="113"/>
      <c r="H2125" s="113"/>
      <c r="I2125" s="113"/>
      <c r="J2125" s="113"/>
      <c r="K2125" s="113"/>
      <c r="L2125" s="113"/>
      <c r="M2125" s="113"/>
      <c r="Q2125" s="113"/>
      <c r="R2125" s="113"/>
      <c r="S2125" s="113"/>
      <c r="T2125" s="113"/>
      <c r="U2125" s="113"/>
      <c r="V2125" s="113"/>
      <c r="W2125" s="113"/>
      <c r="X2125" s="113"/>
      <c r="Y2125" s="113"/>
      <c r="Z2125" s="113"/>
      <c r="AD2125" s="113"/>
      <c r="AE2125" s="113"/>
      <c r="AF2125" s="113"/>
      <c r="AG2125" s="113"/>
      <c r="AH2125" s="113"/>
      <c r="AI2125" s="113"/>
      <c r="AJ2125" s="113"/>
      <c r="AK2125" s="113"/>
      <c r="AL2125" s="113"/>
      <c r="AM2125" s="113"/>
      <c r="AQ2125" s="113"/>
      <c r="AS2125" s="113"/>
      <c r="AT2125" s="113"/>
      <c r="AU2125" s="113"/>
      <c r="AV2125" s="113"/>
    </row>
    <row r="2126" spans="4:48">
      <c r="D2126" s="113"/>
      <c r="E2126" s="113"/>
      <c r="F2126" s="113"/>
      <c r="G2126" s="113"/>
      <c r="H2126" s="113"/>
      <c r="I2126" s="113"/>
      <c r="J2126" s="113"/>
      <c r="K2126" s="113"/>
      <c r="L2126" s="113"/>
      <c r="M2126" s="113"/>
      <c r="Q2126" s="113"/>
      <c r="R2126" s="113"/>
      <c r="S2126" s="113"/>
      <c r="T2126" s="113"/>
      <c r="U2126" s="113"/>
      <c r="V2126" s="113"/>
      <c r="W2126" s="113"/>
      <c r="X2126" s="113"/>
      <c r="Y2126" s="113"/>
      <c r="Z2126" s="113"/>
      <c r="AD2126" s="113"/>
      <c r="AE2126" s="113"/>
      <c r="AF2126" s="113"/>
      <c r="AG2126" s="113"/>
      <c r="AH2126" s="113"/>
      <c r="AI2126" s="113"/>
      <c r="AJ2126" s="113"/>
      <c r="AK2126" s="113"/>
      <c r="AL2126" s="113"/>
      <c r="AM2126" s="113"/>
      <c r="AQ2126" s="113"/>
      <c r="AS2126" s="113"/>
      <c r="AT2126" s="113"/>
      <c r="AU2126" s="113"/>
      <c r="AV2126" s="113"/>
    </row>
    <row r="2127" spans="4:48">
      <c r="D2127" s="113"/>
      <c r="E2127" s="113"/>
      <c r="F2127" s="113"/>
      <c r="G2127" s="113"/>
      <c r="H2127" s="113"/>
      <c r="I2127" s="113"/>
      <c r="J2127" s="113"/>
      <c r="K2127" s="113"/>
      <c r="L2127" s="113"/>
      <c r="M2127" s="113"/>
      <c r="Q2127" s="113"/>
      <c r="R2127" s="113"/>
      <c r="S2127" s="113"/>
      <c r="T2127" s="113"/>
      <c r="U2127" s="113"/>
      <c r="V2127" s="113"/>
      <c r="W2127" s="113"/>
      <c r="X2127" s="113"/>
      <c r="Y2127" s="113"/>
      <c r="Z2127" s="113"/>
      <c r="AD2127" s="113"/>
      <c r="AE2127" s="113"/>
      <c r="AF2127" s="113"/>
      <c r="AG2127" s="113"/>
      <c r="AH2127" s="113"/>
      <c r="AI2127" s="113"/>
      <c r="AJ2127" s="113"/>
      <c r="AK2127" s="113"/>
      <c r="AL2127" s="113"/>
      <c r="AM2127" s="113"/>
      <c r="AQ2127" s="113"/>
      <c r="AS2127" s="113"/>
      <c r="AT2127" s="113"/>
      <c r="AU2127" s="113"/>
      <c r="AV2127" s="113"/>
    </row>
    <row r="2128" spans="4:48">
      <c r="D2128" s="113"/>
      <c r="E2128" s="113"/>
      <c r="F2128" s="113"/>
      <c r="G2128" s="113"/>
      <c r="H2128" s="113"/>
      <c r="I2128" s="113"/>
      <c r="J2128" s="113"/>
      <c r="K2128" s="113"/>
      <c r="L2128" s="113"/>
      <c r="M2128" s="113"/>
      <c r="Q2128" s="113"/>
      <c r="R2128" s="113"/>
      <c r="S2128" s="113"/>
      <c r="T2128" s="113"/>
      <c r="U2128" s="113"/>
      <c r="V2128" s="113"/>
      <c r="W2128" s="113"/>
      <c r="X2128" s="113"/>
      <c r="Y2128" s="113"/>
      <c r="Z2128" s="113"/>
      <c r="AD2128" s="113"/>
      <c r="AE2128" s="113"/>
      <c r="AF2128" s="113"/>
      <c r="AG2128" s="113"/>
      <c r="AH2128" s="113"/>
      <c r="AI2128" s="113"/>
      <c r="AJ2128" s="113"/>
      <c r="AK2128" s="113"/>
      <c r="AL2128" s="113"/>
      <c r="AM2128" s="113"/>
      <c r="AQ2128" s="113"/>
      <c r="AS2128" s="113"/>
      <c r="AT2128" s="113"/>
      <c r="AU2128" s="113"/>
      <c r="AV2128" s="113"/>
    </row>
    <row r="2129" spans="4:48">
      <c r="D2129" s="113"/>
      <c r="E2129" s="113"/>
      <c r="F2129" s="113"/>
      <c r="G2129" s="113"/>
      <c r="H2129" s="113"/>
      <c r="I2129" s="113"/>
      <c r="J2129" s="113"/>
      <c r="K2129" s="113"/>
      <c r="L2129" s="113"/>
      <c r="M2129" s="113"/>
      <c r="Q2129" s="113"/>
      <c r="R2129" s="113"/>
      <c r="S2129" s="113"/>
      <c r="T2129" s="113"/>
      <c r="U2129" s="113"/>
      <c r="V2129" s="113"/>
      <c r="W2129" s="113"/>
      <c r="X2129" s="113"/>
      <c r="Y2129" s="113"/>
      <c r="Z2129" s="113"/>
      <c r="AD2129" s="113"/>
      <c r="AE2129" s="113"/>
      <c r="AF2129" s="113"/>
      <c r="AG2129" s="113"/>
      <c r="AH2129" s="113"/>
      <c r="AI2129" s="113"/>
      <c r="AJ2129" s="113"/>
      <c r="AK2129" s="113"/>
      <c r="AL2129" s="113"/>
      <c r="AM2129" s="113"/>
      <c r="AQ2129" s="113"/>
      <c r="AS2129" s="113"/>
      <c r="AT2129" s="113"/>
      <c r="AU2129" s="113"/>
      <c r="AV2129" s="113"/>
    </row>
    <row r="2130" spans="4:48">
      <c r="D2130" s="113"/>
      <c r="E2130" s="113"/>
      <c r="F2130" s="113"/>
      <c r="G2130" s="113"/>
      <c r="H2130" s="113"/>
      <c r="I2130" s="113"/>
      <c r="J2130" s="113"/>
      <c r="K2130" s="113"/>
      <c r="L2130" s="113"/>
      <c r="M2130" s="113"/>
      <c r="Q2130" s="113"/>
      <c r="R2130" s="113"/>
      <c r="S2130" s="113"/>
      <c r="T2130" s="113"/>
      <c r="U2130" s="113"/>
      <c r="V2130" s="113"/>
      <c r="W2130" s="113"/>
      <c r="X2130" s="113"/>
      <c r="Y2130" s="113"/>
      <c r="Z2130" s="113"/>
      <c r="AD2130" s="113"/>
      <c r="AE2130" s="113"/>
      <c r="AF2130" s="113"/>
      <c r="AG2130" s="113"/>
      <c r="AH2130" s="113"/>
      <c r="AI2130" s="113"/>
      <c r="AJ2130" s="113"/>
      <c r="AK2130" s="113"/>
      <c r="AL2130" s="113"/>
      <c r="AM2130" s="113"/>
      <c r="AQ2130" s="113"/>
      <c r="AS2130" s="113"/>
      <c r="AT2130" s="113"/>
      <c r="AU2130" s="113"/>
      <c r="AV2130" s="113"/>
    </row>
    <row r="2131" spans="4:48">
      <c r="D2131" s="113"/>
      <c r="E2131" s="113"/>
      <c r="F2131" s="113"/>
      <c r="G2131" s="113"/>
      <c r="H2131" s="113"/>
      <c r="I2131" s="113"/>
      <c r="J2131" s="113"/>
      <c r="K2131" s="113"/>
      <c r="L2131" s="113"/>
      <c r="M2131" s="113"/>
      <c r="Q2131" s="113"/>
      <c r="R2131" s="113"/>
      <c r="S2131" s="113"/>
      <c r="T2131" s="113"/>
      <c r="U2131" s="113"/>
      <c r="V2131" s="113"/>
      <c r="W2131" s="113"/>
      <c r="X2131" s="113"/>
      <c r="Y2131" s="113"/>
      <c r="Z2131" s="113"/>
      <c r="AD2131" s="113"/>
      <c r="AE2131" s="113"/>
      <c r="AF2131" s="113"/>
      <c r="AG2131" s="113"/>
      <c r="AH2131" s="113"/>
      <c r="AI2131" s="113"/>
      <c r="AJ2131" s="113"/>
      <c r="AK2131" s="113"/>
      <c r="AL2131" s="113"/>
      <c r="AM2131" s="113"/>
      <c r="AQ2131" s="113"/>
      <c r="AS2131" s="113"/>
      <c r="AT2131" s="113"/>
      <c r="AU2131" s="113"/>
      <c r="AV2131" s="113"/>
    </row>
    <row r="2132" spans="4:48">
      <c r="D2132" s="113"/>
      <c r="E2132" s="113"/>
      <c r="F2132" s="113"/>
      <c r="G2132" s="113"/>
      <c r="H2132" s="113"/>
      <c r="I2132" s="113"/>
      <c r="J2132" s="113"/>
      <c r="K2132" s="113"/>
      <c r="L2132" s="113"/>
      <c r="M2132" s="113"/>
      <c r="Q2132" s="113"/>
      <c r="R2132" s="113"/>
      <c r="S2132" s="113"/>
      <c r="T2132" s="113"/>
      <c r="U2132" s="113"/>
      <c r="V2132" s="113"/>
      <c r="W2132" s="113"/>
      <c r="X2132" s="113"/>
      <c r="Y2132" s="113"/>
      <c r="Z2132" s="113"/>
      <c r="AD2132" s="113"/>
      <c r="AE2132" s="113"/>
      <c r="AF2132" s="113"/>
      <c r="AG2132" s="113"/>
      <c r="AH2132" s="113"/>
      <c r="AI2132" s="113"/>
      <c r="AJ2132" s="113"/>
      <c r="AK2132" s="113"/>
      <c r="AL2132" s="113"/>
      <c r="AM2132" s="113"/>
      <c r="AQ2132" s="113"/>
      <c r="AS2132" s="113"/>
      <c r="AT2132" s="113"/>
      <c r="AU2132" s="113"/>
      <c r="AV2132" s="113"/>
    </row>
    <row r="2133" spans="4:48">
      <c r="D2133" s="113"/>
      <c r="E2133" s="113"/>
      <c r="F2133" s="113"/>
      <c r="G2133" s="113"/>
      <c r="H2133" s="113"/>
      <c r="I2133" s="113"/>
      <c r="J2133" s="113"/>
      <c r="K2133" s="113"/>
      <c r="L2133" s="113"/>
      <c r="M2133" s="113"/>
      <c r="Q2133" s="113"/>
      <c r="R2133" s="113"/>
      <c r="S2133" s="113"/>
      <c r="T2133" s="113"/>
      <c r="U2133" s="113"/>
      <c r="V2133" s="113"/>
      <c r="W2133" s="113"/>
      <c r="X2133" s="113"/>
      <c r="Y2133" s="113"/>
      <c r="Z2133" s="113"/>
      <c r="AD2133" s="113"/>
      <c r="AE2133" s="113"/>
      <c r="AF2133" s="113"/>
      <c r="AG2133" s="113"/>
      <c r="AH2133" s="113"/>
      <c r="AI2133" s="113"/>
      <c r="AJ2133" s="113"/>
      <c r="AK2133" s="113"/>
      <c r="AL2133" s="113"/>
      <c r="AM2133" s="113"/>
      <c r="AQ2133" s="113"/>
      <c r="AS2133" s="113"/>
      <c r="AT2133" s="113"/>
      <c r="AU2133" s="113"/>
      <c r="AV2133" s="113"/>
    </row>
    <row r="2134" spans="4:48">
      <c r="D2134" s="113"/>
      <c r="E2134" s="113"/>
      <c r="F2134" s="113"/>
      <c r="G2134" s="113"/>
      <c r="H2134" s="113"/>
      <c r="I2134" s="113"/>
      <c r="J2134" s="113"/>
      <c r="K2134" s="113"/>
      <c r="L2134" s="113"/>
      <c r="M2134" s="113"/>
      <c r="Q2134" s="113"/>
      <c r="R2134" s="113"/>
      <c r="S2134" s="113"/>
      <c r="T2134" s="113"/>
      <c r="U2134" s="113"/>
      <c r="V2134" s="113"/>
      <c r="W2134" s="113"/>
      <c r="X2134" s="113"/>
      <c r="Y2134" s="113"/>
      <c r="Z2134" s="113"/>
      <c r="AD2134" s="113"/>
      <c r="AE2134" s="113"/>
      <c r="AF2134" s="113"/>
      <c r="AG2134" s="113"/>
      <c r="AH2134" s="113"/>
      <c r="AI2134" s="113"/>
      <c r="AJ2134" s="113"/>
      <c r="AK2134" s="113"/>
      <c r="AL2134" s="113"/>
      <c r="AM2134" s="113"/>
      <c r="AQ2134" s="113"/>
      <c r="AS2134" s="113"/>
      <c r="AT2134" s="113"/>
      <c r="AU2134" s="113"/>
      <c r="AV2134" s="113"/>
    </row>
    <row r="2135" spans="4:48">
      <c r="D2135" s="113"/>
      <c r="E2135" s="113"/>
      <c r="F2135" s="113"/>
      <c r="G2135" s="113"/>
      <c r="H2135" s="113"/>
      <c r="I2135" s="113"/>
      <c r="J2135" s="113"/>
      <c r="K2135" s="113"/>
      <c r="L2135" s="113"/>
      <c r="M2135" s="113"/>
      <c r="Q2135" s="113"/>
      <c r="R2135" s="113"/>
      <c r="S2135" s="113"/>
      <c r="T2135" s="113"/>
      <c r="U2135" s="113"/>
      <c r="V2135" s="113"/>
      <c r="W2135" s="113"/>
      <c r="X2135" s="113"/>
      <c r="Y2135" s="113"/>
      <c r="Z2135" s="113"/>
      <c r="AD2135" s="113"/>
      <c r="AE2135" s="113"/>
      <c r="AF2135" s="113"/>
      <c r="AG2135" s="113"/>
      <c r="AH2135" s="113"/>
      <c r="AI2135" s="113"/>
      <c r="AJ2135" s="113"/>
      <c r="AK2135" s="113"/>
      <c r="AL2135" s="113"/>
      <c r="AM2135" s="113"/>
      <c r="AQ2135" s="113"/>
      <c r="AS2135" s="113"/>
      <c r="AT2135" s="113"/>
      <c r="AU2135" s="113"/>
      <c r="AV2135" s="113"/>
    </row>
    <row r="2136" spans="4:48">
      <c r="D2136" s="113"/>
      <c r="E2136" s="113"/>
      <c r="F2136" s="113"/>
      <c r="G2136" s="113"/>
      <c r="H2136" s="113"/>
      <c r="I2136" s="113"/>
      <c r="J2136" s="113"/>
      <c r="K2136" s="113"/>
      <c r="L2136" s="113"/>
      <c r="M2136" s="113"/>
      <c r="Q2136" s="113"/>
      <c r="R2136" s="113"/>
      <c r="S2136" s="113"/>
      <c r="T2136" s="113"/>
      <c r="U2136" s="113"/>
      <c r="V2136" s="113"/>
      <c r="W2136" s="113"/>
      <c r="X2136" s="113"/>
      <c r="Y2136" s="113"/>
      <c r="Z2136" s="113"/>
      <c r="AD2136" s="113"/>
      <c r="AE2136" s="113"/>
      <c r="AF2136" s="113"/>
      <c r="AG2136" s="113"/>
      <c r="AH2136" s="113"/>
      <c r="AI2136" s="113"/>
      <c r="AJ2136" s="113"/>
      <c r="AK2136" s="113"/>
      <c r="AL2136" s="113"/>
      <c r="AM2136" s="113"/>
      <c r="AQ2136" s="113"/>
      <c r="AS2136" s="113"/>
      <c r="AT2136" s="113"/>
      <c r="AU2136" s="113"/>
      <c r="AV2136" s="113"/>
    </row>
    <row r="2137" spans="4:48">
      <c r="D2137" s="113"/>
      <c r="E2137" s="113"/>
      <c r="F2137" s="113"/>
      <c r="G2137" s="113"/>
      <c r="H2137" s="113"/>
      <c r="I2137" s="113"/>
      <c r="J2137" s="113"/>
      <c r="K2137" s="113"/>
      <c r="L2137" s="113"/>
      <c r="M2137" s="113"/>
      <c r="Q2137" s="113"/>
      <c r="R2137" s="113"/>
      <c r="S2137" s="113"/>
      <c r="T2137" s="113"/>
      <c r="U2137" s="113"/>
      <c r="V2137" s="113"/>
      <c r="W2137" s="113"/>
      <c r="X2137" s="113"/>
      <c r="Y2137" s="113"/>
      <c r="Z2137" s="113"/>
      <c r="AD2137" s="113"/>
      <c r="AE2137" s="113"/>
      <c r="AF2137" s="113"/>
      <c r="AG2137" s="113"/>
      <c r="AH2137" s="113"/>
      <c r="AI2137" s="113"/>
      <c r="AJ2137" s="113"/>
      <c r="AK2137" s="113"/>
      <c r="AL2137" s="113"/>
      <c r="AM2137" s="113"/>
      <c r="AQ2137" s="113"/>
      <c r="AS2137" s="113"/>
      <c r="AT2137" s="113"/>
      <c r="AU2137" s="113"/>
      <c r="AV2137" s="113"/>
    </row>
    <row r="2138" spans="4:48">
      <c r="D2138" s="113"/>
      <c r="E2138" s="113"/>
      <c r="F2138" s="113"/>
      <c r="G2138" s="113"/>
      <c r="H2138" s="113"/>
      <c r="I2138" s="113"/>
      <c r="J2138" s="113"/>
      <c r="K2138" s="113"/>
      <c r="L2138" s="113"/>
      <c r="M2138" s="113"/>
      <c r="Q2138" s="113"/>
      <c r="R2138" s="113"/>
      <c r="S2138" s="113"/>
      <c r="T2138" s="113"/>
      <c r="U2138" s="113"/>
      <c r="V2138" s="113"/>
      <c r="W2138" s="113"/>
      <c r="X2138" s="113"/>
      <c r="Y2138" s="113"/>
      <c r="Z2138" s="113"/>
      <c r="AD2138" s="113"/>
      <c r="AE2138" s="113"/>
      <c r="AF2138" s="113"/>
      <c r="AG2138" s="113"/>
      <c r="AH2138" s="113"/>
      <c r="AI2138" s="113"/>
      <c r="AJ2138" s="113"/>
      <c r="AK2138" s="113"/>
      <c r="AL2138" s="113"/>
      <c r="AM2138" s="113"/>
      <c r="AQ2138" s="113"/>
      <c r="AS2138" s="113"/>
      <c r="AT2138" s="113"/>
      <c r="AU2138" s="113"/>
      <c r="AV2138" s="113"/>
    </row>
    <row r="2139" spans="4:48">
      <c r="D2139" s="113"/>
      <c r="E2139" s="113"/>
      <c r="F2139" s="113"/>
      <c r="G2139" s="113"/>
      <c r="H2139" s="113"/>
      <c r="I2139" s="113"/>
      <c r="J2139" s="113"/>
      <c r="K2139" s="113"/>
      <c r="L2139" s="113"/>
      <c r="M2139" s="113"/>
      <c r="Q2139" s="113"/>
      <c r="R2139" s="113"/>
      <c r="S2139" s="113"/>
      <c r="T2139" s="113"/>
      <c r="U2139" s="113"/>
      <c r="V2139" s="113"/>
      <c r="W2139" s="113"/>
      <c r="X2139" s="113"/>
      <c r="Y2139" s="113"/>
      <c r="Z2139" s="113"/>
      <c r="AD2139" s="113"/>
      <c r="AE2139" s="113"/>
      <c r="AF2139" s="113"/>
      <c r="AG2139" s="113"/>
      <c r="AH2139" s="113"/>
      <c r="AI2139" s="113"/>
      <c r="AJ2139" s="113"/>
      <c r="AK2139" s="113"/>
      <c r="AL2139" s="113"/>
      <c r="AM2139" s="113"/>
      <c r="AQ2139" s="113"/>
      <c r="AS2139" s="113"/>
      <c r="AT2139" s="113"/>
      <c r="AU2139" s="113"/>
      <c r="AV2139" s="113"/>
    </row>
    <row r="2140" spans="4:48">
      <c r="D2140" s="113"/>
      <c r="E2140" s="113"/>
      <c r="F2140" s="113"/>
      <c r="G2140" s="113"/>
      <c r="H2140" s="113"/>
      <c r="I2140" s="113"/>
      <c r="J2140" s="113"/>
      <c r="K2140" s="113"/>
      <c r="L2140" s="113"/>
      <c r="M2140" s="113"/>
      <c r="Q2140" s="113"/>
      <c r="R2140" s="113"/>
      <c r="S2140" s="113"/>
      <c r="T2140" s="113"/>
      <c r="U2140" s="113"/>
      <c r="V2140" s="113"/>
      <c r="W2140" s="113"/>
      <c r="X2140" s="113"/>
      <c r="Y2140" s="113"/>
      <c r="Z2140" s="113"/>
      <c r="AD2140" s="113"/>
      <c r="AE2140" s="113"/>
      <c r="AF2140" s="113"/>
      <c r="AG2140" s="113"/>
      <c r="AH2140" s="113"/>
      <c r="AI2140" s="113"/>
      <c r="AJ2140" s="113"/>
      <c r="AK2140" s="113"/>
      <c r="AL2140" s="113"/>
      <c r="AM2140" s="113"/>
      <c r="AQ2140" s="113"/>
      <c r="AS2140" s="113"/>
      <c r="AT2140" s="113"/>
      <c r="AU2140" s="113"/>
      <c r="AV2140" s="113"/>
    </row>
    <row r="2141" spans="4:48">
      <c r="D2141" s="113"/>
      <c r="E2141" s="113"/>
      <c r="F2141" s="113"/>
      <c r="G2141" s="113"/>
      <c r="H2141" s="113"/>
      <c r="I2141" s="113"/>
      <c r="J2141" s="113"/>
      <c r="K2141" s="113"/>
      <c r="L2141" s="113"/>
      <c r="M2141" s="113"/>
      <c r="Q2141" s="113"/>
      <c r="R2141" s="113"/>
      <c r="S2141" s="113"/>
      <c r="T2141" s="113"/>
      <c r="U2141" s="113"/>
      <c r="V2141" s="113"/>
      <c r="W2141" s="113"/>
      <c r="X2141" s="113"/>
      <c r="Y2141" s="113"/>
      <c r="Z2141" s="113"/>
      <c r="AD2141" s="113"/>
      <c r="AE2141" s="113"/>
      <c r="AF2141" s="113"/>
      <c r="AG2141" s="113"/>
      <c r="AH2141" s="113"/>
      <c r="AI2141" s="113"/>
      <c r="AJ2141" s="113"/>
      <c r="AK2141" s="113"/>
      <c r="AL2141" s="113"/>
      <c r="AM2141" s="113"/>
      <c r="AQ2141" s="113"/>
      <c r="AS2141" s="113"/>
      <c r="AT2141" s="113"/>
      <c r="AU2141" s="113"/>
      <c r="AV2141" s="113"/>
    </row>
    <row r="2142" spans="4:48">
      <c r="D2142" s="113"/>
      <c r="E2142" s="113"/>
      <c r="F2142" s="113"/>
      <c r="G2142" s="113"/>
      <c r="H2142" s="113"/>
      <c r="I2142" s="113"/>
      <c r="J2142" s="113"/>
      <c r="K2142" s="113"/>
      <c r="L2142" s="113"/>
      <c r="M2142" s="113"/>
      <c r="Q2142" s="113"/>
      <c r="R2142" s="113"/>
      <c r="S2142" s="113"/>
      <c r="T2142" s="113"/>
      <c r="U2142" s="113"/>
      <c r="V2142" s="113"/>
      <c r="W2142" s="113"/>
      <c r="X2142" s="113"/>
      <c r="Y2142" s="113"/>
      <c r="Z2142" s="113"/>
      <c r="AD2142" s="113"/>
      <c r="AE2142" s="113"/>
      <c r="AF2142" s="113"/>
      <c r="AG2142" s="113"/>
      <c r="AH2142" s="113"/>
      <c r="AI2142" s="113"/>
      <c r="AJ2142" s="113"/>
      <c r="AK2142" s="113"/>
      <c r="AL2142" s="113"/>
      <c r="AM2142" s="113"/>
      <c r="AQ2142" s="113"/>
      <c r="AS2142" s="113"/>
      <c r="AT2142" s="113"/>
      <c r="AU2142" s="113"/>
      <c r="AV2142" s="113"/>
    </row>
    <row r="2143" spans="4:48">
      <c r="D2143" s="113"/>
      <c r="E2143" s="113"/>
      <c r="F2143" s="113"/>
      <c r="G2143" s="113"/>
      <c r="H2143" s="113"/>
      <c r="I2143" s="113"/>
      <c r="J2143" s="113"/>
      <c r="K2143" s="113"/>
      <c r="L2143" s="113"/>
      <c r="M2143" s="113"/>
      <c r="Q2143" s="113"/>
      <c r="R2143" s="113"/>
      <c r="S2143" s="113"/>
      <c r="T2143" s="113"/>
      <c r="U2143" s="113"/>
      <c r="V2143" s="113"/>
      <c r="W2143" s="113"/>
      <c r="X2143" s="113"/>
      <c r="Y2143" s="113"/>
      <c r="Z2143" s="113"/>
      <c r="AD2143" s="113"/>
      <c r="AE2143" s="113"/>
      <c r="AF2143" s="113"/>
      <c r="AG2143" s="113"/>
      <c r="AH2143" s="113"/>
      <c r="AI2143" s="113"/>
      <c r="AJ2143" s="113"/>
      <c r="AK2143" s="113"/>
      <c r="AL2143" s="113"/>
      <c r="AM2143" s="113"/>
      <c r="AQ2143" s="113"/>
      <c r="AS2143" s="113"/>
      <c r="AT2143" s="113"/>
      <c r="AU2143" s="113"/>
      <c r="AV2143" s="113"/>
    </row>
    <row r="2144" spans="4:48">
      <c r="D2144" s="113"/>
      <c r="E2144" s="113"/>
      <c r="F2144" s="113"/>
      <c r="G2144" s="113"/>
      <c r="H2144" s="113"/>
      <c r="I2144" s="113"/>
      <c r="J2144" s="113"/>
      <c r="K2144" s="113"/>
      <c r="L2144" s="113"/>
      <c r="M2144" s="113"/>
      <c r="Q2144" s="113"/>
      <c r="R2144" s="113"/>
      <c r="S2144" s="113"/>
      <c r="T2144" s="113"/>
      <c r="U2144" s="113"/>
      <c r="V2144" s="113"/>
      <c r="W2144" s="113"/>
      <c r="X2144" s="113"/>
      <c r="Y2144" s="113"/>
      <c r="Z2144" s="113"/>
      <c r="AD2144" s="113"/>
      <c r="AE2144" s="113"/>
      <c r="AF2144" s="113"/>
      <c r="AG2144" s="113"/>
      <c r="AH2144" s="113"/>
      <c r="AI2144" s="113"/>
      <c r="AJ2144" s="113"/>
      <c r="AK2144" s="113"/>
      <c r="AL2144" s="113"/>
      <c r="AM2144" s="113"/>
      <c r="AQ2144" s="113"/>
      <c r="AS2144" s="113"/>
      <c r="AT2144" s="113"/>
      <c r="AU2144" s="113"/>
      <c r="AV2144" s="113"/>
    </row>
    <row r="2145" spans="4:48">
      <c r="D2145" s="113"/>
      <c r="E2145" s="113"/>
      <c r="F2145" s="113"/>
      <c r="G2145" s="113"/>
      <c r="H2145" s="113"/>
      <c r="I2145" s="113"/>
      <c r="J2145" s="113"/>
      <c r="K2145" s="113"/>
      <c r="L2145" s="113"/>
      <c r="M2145" s="113"/>
      <c r="Q2145" s="113"/>
      <c r="R2145" s="113"/>
      <c r="S2145" s="113"/>
      <c r="T2145" s="113"/>
      <c r="U2145" s="113"/>
      <c r="V2145" s="113"/>
      <c r="W2145" s="113"/>
      <c r="X2145" s="113"/>
      <c r="Y2145" s="113"/>
      <c r="Z2145" s="113"/>
      <c r="AD2145" s="113"/>
      <c r="AE2145" s="113"/>
      <c r="AF2145" s="113"/>
      <c r="AG2145" s="113"/>
      <c r="AH2145" s="113"/>
      <c r="AI2145" s="113"/>
      <c r="AJ2145" s="113"/>
      <c r="AK2145" s="113"/>
      <c r="AL2145" s="113"/>
      <c r="AM2145" s="113"/>
      <c r="AQ2145" s="113"/>
      <c r="AS2145" s="113"/>
      <c r="AT2145" s="113"/>
      <c r="AU2145" s="113"/>
      <c r="AV2145" s="113"/>
    </row>
    <row r="2146" spans="4:48">
      <c r="D2146" s="113"/>
      <c r="E2146" s="113"/>
      <c r="F2146" s="113"/>
      <c r="G2146" s="113"/>
      <c r="H2146" s="113"/>
      <c r="I2146" s="113"/>
      <c r="J2146" s="113"/>
      <c r="K2146" s="113"/>
      <c r="L2146" s="113"/>
      <c r="M2146" s="113"/>
      <c r="Q2146" s="113"/>
      <c r="R2146" s="113"/>
      <c r="S2146" s="113"/>
      <c r="T2146" s="113"/>
      <c r="U2146" s="113"/>
      <c r="V2146" s="113"/>
      <c r="W2146" s="113"/>
      <c r="X2146" s="113"/>
      <c r="Y2146" s="113"/>
      <c r="Z2146" s="113"/>
      <c r="AD2146" s="113"/>
      <c r="AE2146" s="113"/>
      <c r="AF2146" s="113"/>
      <c r="AG2146" s="113"/>
      <c r="AH2146" s="113"/>
      <c r="AI2146" s="113"/>
      <c r="AJ2146" s="113"/>
      <c r="AK2146" s="113"/>
      <c r="AL2146" s="113"/>
      <c r="AM2146" s="113"/>
      <c r="AQ2146" s="113"/>
      <c r="AS2146" s="113"/>
      <c r="AT2146" s="113"/>
      <c r="AU2146" s="113"/>
      <c r="AV2146" s="113"/>
    </row>
    <row r="2147" spans="4:48">
      <c r="D2147" s="113"/>
      <c r="E2147" s="113"/>
      <c r="F2147" s="113"/>
      <c r="G2147" s="113"/>
      <c r="H2147" s="113"/>
      <c r="I2147" s="113"/>
      <c r="J2147" s="113"/>
      <c r="K2147" s="113"/>
      <c r="L2147" s="113"/>
      <c r="M2147" s="113"/>
      <c r="Q2147" s="113"/>
      <c r="R2147" s="113"/>
      <c r="S2147" s="113"/>
      <c r="T2147" s="113"/>
      <c r="U2147" s="113"/>
      <c r="V2147" s="113"/>
      <c r="W2147" s="113"/>
      <c r="X2147" s="113"/>
      <c r="Y2147" s="113"/>
      <c r="Z2147" s="113"/>
      <c r="AD2147" s="113"/>
      <c r="AE2147" s="113"/>
      <c r="AF2147" s="113"/>
      <c r="AG2147" s="113"/>
      <c r="AH2147" s="113"/>
      <c r="AI2147" s="113"/>
      <c r="AJ2147" s="113"/>
      <c r="AK2147" s="113"/>
      <c r="AL2147" s="113"/>
      <c r="AM2147" s="113"/>
      <c r="AQ2147" s="113"/>
      <c r="AS2147" s="113"/>
      <c r="AT2147" s="113"/>
      <c r="AU2147" s="113"/>
      <c r="AV2147" s="113"/>
    </row>
    <row r="2148" spans="4:48">
      <c r="D2148" s="113"/>
      <c r="E2148" s="113"/>
      <c r="F2148" s="113"/>
      <c r="G2148" s="113"/>
      <c r="H2148" s="113"/>
      <c r="I2148" s="113"/>
      <c r="J2148" s="113"/>
      <c r="K2148" s="113"/>
      <c r="L2148" s="113"/>
      <c r="M2148" s="113"/>
      <c r="Q2148" s="113"/>
      <c r="R2148" s="113"/>
      <c r="S2148" s="113"/>
      <c r="T2148" s="113"/>
      <c r="U2148" s="113"/>
      <c r="V2148" s="113"/>
      <c r="W2148" s="113"/>
      <c r="X2148" s="113"/>
      <c r="Y2148" s="113"/>
      <c r="Z2148" s="113"/>
      <c r="AD2148" s="113"/>
      <c r="AE2148" s="113"/>
      <c r="AF2148" s="113"/>
      <c r="AG2148" s="113"/>
      <c r="AH2148" s="113"/>
      <c r="AI2148" s="113"/>
      <c r="AJ2148" s="113"/>
      <c r="AK2148" s="113"/>
      <c r="AL2148" s="113"/>
      <c r="AM2148" s="113"/>
      <c r="AQ2148" s="113"/>
      <c r="AS2148" s="113"/>
      <c r="AT2148" s="113"/>
      <c r="AU2148" s="113"/>
      <c r="AV2148" s="113"/>
    </row>
    <row r="2149" spans="4:48">
      <c r="D2149" s="113"/>
      <c r="E2149" s="113"/>
      <c r="F2149" s="113"/>
      <c r="G2149" s="113"/>
      <c r="H2149" s="113"/>
      <c r="I2149" s="113"/>
      <c r="J2149" s="113"/>
      <c r="K2149" s="113"/>
      <c r="L2149" s="113"/>
      <c r="M2149" s="113"/>
      <c r="Q2149" s="113"/>
      <c r="R2149" s="113"/>
      <c r="S2149" s="113"/>
      <c r="T2149" s="113"/>
      <c r="U2149" s="113"/>
      <c r="V2149" s="113"/>
      <c r="W2149" s="113"/>
      <c r="X2149" s="113"/>
      <c r="Y2149" s="113"/>
      <c r="Z2149" s="113"/>
      <c r="AD2149" s="113"/>
      <c r="AE2149" s="113"/>
      <c r="AF2149" s="113"/>
      <c r="AG2149" s="113"/>
      <c r="AH2149" s="113"/>
      <c r="AI2149" s="113"/>
      <c r="AJ2149" s="113"/>
      <c r="AK2149" s="113"/>
      <c r="AL2149" s="113"/>
      <c r="AM2149" s="113"/>
      <c r="AQ2149" s="113"/>
      <c r="AS2149" s="113"/>
      <c r="AT2149" s="113"/>
      <c r="AU2149" s="113"/>
      <c r="AV2149" s="113"/>
    </row>
    <row r="2150" spans="4:48">
      <c r="D2150" s="113"/>
      <c r="E2150" s="113"/>
      <c r="F2150" s="113"/>
      <c r="G2150" s="113"/>
      <c r="H2150" s="113"/>
      <c r="I2150" s="113"/>
      <c r="J2150" s="113"/>
      <c r="K2150" s="113"/>
      <c r="L2150" s="113"/>
      <c r="M2150" s="113"/>
      <c r="Q2150" s="113"/>
      <c r="R2150" s="113"/>
      <c r="S2150" s="113"/>
      <c r="T2150" s="113"/>
      <c r="U2150" s="113"/>
      <c r="V2150" s="113"/>
      <c r="W2150" s="113"/>
      <c r="X2150" s="113"/>
      <c r="Y2150" s="113"/>
      <c r="Z2150" s="113"/>
      <c r="AD2150" s="113"/>
      <c r="AE2150" s="113"/>
      <c r="AF2150" s="113"/>
      <c r="AG2150" s="113"/>
      <c r="AH2150" s="113"/>
      <c r="AI2150" s="113"/>
      <c r="AJ2150" s="113"/>
      <c r="AK2150" s="113"/>
      <c r="AL2150" s="113"/>
      <c r="AM2150" s="113"/>
      <c r="AQ2150" s="113"/>
      <c r="AS2150" s="113"/>
      <c r="AT2150" s="113"/>
      <c r="AU2150" s="113"/>
      <c r="AV2150" s="113"/>
    </row>
    <row r="2151" spans="4:48">
      <c r="D2151" s="113"/>
      <c r="E2151" s="113"/>
      <c r="F2151" s="113"/>
      <c r="G2151" s="113"/>
      <c r="H2151" s="113"/>
      <c r="I2151" s="113"/>
      <c r="J2151" s="113"/>
      <c r="K2151" s="113"/>
      <c r="L2151" s="113"/>
      <c r="M2151" s="113"/>
      <c r="Q2151" s="113"/>
      <c r="R2151" s="113"/>
      <c r="S2151" s="113"/>
      <c r="T2151" s="113"/>
      <c r="U2151" s="113"/>
      <c r="V2151" s="113"/>
      <c r="W2151" s="113"/>
      <c r="X2151" s="113"/>
      <c r="Y2151" s="113"/>
      <c r="Z2151" s="113"/>
      <c r="AD2151" s="113"/>
      <c r="AE2151" s="113"/>
      <c r="AF2151" s="113"/>
      <c r="AG2151" s="113"/>
      <c r="AH2151" s="113"/>
      <c r="AI2151" s="113"/>
      <c r="AJ2151" s="113"/>
      <c r="AK2151" s="113"/>
      <c r="AL2151" s="113"/>
      <c r="AM2151" s="113"/>
      <c r="AQ2151" s="113"/>
      <c r="AS2151" s="113"/>
      <c r="AT2151" s="113"/>
      <c r="AU2151" s="113"/>
      <c r="AV2151" s="113"/>
    </row>
    <row r="2152" spans="4:48">
      <c r="D2152" s="113"/>
      <c r="E2152" s="113"/>
      <c r="F2152" s="113"/>
      <c r="G2152" s="113"/>
      <c r="H2152" s="113"/>
      <c r="I2152" s="113"/>
      <c r="J2152" s="113"/>
      <c r="K2152" s="113"/>
      <c r="L2152" s="113"/>
      <c r="M2152" s="113"/>
      <c r="Q2152" s="113"/>
      <c r="R2152" s="113"/>
      <c r="S2152" s="113"/>
      <c r="T2152" s="113"/>
      <c r="U2152" s="113"/>
      <c r="V2152" s="113"/>
      <c r="W2152" s="113"/>
      <c r="X2152" s="113"/>
      <c r="Y2152" s="113"/>
      <c r="Z2152" s="113"/>
      <c r="AD2152" s="113"/>
      <c r="AE2152" s="113"/>
      <c r="AF2152" s="113"/>
      <c r="AG2152" s="113"/>
      <c r="AH2152" s="113"/>
      <c r="AI2152" s="113"/>
      <c r="AJ2152" s="113"/>
      <c r="AK2152" s="113"/>
      <c r="AL2152" s="113"/>
      <c r="AM2152" s="113"/>
      <c r="AQ2152" s="113"/>
      <c r="AS2152" s="113"/>
      <c r="AT2152" s="113"/>
      <c r="AU2152" s="113"/>
      <c r="AV2152" s="113"/>
    </row>
    <row r="2153" spans="4:48">
      <c r="D2153" s="113"/>
      <c r="E2153" s="113"/>
      <c r="F2153" s="113"/>
      <c r="G2153" s="113"/>
      <c r="H2153" s="113"/>
      <c r="I2153" s="113"/>
      <c r="J2153" s="113"/>
      <c r="K2153" s="113"/>
      <c r="L2153" s="113"/>
      <c r="M2153" s="113"/>
      <c r="Q2153" s="113"/>
      <c r="R2153" s="113"/>
      <c r="S2153" s="113"/>
      <c r="T2153" s="113"/>
      <c r="U2153" s="113"/>
      <c r="V2153" s="113"/>
      <c r="W2153" s="113"/>
      <c r="X2153" s="113"/>
      <c r="Y2153" s="113"/>
      <c r="Z2153" s="113"/>
      <c r="AD2153" s="113"/>
      <c r="AE2153" s="113"/>
      <c r="AF2153" s="113"/>
      <c r="AG2153" s="113"/>
      <c r="AH2153" s="113"/>
      <c r="AI2153" s="113"/>
      <c r="AJ2153" s="113"/>
      <c r="AK2153" s="113"/>
      <c r="AL2153" s="113"/>
      <c r="AM2153" s="113"/>
      <c r="AQ2153" s="113"/>
      <c r="AS2153" s="113"/>
      <c r="AT2153" s="113"/>
      <c r="AU2153" s="113"/>
      <c r="AV2153" s="113"/>
    </row>
    <row r="2154" spans="4:48">
      <c r="D2154" s="113"/>
      <c r="E2154" s="113"/>
      <c r="F2154" s="113"/>
      <c r="G2154" s="113"/>
      <c r="H2154" s="113"/>
      <c r="I2154" s="113"/>
      <c r="J2154" s="113"/>
      <c r="K2154" s="113"/>
      <c r="L2154" s="113"/>
      <c r="M2154" s="113"/>
      <c r="Q2154" s="113"/>
      <c r="R2154" s="113"/>
      <c r="S2154" s="113"/>
      <c r="T2154" s="113"/>
      <c r="U2154" s="113"/>
      <c r="V2154" s="113"/>
      <c r="W2154" s="113"/>
      <c r="X2154" s="113"/>
      <c r="Y2154" s="113"/>
      <c r="Z2154" s="113"/>
      <c r="AD2154" s="113"/>
      <c r="AE2154" s="113"/>
      <c r="AF2154" s="113"/>
      <c r="AG2154" s="113"/>
      <c r="AH2154" s="113"/>
      <c r="AI2154" s="113"/>
      <c r="AJ2154" s="113"/>
      <c r="AK2154" s="113"/>
      <c r="AL2154" s="113"/>
      <c r="AM2154" s="113"/>
      <c r="AQ2154" s="113"/>
      <c r="AS2154" s="113"/>
      <c r="AT2154" s="113"/>
      <c r="AU2154" s="113"/>
      <c r="AV2154" s="113"/>
    </row>
    <row r="2155" spans="4:48">
      <c r="D2155" s="113"/>
      <c r="E2155" s="113"/>
      <c r="F2155" s="113"/>
      <c r="G2155" s="113"/>
      <c r="H2155" s="113"/>
      <c r="I2155" s="113"/>
      <c r="J2155" s="113"/>
      <c r="K2155" s="113"/>
      <c r="L2155" s="113"/>
      <c r="M2155" s="113"/>
      <c r="Q2155" s="113"/>
      <c r="R2155" s="113"/>
      <c r="S2155" s="113"/>
      <c r="T2155" s="113"/>
      <c r="U2155" s="113"/>
      <c r="V2155" s="113"/>
      <c r="W2155" s="113"/>
      <c r="X2155" s="113"/>
      <c r="Y2155" s="113"/>
      <c r="Z2155" s="113"/>
      <c r="AD2155" s="113"/>
      <c r="AE2155" s="113"/>
      <c r="AF2155" s="113"/>
      <c r="AG2155" s="113"/>
      <c r="AH2155" s="113"/>
      <c r="AI2155" s="113"/>
      <c r="AJ2155" s="113"/>
      <c r="AK2155" s="113"/>
      <c r="AL2155" s="113"/>
      <c r="AM2155" s="113"/>
      <c r="AQ2155" s="113"/>
      <c r="AS2155" s="113"/>
      <c r="AT2155" s="113"/>
      <c r="AU2155" s="113"/>
      <c r="AV2155" s="113"/>
    </row>
    <row r="2156" spans="4:48">
      <c r="D2156" s="113"/>
      <c r="E2156" s="113"/>
      <c r="F2156" s="113"/>
      <c r="G2156" s="113"/>
      <c r="H2156" s="113"/>
      <c r="I2156" s="113"/>
      <c r="J2156" s="113"/>
      <c r="K2156" s="113"/>
      <c r="L2156" s="113"/>
      <c r="M2156" s="113"/>
      <c r="Q2156" s="113"/>
      <c r="R2156" s="113"/>
      <c r="S2156" s="113"/>
      <c r="T2156" s="113"/>
      <c r="U2156" s="113"/>
      <c r="V2156" s="113"/>
      <c r="W2156" s="113"/>
      <c r="X2156" s="113"/>
      <c r="Y2156" s="113"/>
      <c r="Z2156" s="113"/>
      <c r="AD2156" s="113"/>
      <c r="AE2156" s="113"/>
      <c r="AF2156" s="113"/>
      <c r="AG2156" s="113"/>
      <c r="AH2156" s="113"/>
      <c r="AI2156" s="113"/>
      <c r="AJ2156" s="113"/>
      <c r="AK2156" s="113"/>
      <c r="AL2156" s="113"/>
      <c r="AM2156" s="113"/>
      <c r="AQ2156" s="113"/>
      <c r="AS2156" s="113"/>
      <c r="AT2156" s="113"/>
      <c r="AU2156" s="113"/>
      <c r="AV2156" s="113"/>
    </row>
    <row r="2157" spans="4:48">
      <c r="D2157" s="113"/>
      <c r="E2157" s="113"/>
      <c r="F2157" s="113"/>
      <c r="G2157" s="113"/>
      <c r="H2157" s="113"/>
      <c r="I2157" s="113"/>
      <c r="J2157" s="113"/>
      <c r="K2157" s="113"/>
      <c r="L2157" s="113"/>
      <c r="M2157" s="113"/>
      <c r="Q2157" s="113"/>
      <c r="R2157" s="113"/>
      <c r="S2157" s="113"/>
      <c r="T2157" s="113"/>
      <c r="U2157" s="113"/>
      <c r="V2157" s="113"/>
      <c r="W2157" s="113"/>
      <c r="X2157" s="113"/>
      <c r="Y2157" s="113"/>
      <c r="Z2157" s="113"/>
      <c r="AD2157" s="113"/>
      <c r="AE2157" s="113"/>
      <c r="AF2157" s="113"/>
      <c r="AG2157" s="113"/>
      <c r="AH2157" s="113"/>
      <c r="AI2157" s="113"/>
      <c r="AJ2157" s="113"/>
      <c r="AK2157" s="113"/>
      <c r="AL2157" s="113"/>
      <c r="AM2157" s="113"/>
      <c r="AQ2157" s="113"/>
      <c r="AS2157" s="113"/>
      <c r="AT2157" s="113"/>
      <c r="AU2157" s="113"/>
      <c r="AV2157" s="113"/>
    </row>
    <row r="2158" spans="4:48">
      <c r="D2158" s="113"/>
      <c r="E2158" s="113"/>
      <c r="F2158" s="113"/>
      <c r="G2158" s="113"/>
      <c r="H2158" s="113"/>
      <c r="I2158" s="113"/>
      <c r="J2158" s="113"/>
      <c r="K2158" s="113"/>
      <c r="L2158" s="113"/>
      <c r="M2158" s="113"/>
      <c r="Q2158" s="113"/>
      <c r="R2158" s="113"/>
      <c r="S2158" s="113"/>
      <c r="T2158" s="113"/>
      <c r="U2158" s="113"/>
      <c r="V2158" s="113"/>
      <c r="W2158" s="113"/>
      <c r="X2158" s="113"/>
      <c r="Y2158" s="113"/>
      <c r="Z2158" s="113"/>
      <c r="AD2158" s="113"/>
      <c r="AE2158" s="113"/>
      <c r="AF2158" s="113"/>
      <c r="AG2158" s="113"/>
      <c r="AH2158" s="113"/>
      <c r="AI2158" s="113"/>
      <c r="AJ2158" s="113"/>
      <c r="AK2158" s="113"/>
      <c r="AL2158" s="113"/>
      <c r="AM2158" s="113"/>
      <c r="AQ2158" s="113"/>
      <c r="AS2158" s="113"/>
      <c r="AT2158" s="113"/>
      <c r="AU2158" s="113"/>
      <c r="AV2158" s="113"/>
    </row>
    <row r="2159" spans="4:48">
      <c r="D2159" s="113"/>
      <c r="E2159" s="113"/>
      <c r="F2159" s="113"/>
      <c r="G2159" s="113"/>
      <c r="H2159" s="113"/>
      <c r="I2159" s="113"/>
      <c r="J2159" s="113"/>
      <c r="K2159" s="113"/>
      <c r="L2159" s="113"/>
      <c r="M2159" s="113"/>
      <c r="Q2159" s="113"/>
      <c r="R2159" s="113"/>
      <c r="S2159" s="113"/>
      <c r="T2159" s="113"/>
      <c r="U2159" s="113"/>
      <c r="V2159" s="113"/>
      <c r="W2159" s="113"/>
      <c r="X2159" s="113"/>
      <c r="Y2159" s="113"/>
      <c r="Z2159" s="113"/>
      <c r="AD2159" s="113"/>
      <c r="AE2159" s="113"/>
      <c r="AF2159" s="113"/>
      <c r="AG2159" s="113"/>
      <c r="AH2159" s="113"/>
      <c r="AI2159" s="113"/>
      <c r="AJ2159" s="113"/>
      <c r="AK2159" s="113"/>
      <c r="AL2159" s="113"/>
      <c r="AM2159" s="113"/>
      <c r="AQ2159" s="113"/>
      <c r="AS2159" s="113"/>
      <c r="AT2159" s="113"/>
      <c r="AU2159" s="113"/>
      <c r="AV2159" s="113"/>
    </row>
    <row r="2160" spans="4:48">
      <c r="D2160" s="113"/>
      <c r="E2160" s="113"/>
      <c r="F2160" s="113"/>
      <c r="G2160" s="113"/>
      <c r="H2160" s="113"/>
      <c r="I2160" s="113"/>
      <c r="J2160" s="113"/>
      <c r="K2160" s="113"/>
      <c r="L2160" s="113"/>
      <c r="M2160" s="113"/>
      <c r="Q2160" s="113"/>
      <c r="R2160" s="113"/>
      <c r="S2160" s="113"/>
      <c r="T2160" s="113"/>
      <c r="U2160" s="113"/>
      <c r="V2160" s="113"/>
      <c r="W2160" s="113"/>
      <c r="X2160" s="113"/>
      <c r="Y2160" s="113"/>
      <c r="Z2160" s="113"/>
      <c r="AD2160" s="113"/>
      <c r="AE2160" s="113"/>
      <c r="AF2160" s="113"/>
      <c r="AG2160" s="113"/>
      <c r="AH2160" s="113"/>
      <c r="AI2160" s="113"/>
      <c r="AJ2160" s="113"/>
      <c r="AK2160" s="113"/>
      <c r="AL2160" s="113"/>
      <c r="AM2160" s="113"/>
      <c r="AQ2160" s="113"/>
      <c r="AS2160" s="113"/>
      <c r="AT2160" s="113"/>
      <c r="AU2160" s="113"/>
      <c r="AV2160" s="113"/>
    </row>
    <row r="2161" spans="4:48">
      <c r="D2161" s="113"/>
      <c r="E2161" s="113"/>
      <c r="F2161" s="113"/>
      <c r="G2161" s="113"/>
      <c r="H2161" s="113"/>
      <c r="I2161" s="113"/>
      <c r="J2161" s="113"/>
      <c r="K2161" s="113"/>
      <c r="L2161" s="113"/>
      <c r="M2161" s="113"/>
      <c r="Q2161" s="113"/>
      <c r="R2161" s="113"/>
      <c r="S2161" s="113"/>
      <c r="T2161" s="113"/>
      <c r="U2161" s="113"/>
      <c r="V2161" s="113"/>
      <c r="W2161" s="113"/>
      <c r="X2161" s="113"/>
      <c r="Y2161" s="113"/>
      <c r="Z2161" s="113"/>
      <c r="AD2161" s="113"/>
      <c r="AE2161" s="113"/>
      <c r="AF2161" s="113"/>
      <c r="AG2161" s="113"/>
      <c r="AH2161" s="113"/>
      <c r="AI2161" s="113"/>
      <c r="AJ2161" s="113"/>
      <c r="AK2161" s="113"/>
      <c r="AL2161" s="113"/>
      <c r="AM2161" s="113"/>
      <c r="AQ2161" s="113"/>
      <c r="AS2161" s="113"/>
      <c r="AT2161" s="113"/>
      <c r="AU2161" s="113"/>
      <c r="AV2161" s="113"/>
    </row>
    <row r="2162" spans="4:48">
      <c r="D2162" s="113"/>
      <c r="E2162" s="113"/>
      <c r="F2162" s="113"/>
      <c r="G2162" s="113"/>
      <c r="H2162" s="113"/>
      <c r="I2162" s="113"/>
      <c r="J2162" s="113"/>
      <c r="K2162" s="113"/>
      <c r="L2162" s="113"/>
      <c r="M2162" s="113"/>
      <c r="Q2162" s="113"/>
      <c r="R2162" s="113"/>
      <c r="S2162" s="113"/>
      <c r="T2162" s="113"/>
      <c r="U2162" s="113"/>
      <c r="V2162" s="113"/>
      <c r="W2162" s="113"/>
      <c r="X2162" s="113"/>
      <c r="Y2162" s="113"/>
      <c r="Z2162" s="113"/>
      <c r="AD2162" s="113"/>
      <c r="AE2162" s="113"/>
      <c r="AF2162" s="113"/>
      <c r="AG2162" s="113"/>
      <c r="AH2162" s="113"/>
      <c r="AI2162" s="113"/>
      <c r="AJ2162" s="113"/>
      <c r="AK2162" s="113"/>
      <c r="AL2162" s="113"/>
      <c r="AM2162" s="113"/>
      <c r="AQ2162" s="113"/>
      <c r="AS2162" s="113"/>
      <c r="AT2162" s="113"/>
      <c r="AU2162" s="113"/>
      <c r="AV2162" s="113"/>
    </row>
    <row r="2163" spans="4:48">
      <c r="D2163" s="113"/>
      <c r="E2163" s="113"/>
      <c r="F2163" s="113"/>
      <c r="G2163" s="113"/>
      <c r="H2163" s="113"/>
      <c r="I2163" s="113"/>
      <c r="J2163" s="113"/>
      <c r="K2163" s="113"/>
      <c r="L2163" s="113"/>
      <c r="M2163" s="113"/>
      <c r="Q2163" s="113"/>
      <c r="R2163" s="113"/>
      <c r="S2163" s="113"/>
      <c r="T2163" s="113"/>
      <c r="U2163" s="113"/>
      <c r="V2163" s="113"/>
      <c r="W2163" s="113"/>
      <c r="X2163" s="113"/>
      <c r="Y2163" s="113"/>
      <c r="Z2163" s="113"/>
      <c r="AD2163" s="113"/>
      <c r="AE2163" s="113"/>
      <c r="AF2163" s="113"/>
      <c r="AG2163" s="113"/>
      <c r="AH2163" s="113"/>
      <c r="AI2163" s="113"/>
      <c r="AJ2163" s="113"/>
      <c r="AK2163" s="113"/>
      <c r="AL2163" s="113"/>
      <c r="AM2163" s="113"/>
      <c r="AQ2163" s="113"/>
      <c r="AS2163" s="113"/>
      <c r="AT2163" s="113"/>
      <c r="AU2163" s="113"/>
      <c r="AV2163" s="113"/>
    </row>
    <row r="2164" spans="4:48">
      <c r="D2164" s="113"/>
      <c r="E2164" s="113"/>
      <c r="F2164" s="113"/>
      <c r="G2164" s="113"/>
      <c r="H2164" s="113"/>
      <c r="I2164" s="113"/>
      <c r="J2164" s="113"/>
      <c r="K2164" s="113"/>
      <c r="L2164" s="113"/>
      <c r="M2164" s="113"/>
      <c r="Q2164" s="113"/>
      <c r="R2164" s="113"/>
      <c r="S2164" s="113"/>
      <c r="T2164" s="113"/>
      <c r="U2164" s="113"/>
      <c r="V2164" s="113"/>
      <c r="W2164" s="113"/>
      <c r="X2164" s="113"/>
      <c r="Y2164" s="113"/>
      <c r="Z2164" s="113"/>
      <c r="AD2164" s="113"/>
      <c r="AE2164" s="113"/>
      <c r="AF2164" s="113"/>
      <c r="AG2164" s="113"/>
      <c r="AH2164" s="113"/>
      <c r="AI2164" s="113"/>
      <c r="AJ2164" s="113"/>
      <c r="AK2164" s="113"/>
      <c r="AL2164" s="113"/>
      <c r="AM2164" s="113"/>
      <c r="AQ2164" s="113"/>
      <c r="AS2164" s="113"/>
      <c r="AT2164" s="113"/>
      <c r="AU2164" s="113"/>
      <c r="AV2164" s="113"/>
    </row>
    <row r="2165" spans="4:48">
      <c r="D2165" s="113"/>
      <c r="E2165" s="113"/>
      <c r="F2165" s="113"/>
      <c r="G2165" s="113"/>
      <c r="H2165" s="113"/>
      <c r="I2165" s="113"/>
      <c r="J2165" s="113"/>
      <c r="K2165" s="113"/>
      <c r="L2165" s="113"/>
      <c r="M2165" s="113"/>
      <c r="Q2165" s="113"/>
      <c r="R2165" s="113"/>
      <c r="S2165" s="113"/>
      <c r="T2165" s="113"/>
      <c r="U2165" s="113"/>
      <c r="V2165" s="113"/>
      <c r="W2165" s="113"/>
      <c r="X2165" s="113"/>
      <c r="Y2165" s="113"/>
      <c r="Z2165" s="113"/>
      <c r="AD2165" s="113"/>
      <c r="AE2165" s="113"/>
      <c r="AF2165" s="113"/>
      <c r="AG2165" s="113"/>
      <c r="AH2165" s="113"/>
      <c r="AI2165" s="113"/>
      <c r="AJ2165" s="113"/>
      <c r="AK2165" s="113"/>
      <c r="AL2165" s="113"/>
      <c r="AM2165" s="113"/>
      <c r="AQ2165" s="113"/>
      <c r="AS2165" s="113"/>
      <c r="AT2165" s="113"/>
      <c r="AU2165" s="113"/>
      <c r="AV2165" s="113"/>
    </row>
    <row r="2166" spans="4:48">
      <c r="D2166" s="113"/>
      <c r="E2166" s="113"/>
      <c r="F2166" s="113"/>
      <c r="G2166" s="113"/>
      <c r="H2166" s="113"/>
      <c r="I2166" s="113"/>
      <c r="J2166" s="113"/>
      <c r="K2166" s="113"/>
      <c r="L2166" s="113"/>
      <c r="M2166" s="113"/>
      <c r="Q2166" s="113"/>
      <c r="R2166" s="113"/>
      <c r="S2166" s="113"/>
      <c r="T2166" s="113"/>
      <c r="U2166" s="113"/>
      <c r="V2166" s="113"/>
      <c r="W2166" s="113"/>
      <c r="X2166" s="113"/>
      <c r="Y2166" s="113"/>
      <c r="Z2166" s="113"/>
      <c r="AD2166" s="113"/>
      <c r="AE2166" s="113"/>
      <c r="AF2166" s="113"/>
      <c r="AG2166" s="113"/>
      <c r="AH2166" s="113"/>
      <c r="AI2166" s="113"/>
      <c r="AJ2166" s="113"/>
      <c r="AK2166" s="113"/>
      <c r="AL2166" s="113"/>
      <c r="AM2166" s="113"/>
      <c r="AQ2166" s="113"/>
      <c r="AS2166" s="113"/>
      <c r="AT2166" s="113"/>
      <c r="AU2166" s="113"/>
      <c r="AV2166" s="113"/>
    </row>
    <row r="2167" spans="4:48">
      <c r="D2167" s="113"/>
      <c r="E2167" s="113"/>
      <c r="F2167" s="113"/>
      <c r="G2167" s="113"/>
      <c r="H2167" s="113"/>
      <c r="I2167" s="113"/>
      <c r="J2167" s="113"/>
      <c r="K2167" s="113"/>
      <c r="L2167" s="113"/>
      <c r="M2167" s="113"/>
      <c r="Q2167" s="113"/>
      <c r="R2167" s="113"/>
      <c r="S2167" s="113"/>
      <c r="T2167" s="113"/>
      <c r="U2167" s="113"/>
      <c r="V2167" s="113"/>
      <c r="W2167" s="113"/>
      <c r="X2167" s="113"/>
      <c r="Y2167" s="113"/>
      <c r="Z2167" s="113"/>
      <c r="AD2167" s="113"/>
      <c r="AE2167" s="113"/>
      <c r="AF2167" s="113"/>
      <c r="AG2167" s="113"/>
      <c r="AH2167" s="113"/>
      <c r="AI2167" s="113"/>
      <c r="AJ2167" s="113"/>
      <c r="AK2167" s="113"/>
      <c r="AL2167" s="113"/>
      <c r="AM2167" s="113"/>
      <c r="AQ2167" s="113"/>
      <c r="AS2167" s="113"/>
      <c r="AT2167" s="113"/>
      <c r="AU2167" s="113"/>
      <c r="AV2167" s="113"/>
    </row>
    <row r="2168" spans="4:48">
      <c r="D2168" s="113"/>
      <c r="E2168" s="113"/>
      <c r="F2168" s="113"/>
      <c r="G2168" s="113"/>
      <c r="H2168" s="113"/>
      <c r="I2168" s="113"/>
      <c r="J2168" s="113"/>
      <c r="K2168" s="113"/>
      <c r="L2168" s="113"/>
      <c r="M2168" s="113"/>
      <c r="Q2168" s="113"/>
      <c r="R2168" s="113"/>
      <c r="S2168" s="113"/>
      <c r="T2168" s="113"/>
      <c r="U2168" s="113"/>
      <c r="V2168" s="113"/>
      <c r="W2168" s="113"/>
      <c r="X2168" s="113"/>
      <c r="Y2168" s="113"/>
      <c r="Z2168" s="113"/>
      <c r="AD2168" s="113"/>
      <c r="AE2168" s="113"/>
      <c r="AF2168" s="113"/>
      <c r="AG2168" s="113"/>
      <c r="AH2168" s="113"/>
      <c r="AI2168" s="113"/>
      <c r="AJ2168" s="113"/>
      <c r="AK2168" s="113"/>
      <c r="AL2168" s="113"/>
      <c r="AM2168" s="113"/>
      <c r="AQ2168" s="113"/>
      <c r="AS2168" s="113"/>
      <c r="AT2168" s="113"/>
      <c r="AU2168" s="113"/>
      <c r="AV2168" s="113"/>
    </row>
    <row r="2169" spans="4:48">
      <c r="D2169" s="113"/>
      <c r="E2169" s="113"/>
      <c r="F2169" s="113"/>
      <c r="G2169" s="113"/>
      <c r="H2169" s="113"/>
      <c r="I2169" s="113"/>
      <c r="J2169" s="113"/>
      <c r="K2169" s="113"/>
      <c r="L2169" s="113"/>
      <c r="M2169" s="113"/>
      <c r="Q2169" s="113"/>
      <c r="R2169" s="113"/>
      <c r="S2169" s="113"/>
      <c r="T2169" s="113"/>
      <c r="U2169" s="113"/>
      <c r="V2169" s="113"/>
      <c r="W2169" s="113"/>
      <c r="X2169" s="113"/>
      <c r="Y2169" s="113"/>
      <c r="Z2169" s="113"/>
      <c r="AD2169" s="113"/>
      <c r="AE2169" s="113"/>
      <c r="AF2169" s="113"/>
      <c r="AG2169" s="113"/>
      <c r="AH2169" s="113"/>
      <c r="AI2169" s="113"/>
      <c r="AJ2169" s="113"/>
      <c r="AK2169" s="113"/>
      <c r="AL2169" s="113"/>
      <c r="AM2169" s="113"/>
      <c r="AQ2169" s="113"/>
      <c r="AS2169" s="113"/>
      <c r="AT2169" s="113"/>
      <c r="AU2169" s="113"/>
      <c r="AV2169" s="113"/>
    </row>
    <row r="2170" spans="4:48">
      <c r="D2170" s="113"/>
      <c r="E2170" s="113"/>
      <c r="F2170" s="113"/>
      <c r="G2170" s="113"/>
      <c r="H2170" s="113"/>
      <c r="I2170" s="113"/>
      <c r="J2170" s="113"/>
      <c r="K2170" s="113"/>
      <c r="L2170" s="113"/>
      <c r="M2170" s="113"/>
      <c r="Q2170" s="113"/>
      <c r="R2170" s="113"/>
      <c r="S2170" s="113"/>
      <c r="T2170" s="113"/>
      <c r="U2170" s="113"/>
      <c r="V2170" s="113"/>
      <c r="W2170" s="113"/>
      <c r="X2170" s="113"/>
      <c r="Y2170" s="113"/>
      <c r="Z2170" s="113"/>
      <c r="AD2170" s="113"/>
      <c r="AE2170" s="113"/>
      <c r="AF2170" s="113"/>
      <c r="AG2170" s="113"/>
      <c r="AH2170" s="113"/>
      <c r="AI2170" s="113"/>
      <c r="AJ2170" s="113"/>
      <c r="AK2170" s="113"/>
      <c r="AL2170" s="113"/>
      <c r="AM2170" s="113"/>
      <c r="AQ2170" s="113"/>
      <c r="AS2170" s="113"/>
      <c r="AT2170" s="113"/>
      <c r="AU2170" s="113"/>
      <c r="AV2170" s="113"/>
    </row>
    <row r="2171" spans="4:48">
      <c r="D2171" s="113"/>
      <c r="E2171" s="113"/>
      <c r="F2171" s="113"/>
      <c r="G2171" s="113"/>
      <c r="H2171" s="113"/>
      <c r="I2171" s="113"/>
      <c r="J2171" s="113"/>
      <c r="K2171" s="113"/>
      <c r="L2171" s="113"/>
      <c r="M2171" s="113"/>
      <c r="Q2171" s="113"/>
      <c r="R2171" s="113"/>
      <c r="S2171" s="113"/>
      <c r="T2171" s="113"/>
      <c r="U2171" s="113"/>
      <c r="V2171" s="113"/>
      <c r="W2171" s="113"/>
      <c r="X2171" s="113"/>
      <c r="Y2171" s="113"/>
      <c r="Z2171" s="113"/>
      <c r="AD2171" s="113"/>
      <c r="AE2171" s="113"/>
      <c r="AF2171" s="113"/>
      <c r="AG2171" s="113"/>
      <c r="AH2171" s="113"/>
      <c r="AI2171" s="113"/>
      <c r="AJ2171" s="113"/>
      <c r="AK2171" s="113"/>
      <c r="AL2171" s="113"/>
      <c r="AM2171" s="113"/>
      <c r="AQ2171" s="113"/>
      <c r="AS2171" s="113"/>
      <c r="AT2171" s="113"/>
      <c r="AU2171" s="113"/>
      <c r="AV2171" s="113"/>
    </row>
    <row r="2172" spans="4:48">
      <c r="D2172" s="113"/>
      <c r="E2172" s="113"/>
      <c r="F2172" s="113"/>
      <c r="G2172" s="113"/>
      <c r="H2172" s="113"/>
      <c r="I2172" s="113"/>
      <c r="J2172" s="113"/>
      <c r="K2172" s="113"/>
      <c r="L2172" s="113"/>
      <c r="M2172" s="113"/>
      <c r="Q2172" s="113"/>
      <c r="R2172" s="113"/>
      <c r="S2172" s="113"/>
      <c r="T2172" s="113"/>
      <c r="U2172" s="113"/>
      <c r="V2172" s="113"/>
      <c r="W2172" s="113"/>
      <c r="X2172" s="113"/>
      <c r="Y2172" s="113"/>
      <c r="Z2172" s="113"/>
      <c r="AD2172" s="113"/>
      <c r="AE2172" s="113"/>
      <c r="AF2172" s="113"/>
      <c r="AG2172" s="113"/>
      <c r="AH2172" s="113"/>
      <c r="AI2172" s="113"/>
      <c r="AJ2172" s="113"/>
      <c r="AK2172" s="113"/>
      <c r="AL2172" s="113"/>
      <c r="AM2172" s="113"/>
      <c r="AQ2172" s="113"/>
      <c r="AS2172" s="113"/>
      <c r="AT2172" s="113"/>
      <c r="AU2172" s="113"/>
      <c r="AV2172" s="113"/>
    </row>
    <row r="2173" spans="4:48">
      <c r="D2173" s="113"/>
      <c r="E2173" s="113"/>
      <c r="F2173" s="113"/>
      <c r="G2173" s="113"/>
      <c r="H2173" s="113"/>
      <c r="I2173" s="113"/>
      <c r="J2173" s="113"/>
      <c r="K2173" s="113"/>
      <c r="L2173" s="113"/>
      <c r="M2173" s="113"/>
      <c r="Q2173" s="113"/>
      <c r="R2173" s="113"/>
      <c r="S2173" s="113"/>
      <c r="T2173" s="113"/>
      <c r="U2173" s="113"/>
      <c r="V2173" s="113"/>
      <c r="W2173" s="113"/>
      <c r="X2173" s="113"/>
      <c r="Y2173" s="113"/>
      <c r="Z2173" s="113"/>
      <c r="AD2173" s="113"/>
      <c r="AE2173" s="113"/>
      <c r="AF2173" s="113"/>
      <c r="AG2173" s="113"/>
      <c r="AH2173" s="113"/>
      <c r="AI2173" s="113"/>
      <c r="AJ2173" s="113"/>
      <c r="AK2173" s="113"/>
      <c r="AL2173" s="113"/>
      <c r="AM2173" s="113"/>
      <c r="AQ2173" s="113"/>
      <c r="AS2173" s="113"/>
      <c r="AT2173" s="113"/>
      <c r="AU2173" s="113"/>
      <c r="AV2173" s="113"/>
    </row>
    <row r="2174" spans="4:48">
      <c r="D2174" s="113"/>
      <c r="E2174" s="113"/>
      <c r="F2174" s="113"/>
      <c r="G2174" s="113"/>
      <c r="H2174" s="113"/>
      <c r="I2174" s="113"/>
      <c r="J2174" s="113"/>
      <c r="K2174" s="113"/>
      <c r="L2174" s="113"/>
      <c r="M2174" s="113"/>
      <c r="Q2174" s="113"/>
      <c r="R2174" s="113"/>
      <c r="S2174" s="113"/>
      <c r="T2174" s="113"/>
      <c r="U2174" s="113"/>
      <c r="V2174" s="113"/>
      <c r="W2174" s="113"/>
      <c r="X2174" s="113"/>
      <c r="Y2174" s="113"/>
      <c r="Z2174" s="113"/>
      <c r="AD2174" s="113"/>
      <c r="AE2174" s="113"/>
      <c r="AF2174" s="113"/>
      <c r="AG2174" s="113"/>
      <c r="AH2174" s="113"/>
      <c r="AI2174" s="113"/>
      <c r="AJ2174" s="113"/>
      <c r="AK2174" s="113"/>
      <c r="AL2174" s="113"/>
      <c r="AM2174" s="113"/>
      <c r="AQ2174" s="113"/>
      <c r="AS2174" s="113"/>
      <c r="AT2174" s="113"/>
      <c r="AU2174" s="113"/>
      <c r="AV2174" s="113"/>
    </row>
    <row r="2175" spans="4:48">
      <c r="D2175" s="113"/>
      <c r="E2175" s="113"/>
      <c r="F2175" s="113"/>
      <c r="G2175" s="113"/>
      <c r="H2175" s="113"/>
      <c r="I2175" s="113"/>
      <c r="J2175" s="113"/>
      <c r="K2175" s="113"/>
      <c r="L2175" s="113"/>
      <c r="M2175" s="113"/>
      <c r="Q2175" s="113"/>
      <c r="R2175" s="113"/>
      <c r="S2175" s="113"/>
      <c r="T2175" s="113"/>
      <c r="U2175" s="113"/>
      <c r="V2175" s="113"/>
      <c r="W2175" s="113"/>
      <c r="X2175" s="113"/>
      <c r="Y2175" s="113"/>
      <c r="Z2175" s="113"/>
      <c r="AD2175" s="113"/>
      <c r="AE2175" s="113"/>
      <c r="AF2175" s="113"/>
      <c r="AG2175" s="113"/>
      <c r="AH2175" s="113"/>
      <c r="AI2175" s="113"/>
      <c r="AJ2175" s="113"/>
      <c r="AK2175" s="113"/>
      <c r="AL2175" s="113"/>
      <c r="AM2175" s="113"/>
      <c r="AQ2175" s="113"/>
      <c r="AS2175" s="113"/>
      <c r="AT2175" s="113"/>
      <c r="AU2175" s="113"/>
      <c r="AV2175" s="113"/>
    </row>
    <row r="2176" spans="4:48">
      <c r="D2176" s="113"/>
      <c r="E2176" s="113"/>
      <c r="F2176" s="113"/>
      <c r="G2176" s="113"/>
      <c r="H2176" s="113"/>
      <c r="I2176" s="113"/>
      <c r="J2176" s="113"/>
      <c r="K2176" s="113"/>
      <c r="L2176" s="113"/>
      <c r="M2176" s="113"/>
      <c r="Q2176" s="113"/>
      <c r="R2176" s="113"/>
      <c r="S2176" s="113"/>
      <c r="T2176" s="113"/>
      <c r="U2176" s="113"/>
      <c r="V2176" s="113"/>
      <c r="W2176" s="113"/>
      <c r="X2176" s="113"/>
      <c r="Y2176" s="113"/>
      <c r="Z2176" s="113"/>
      <c r="AD2176" s="113"/>
      <c r="AE2176" s="113"/>
      <c r="AF2176" s="113"/>
      <c r="AG2176" s="113"/>
      <c r="AH2176" s="113"/>
      <c r="AI2176" s="113"/>
      <c r="AJ2176" s="113"/>
      <c r="AK2176" s="113"/>
      <c r="AL2176" s="113"/>
      <c r="AM2176" s="113"/>
      <c r="AQ2176" s="113"/>
      <c r="AS2176" s="113"/>
      <c r="AT2176" s="113"/>
      <c r="AU2176" s="113"/>
      <c r="AV2176" s="113"/>
    </row>
    <row r="2177" spans="4:48">
      <c r="D2177" s="113"/>
      <c r="E2177" s="113"/>
      <c r="F2177" s="113"/>
      <c r="G2177" s="113"/>
      <c r="H2177" s="113"/>
      <c r="I2177" s="113"/>
      <c r="J2177" s="113"/>
      <c r="K2177" s="113"/>
      <c r="L2177" s="113"/>
      <c r="M2177" s="113"/>
      <c r="Q2177" s="113"/>
      <c r="R2177" s="113"/>
      <c r="S2177" s="113"/>
      <c r="T2177" s="113"/>
      <c r="U2177" s="113"/>
      <c r="V2177" s="113"/>
      <c r="W2177" s="113"/>
      <c r="X2177" s="113"/>
      <c r="Y2177" s="113"/>
      <c r="Z2177" s="113"/>
      <c r="AD2177" s="113"/>
      <c r="AE2177" s="113"/>
      <c r="AF2177" s="113"/>
      <c r="AG2177" s="113"/>
      <c r="AH2177" s="113"/>
      <c r="AI2177" s="113"/>
      <c r="AJ2177" s="113"/>
      <c r="AK2177" s="113"/>
      <c r="AL2177" s="113"/>
      <c r="AM2177" s="113"/>
      <c r="AQ2177" s="113"/>
      <c r="AS2177" s="113"/>
      <c r="AT2177" s="113"/>
      <c r="AU2177" s="113"/>
      <c r="AV2177" s="113"/>
    </row>
    <row r="2178" spans="4:48">
      <c r="D2178" s="113"/>
      <c r="E2178" s="113"/>
      <c r="F2178" s="113"/>
      <c r="G2178" s="113"/>
      <c r="H2178" s="113"/>
      <c r="I2178" s="113"/>
      <c r="J2178" s="113"/>
      <c r="K2178" s="113"/>
      <c r="L2178" s="113"/>
      <c r="M2178" s="113"/>
      <c r="Q2178" s="113"/>
      <c r="R2178" s="113"/>
      <c r="S2178" s="113"/>
      <c r="T2178" s="113"/>
      <c r="U2178" s="113"/>
      <c r="V2178" s="113"/>
      <c r="W2178" s="113"/>
      <c r="X2178" s="113"/>
      <c r="Y2178" s="113"/>
      <c r="Z2178" s="113"/>
      <c r="AD2178" s="113"/>
      <c r="AE2178" s="113"/>
      <c r="AF2178" s="113"/>
      <c r="AG2178" s="113"/>
      <c r="AH2178" s="113"/>
      <c r="AI2178" s="113"/>
      <c r="AJ2178" s="113"/>
      <c r="AK2178" s="113"/>
      <c r="AL2178" s="113"/>
      <c r="AM2178" s="113"/>
      <c r="AQ2178" s="113"/>
      <c r="AS2178" s="113"/>
      <c r="AT2178" s="113"/>
      <c r="AU2178" s="113"/>
      <c r="AV2178" s="113"/>
    </row>
    <row r="2179" spans="4:48">
      <c r="D2179" s="113"/>
      <c r="E2179" s="113"/>
      <c r="F2179" s="113"/>
      <c r="G2179" s="113"/>
      <c r="H2179" s="113"/>
      <c r="I2179" s="113"/>
      <c r="J2179" s="113"/>
      <c r="K2179" s="113"/>
      <c r="L2179" s="113"/>
      <c r="M2179" s="113"/>
      <c r="Q2179" s="113"/>
      <c r="R2179" s="113"/>
      <c r="S2179" s="113"/>
      <c r="T2179" s="113"/>
      <c r="U2179" s="113"/>
      <c r="V2179" s="113"/>
      <c r="W2179" s="113"/>
      <c r="X2179" s="113"/>
      <c r="Y2179" s="113"/>
      <c r="Z2179" s="113"/>
      <c r="AD2179" s="113"/>
      <c r="AE2179" s="113"/>
      <c r="AF2179" s="113"/>
      <c r="AG2179" s="113"/>
      <c r="AH2179" s="113"/>
      <c r="AI2179" s="113"/>
      <c r="AJ2179" s="113"/>
      <c r="AK2179" s="113"/>
      <c r="AL2179" s="113"/>
      <c r="AM2179" s="113"/>
      <c r="AQ2179" s="113"/>
      <c r="AS2179" s="113"/>
      <c r="AT2179" s="113"/>
      <c r="AU2179" s="113"/>
      <c r="AV2179" s="113"/>
    </row>
    <row r="2180" spans="4:48">
      <c r="D2180" s="113"/>
      <c r="E2180" s="113"/>
      <c r="F2180" s="113"/>
      <c r="G2180" s="113"/>
      <c r="H2180" s="113"/>
      <c r="I2180" s="113"/>
      <c r="J2180" s="113"/>
      <c r="K2180" s="113"/>
      <c r="L2180" s="113"/>
      <c r="M2180" s="113"/>
      <c r="Q2180" s="113"/>
      <c r="R2180" s="113"/>
      <c r="S2180" s="113"/>
      <c r="T2180" s="113"/>
      <c r="U2180" s="113"/>
      <c r="V2180" s="113"/>
      <c r="W2180" s="113"/>
      <c r="X2180" s="113"/>
      <c r="Y2180" s="113"/>
      <c r="Z2180" s="113"/>
      <c r="AD2180" s="113"/>
      <c r="AE2180" s="113"/>
      <c r="AF2180" s="113"/>
      <c r="AG2180" s="113"/>
      <c r="AH2180" s="113"/>
      <c r="AI2180" s="113"/>
      <c r="AJ2180" s="113"/>
      <c r="AK2180" s="113"/>
      <c r="AL2180" s="113"/>
      <c r="AM2180" s="113"/>
      <c r="AQ2180" s="113"/>
      <c r="AS2180" s="113"/>
      <c r="AT2180" s="113"/>
      <c r="AU2180" s="113"/>
      <c r="AV2180" s="113"/>
    </row>
    <row r="2181" spans="4:48">
      <c r="D2181" s="113"/>
      <c r="E2181" s="113"/>
      <c r="F2181" s="113"/>
      <c r="G2181" s="113"/>
      <c r="H2181" s="113"/>
      <c r="I2181" s="113"/>
      <c r="J2181" s="113"/>
      <c r="K2181" s="113"/>
      <c r="L2181" s="113"/>
      <c r="M2181" s="113"/>
      <c r="Q2181" s="113"/>
      <c r="R2181" s="113"/>
      <c r="S2181" s="113"/>
      <c r="T2181" s="113"/>
      <c r="U2181" s="113"/>
      <c r="V2181" s="113"/>
      <c r="W2181" s="113"/>
      <c r="X2181" s="113"/>
      <c r="Y2181" s="113"/>
      <c r="Z2181" s="113"/>
      <c r="AD2181" s="113"/>
      <c r="AE2181" s="113"/>
      <c r="AF2181" s="113"/>
      <c r="AG2181" s="113"/>
      <c r="AH2181" s="113"/>
      <c r="AI2181" s="113"/>
      <c r="AJ2181" s="113"/>
      <c r="AK2181" s="113"/>
      <c r="AL2181" s="113"/>
      <c r="AM2181" s="113"/>
      <c r="AQ2181" s="113"/>
      <c r="AS2181" s="113"/>
      <c r="AT2181" s="113"/>
      <c r="AU2181" s="113"/>
      <c r="AV2181" s="113"/>
    </row>
    <row r="2182" spans="4:48">
      <c r="D2182" s="113"/>
      <c r="E2182" s="113"/>
      <c r="F2182" s="113"/>
      <c r="G2182" s="113"/>
      <c r="H2182" s="113"/>
      <c r="I2182" s="113"/>
      <c r="J2182" s="113"/>
      <c r="K2182" s="113"/>
      <c r="L2182" s="113"/>
      <c r="M2182" s="113"/>
      <c r="Q2182" s="113"/>
      <c r="R2182" s="113"/>
      <c r="S2182" s="113"/>
      <c r="T2182" s="113"/>
      <c r="U2182" s="113"/>
      <c r="V2182" s="113"/>
      <c r="W2182" s="113"/>
      <c r="X2182" s="113"/>
      <c r="Y2182" s="113"/>
      <c r="Z2182" s="113"/>
      <c r="AD2182" s="113"/>
      <c r="AE2182" s="113"/>
      <c r="AF2182" s="113"/>
      <c r="AG2182" s="113"/>
      <c r="AH2182" s="113"/>
      <c r="AI2182" s="113"/>
      <c r="AJ2182" s="113"/>
      <c r="AK2182" s="113"/>
      <c r="AL2182" s="113"/>
      <c r="AM2182" s="113"/>
      <c r="AQ2182" s="113"/>
      <c r="AS2182" s="113"/>
      <c r="AT2182" s="113"/>
      <c r="AU2182" s="113"/>
      <c r="AV2182" s="113"/>
    </row>
    <row r="2183" spans="4:48">
      <c r="D2183" s="113"/>
      <c r="E2183" s="113"/>
      <c r="F2183" s="113"/>
      <c r="G2183" s="113"/>
      <c r="H2183" s="113"/>
      <c r="I2183" s="113"/>
      <c r="J2183" s="113"/>
      <c r="K2183" s="113"/>
      <c r="L2183" s="113"/>
      <c r="M2183" s="113"/>
      <c r="Q2183" s="113"/>
      <c r="R2183" s="113"/>
      <c r="S2183" s="113"/>
      <c r="T2183" s="113"/>
      <c r="U2183" s="113"/>
      <c r="V2183" s="113"/>
      <c r="W2183" s="113"/>
      <c r="X2183" s="113"/>
      <c r="Y2183" s="113"/>
      <c r="Z2183" s="113"/>
      <c r="AD2183" s="113"/>
      <c r="AE2183" s="113"/>
      <c r="AF2183" s="113"/>
      <c r="AG2183" s="113"/>
      <c r="AH2183" s="113"/>
      <c r="AI2183" s="113"/>
      <c r="AJ2183" s="113"/>
      <c r="AK2183" s="113"/>
      <c r="AL2183" s="113"/>
      <c r="AM2183" s="113"/>
      <c r="AQ2183" s="113"/>
      <c r="AS2183" s="113"/>
      <c r="AT2183" s="113"/>
      <c r="AU2183" s="113"/>
      <c r="AV2183" s="113"/>
    </row>
    <row r="2184" spans="4:48">
      <c r="D2184" s="113"/>
      <c r="E2184" s="113"/>
      <c r="F2184" s="113"/>
      <c r="G2184" s="113"/>
      <c r="H2184" s="113"/>
      <c r="I2184" s="113"/>
      <c r="J2184" s="113"/>
      <c r="K2184" s="113"/>
      <c r="L2184" s="113"/>
      <c r="M2184" s="113"/>
      <c r="Q2184" s="113"/>
      <c r="R2184" s="113"/>
      <c r="S2184" s="113"/>
      <c r="T2184" s="113"/>
      <c r="U2184" s="113"/>
      <c r="V2184" s="113"/>
      <c r="W2184" s="113"/>
      <c r="X2184" s="113"/>
      <c r="Y2184" s="113"/>
      <c r="Z2184" s="113"/>
      <c r="AD2184" s="113"/>
      <c r="AE2184" s="113"/>
      <c r="AF2184" s="113"/>
      <c r="AG2184" s="113"/>
      <c r="AH2184" s="113"/>
      <c r="AI2184" s="113"/>
      <c r="AJ2184" s="113"/>
      <c r="AK2184" s="113"/>
      <c r="AL2184" s="113"/>
      <c r="AM2184" s="113"/>
      <c r="AQ2184" s="113"/>
      <c r="AS2184" s="113"/>
      <c r="AT2184" s="113"/>
      <c r="AU2184" s="113"/>
      <c r="AV2184" s="113"/>
    </row>
    <row r="2185" spans="4:48">
      <c r="D2185" s="113"/>
      <c r="E2185" s="113"/>
      <c r="F2185" s="113"/>
      <c r="G2185" s="113"/>
      <c r="H2185" s="113"/>
      <c r="I2185" s="113"/>
      <c r="J2185" s="113"/>
      <c r="K2185" s="113"/>
      <c r="L2185" s="113"/>
      <c r="M2185" s="113"/>
      <c r="Q2185" s="113"/>
      <c r="R2185" s="113"/>
      <c r="S2185" s="113"/>
      <c r="T2185" s="113"/>
      <c r="U2185" s="113"/>
      <c r="V2185" s="113"/>
      <c r="W2185" s="113"/>
      <c r="X2185" s="113"/>
      <c r="Y2185" s="113"/>
      <c r="Z2185" s="113"/>
      <c r="AD2185" s="113"/>
      <c r="AE2185" s="113"/>
      <c r="AF2185" s="113"/>
      <c r="AG2185" s="113"/>
      <c r="AH2185" s="113"/>
      <c r="AI2185" s="113"/>
      <c r="AJ2185" s="113"/>
      <c r="AK2185" s="113"/>
      <c r="AL2185" s="113"/>
      <c r="AM2185" s="113"/>
      <c r="AQ2185" s="113"/>
      <c r="AS2185" s="113"/>
      <c r="AT2185" s="113"/>
      <c r="AU2185" s="113"/>
      <c r="AV2185" s="113"/>
    </row>
    <row r="2186" spans="4:48">
      <c r="D2186" s="113"/>
      <c r="E2186" s="113"/>
      <c r="F2186" s="113"/>
      <c r="G2186" s="113"/>
      <c r="H2186" s="113"/>
      <c r="I2186" s="113"/>
      <c r="J2186" s="113"/>
      <c r="K2186" s="113"/>
      <c r="L2186" s="113"/>
      <c r="M2186" s="113"/>
      <c r="Q2186" s="113"/>
      <c r="R2186" s="113"/>
      <c r="S2186" s="113"/>
      <c r="T2186" s="113"/>
      <c r="U2186" s="113"/>
      <c r="V2186" s="113"/>
      <c r="W2186" s="113"/>
      <c r="X2186" s="113"/>
      <c r="Y2186" s="113"/>
      <c r="Z2186" s="113"/>
      <c r="AD2186" s="113"/>
      <c r="AE2186" s="113"/>
      <c r="AF2186" s="113"/>
      <c r="AG2186" s="113"/>
      <c r="AH2186" s="113"/>
      <c r="AI2186" s="113"/>
      <c r="AJ2186" s="113"/>
      <c r="AK2186" s="113"/>
      <c r="AL2186" s="113"/>
      <c r="AM2186" s="113"/>
      <c r="AQ2186" s="113"/>
      <c r="AS2186" s="113"/>
      <c r="AT2186" s="113"/>
      <c r="AU2186" s="113"/>
      <c r="AV2186" s="113"/>
    </row>
    <row r="2187" spans="4:48">
      <c r="D2187" s="113"/>
      <c r="E2187" s="113"/>
      <c r="F2187" s="113"/>
      <c r="G2187" s="113"/>
      <c r="H2187" s="113"/>
      <c r="I2187" s="113"/>
      <c r="J2187" s="113"/>
      <c r="K2187" s="113"/>
      <c r="L2187" s="113"/>
      <c r="M2187" s="113"/>
      <c r="Q2187" s="113"/>
      <c r="R2187" s="113"/>
      <c r="S2187" s="113"/>
      <c r="T2187" s="113"/>
      <c r="U2187" s="113"/>
      <c r="V2187" s="113"/>
      <c r="W2187" s="113"/>
      <c r="X2187" s="113"/>
      <c r="Y2187" s="113"/>
      <c r="Z2187" s="113"/>
      <c r="AD2187" s="113"/>
      <c r="AE2187" s="113"/>
      <c r="AF2187" s="113"/>
      <c r="AG2187" s="113"/>
      <c r="AH2187" s="113"/>
      <c r="AI2187" s="113"/>
      <c r="AJ2187" s="113"/>
      <c r="AK2187" s="113"/>
      <c r="AL2187" s="113"/>
      <c r="AM2187" s="113"/>
      <c r="AQ2187" s="113"/>
      <c r="AS2187" s="113"/>
      <c r="AT2187" s="113"/>
      <c r="AU2187" s="113"/>
      <c r="AV2187" s="113"/>
    </row>
    <row r="2188" spans="4:48">
      <c r="D2188" s="113"/>
      <c r="E2188" s="113"/>
      <c r="F2188" s="113"/>
      <c r="G2188" s="113"/>
      <c r="H2188" s="113"/>
      <c r="I2188" s="113"/>
      <c r="J2188" s="113"/>
      <c r="K2188" s="113"/>
      <c r="L2188" s="113"/>
      <c r="M2188" s="113"/>
      <c r="Q2188" s="113"/>
      <c r="R2188" s="113"/>
      <c r="S2188" s="113"/>
      <c r="T2188" s="113"/>
      <c r="U2188" s="113"/>
      <c r="V2188" s="113"/>
      <c r="W2188" s="113"/>
      <c r="X2188" s="113"/>
      <c r="Y2188" s="113"/>
      <c r="Z2188" s="113"/>
      <c r="AD2188" s="113"/>
      <c r="AE2188" s="113"/>
      <c r="AF2188" s="113"/>
      <c r="AG2188" s="113"/>
      <c r="AH2188" s="113"/>
      <c r="AI2188" s="113"/>
      <c r="AJ2188" s="113"/>
      <c r="AK2188" s="113"/>
      <c r="AL2188" s="113"/>
      <c r="AM2188" s="113"/>
      <c r="AQ2188" s="113"/>
      <c r="AS2188" s="113"/>
      <c r="AT2188" s="113"/>
      <c r="AU2188" s="113"/>
      <c r="AV2188" s="113"/>
    </row>
    <row r="2189" spans="4:48">
      <c r="D2189" s="113"/>
      <c r="E2189" s="113"/>
      <c r="F2189" s="113"/>
      <c r="G2189" s="113"/>
      <c r="H2189" s="113"/>
      <c r="I2189" s="113"/>
      <c r="J2189" s="113"/>
      <c r="K2189" s="113"/>
      <c r="L2189" s="113"/>
      <c r="M2189" s="113"/>
      <c r="Q2189" s="113"/>
      <c r="R2189" s="113"/>
      <c r="S2189" s="113"/>
      <c r="T2189" s="113"/>
      <c r="U2189" s="113"/>
      <c r="V2189" s="113"/>
      <c r="W2189" s="113"/>
      <c r="X2189" s="113"/>
      <c r="Y2189" s="113"/>
      <c r="Z2189" s="113"/>
      <c r="AD2189" s="113"/>
      <c r="AE2189" s="113"/>
      <c r="AF2189" s="113"/>
      <c r="AG2189" s="113"/>
      <c r="AH2189" s="113"/>
      <c r="AI2189" s="113"/>
      <c r="AJ2189" s="113"/>
      <c r="AK2189" s="113"/>
      <c r="AL2189" s="113"/>
      <c r="AM2189" s="113"/>
      <c r="AQ2189" s="113"/>
      <c r="AS2189" s="113"/>
      <c r="AT2189" s="113"/>
      <c r="AU2189" s="113"/>
      <c r="AV2189" s="113"/>
    </row>
    <row r="2190" spans="4:48">
      <c r="D2190" s="113"/>
      <c r="E2190" s="113"/>
      <c r="F2190" s="113"/>
      <c r="G2190" s="113"/>
      <c r="H2190" s="113"/>
      <c r="I2190" s="113"/>
      <c r="J2190" s="113"/>
      <c r="K2190" s="113"/>
      <c r="L2190" s="113"/>
      <c r="M2190" s="113"/>
      <c r="Q2190" s="113"/>
      <c r="R2190" s="113"/>
      <c r="S2190" s="113"/>
      <c r="T2190" s="113"/>
      <c r="U2190" s="113"/>
      <c r="V2190" s="113"/>
      <c r="W2190" s="113"/>
      <c r="X2190" s="113"/>
      <c r="Y2190" s="113"/>
      <c r="Z2190" s="113"/>
      <c r="AD2190" s="113"/>
      <c r="AE2190" s="113"/>
      <c r="AF2190" s="113"/>
      <c r="AG2190" s="113"/>
      <c r="AH2190" s="113"/>
      <c r="AI2190" s="113"/>
      <c r="AJ2190" s="113"/>
      <c r="AK2190" s="113"/>
      <c r="AL2190" s="113"/>
      <c r="AM2190" s="113"/>
      <c r="AQ2190" s="113"/>
      <c r="AS2190" s="113"/>
      <c r="AT2190" s="113"/>
      <c r="AU2190" s="113"/>
      <c r="AV2190" s="113"/>
    </row>
    <row r="2191" spans="4:48">
      <c r="D2191" s="113"/>
      <c r="E2191" s="113"/>
      <c r="F2191" s="113"/>
      <c r="G2191" s="113"/>
      <c r="H2191" s="113"/>
      <c r="I2191" s="113"/>
      <c r="J2191" s="113"/>
      <c r="K2191" s="113"/>
      <c r="L2191" s="113"/>
      <c r="M2191" s="113"/>
      <c r="Q2191" s="113"/>
      <c r="R2191" s="113"/>
      <c r="S2191" s="113"/>
      <c r="T2191" s="113"/>
      <c r="U2191" s="113"/>
      <c r="V2191" s="113"/>
      <c r="W2191" s="113"/>
      <c r="X2191" s="113"/>
      <c r="Y2191" s="113"/>
      <c r="Z2191" s="113"/>
      <c r="AD2191" s="113"/>
      <c r="AE2191" s="113"/>
      <c r="AF2191" s="113"/>
      <c r="AG2191" s="113"/>
      <c r="AH2191" s="113"/>
      <c r="AI2191" s="113"/>
      <c r="AJ2191" s="113"/>
      <c r="AK2191" s="113"/>
      <c r="AL2191" s="113"/>
      <c r="AM2191" s="113"/>
      <c r="AQ2191" s="113"/>
      <c r="AS2191" s="113"/>
      <c r="AT2191" s="113"/>
      <c r="AU2191" s="113"/>
      <c r="AV2191" s="113"/>
    </row>
    <row r="2192" spans="4:48">
      <c r="D2192" s="113"/>
      <c r="E2192" s="113"/>
      <c r="F2192" s="113"/>
      <c r="G2192" s="113"/>
      <c r="H2192" s="113"/>
      <c r="I2192" s="113"/>
      <c r="J2192" s="113"/>
      <c r="K2192" s="113"/>
      <c r="L2192" s="113"/>
      <c r="M2192" s="113"/>
      <c r="Q2192" s="113"/>
      <c r="R2192" s="113"/>
      <c r="S2192" s="113"/>
      <c r="T2192" s="113"/>
      <c r="U2192" s="113"/>
      <c r="V2192" s="113"/>
      <c r="W2192" s="113"/>
      <c r="X2192" s="113"/>
      <c r="Y2192" s="113"/>
      <c r="Z2192" s="113"/>
      <c r="AD2192" s="113"/>
      <c r="AE2192" s="113"/>
      <c r="AF2192" s="113"/>
      <c r="AG2192" s="113"/>
      <c r="AH2192" s="113"/>
      <c r="AI2192" s="113"/>
      <c r="AJ2192" s="113"/>
      <c r="AK2192" s="113"/>
      <c r="AL2192" s="113"/>
      <c r="AM2192" s="113"/>
      <c r="AQ2192" s="113"/>
      <c r="AS2192" s="113"/>
      <c r="AT2192" s="113"/>
      <c r="AU2192" s="113"/>
      <c r="AV2192" s="113"/>
    </row>
    <row r="2193" spans="4:48">
      <c r="D2193" s="113"/>
      <c r="E2193" s="113"/>
      <c r="F2193" s="113"/>
      <c r="G2193" s="113"/>
      <c r="H2193" s="113"/>
      <c r="I2193" s="113"/>
      <c r="J2193" s="113"/>
      <c r="K2193" s="113"/>
      <c r="L2193" s="113"/>
      <c r="M2193" s="113"/>
      <c r="Q2193" s="113"/>
      <c r="R2193" s="113"/>
      <c r="S2193" s="113"/>
      <c r="T2193" s="113"/>
      <c r="U2193" s="113"/>
      <c r="V2193" s="113"/>
      <c r="W2193" s="113"/>
      <c r="X2193" s="113"/>
      <c r="Y2193" s="113"/>
      <c r="Z2193" s="113"/>
      <c r="AD2193" s="113"/>
      <c r="AE2193" s="113"/>
      <c r="AF2193" s="113"/>
      <c r="AG2193" s="113"/>
      <c r="AH2193" s="113"/>
      <c r="AI2193" s="113"/>
      <c r="AJ2193" s="113"/>
      <c r="AK2193" s="113"/>
      <c r="AL2193" s="113"/>
      <c r="AM2193" s="113"/>
      <c r="AQ2193" s="113"/>
      <c r="AS2193" s="113"/>
      <c r="AT2193" s="113"/>
      <c r="AU2193" s="113"/>
      <c r="AV2193" s="113"/>
    </row>
    <row r="2194" spans="4:48">
      <c r="D2194" s="113"/>
      <c r="E2194" s="113"/>
      <c r="F2194" s="113"/>
      <c r="G2194" s="113"/>
      <c r="H2194" s="113"/>
      <c r="I2194" s="113"/>
      <c r="J2194" s="113"/>
      <c r="K2194" s="113"/>
      <c r="L2194" s="113"/>
      <c r="M2194" s="113"/>
      <c r="Q2194" s="113"/>
      <c r="R2194" s="113"/>
      <c r="S2194" s="113"/>
      <c r="T2194" s="113"/>
      <c r="U2194" s="113"/>
      <c r="V2194" s="113"/>
      <c r="W2194" s="113"/>
      <c r="X2194" s="113"/>
      <c r="Y2194" s="113"/>
      <c r="Z2194" s="113"/>
      <c r="AD2194" s="113"/>
      <c r="AE2194" s="113"/>
      <c r="AF2194" s="113"/>
      <c r="AG2194" s="113"/>
      <c r="AH2194" s="113"/>
      <c r="AI2194" s="113"/>
      <c r="AJ2194" s="113"/>
      <c r="AK2194" s="113"/>
      <c r="AL2194" s="113"/>
      <c r="AM2194" s="113"/>
      <c r="AQ2194" s="113"/>
      <c r="AS2194" s="113"/>
      <c r="AT2194" s="113"/>
      <c r="AU2194" s="113"/>
      <c r="AV2194" s="113"/>
    </row>
    <row r="2195" spans="4:48">
      <c r="D2195" s="113"/>
      <c r="E2195" s="113"/>
      <c r="F2195" s="113"/>
      <c r="G2195" s="113"/>
      <c r="H2195" s="113"/>
      <c r="I2195" s="113"/>
      <c r="J2195" s="113"/>
      <c r="K2195" s="113"/>
      <c r="L2195" s="113"/>
      <c r="M2195" s="113"/>
      <c r="Q2195" s="113"/>
      <c r="R2195" s="113"/>
      <c r="S2195" s="113"/>
      <c r="T2195" s="113"/>
      <c r="U2195" s="113"/>
      <c r="V2195" s="113"/>
      <c r="W2195" s="113"/>
      <c r="X2195" s="113"/>
      <c r="Y2195" s="113"/>
      <c r="Z2195" s="113"/>
      <c r="AD2195" s="113"/>
      <c r="AE2195" s="113"/>
      <c r="AF2195" s="113"/>
      <c r="AG2195" s="113"/>
      <c r="AH2195" s="113"/>
      <c r="AI2195" s="113"/>
      <c r="AJ2195" s="113"/>
      <c r="AK2195" s="113"/>
      <c r="AL2195" s="113"/>
      <c r="AM2195" s="113"/>
      <c r="AQ2195" s="113"/>
      <c r="AS2195" s="113"/>
      <c r="AT2195" s="113"/>
      <c r="AU2195" s="113"/>
      <c r="AV2195" s="113"/>
    </row>
    <row r="2196" spans="4:48">
      <c r="D2196" s="113"/>
      <c r="E2196" s="113"/>
      <c r="F2196" s="113"/>
      <c r="G2196" s="113"/>
      <c r="H2196" s="113"/>
      <c r="I2196" s="113"/>
      <c r="J2196" s="113"/>
      <c r="K2196" s="113"/>
      <c r="L2196" s="113"/>
      <c r="M2196" s="113"/>
      <c r="Q2196" s="113"/>
      <c r="R2196" s="113"/>
      <c r="S2196" s="113"/>
      <c r="T2196" s="113"/>
      <c r="U2196" s="113"/>
      <c r="V2196" s="113"/>
      <c r="W2196" s="113"/>
      <c r="X2196" s="113"/>
      <c r="Y2196" s="113"/>
      <c r="Z2196" s="113"/>
      <c r="AD2196" s="113"/>
      <c r="AE2196" s="113"/>
      <c r="AF2196" s="113"/>
      <c r="AG2196" s="113"/>
      <c r="AH2196" s="113"/>
      <c r="AI2196" s="113"/>
      <c r="AJ2196" s="113"/>
      <c r="AK2196" s="113"/>
      <c r="AL2196" s="113"/>
      <c r="AM2196" s="113"/>
      <c r="AQ2196" s="113"/>
      <c r="AS2196" s="113"/>
      <c r="AT2196" s="113"/>
      <c r="AU2196" s="113"/>
      <c r="AV2196" s="113"/>
    </row>
    <row r="2197" spans="4:48">
      <c r="D2197" s="113"/>
      <c r="E2197" s="113"/>
      <c r="F2197" s="113"/>
      <c r="G2197" s="113"/>
      <c r="H2197" s="113"/>
      <c r="I2197" s="113"/>
      <c r="J2197" s="113"/>
      <c r="K2197" s="113"/>
      <c r="L2197" s="113"/>
      <c r="M2197" s="113"/>
      <c r="Q2197" s="113"/>
      <c r="R2197" s="113"/>
      <c r="S2197" s="113"/>
      <c r="T2197" s="113"/>
      <c r="U2197" s="113"/>
      <c r="V2197" s="113"/>
      <c r="W2197" s="113"/>
      <c r="X2197" s="113"/>
      <c r="Y2197" s="113"/>
      <c r="Z2197" s="113"/>
      <c r="AD2197" s="113"/>
      <c r="AE2197" s="113"/>
      <c r="AF2197" s="113"/>
      <c r="AG2197" s="113"/>
      <c r="AH2197" s="113"/>
      <c r="AI2197" s="113"/>
      <c r="AJ2197" s="113"/>
      <c r="AK2197" s="113"/>
      <c r="AL2197" s="113"/>
      <c r="AM2197" s="113"/>
      <c r="AQ2197" s="113"/>
      <c r="AS2197" s="113"/>
      <c r="AT2197" s="113"/>
      <c r="AU2197" s="113"/>
      <c r="AV2197" s="113"/>
    </row>
    <row r="2198" spans="4:48">
      <c r="D2198" s="113"/>
      <c r="E2198" s="113"/>
      <c r="F2198" s="113"/>
      <c r="G2198" s="113"/>
      <c r="H2198" s="113"/>
      <c r="I2198" s="113"/>
      <c r="J2198" s="113"/>
      <c r="K2198" s="113"/>
      <c r="L2198" s="113"/>
      <c r="M2198" s="113"/>
      <c r="Q2198" s="113"/>
      <c r="R2198" s="113"/>
      <c r="S2198" s="113"/>
      <c r="T2198" s="113"/>
      <c r="U2198" s="113"/>
      <c r="V2198" s="113"/>
      <c r="W2198" s="113"/>
      <c r="X2198" s="113"/>
      <c r="Y2198" s="113"/>
      <c r="Z2198" s="113"/>
      <c r="AD2198" s="113"/>
      <c r="AE2198" s="113"/>
      <c r="AF2198" s="113"/>
      <c r="AG2198" s="113"/>
      <c r="AH2198" s="113"/>
      <c r="AI2198" s="113"/>
      <c r="AJ2198" s="113"/>
      <c r="AK2198" s="113"/>
      <c r="AL2198" s="113"/>
      <c r="AM2198" s="113"/>
      <c r="AQ2198" s="113"/>
      <c r="AS2198" s="113"/>
      <c r="AT2198" s="113"/>
      <c r="AU2198" s="113"/>
      <c r="AV2198" s="113"/>
    </row>
    <row r="2199" spans="4:48">
      <c r="D2199" s="113"/>
      <c r="E2199" s="113"/>
      <c r="F2199" s="113"/>
      <c r="G2199" s="113"/>
      <c r="H2199" s="113"/>
      <c r="I2199" s="113"/>
      <c r="J2199" s="113"/>
      <c r="K2199" s="113"/>
      <c r="L2199" s="113"/>
      <c r="M2199" s="113"/>
      <c r="Q2199" s="113"/>
      <c r="R2199" s="113"/>
      <c r="S2199" s="113"/>
      <c r="T2199" s="113"/>
      <c r="U2199" s="113"/>
      <c r="V2199" s="113"/>
      <c r="W2199" s="113"/>
      <c r="X2199" s="113"/>
      <c r="Y2199" s="113"/>
      <c r="Z2199" s="113"/>
      <c r="AD2199" s="113"/>
      <c r="AE2199" s="113"/>
      <c r="AF2199" s="113"/>
      <c r="AG2199" s="113"/>
      <c r="AH2199" s="113"/>
      <c r="AI2199" s="113"/>
      <c r="AJ2199" s="113"/>
      <c r="AK2199" s="113"/>
      <c r="AL2199" s="113"/>
      <c r="AM2199" s="113"/>
      <c r="AQ2199" s="113"/>
      <c r="AS2199" s="113"/>
      <c r="AT2199" s="113"/>
      <c r="AU2199" s="113"/>
      <c r="AV2199" s="113"/>
    </row>
    <row r="2200" spans="4:48">
      <c r="D2200" s="113"/>
      <c r="E2200" s="113"/>
      <c r="F2200" s="113"/>
      <c r="G2200" s="113"/>
      <c r="H2200" s="113"/>
      <c r="I2200" s="113"/>
      <c r="J2200" s="113"/>
      <c r="K2200" s="113"/>
      <c r="L2200" s="113"/>
      <c r="M2200" s="113"/>
      <c r="Q2200" s="113"/>
      <c r="R2200" s="113"/>
      <c r="S2200" s="113"/>
      <c r="T2200" s="113"/>
      <c r="U2200" s="113"/>
      <c r="V2200" s="113"/>
      <c r="W2200" s="113"/>
      <c r="X2200" s="113"/>
      <c r="Y2200" s="113"/>
      <c r="Z2200" s="113"/>
      <c r="AD2200" s="113"/>
      <c r="AE2200" s="113"/>
      <c r="AF2200" s="113"/>
      <c r="AG2200" s="113"/>
      <c r="AH2200" s="113"/>
      <c r="AI2200" s="113"/>
      <c r="AJ2200" s="113"/>
      <c r="AK2200" s="113"/>
      <c r="AL2200" s="113"/>
      <c r="AM2200" s="113"/>
      <c r="AQ2200" s="113"/>
      <c r="AS2200" s="113"/>
      <c r="AT2200" s="113"/>
      <c r="AU2200" s="113"/>
      <c r="AV2200" s="113"/>
    </row>
    <row r="2201" spans="4:48">
      <c r="D2201" s="113"/>
      <c r="E2201" s="113"/>
      <c r="F2201" s="113"/>
      <c r="G2201" s="113"/>
      <c r="H2201" s="113"/>
      <c r="I2201" s="113"/>
      <c r="J2201" s="113"/>
      <c r="K2201" s="113"/>
      <c r="L2201" s="113"/>
      <c r="M2201" s="113"/>
      <c r="Q2201" s="113"/>
      <c r="R2201" s="113"/>
      <c r="S2201" s="113"/>
      <c r="T2201" s="113"/>
      <c r="U2201" s="113"/>
      <c r="V2201" s="113"/>
      <c r="W2201" s="113"/>
      <c r="X2201" s="113"/>
      <c r="Y2201" s="113"/>
      <c r="Z2201" s="113"/>
      <c r="AD2201" s="113"/>
      <c r="AE2201" s="113"/>
      <c r="AF2201" s="113"/>
      <c r="AG2201" s="113"/>
      <c r="AH2201" s="113"/>
      <c r="AI2201" s="113"/>
      <c r="AJ2201" s="113"/>
      <c r="AK2201" s="113"/>
      <c r="AL2201" s="113"/>
      <c r="AM2201" s="113"/>
      <c r="AQ2201" s="113"/>
      <c r="AS2201" s="113"/>
      <c r="AT2201" s="113"/>
      <c r="AU2201" s="113"/>
      <c r="AV2201" s="113"/>
    </row>
    <row r="2202" spans="4:48">
      <c r="D2202" s="113"/>
      <c r="E2202" s="113"/>
      <c r="F2202" s="113"/>
      <c r="G2202" s="113"/>
      <c r="H2202" s="113"/>
      <c r="I2202" s="113"/>
      <c r="J2202" s="113"/>
      <c r="K2202" s="113"/>
      <c r="L2202" s="113"/>
      <c r="M2202" s="113"/>
      <c r="Q2202" s="113"/>
      <c r="R2202" s="113"/>
      <c r="S2202" s="113"/>
      <c r="T2202" s="113"/>
      <c r="U2202" s="113"/>
      <c r="V2202" s="113"/>
      <c r="W2202" s="113"/>
      <c r="X2202" s="113"/>
      <c r="Y2202" s="113"/>
      <c r="Z2202" s="113"/>
      <c r="AD2202" s="113"/>
      <c r="AE2202" s="113"/>
      <c r="AF2202" s="113"/>
      <c r="AG2202" s="113"/>
      <c r="AH2202" s="113"/>
      <c r="AI2202" s="113"/>
      <c r="AJ2202" s="113"/>
      <c r="AK2202" s="113"/>
      <c r="AL2202" s="113"/>
      <c r="AM2202" s="113"/>
      <c r="AQ2202" s="113"/>
      <c r="AS2202" s="113"/>
      <c r="AT2202" s="113"/>
      <c r="AU2202" s="113"/>
      <c r="AV2202" s="113"/>
    </row>
    <row r="2203" spans="4:48">
      <c r="D2203" s="113"/>
      <c r="E2203" s="113"/>
      <c r="F2203" s="113"/>
      <c r="G2203" s="113"/>
      <c r="H2203" s="113"/>
      <c r="I2203" s="113"/>
      <c r="J2203" s="113"/>
      <c r="K2203" s="113"/>
      <c r="L2203" s="113"/>
      <c r="M2203" s="113"/>
      <c r="Q2203" s="113"/>
      <c r="R2203" s="113"/>
      <c r="S2203" s="113"/>
      <c r="T2203" s="113"/>
      <c r="U2203" s="113"/>
      <c r="V2203" s="113"/>
      <c r="W2203" s="113"/>
      <c r="X2203" s="113"/>
      <c r="Y2203" s="113"/>
      <c r="Z2203" s="113"/>
      <c r="AD2203" s="113"/>
      <c r="AE2203" s="113"/>
      <c r="AF2203" s="113"/>
      <c r="AG2203" s="113"/>
      <c r="AH2203" s="113"/>
      <c r="AI2203" s="113"/>
      <c r="AJ2203" s="113"/>
      <c r="AK2203" s="113"/>
      <c r="AL2203" s="113"/>
      <c r="AM2203" s="113"/>
      <c r="AQ2203" s="113"/>
      <c r="AS2203" s="113"/>
      <c r="AT2203" s="113"/>
      <c r="AU2203" s="113"/>
      <c r="AV2203" s="113"/>
    </row>
    <row r="2204" spans="4:48">
      <c r="D2204" s="113"/>
      <c r="E2204" s="113"/>
      <c r="F2204" s="113"/>
      <c r="G2204" s="113"/>
      <c r="H2204" s="113"/>
      <c r="I2204" s="113"/>
      <c r="J2204" s="113"/>
      <c r="K2204" s="113"/>
      <c r="L2204" s="113"/>
      <c r="M2204" s="113"/>
      <c r="Q2204" s="113"/>
      <c r="R2204" s="113"/>
      <c r="S2204" s="113"/>
      <c r="T2204" s="113"/>
      <c r="U2204" s="113"/>
      <c r="V2204" s="113"/>
      <c r="W2204" s="113"/>
      <c r="X2204" s="113"/>
      <c r="Y2204" s="113"/>
      <c r="Z2204" s="113"/>
      <c r="AD2204" s="113"/>
      <c r="AE2204" s="113"/>
      <c r="AF2204" s="113"/>
      <c r="AG2204" s="113"/>
      <c r="AH2204" s="113"/>
      <c r="AI2204" s="113"/>
      <c r="AJ2204" s="113"/>
      <c r="AK2204" s="113"/>
      <c r="AL2204" s="113"/>
      <c r="AM2204" s="113"/>
      <c r="AQ2204" s="113"/>
      <c r="AS2204" s="113"/>
      <c r="AT2204" s="113"/>
      <c r="AU2204" s="113"/>
      <c r="AV2204" s="113"/>
    </row>
    <row r="2205" spans="4:48">
      <c r="D2205" s="113"/>
      <c r="E2205" s="113"/>
      <c r="F2205" s="113"/>
      <c r="G2205" s="113"/>
      <c r="H2205" s="113"/>
      <c r="I2205" s="113"/>
      <c r="J2205" s="113"/>
      <c r="K2205" s="113"/>
      <c r="L2205" s="113"/>
      <c r="M2205" s="113"/>
      <c r="Q2205" s="113"/>
      <c r="R2205" s="113"/>
      <c r="S2205" s="113"/>
      <c r="T2205" s="113"/>
      <c r="U2205" s="113"/>
      <c r="V2205" s="113"/>
      <c r="W2205" s="113"/>
      <c r="X2205" s="113"/>
      <c r="Y2205" s="113"/>
      <c r="Z2205" s="113"/>
      <c r="AD2205" s="113"/>
      <c r="AE2205" s="113"/>
      <c r="AF2205" s="113"/>
      <c r="AG2205" s="113"/>
      <c r="AH2205" s="113"/>
      <c r="AI2205" s="113"/>
      <c r="AJ2205" s="113"/>
      <c r="AK2205" s="113"/>
      <c r="AL2205" s="113"/>
      <c r="AM2205" s="113"/>
      <c r="AQ2205" s="113"/>
      <c r="AS2205" s="113"/>
      <c r="AT2205" s="113"/>
      <c r="AU2205" s="113"/>
      <c r="AV2205" s="113"/>
    </row>
    <row r="2206" spans="4:48">
      <c r="D2206" s="113"/>
      <c r="E2206" s="113"/>
      <c r="F2206" s="113"/>
      <c r="G2206" s="113"/>
      <c r="H2206" s="113"/>
      <c r="I2206" s="113"/>
      <c r="J2206" s="113"/>
      <c r="K2206" s="113"/>
      <c r="L2206" s="113"/>
      <c r="M2206" s="113"/>
      <c r="Q2206" s="113"/>
      <c r="R2206" s="113"/>
      <c r="S2206" s="113"/>
      <c r="T2206" s="113"/>
      <c r="U2206" s="113"/>
      <c r="V2206" s="113"/>
      <c r="W2206" s="113"/>
      <c r="X2206" s="113"/>
      <c r="Y2206" s="113"/>
      <c r="Z2206" s="113"/>
      <c r="AD2206" s="113"/>
      <c r="AE2206" s="113"/>
      <c r="AF2206" s="113"/>
      <c r="AG2206" s="113"/>
      <c r="AH2206" s="113"/>
      <c r="AI2206" s="113"/>
      <c r="AJ2206" s="113"/>
      <c r="AK2206" s="113"/>
      <c r="AL2206" s="113"/>
      <c r="AM2206" s="113"/>
      <c r="AQ2206" s="113"/>
      <c r="AS2206" s="113"/>
      <c r="AT2206" s="113"/>
      <c r="AU2206" s="113"/>
      <c r="AV2206" s="113"/>
    </row>
    <row r="2207" spans="4:48">
      <c r="D2207" s="113"/>
      <c r="E2207" s="113"/>
      <c r="F2207" s="113"/>
      <c r="G2207" s="113"/>
      <c r="H2207" s="113"/>
      <c r="I2207" s="113"/>
      <c r="J2207" s="113"/>
      <c r="K2207" s="113"/>
      <c r="L2207" s="113"/>
      <c r="M2207" s="113"/>
      <c r="Q2207" s="113"/>
      <c r="R2207" s="113"/>
      <c r="S2207" s="113"/>
      <c r="T2207" s="113"/>
      <c r="U2207" s="113"/>
      <c r="V2207" s="113"/>
      <c r="W2207" s="113"/>
      <c r="X2207" s="113"/>
      <c r="Y2207" s="113"/>
      <c r="Z2207" s="113"/>
      <c r="AD2207" s="113"/>
      <c r="AE2207" s="113"/>
      <c r="AF2207" s="113"/>
      <c r="AG2207" s="113"/>
      <c r="AH2207" s="113"/>
      <c r="AI2207" s="113"/>
      <c r="AJ2207" s="113"/>
      <c r="AK2207" s="113"/>
      <c r="AL2207" s="113"/>
      <c r="AM2207" s="113"/>
      <c r="AQ2207" s="113"/>
      <c r="AS2207" s="113"/>
      <c r="AT2207" s="113"/>
      <c r="AU2207" s="113"/>
      <c r="AV2207" s="113"/>
    </row>
    <row r="2208" spans="4:48">
      <c r="D2208" s="113"/>
      <c r="E2208" s="113"/>
      <c r="F2208" s="113"/>
      <c r="G2208" s="113"/>
      <c r="H2208" s="113"/>
      <c r="I2208" s="113"/>
      <c r="J2208" s="113"/>
      <c r="K2208" s="113"/>
      <c r="L2208" s="113"/>
      <c r="M2208" s="113"/>
      <c r="Q2208" s="113"/>
      <c r="R2208" s="113"/>
      <c r="S2208" s="113"/>
      <c r="T2208" s="113"/>
      <c r="U2208" s="113"/>
      <c r="V2208" s="113"/>
      <c r="W2208" s="113"/>
      <c r="X2208" s="113"/>
      <c r="Y2208" s="113"/>
      <c r="Z2208" s="113"/>
      <c r="AD2208" s="113"/>
      <c r="AE2208" s="113"/>
      <c r="AF2208" s="113"/>
      <c r="AG2208" s="113"/>
      <c r="AH2208" s="113"/>
      <c r="AI2208" s="113"/>
      <c r="AJ2208" s="113"/>
      <c r="AK2208" s="113"/>
      <c r="AL2208" s="113"/>
      <c r="AM2208" s="113"/>
      <c r="AQ2208" s="113"/>
      <c r="AS2208" s="113"/>
      <c r="AT2208" s="113"/>
      <c r="AU2208" s="113"/>
      <c r="AV2208" s="113"/>
    </row>
    <row r="2209" spans="4:48">
      <c r="D2209" s="113"/>
      <c r="E2209" s="113"/>
      <c r="F2209" s="113"/>
      <c r="G2209" s="113"/>
      <c r="H2209" s="113"/>
      <c r="I2209" s="113"/>
      <c r="J2209" s="113"/>
      <c r="K2209" s="113"/>
      <c r="L2209" s="113"/>
      <c r="M2209" s="113"/>
      <c r="Q2209" s="113"/>
      <c r="R2209" s="113"/>
      <c r="S2209" s="113"/>
      <c r="T2209" s="113"/>
      <c r="U2209" s="113"/>
      <c r="V2209" s="113"/>
      <c r="W2209" s="113"/>
      <c r="X2209" s="113"/>
      <c r="Y2209" s="113"/>
      <c r="Z2209" s="113"/>
      <c r="AD2209" s="113"/>
      <c r="AE2209" s="113"/>
      <c r="AF2209" s="113"/>
      <c r="AG2209" s="113"/>
      <c r="AH2209" s="113"/>
      <c r="AI2209" s="113"/>
      <c r="AJ2209" s="113"/>
      <c r="AK2209" s="113"/>
      <c r="AL2209" s="113"/>
      <c r="AM2209" s="113"/>
      <c r="AQ2209" s="113"/>
      <c r="AS2209" s="113"/>
      <c r="AT2209" s="113"/>
      <c r="AU2209" s="113"/>
      <c r="AV2209" s="113"/>
    </row>
    <row r="2210" spans="4:48">
      <c r="D2210" s="113"/>
      <c r="E2210" s="113"/>
      <c r="F2210" s="113"/>
      <c r="G2210" s="113"/>
      <c r="H2210" s="113"/>
      <c r="I2210" s="113"/>
      <c r="J2210" s="113"/>
      <c r="K2210" s="113"/>
      <c r="L2210" s="113"/>
      <c r="M2210" s="113"/>
      <c r="Q2210" s="113"/>
      <c r="R2210" s="113"/>
      <c r="S2210" s="113"/>
      <c r="T2210" s="113"/>
      <c r="U2210" s="113"/>
      <c r="V2210" s="113"/>
      <c r="W2210" s="113"/>
      <c r="X2210" s="113"/>
      <c r="Y2210" s="113"/>
      <c r="Z2210" s="113"/>
      <c r="AD2210" s="113"/>
      <c r="AE2210" s="113"/>
      <c r="AF2210" s="113"/>
      <c r="AG2210" s="113"/>
      <c r="AH2210" s="113"/>
      <c r="AI2210" s="113"/>
      <c r="AJ2210" s="113"/>
      <c r="AK2210" s="113"/>
      <c r="AL2210" s="113"/>
      <c r="AM2210" s="113"/>
      <c r="AQ2210" s="113"/>
      <c r="AS2210" s="113"/>
      <c r="AT2210" s="113"/>
      <c r="AU2210" s="113"/>
      <c r="AV2210" s="113"/>
    </row>
    <row r="2211" spans="4:48">
      <c r="D2211" s="113"/>
      <c r="E2211" s="113"/>
      <c r="F2211" s="113"/>
      <c r="G2211" s="113"/>
      <c r="H2211" s="113"/>
      <c r="I2211" s="113"/>
      <c r="J2211" s="113"/>
      <c r="K2211" s="113"/>
      <c r="L2211" s="113"/>
      <c r="M2211" s="113"/>
      <c r="Q2211" s="113"/>
      <c r="R2211" s="113"/>
      <c r="S2211" s="113"/>
      <c r="T2211" s="113"/>
      <c r="U2211" s="113"/>
      <c r="V2211" s="113"/>
      <c r="W2211" s="113"/>
      <c r="X2211" s="113"/>
      <c r="Y2211" s="113"/>
      <c r="Z2211" s="113"/>
      <c r="AD2211" s="113"/>
      <c r="AE2211" s="113"/>
      <c r="AF2211" s="113"/>
      <c r="AG2211" s="113"/>
      <c r="AH2211" s="113"/>
      <c r="AI2211" s="113"/>
      <c r="AJ2211" s="113"/>
      <c r="AK2211" s="113"/>
      <c r="AL2211" s="113"/>
      <c r="AM2211" s="113"/>
      <c r="AQ2211" s="113"/>
      <c r="AS2211" s="113"/>
      <c r="AT2211" s="113"/>
      <c r="AU2211" s="113"/>
      <c r="AV2211" s="113"/>
    </row>
    <row r="2212" spans="4:48">
      <c r="D2212" s="113"/>
      <c r="E2212" s="113"/>
      <c r="F2212" s="113"/>
      <c r="G2212" s="113"/>
      <c r="H2212" s="113"/>
      <c r="I2212" s="113"/>
      <c r="J2212" s="113"/>
      <c r="K2212" s="113"/>
      <c r="L2212" s="113"/>
      <c r="M2212" s="113"/>
      <c r="Q2212" s="113"/>
      <c r="R2212" s="113"/>
      <c r="S2212" s="113"/>
      <c r="T2212" s="113"/>
      <c r="U2212" s="113"/>
      <c r="V2212" s="113"/>
      <c r="W2212" s="113"/>
      <c r="X2212" s="113"/>
      <c r="Y2212" s="113"/>
      <c r="Z2212" s="113"/>
      <c r="AD2212" s="113"/>
      <c r="AE2212" s="113"/>
      <c r="AF2212" s="113"/>
      <c r="AG2212" s="113"/>
      <c r="AH2212" s="113"/>
      <c r="AI2212" s="113"/>
      <c r="AJ2212" s="113"/>
      <c r="AK2212" s="113"/>
      <c r="AL2212" s="113"/>
      <c r="AM2212" s="113"/>
      <c r="AQ2212" s="113"/>
      <c r="AS2212" s="113"/>
      <c r="AT2212" s="113"/>
      <c r="AU2212" s="113"/>
      <c r="AV2212" s="113"/>
    </row>
    <row r="2213" spans="4:48">
      <c r="D2213" s="113"/>
      <c r="E2213" s="113"/>
      <c r="F2213" s="113"/>
      <c r="G2213" s="113"/>
      <c r="H2213" s="113"/>
      <c r="I2213" s="113"/>
      <c r="J2213" s="113"/>
      <c r="K2213" s="113"/>
      <c r="L2213" s="113"/>
      <c r="M2213" s="113"/>
      <c r="Q2213" s="113"/>
      <c r="R2213" s="113"/>
      <c r="S2213" s="113"/>
      <c r="T2213" s="113"/>
      <c r="U2213" s="113"/>
      <c r="V2213" s="113"/>
      <c r="W2213" s="113"/>
      <c r="X2213" s="113"/>
      <c r="Y2213" s="113"/>
      <c r="Z2213" s="113"/>
      <c r="AD2213" s="113"/>
      <c r="AE2213" s="113"/>
      <c r="AF2213" s="113"/>
      <c r="AG2213" s="113"/>
      <c r="AH2213" s="113"/>
      <c r="AI2213" s="113"/>
      <c r="AJ2213" s="113"/>
      <c r="AK2213" s="113"/>
      <c r="AL2213" s="113"/>
      <c r="AM2213" s="113"/>
      <c r="AQ2213" s="113"/>
      <c r="AS2213" s="113"/>
      <c r="AT2213" s="113"/>
      <c r="AU2213" s="113"/>
      <c r="AV2213" s="113"/>
    </row>
    <row r="2214" spans="4:48">
      <c r="D2214" s="113"/>
      <c r="E2214" s="113"/>
      <c r="F2214" s="113"/>
      <c r="G2214" s="113"/>
      <c r="H2214" s="113"/>
      <c r="I2214" s="113"/>
      <c r="J2214" s="113"/>
      <c r="K2214" s="113"/>
      <c r="L2214" s="113"/>
      <c r="M2214" s="113"/>
      <c r="Q2214" s="113"/>
      <c r="R2214" s="113"/>
      <c r="S2214" s="113"/>
      <c r="T2214" s="113"/>
      <c r="U2214" s="113"/>
      <c r="V2214" s="113"/>
      <c r="W2214" s="113"/>
      <c r="X2214" s="113"/>
      <c r="Y2214" s="113"/>
      <c r="Z2214" s="113"/>
      <c r="AD2214" s="113"/>
      <c r="AE2214" s="113"/>
      <c r="AF2214" s="113"/>
      <c r="AG2214" s="113"/>
      <c r="AH2214" s="113"/>
      <c r="AI2214" s="113"/>
      <c r="AJ2214" s="113"/>
      <c r="AK2214" s="113"/>
      <c r="AL2214" s="113"/>
      <c r="AM2214" s="113"/>
      <c r="AQ2214" s="113"/>
      <c r="AS2214" s="113"/>
      <c r="AT2214" s="113"/>
      <c r="AU2214" s="113"/>
      <c r="AV2214" s="113"/>
    </row>
    <row r="2215" spans="4:48">
      <c r="D2215" s="113"/>
      <c r="E2215" s="113"/>
      <c r="F2215" s="113"/>
      <c r="G2215" s="113"/>
      <c r="H2215" s="113"/>
      <c r="I2215" s="113"/>
      <c r="J2215" s="113"/>
      <c r="K2215" s="113"/>
      <c r="L2215" s="113"/>
      <c r="M2215" s="113"/>
      <c r="Q2215" s="113"/>
      <c r="R2215" s="113"/>
      <c r="S2215" s="113"/>
      <c r="T2215" s="113"/>
      <c r="U2215" s="113"/>
      <c r="V2215" s="113"/>
      <c r="W2215" s="113"/>
      <c r="X2215" s="113"/>
      <c r="Y2215" s="113"/>
      <c r="Z2215" s="113"/>
      <c r="AD2215" s="113"/>
      <c r="AE2215" s="113"/>
      <c r="AF2215" s="113"/>
      <c r="AG2215" s="113"/>
      <c r="AH2215" s="113"/>
      <c r="AI2215" s="113"/>
      <c r="AJ2215" s="113"/>
      <c r="AK2215" s="113"/>
      <c r="AL2215" s="113"/>
      <c r="AM2215" s="113"/>
      <c r="AQ2215" s="113"/>
      <c r="AS2215" s="113"/>
      <c r="AT2215" s="113"/>
      <c r="AU2215" s="113"/>
      <c r="AV2215" s="113"/>
    </row>
    <row r="2216" spans="4:48">
      <c r="D2216" s="113"/>
      <c r="E2216" s="113"/>
      <c r="F2216" s="113"/>
      <c r="G2216" s="113"/>
      <c r="H2216" s="113"/>
      <c r="I2216" s="113"/>
      <c r="J2216" s="113"/>
      <c r="K2216" s="113"/>
      <c r="L2216" s="113"/>
      <c r="M2216" s="113"/>
      <c r="Q2216" s="113"/>
      <c r="R2216" s="113"/>
      <c r="S2216" s="113"/>
      <c r="T2216" s="113"/>
      <c r="U2216" s="113"/>
      <c r="V2216" s="113"/>
      <c r="W2216" s="113"/>
      <c r="X2216" s="113"/>
      <c r="Y2216" s="113"/>
      <c r="Z2216" s="113"/>
      <c r="AD2216" s="113"/>
      <c r="AE2216" s="113"/>
      <c r="AF2216" s="113"/>
      <c r="AG2216" s="113"/>
      <c r="AH2216" s="113"/>
      <c r="AI2216" s="113"/>
      <c r="AJ2216" s="113"/>
      <c r="AK2216" s="113"/>
      <c r="AL2216" s="113"/>
      <c r="AM2216" s="113"/>
      <c r="AQ2216" s="113"/>
      <c r="AS2216" s="113"/>
      <c r="AT2216" s="113"/>
      <c r="AU2216" s="113"/>
      <c r="AV2216" s="113"/>
    </row>
    <row r="2217" spans="4:48">
      <c r="D2217" s="113"/>
      <c r="E2217" s="113"/>
      <c r="F2217" s="113"/>
      <c r="G2217" s="113"/>
      <c r="H2217" s="113"/>
      <c r="I2217" s="113"/>
      <c r="J2217" s="113"/>
      <c r="K2217" s="113"/>
      <c r="L2217" s="113"/>
      <c r="M2217" s="113"/>
      <c r="Q2217" s="113"/>
      <c r="R2217" s="113"/>
      <c r="S2217" s="113"/>
      <c r="T2217" s="113"/>
      <c r="U2217" s="113"/>
      <c r="V2217" s="113"/>
      <c r="W2217" s="113"/>
      <c r="X2217" s="113"/>
      <c r="Y2217" s="113"/>
      <c r="Z2217" s="113"/>
      <c r="AD2217" s="113"/>
      <c r="AE2217" s="113"/>
      <c r="AF2217" s="113"/>
      <c r="AG2217" s="113"/>
      <c r="AH2217" s="113"/>
      <c r="AI2217" s="113"/>
      <c r="AJ2217" s="113"/>
      <c r="AK2217" s="113"/>
      <c r="AL2217" s="113"/>
      <c r="AM2217" s="113"/>
      <c r="AQ2217" s="113"/>
      <c r="AS2217" s="113"/>
      <c r="AT2217" s="113"/>
      <c r="AU2217" s="113"/>
      <c r="AV2217" s="113"/>
    </row>
    <row r="2218" spans="4:48">
      <c r="D2218" s="113"/>
      <c r="E2218" s="113"/>
      <c r="F2218" s="113"/>
      <c r="G2218" s="113"/>
      <c r="H2218" s="113"/>
      <c r="I2218" s="113"/>
      <c r="J2218" s="113"/>
      <c r="K2218" s="113"/>
      <c r="L2218" s="113"/>
      <c r="M2218" s="113"/>
      <c r="Q2218" s="113"/>
      <c r="R2218" s="113"/>
      <c r="S2218" s="113"/>
      <c r="T2218" s="113"/>
      <c r="U2218" s="113"/>
      <c r="V2218" s="113"/>
      <c r="W2218" s="113"/>
      <c r="X2218" s="113"/>
      <c r="Y2218" s="113"/>
      <c r="Z2218" s="113"/>
      <c r="AD2218" s="113"/>
      <c r="AE2218" s="113"/>
      <c r="AF2218" s="113"/>
      <c r="AG2218" s="113"/>
      <c r="AH2218" s="113"/>
      <c r="AI2218" s="113"/>
      <c r="AJ2218" s="113"/>
      <c r="AK2218" s="113"/>
      <c r="AL2218" s="113"/>
      <c r="AM2218" s="113"/>
      <c r="AQ2218" s="113"/>
      <c r="AS2218" s="113"/>
      <c r="AT2218" s="113"/>
      <c r="AU2218" s="113"/>
      <c r="AV2218" s="113"/>
    </row>
    <row r="2219" spans="4:48">
      <c r="D2219" s="113"/>
      <c r="E2219" s="113"/>
      <c r="F2219" s="113"/>
      <c r="G2219" s="113"/>
      <c r="H2219" s="113"/>
      <c r="I2219" s="113"/>
      <c r="J2219" s="113"/>
      <c r="K2219" s="113"/>
      <c r="L2219" s="113"/>
      <c r="M2219" s="113"/>
      <c r="Q2219" s="113"/>
      <c r="R2219" s="113"/>
      <c r="S2219" s="113"/>
      <c r="T2219" s="113"/>
      <c r="U2219" s="113"/>
      <c r="V2219" s="113"/>
      <c r="W2219" s="113"/>
      <c r="X2219" s="113"/>
      <c r="Y2219" s="113"/>
      <c r="Z2219" s="113"/>
      <c r="AD2219" s="113"/>
      <c r="AE2219" s="113"/>
      <c r="AF2219" s="113"/>
      <c r="AG2219" s="113"/>
      <c r="AH2219" s="113"/>
      <c r="AI2219" s="113"/>
      <c r="AJ2219" s="113"/>
      <c r="AK2219" s="113"/>
      <c r="AL2219" s="113"/>
      <c r="AM2219" s="113"/>
      <c r="AQ2219" s="113"/>
      <c r="AS2219" s="113"/>
      <c r="AT2219" s="113"/>
      <c r="AU2219" s="113"/>
      <c r="AV2219" s="113"/>
    </row>
    <row r="2220" spans="4:48">
      <c r="D2220" s="113"/>
      <c r="E2220" s="113"/>
      <c r="F2220" s="113"/>
      <c r="G2220" s="113"/>
      <c r="H2220" s="113"/>
      <c r="I2220" s="113"/>
      <c r="J2220" s="113"/>
      <c r="K2220" s="113"/>
      <c r="L2220" s="113"/>
      <c r="M2220" s="113"/>
      <c r="Q2220" s="113"/>
      <c r="R2220" s="113"/>
      <c r="S2220" s="113"/>
      <c r="T2220" s="113"/>
      <c r="U2220" s="113"/>
      <c r="V2220" s="113"/>
      <c r="W2220" s="113"/>
      <c r="X2220" s="113"/>
      <c r="Y2220" s="113"/>
      <c r="Z2220" s="113"/>
      <c r="AD2220" s="113"/>
      <c r="AE2220" s="113"/>
      <c r="AF2220" s="113"/>
      <c r="AG2220" s="113"/>
      <c r="AH2220" s="113"/>
      <c r="AI2220" s="113"/>
      <c r="AJ2220" s="113"/>
      <c r="AK2220" s="113"/>
      <c r="AL2220" s="113"/>
      <c r="AM2220" s="113"/>
      <c r="AQ2220" s="113"/>
      <c r="AS2220" s="113"/>
      <c r="AT2220" s="113"/>
      <c r="AU2220" s="113"/>
      <c r="AV2220" s="113"/>
    </row>
    <row r="2221" spans="4:48">
      <c r="D2221" s="113"/>
      <c r="E2221" s="113"/>
      <c r="F2221" s="113"/>
      <c r="G2221" s="113"/>
      <c r="H2221" s="113"/>
      <c r="I2221" s="113"/>
      <c r="J2221" s="113"/>
      <c r="K2221" s="113"/>
      <c r="L2221" s="113"/>
      <c r="M2221" s="113"/>
      <c r="Q2221" s="113"/>
      <c r="R2221" s="113"/>
      <c r="S2221" s="113"/>
      <c r="T2221" s="113"/>
      <c r="U2221" s="113"/>
      <c r="V2221" s="113"/>
      <c r="W2221" s="113"/>
      <c r="X2221" s="113"/>
      <c r="Y2221" s="113"/>
      <c r="Z2221" s="113"/>
      <c r="AD2221" s="113"/>
      <c r="AE2221" s="113"/>
      <c r="AF2221" s="113"/>
      <c r="AG2221" s="113"/>
      <c r="AH2221" s="113"/>
      <c r="AI2221" s="113"/>
      <c r="AJ2221" s="113"/>
      <c r="AK2221" s="113"/>
      <c r="AL2221" s="113"/>
      <c r="AM2221" s="113"/>
      <c r="AQ2221" s="113"/>
      <c r="AS2221" s="113"/>
      <c r="AT2221" s="113"/>
      <c r="AU2221" s="113"/>
      <c r="AV2221" s="113"/>
    </row>
    <row r="2222" spans="4:48">
      <c r="D2222" s="113"/>
      <c r="E2222" s="113"/>
      <c r="F2222" s="113"/>
      <c r="G2222" s="113"/>
      <c r="H2222" s="113"/>
      <c r="I2222" s="113"/>
      <c r="J2222" s="113"/>
      <c r="K2222" s="113"/>
      <c r="L2222" s="113"/>
      <c r="M2222" s="113"/>
      <c r="Q2222" s="113"/>
      <c r="R2222" s="113"/>
      <c r="S2222" s="113"/>
      <c r="T2222" s="113"/>
      <c r="U2222" s="113"/>
      <c r="V2222" s="113"/>
      <c r="W2222" s="113"/>
      <c r="X2222" s="113"/>
      <c r="Y2222" s="113"/>
      <c r="Z2222" s="113"/>
      <c r="AD2222" s="113"/>
      <c r="AE2222" s="113"/>
      <c r="AF2222" s="113"/>
      <c r="AG2222" s="113"/>
      <c r="AH2222" s="113"/>
      <c r="AI2222" s="113"/>
      <c r="AJ2222" s="113"/>
      <c r="AK2222" s="113"/>
      <c r="AL2222" s="113"/>
      <c r="AM2222" s="113"/>
      <c r="AQ2222" s="113"/>
      <c r="AS2222" s="113"/>
      <c r="AT2222" s="113"/>
      <c r="AU2222" s="113"/>
      <c r="AV2222" s="113"/>
    </row>
    <row r="2223" spans="4:48">
      <c r="D2223" s="113"/>
      <c r="E2223" s="113"/>
      <c r="F2223" s="113"/>
      <c r="G2223" s="113"/>
      <c r="H2223" s="113"/>
      <c r="I2223" s="113"/>
      <c r="J2223" s="113"/>
      <c r="K2223" s="113"/>
      <c r="L2223" s="113"/>
      <c r="M2223" s="113"/>
      <c r="Q2223" s="113"/>
      <c r="R2223" s="113"/>
      <c r="S2223" s="113"/>
      <c r="T2223" s="113"/>
      <c r="U2223" s="113"/>
      <c r="V2223" s="113"/>
      <c r="W2223" s="113"/>
      <c r="X2223" s="113"/>
      <c r="Y2223" s="113"/>
      <c r="Z2223" s="113"/>
      <c r="AD2223" s="113"/>
      <c r="AE2223" s="113"/>
      <c r="AF2223" s="113"/>
      <c r="AG2223" s="113"/>
      <c r="AH2223" s="113"/>
      <c r="AI2223" s="113"/>
      <c r="AJ2223" s="113"/>
      <c r="AK2223" s="113"/>
      <c r="AL2223" s="113"/>
      <c r="AM2223" s="113"/>
      <c r="AQ2223" s="113"/>
      <c r="AS2223" s="113"/>
      <c r="AT2223" s="113"/>
      <c r="AU2223" s="113"/>
      <c r="AV2223" s="113"/>
    </row>
    <row r="2224" spans="4:48">
      <c r="D2224" s="113"/>
      <c r="E2224" s="113"/>
      <c r="F2224" s="113"/>
      <c r="G2224" s="113"/>
      <c r="H2224" s="113"/>
      <c r="I2224" s="113"/>
      <c r="J2224" s="113"/>
      <c r="K2224" s="113"/>
      <c r="L2224" s="113"/>
      <c r="M2224" s="113"/>
      <c r="Q2224" s="113"/>
      <c r="R2224" s="113"/>
      <c r="S2224" s="113"/>
      <c r="T2224" s="113"/>
      <c r="U2224" s="113"/>
      <c r="V2224" s="113"/>
      <c r="W2224" s="113"/>
      <c r="X2224" s="113"/>
      <c r="Y2224" s="113"/>
      <c r="Z2224" s="113"/>
      <c r="AD2224" s="113"/>
      <c r="AE2224" s="113"/>
      <c r="AF2224" s="113"/>
      <c r="AG2224" s="113"/>
      <c r="AH2224" s="113"/>
      <c r="AI2224" s="113"/>
      <c r="AJ2224" s="113"/>
      <c r="AK2224" s="113"/>
      <c r="AL2224" s="113"/>
      <c r="AM2224" s="113"/>
      <c r="AQ2224" s="113"/>
      <c r="AS2224" s="113"/>
      <c r="AT2224" s="113"/>
      <c r="AU2224" s="113"/>
      <c r="AV2224" s="113"/>
    </row>
    <row r="2225" spans="4:48">
      <c r="D2225" s="113"/>
      <c r="E2225" s="113"/>
      <c r="F2225" s="113"/>
      <c r="G2225" s="113"/>
      <c r="H2225" s="113"/>
      <c r="I2225" s="113"/>
      <c r="J2225" s="113"/>
      <c r="K2225" s="113"/>
      <c r="L2225" s="113"/>
      <c r="M2225" s="113"/>
      <c r="Q2225" s="113"/>
      <c r="R2225" s="113"/>
      <c r="S2225" s="113"/>
      <c r="T2225" s="113"/>
      <c r="U2225" s="113"/>
      <c r="V2225" s="113"/>
      <c r="W2225" s="113"/>
      <c r="X2225" s="113"/>
      <c r="Y2225" s="113"/>
      <c r="Z2225" s="113"/>
      <c r="AD2225" s="113"/>
      <c r="AE2225" s="113"/>
      <c r="AF2225" s="113"/>
      <c r="AG2225" s="113"/>
      <c r="AH2225" s="113"/>
      <c r="AI2225" s="113"/>
      <c r="AJ2225" s="113"/>
      <c r="AK2225" s="113"/>
      <c r="AL2225" s="113"/>
      <c r="AM2225" s="113"/>
      <c r="AQ2225" s="113"/>
      <c r="AS2225" s="113"/>
      <c r="AT2225" s="113"/>
      <c r="AU2225" s="113"/>
      <c r="AV2225" s="113"/>
    </row>
    <row r="2226" spans="4:48">
      <c r="D2226" s="113"/>
      <c r="E2226" s="113"/>
      <c r="F2226" s="113"/>
      <c r="G2226" s="113"/>
      <c r="H2226" s="113"/>
      <c r="I2226" s="113"/>
      <c r="J2226" s="113"/>
      <c r="K2226" s="113"/>
      <c r="L2226" s="113"/>
      <c r="M2226" s="113"/>
      <c r="Q2226" s="113"/>
      <c r="R2226" s="113"/>
      <c r="S2226" s="113"/>
      <c r="T2226" s="113"/>
      <c r="U2226" s="113"/>
      <c r="V2226" s="113"/>
      <c r="W2226" s="113"/>
      <c r="X2226" s="113"/>
      <c r="Y2226" s="113"/>
      <c r="Z2226" s="113"/>
      <c r="AD2226" s="113"/>
      <c r="AE2226" s="113"/>
      <c r="AF2226" s="113"/>
      <c r="AG2226" s="113"/>
      <c r="AH2226" s="113"/>
      <c r="AI2226" s="113"/>
      <c r="AJ2226" s="113"/>
      <c r="AK2226" s="113"/>
      <c r="AL2226" s="113"/>
      <c r="AM2226" s="113"/>
      <c r="AQ2226" s="113"/>
      <c r="AS2226" s="113"/>
      <c r="AT2226" s="113"/>
      <c r="AU2226" s="113"/>
      <c r="AV2226" s="113"/>
    </row>
    <row r="2227" spans="4:48">
      <c r="D2227" s="113"/>
      <c r="E2227" s="113"/>
      <c r="F2227" s="113"/>
      <c r="G2227" s="113"/>
      <c r="H2227" s="113"/>
      <c r="I2227" s="113"/>
      <c r="J2227" s="113"/>
      <c r="K2227" s="113"/>
      <c r="L2227" s="113"/>
      <c r="M2227" s="113"/>
      <c r="Q2227" s="113"/>
      <c r="R2227" s="113"/>
      <c r="S2227" s="113"/>
      <c r="T2227" s="113"/>
      <c r="U2227" s="113"/>
      <c r="V2227" s="113"/>
      <c r="W2227" s="113"/>
      <c r="X2227" s="113"/>
      <c r="Y2227" s="113"/>
      <c r="Z2227" s="113"/>
      <c r="AD2227" s="113"/>
      <c r="AE2227" s="113"/>
      <c r="AF2227" s="113"/>
      <c r="AG2227" s="113"/>
      <c r="AH2227" s="113"/>
      <c r="AI2227" s="113"/>
      <c r="AJ2227" s="113"/>
      <c r="AK2227" s="113"/>
      <c r="AL2227" s="113"/>
      <c r="AM2227" s="113"/>
      <c r="AQ2227" s="113"/>
      <c r="AS2227" s="113"/>
      <c r="AT2227" s="113"/>
      <c r="AU2227" s="113"/>
      <c r="AV2227" s="113"/>
    </row>
    <row r="2228" spans="4:48">
      <c r="D2228" s="113"/>
      <c r="E2228" s="113"/>
      <c r="F2228" s="113"/>
      <c r="G2228" s="113"/>
      <c r="H2228" s="113"/>
      <c r="I2228" s="113"/>
      <c r="J2228" s="113"/>
      <c r="K2228" s="113"/>
      <c r="L2228" s="113"/>
      <c r="M2228" s="113"/>
      <c r="Q2228" s="113"/>
      <c r="R2228" s="113"/>
      <c r="S2228" s="113"/>
      <c r="T2228" s="113"/>
      <c r="U2228" s="113"/>
      <c r="V2228" s="113"/>
      <c r="W2228" s="113"/>
      <c r="X2228" s="113"/>
      <c r="Y2228" s="113"/>
      <c r="Z2228" s="113"/>
      <c r="AD2228" s="113"/>
      <c r="AE2228" s="113"/>
      <c r="AF2228" s="113"/>
      <c r="AG2228" s="113"/>
      <c r="AH2228" s="113"/>
      <c r="AI2228" s="113"/>
      <c r="AJ2228" s="113"/>
      <c r="AK2228" s="113"/>
      <c r="AL2228" s="113"/>
      <c r="AM2228" s="113"/>
      <c r="AQ2228" s="113"/>
      <c r="AS2228" s="113"/>
      <c r="AT2228" s="113"/>
      <c r="AU2228" s="113"/>
      <c r="AV2228" s="113"/>
    </row>
    <row r="2229" spans="4:48">
      <c r="D2229" s="113"/>
      <c r="E2229" s="113"/>
      <c r="F2229" s="113"/>
      <c r="G2229" s="113"/>
      <c r="H2229" s="113"/>
      <c r="I2229" s="113"/>
      <c r="J2229" s="113"/>
      <c r="K2229" s="113"/>
      <c r="L2229" s="113"/>
      <c r="M2229" s="113"/>
      <c r="Q2229" s="113"/>
      <c r="R2229" s="113"/>
      <c r="S2229" s="113"/>
      <c r="T2229" s="113"/>
      <c r="U2229" s="113"/>
      <c r="V2229" s="113"/>
      <c r="W2229" s="113"/>
      <c r="X2229" s="113"/>
      <c r="Y2229" s="113"/>
      <c r="Z2229" s="113"/>
      <c r="AD2229" s="113"/>
      <c r="AE2229" s="113"/>
      <c r="AF2229" s="113"/>
      <c r="AG2229" s="113"/>
      <c r="AH2229" s="113"/>
      <c r="AI2229" s="113"/>
      <c r="AJ2229" s="113"/>
      <c r="AK2229" s="113"/>
      <c r="AL2229" s="113"/>
      <c r="AM2229" s="113"/>
      <c r="AQ2229" s="113"/>
      <c r="AS2229" s="113"/>
      <c r="AT2229" s="113"/>
      <c r="AU2229" s="113"/>
      <c r="AV2229" s="113"/>
    </row>
    <row r="2230" spans="4:48">
      <c r="D2230" s="113"/>
      <c r="E2230" s="113"/>
      <c r="F2230" s="113"/>
      <c r="G2230" s="113"/>
      <c r="H2230" s="113"/>
      <c r="I2230" s="113"/>
      <c r="J2230" s="113"/>
      <c r="K2230" s="113"/>
      <c r="L2230" s="113"/>
      <c r="M2230" s="113"/>
      <c r="Q2230" s="113"/>
      <c r="R2230" s="113"/>
      <c r="S2230" s="113"/>
      <c r="T2230" s="113"/>
      <c r="U2230" s="113"/>
      <c r="V2230" s="113"/>
      <c r="W2230" s="113"/>
      <c r="X2230" s="113"/>
      <c r="Y2230" s="113"/>
      <c r="Z2230" s="113"/>
      <c r="AD2230" s="113"/>
      <c r="AE2230" s="113"/>
      <c r="AF2230" s="113"/>
      <c r="AG2230" s="113"/>
      <c r="AH2230" s="113"/>
      <c r="AI2230" s="113"/>
      <c r="AJ2230" s="113"/>
      <c r="AK2230" s="113"/>
      <c r="AL2230" s="113"/>
      <c r="AM2230" s="113"/>
      <c r="AQ2230" s="113"/>
      <c r="AS2230" s="113"/>
      <c r="AT2230" s="113"/>
      <c r="AU2230" s="113"/>
      <c r="AV2230" s="113"/>
    </row>
    <row r="2231" spans="4:48">
      <c r="D2231" s="113"/>
      <c r="E2231" s="113"/>
      <c r="F2231" s="113"/>
      <c r="G2231" s="113"/>
      <c r="H2231" s="113"/>
      <c r="I2231" s="113"/>
      <c r="J2231" s="113"/>
      <c r="K2231" s="113"/>
      <c r="L2231" s="113"/>
      <c r="M2231" s="113"/>
      <c r="Q2231" s="113"/>
      <c r="R2231" s="113"/>
      <c r="S2231" s="113"/>
      <c r="T2231" s="113"/>
      <c r="U2231" s="113"/>
      <c r="V2231" s="113"/>
      <c r="W2231" s="113"/>
      <c r="X2231" s="113"/>
      <c r="Y2231" s="113"/>
      <c r="Z2231" s="113"/>
      <c r="AD2231" s="113"/>
      <c r="AE2231" s="113"/>
      <c r="AF2231" s="113"/>
      <c r="AG2231" s="113"/>
      <c r="AH2231" s="113"/>
      <c r="AI2231" s="113"/>
      <c r="AJ2231" s="113"/>
      <c r="AK2231" s="113"/>
      <c r="AL2231" s="113"/>
      <c r="AM2231" s="113"/>
      <c r="AQ2231" s="113"/>
      <c r="AS2231" s="113"/>
      <c r="AT2231" s="113"/>
      <c r="AU2231" s="113"/>
      <c r="AV2231" s="113"/>
    </row>
    <row r="2232" spans="4:48">
      <c r="D2232" s="113"/>
      <c r="E2232" s="113"/>
      <c r="F2232" s="113"/>
      <c r="G2232" s="113"/>
      <c r="H2232" s="113"/>
      <c r="I2232" s="113"/>
      <c r="J2232" s="113"/>
      <c r="K2232" s="113"/>
      <c r="L2232" s="113"/>
      <c r="M2232" s="113"/>
      <c r="Q2232" s="113"/>
      <c r="R2232" s="113"/>
      <c r="S2232" s="113"/>
      <c r="T2232" s="113"/>
      <c r="U2232" s="113"/>
      <c r="V2232" s="113"/>
      <c r="W2232" s="113"/>
      <c r="X2232" s="113"/>
      <c r="Y2232" s="113"/>
      <c r="Z2232" s="113"/>
      <c r="AD2232" s="113"/>
      <c r="AE2232" s="113"/>
      <c r="AF2232" s="113"/>
      <c r="AG2232" s="113"/>
      <c r="AH2232" s="113"/>
      <c r="AI2232" s="113"/>
      <c r="AJ2232" s="113"/>
      <c r="AK2232" s="113"/>
      <c r="AL2232" s="113"/>
      <c r="AM2232" s="113"/>
      <c r="AQ2232" s="113"/>
      <c r="AS2232" s="113"/>
      <c r="AT2232" s="113"/>
      <c r="AU2232" s="113"/>
      <c r="AV2232" s="113"/>
    </row>
    <row r="2233" spans="4:48">
      <c r="D2233" s="113"/>
      <c r="E2233" s="113"/>
      <c r="F2233" s="113"/>
      <c r="G2233" s="113"/>
      <c r="H2233" s="113"/>
      <c r="I2233" s="113"/>
      <c r="J2233" s="113"/>
      <c r="K2233" s="113"/>
      <c r="L2233" s="113"/>
      <c r="M2233" s="113"/>
      <c r="Q2233" s="113"/>
      <c r="R2233" s="113"/>
      <c r="S2233" s="113"/>
      <c r="T2233" s="113"/>
      <c r="U2233" s="113"/>
      <c r="V2233" s="113"/>
      <c r="W2233" s="113"/>
      <c r="X2233" s="113"/>
      <c r="Y2233" s="113"/>
      <c r="Z2233" s="113"/>
      <c r="AD2233" s="113"/>
      <c r="AE2233" s="113"/>
      <c r="AF2233" s="113"/>
      <c r="AG2233" s="113"/>
      <c r="AH2233" s="113"/>
      <c r="AI2233" s="113"/>
      <c r="AJ2233" s="113"/>
      <c r="AK2233" s="113"/>
      <c r="AL2233" s="113"/>
      <c r="AM2233" s="113"/>
      <c r="AQ2233" s="113"/>
      <c r="AS2233" s="113"/>
      <c r="AT2233" s="113"/>
      <c r="AU2233" s="113"/>
      <c r="AV2233" s="113"/>
    </row>
    <row r="2234" spans="4:48">
      <c r="D2234" s="113"/>
      <c r="E2234" s="113"/>
      <c r="F2234" s="113"/>
      <c r="G2234" s="113"/>
      <c r="H2234" s="113"/>
      <c r="I2234" s="113"/>
      <c r="J2234" s="113"/>
      <c r="K2234" s="113"/>
      <c r="L2234" s="113"/>
      <c r="M2234" s="113"/>
      <c r="Q2234" s="113"/>
      <c r="R2234" s="113"/>
      <c r="S2234" s="113"/>
      <c r="T2234" s="113"/>
      <c r="U2234" s="113"/>
      <c r="V2234" s="113"/>
      <c r="W2234" s="113"/>
      <c r="X2234" s="113"/>
      <c r="Y2234" s="113"/>
      <c r="Z2234" s="113"/>
      <c r="AD2234" s="113"/>
      <c r="AE2234" s="113"/>
      <c r="AF2234" s="113"/>
      <c r="AG2234" s="113"/>
      <c r="AH2234" s="113"/>
      <c r="AI2234" s="113"/>
      <c r="AJ2234" s="113"/>
      <c r="AK2234" s="113"/>
      <c r="AL2234" s="113"/>
      <c r="AM2234" s="113"/>
      <c r="AQ2234" s="113"/>
      <c r="AS2234" s="113"/>
      <c r="AT2234" s="113"/>
      <c r="AU2234" s="113"/>
      <c r="AV2234" s="113"/>
    </row>
    <row r="2235" spans="4:48">
      <c r="D2235" s="113"/>
      <c r="E2235" s="113"/>
      <c r="F2235" s="113"/>
      <c r="G2235" s="113"/>
      <c r="H2235" s="113"/>
      <c r="I2235" s="113"/>
      <c r="J2235" s="113"/>
      <c r="K2235" s="113"/>
      <c r="L2235" s="113"/>
      <c r="M2235" s="113"/>
      <c r="Q2235" s="113"/>
      <c r="R2235" s="113"/>
      <c r="S2235" s="113"/>
      <c r="T2235" s="113"/>
      <c r="U2235" s="113"/>
      <c r="V2235" s="113"/>
      <c r="W2235" s="113"/>
      <c r="X2235" s="113"/>
      <c r="Y2235" s="113"/>
      <c r="Z2235" s="113"/>
      <c r="AD2235" s="113"/>
      <c r="AE2235" s="113"/>
      <c r="AF2235" s="113"/>
      <c r="AG2235" s="113"/>
      <c r="AH2235" s="113"/>
      <c r="AI2235" s="113"/>
      <c r="AJ2235" s="113"/>
      <c r="AK2235" s="113"/>
      <c r="AL2235" s="113"/>
      <c r="AM2235" s="113"/>
      <c r="AQ2235" s="113"/>
      <c r="AS2235" s="113"/>
      <c r="AT2235" s="113"/>
      <c r="AU2235" s="113"/>
      <c r="AV2235" s="113"/>
    </row>
    <row r="2236" spans="4:48">
      <c r="D2236" s="113"/>
      <c r="E2236" s="113"/>
      <c r="F2236" s="113"/>
      <c r="G2236" s="113"/>
      <c r="H2236" s="113"/>
      <c r="I2236" s="113"/>
      <c r="J2236" s="113"/>
      <c r="K2236" s="113"/>
      <c r="L2236" s="113"/>
      <c r="M2236" s="113"/>
      <c r="Q2236" s="113"/>
      <c r="R2236" s="113"/>
      <c r="S2236" s="113"/>
      <c r="T2236" s="113"/>
      <c r="U2236" s="113"/>
      <c r="V2236" s="113"/>
      <c r="W2236" s="113"/>
      <c r="X2236" s="113"/>
      <c r="Y2236" s="113"/>
      <c r="Z2236" s="113"/>
      <c r="AD2236" s="113"/>
      <c r="AE2236" s="113"/>
      <c r="AF2236" s="113"/>
      <c r="AG2236" s="113"/>
      <c r="AH2236" s="113"/>
      <c r="AI2236" s="113"/>
      <c r="AJ2236" s="113"/>
      <c r="AK2236" s="113"/>
      <c r="AL2236" s="113"/>
      <c r="AM2236" s="113"/>
      <c r="AQ2236" s="113"/>
      <c r="AS2236" s="113"/>
      <c r="AT2236" s="113"/>
      <c r="AU2236" s="113"/>
      <c r="AV2236" s="113"/>
    </row>
    <row r="2237" spans="4:48">
      <c r="D2237" s="113"/>
      <c r="E2237" s="113"/>
      <c r="F2237" s="113"/>
      <c r="G2237" s="113"/>
      <c r="H2237" s="113"/>
      <c r="I2237" s="113"/>
      <c r="J2237" s="113"/>
      <c r="K2237" s="113"/>
      <c r="L2237" s="113"/>
      <c r="M2237" s="113"/>
      <c r="Q2237" s="113"/>
      <c r="R2237" s="113"/>
      <c r="S2237" s="113"/>
      <c r="T2237" s="113"/>
      <c r="U2237" s="113"/>
      <c r="V2237" s="113"/>
      <c r="W2237" s="113"/>
      <c r="X2237" s="113"/>
      <c r="Y2237" s="113"/>
      <c r="Z2237" s="113"/>
      <c r="AD2237" s="113"/>
      <c r="AE2237" s="113"/>
      <c r="AF2237" s="113"/>
      <c r="AG2237" s="113"/>
      <c r="AH2237" s="113"/>
      <c r="AI2237" s="113"/>
      <c r="AJ2237" s="113"/>
      <c r="AK2237" s="113"/>
      <c r="AL2237" s="113"/>
      <c r="AM2237" s="113"/>
      <c r="AQ2237" s="113"/>
      <c r="AS2237" s="113"/>
      <c r="AT2237" s="113"/>
      <c r="AU2237" s="113"/>
      <c r="AV2237" s="113"/>
    </row>
    <row r="2238" spans="4:48">
      <c r="D2238" s="113"/>
      <c r="E2238" s="113"/>
      <c r="F2238" s="113"/>
      <c r="G2238" s="113"/>
      <c r="H2238" s="113"/>
      <c r="I2238" s="113"/>
      <c r="J2238" s="113"/>
      <c r="K2238" s="113"/>
      <c r="L2238" s="113"/>
      <c r="M2238" s="113"/>
      <c r="Q2238" s="113"/>
      <c r="R2238" s="113"/>
      <c r="S2238" s="113"/>
      <c r="T2238" s="113"/>
      <c r="U2238" s="113"/>
      <c r="V2238" s="113"/>
      <c r="W2238" s="113"/>
      <c r="X2238" s="113"/>
      <c r="Y2238" s="113"/>
      <c r="Z2238" s="113"/>
      <c r="AD2238" s="113"/>
      <c r="AE2238" s="113"/>
      <c r="AF2238" s="113"/>
      <c r="AG2238" s="113"/>
      <c r="AH2238" s="113"/>
      <c r="AI2238" s="113"/>
      <c r="AJ2238" s="113"/>
      <c r="AK2238" s="113"/>
      <c r="AL2238" s="113"/>
      <c r="AM2238" s="113"/>
      <c r="AQ2238" s="113"/>
      <c r="AS2238" s="113"/>
      <c r="AT2238" s="113"/>
      <c r="AU2238" s="113"/>
      <c r="AV2238" s="113"/>
    </row>
    <row r="2239" spans="4:48">
      <c r="D2239" s="113"/>
      <c r="E2239" s="113"/>
      <c r="F2239" s="113"/>
      <c r="G2239" s="113"/>
      <c r="H2239" s="113"/>
      <c r="I2239" s="113"/>
      <c r="J2239" s="113"/>
      <c r="K2239" s="113"/>
      <c r="L2239" s="113"/>
      <c r="M2239" s="113"/>
      <c r="Q2239" s="113"/>
      <c r="R2239" s="113"/>
      <c r="S2239" s="113"/>
      <c r="T2239" s="113"/>
      <c r="U2239" s="113"/>
      <c r="V2239" s="113"/>
      <c r="W2239" s="113"/>
      <c r="X2239" s="113"/>
      <c r="Y2239" s="113"/>
      <c r="Z2239" s="113"/>
      <c r="AD2239" s="113"/>
      <c r="AE2239" s="113"/>
      <c r="AF2239" s="113"/>
      <c r="AG2239" s="113"/>
      <c r="AH2239" s="113"/>
      <c r="AI2239" s="113"/>
      <c r="AJ2239" s="113"/>
      <c r="AK2239" s="113"/>
      <c r="AL2239" s="113"/>
      <c r="AM2239" s="113"/>
      <c r="AQ2239" s="113"/>
      <c r="AS2239" s="113"/>
      <c r="AT2239" s="113"/>
      <c r="AU2239" s="113"/>
      <c r="AV2239" s="113"/>
    </row>
    <row r="2240" spans="4:48">
      <c r="D2240" s="113"/>
      <c r="E2240" s="113"/>
      <c r="F2240" s="113"/>
      <c r="G2240" s="113"/>
      <c r="H2240" s="113"/>
      <c r="I2240" s="113"/>
      <c r="J2240" s="113"/>
      <c r="K2240" s="113"/>
      <c r="L2240" s="113"/>
      <c r="M2240" s="113"/>
      <c r="Q2240" s="113"/>
      <c r="R2240" s="113"/>
      <c r="S2240" s="113"/>
      <c r="T2240" s="113"/>
      <c r="U2240" s="113"/>
      <c r="V2240" s="113"/>
      <c r="W2240" s="113"/>
      <c r="X2240" s="113"/>
      <c r="Y2240" s="113"/>
      <c r="Z2240" s="113"/>
      <c r="AD2240" s="113"/>
      <c r="AE2240" s="113"/>
      <c r="AF2240" s="113"/>
      <c r="AG2240" s="113"/>
      <c r="AH2240" s="113"/>
      <c r="AI2240" s="113"/>
      <c r="AJ2240" s="113"/>
      <c r="AK2240" s="113"/>
      <c r="AL2240" s="113"/>
      <c r="AM2240" s="113"/>
      <c r="AQ2240" s="113"/>
      <c r="AS2240" s="113"/>
      <c r="AT2240" s="113"/>
      <c r="AU2240" s="113"/>
      <c r="AV2240" s="113"/>
    </row>
    <row r="2241" spans="4:48">
      <c r="D2241" s="113"/>
      <c r="E2241" s="113"/>
      <c r="F2241" s="113"/>
      <c r="G2241" s="113"/>
      <c r="H2241" s="113"/>
      <c r="I2241" s="113"/>
      <c r="J2241" s="113"/>
      <c r="K2241" s="113"/>
      <c r="L2241" s="113"/>
      <c r="M2241" s="113"/>
      <c r="Q2241" s="113"/>
      <c r="R2241" s="113"/>
      <c r="S2241" s="113"/>
      <c r="T2241" s="113"/>
      <c r="U2241" s="113"/>
      <c r="V2241" s="113"/>
      <c r="W2241" s="113"/>
      <c r="X2241" s="113"/>
      <c r="Y2241" s="113"/>
      <c r="Z2241" s="113"/>
      <c r="AD2241" s="113"/>
      <c r="AE2241" s="113"/>
      <c r="AF2241" s="113"/>
      <c r="AG2241" s="113"/>
      <c r="AH2241" s="113"/>
      <c r="AI2241" s="113"/>
      <c r="AJ2241" s="113"/>
      <c r="AK2241" s="113"/>
      <c r="AL2241" s="113"/>
      <c r="AM2241" s="113"/>
      <c r="AQ2241" s="113"/>
      <c r="AS2241" s="113"/>
      <c r="AT2241" s="113"/>
      <c r="AU2241" s="113"/>
      <c r="AV2241" s="113"/>
    </row>
    <row r="2242" spans="4:48">
      <c r="D2242" s="113"/>
      <c r="E2242" s="113"/>
      <c r="F2242" s="113"/>
      <c r="G2242" s="113"/>
      <c r="H2242" s="113"/>
      <c r="I2242" s="113"/>
      <c r="J2242" s="113"/>
      <c r="K2242" s="113"/>
      <c r="L2242" s="113"/>
      <c r="M2242" s="113"/>
      <c r="Q2242" s="113"/>
      <c r="R2242" s="113"/>
      <c r="S2242" s="113"/>
      <c r="T2242" s="113"/>
      <c r="U2242" s="113"/>
      <c r="V2242" s="113"/>
      <c r="W2242" s="113"/>
      <c r="X2242" s="113"/>
      <c r="Y2242" s="113"/>
      <c r="Z2242" s="113"/>
      <c r="AD2242" s="113"/>
      <c r="AE2242" s="113"/>
      <c r="AF2242" s="113"/>
      <c r="AG2242" s="113"/>
      <c r="AH2242" s="113"/>
      <c r="AI2242" s="113"/>
      <c r="AJ2242" s="113"/>
      <c r="AK2242" s="113"/>
      <c r="AL2242" s="113"/>
      <c r="AM2242" s="113"/>
      <c r="AQ2242" s="113"/>
      <c r="AS2242" s="113"/>
      <c r="AT2242" s="113"/>
      <c r="AU2242" s="113"/>
      <c r="AV2242" s="113"/>
    </row>
    <row r="2243" spans="4:48">
      <c r="D2243" s="113"/>
      <c r="E2243" s="113"/>
      <c r="F2243" s="113"/>
      <c r="G2243" s="113"/>
      <c r="H2243" s="113"/>
      <c r="I2243" s="113"/>
      <c r="J2243" s="113"/>
      <c r="K2243" s="113"/>
      <c r="L2243" s="113"/>
      <c r="M2243" s="113"/>
      <c r="Q2243" s="113"/>
      <c r="R2243" s="113"/>
      <c r="S2243" s="113"/>
      <c r="T2243" s="113"/>
      <c r="U2243" s="113"/>
      <c r="V2243" s="113"/>
      <c r="W2243" s="113"/>
      <c r="X2243" s="113"/>
      <c r="Y2243" s="113"/>
      <c r="Z2243" s="113"/>
      <c r="AD2243" s="113"/>
      <c r="AE2243" s="113"/>
      <c r="AF2243" s="113"/>
      <c r="AG2243" s="113"/>
      <c r="AH2243" s="113"/>
      <c r="AI2243" s="113"/>
      <c r="AJ2243" s="113"/>
      <c r="AK2243" s="113"/>
      <c r="AL2243" s="113"/>
      <c r="AM2243" s="113"/>
      <c r="AQ2243" s="113"/>
      <c r="AS2243" s="113"/>
      <c r="AT2243" s="113"/>
      <c r="AU2243" s="113"/>
      <c r="AV2243" s="113"/>
    </row>
    <row r="2244" spans="4:48">
      <c r="D2244" s="113"/>
      <c r="E2244" s="113"/>
      <c r="F2244" s="113"/>
      <c r="G2244" s="113"/>
      <c r="H2244" s="113"/>
      <c r="I2244" s="113"/>
      <c r="J2244" s="113"/>
      <c r="K2244" s="113"/>
      <c r="L2244" s="113"/>
      <c r="M2244" s="113"/>
      <c r="Q2244" s="113"/>
      <c r="R2244" s="113"/>
      <c r="S2244" s="113"/>
      <c r="T2244" s="113"/>
      <c r="U2244" s="113"/>
      <c r="V2244" s="113"/>
      <c r="W2244" s="113"/>
      <c r="X2244" s="113"/>
      <c r="Y2244" s="113"/>
      <c r="Z2244" s="113"/>
      <c r="AD2244" s="113"/>
      <c r="AE2244" s="113"/>
      <c r="AF2244" s="113"/>
      <c r="AG2244" s="113"/>
      <c r="AH2244" s="113"/>
      <c r="AI2244" s="113"/>
      <c r="AJ2244" s="113"/>
      <c r="AK2244" s="113"/>
      <c r="AL2244" s="113"/>
      <c r="AM2244" s="113"/>
      <c r="AQ2244" s="113"/>
      <c r="AS2244" s="113"/>
      <c r="AT2244" s="113"/>
      <c r="AU2244" s="113"/>
      <c r="AV2244" s="113"/>
    </row>
    <row r="2245" spans="4:48">
      <c r="D2245" s="113"/>
      <c r="E2245" s="113"/>
      <c r="F2245" s="113"/>
      <c r="G2245" s="113"/>
      <c r="H2245" s="113"/>
      <c r="I2245" s="113"/>
      <c r="J2245" s="113"/>
      <c r="K2245" s="113"/>
      <c r="L2245" s="113"/>
      <c r="M2245" s="113"/>
      <c r="Q2245" s="113"/>
      <c r="R2245" s="113"/>
      <c r="S2245" s="113"/>
      <c r="T2245" s="113"/>
      <c r="U2245" s="113"/>
      <c r="V2245" s="113"/>
      <c r="W2245" s="113"/>
      <c r="X2245" s="113"/>
      <c r="Y2245" s="113"/>
      <c r="Z2245" s="113"/>
      <c r="AD2245" s="113"/>
      <c r="AE2245" s="113"/>
      <c r="AF2245" s="113"/>
      <c r="AG2245" s="113"/>
      <c r="AH2245" s="113"/>
      <c r="AI2245" s="113"/>
      <c r="AJ2245" s="113"/>
      <c r="AK2245" s="113"/>
      <c r="AL2245" s="113"/>
      <c r="AM2245" s="113"/>
      <c r="AQ2245" s="113"/>
      <c r="AS2245" s="113"/>
      <c r="AT2245" s="113"/>
      <c r="AU2245" s="113"/>
      <c r="AV2245" s="113"/>
    </row>
    <row r="2246" spans="4:48">
      <c r="D2246" s="113"/>
      <c r="E2246" s="113"/>
      <c r="F2246" s="113"/>
      <c r="G2246" s="113"/>
      <c r="H2246" s="113"/>
      <c r="I2246" s="113"/>
      <c r="J2246" s="113"/>
      <c r="K2246" s="113"/>
      <c r="L2246" s="113"/>
      <c r="M2246" s="113"/>
      <c r="Q2246" s="113"/>
      <c r="R2246" s="113"/>
      <c r="S2246" s="113"/>
      <c r="T2246" s="113"/>
      <c r="U2246" s="113"/>
      <c r="V2246" s="113"/>
      <c r="W2246" s="113"/>
      <c r="X2246" s="113"/>
      <c r="Y2246" s="113"/>
      <c r="Z2246" s="113"/>
      <c r="AD2246" s="113"/>
      <c r="AE2246" s="113"/>
      <c r="AF2246" s="113"/>
      <c r="AG2246" s="113"/>
      <c r="AH2246" s="113"/>
      <c r="AI2246" s="113"/>
      <c r="AJ2246" s="113"/>
      <c r="AK2246" s="113"/>
      <c r="AL2246" s="113"/>
      <c r="AM2246" s="113"/>
      <c r="AQ2246" s="113"/>
      <c r="AS2246" s="113"/>
      <c r="AT2246" s="113"/>
      <c r="AU2246" s="113"/>
      <c r="AV2246" s="113"/>
    </row>
    <row r="2247" spans="4:48">
      <c r="D2247" s="113"/>
      <c r="E2247" s="113"/>
      <c r="F2247" s="113"/>
      <c r="G2247" s="113"/>
      <c r="H2247" s="113"/>
      <c r="I2247" s="113"/>
      <c r="J2247" s="113"/>
      <c r="K2247" s="113"/>
      <c r="L2247" s="113"/>
      <c r="M2247" s="113"/>
      <c r="Q2247" s="113"/>
      <c r="R2247" s="113"/>
      <c r="S2247" s="113"/>
      <c r="T2247" s="113"/>
      <c r="U2247" s="113"/>
      <c r="V2247" s="113"/>
      <c r="W2247" s="113"/>
      <c r="X2247" s="113"/>
      <c r="Y2247" s="113"/>
      <c r="Z2247" s="113"/>
      <c r="AD2247" s="113"/>
      <c r="AE2247" s="113"/>
      <c r="AF2247" s="113"/>
      <c r="AG2247" s="113"/>
      <c r="AH2247" s="113"/>
      <c r="AI2247" s="113"/>
      <c r="AJ2247" s="113"/>
      <c r="AK2247" s="113"/>
      <c r="AL2247" s="113"/>
      <c r="AM2247" s="113"/>
      <c r="AQ2247" s="113"/>
      <c r="AS2247" s="113"/>
      <c r="AT2247" s="113"/>
      <c r="AU2247" s="113"/>
      <c r="AV2247" s="113"/>
    </row>
    <row r="2248" spans="4:48">
      <c r="D2248" s="113"/>
      <c r="E2248" s="113"/>
      <c r="F2248" s="113"/>
      <c r="G2248" s="113"/>
      <c r="H2248" s="113"/>
      <c r="I2248" s="113"/>
      <c r="J2248" s="113"/>
      <c r="K2248" s="113"/>
      <c r="L2248" s="113"/>
      <c r="M2248" s="113"/>
      <c r="Q2248" s="113"/>
      <c r="R2248" s="113"/>
      <c r="S2248" s="113"/>
      <c r="T2248" s="113"/>
      <c r="U2248" s="113"/>
      <c r="V2248" s="113"/>
      <c r="W2248" s="113"/>
      <c r="X2248" s="113"/>
      <c r="Y2248" s="113"/>
      <c r="Z2248" s="113"/>
      <c r="AD2248" s="113"/>
      <c r="AE2248" s="113"/>
      <c r="AF2248" s="113"/>
      <c r="AG2248" s="113"/>
      <c r="AH2248" s="113"/>
      <c r="AI2248" s="113"/>
      <c r="AJ2248" s="113"/>
      <c r="AK2248" s="113"/>
      <c r="AL2248" s="113"/>
      <c r="AM2248" s="113"/>
      <c r="AQ2248" s="113"/>
      <c r="AS2248" s="113"/>
      <c r="AT2248" s="113"/>
      <c r="AU2248" s="113"/>
      <c r="AV2248" s="113"/>
    </row>
    <row r="2249" spans="4:48">
      <c r="D2249" s="113"/>
      <c r="E2249" s="113"/>
      <c r="F2249" s="113"/>
      <c r="G2249" s="113"/>
      <c r="H2249" s="113"/>
      <c r="I2249" s="113"/>
      <c r="J2249" s="113"/>
      <c r="K2249" s="113"/>
      <c r="L2249" s="113"/>
      <c r="M2249" s="113"/>
      <c r="Q2249" s="113"/>
      <c r="R2249" s="113"/>
      <c r="S2249" s="113"/>
      <c r="T2249" s="113"/>
      <c r="U2249" s="113"/>
      <c r="V2249" s="113"/>
      <c r="W2249" s="113"/>
      <c r="X2249" s="113"/>
      <c r="Y2249" s="113"/>
      <c r="Z2249" s="113"/>
      <c r="AD2249" s="113"/>
      <c r="AE2249" s="113"/>
      <c r="AF2249" s="113"/>
      <c r="AG2249" s="113"/>
      <c r="AH2249" s="113"/>
      <c r="AI2249" s="113"/>
      <c r="AJ2249" s="113"/>
      <c r="AK2249" s="113"/>
      <c r="AL2249" s="113"/>
      <c r="AM2249" s="113"/>
      <c r="AQ2249" s="113"/>
      <c r="AS2249" s="113"/>
      <c r="AT2249" s="113"/>
      <c r="AU2249" s="113"/>
      <c r="AV2249" s="113"/>
    </row>
    <row r="2250" spans="4:48">
      <c r="D2250" s="113"/>
      <c r="E2250" s="113"/>
      <c r="F2250" s="113"/>
      <c r="G2250" s="113"/>
      <c r="H2250" s="113"/>
      <c r="I2250" s="113"/>
      <c r="J2250" s="113"/>
      <c r="K2250" s="113"/>
      <c r="L2250" s="113"/>
      <c r="M2250" s="113"/>
      <c r="Q2250" s="113"/>
      <c r="R2250" s="113"/>
      <c r="S2250" s="113"/>
      <c r="T2250" s="113"/>
      <c r="U2250" s="113"/>
      <c r="V2250" s="113"/>
      <c r="W2250" s="113"/>
      <c r="X2250" s="113"/>
      <c r="Y2250" s="113"/>
      <c r="Z2250" s="113"/>
      <c r="AD2250" s="113"/>
      <c r="AE2250" s="113"/>
      <c r="AF2250" s="113"/>
      <c r="AG2250" s="113"/>
      <c r="AH2250" s="113"/>
      <c r="AI2250" s="113"/>
      <c r="AJ2250" s="113"/>
      <c r="AK2250" s="113"/>
      <c r="AL2250" s="113"/>
      <c r="AM2250" s="113"/>
      <c r="AQ2250" s="113"/>
      <c r="AS2250" s="113"/>
      <c r="AT2250" s="113"/>
      <c r="AU2250" s="113"/>
      <c r="AV2250" s="113"/>
    </row>
    <row r="2251" spans="4:48">
      <c r="D2251" s="113"/>
      <c r="E2251" s="113"/>
      <c r="F2251" s="113"/>
      <c r="G2251" s="113"/>
      <c r="H2251" s="113"/>
      <c r="I2251" s="113"/>
      <c r="J2251" s="113"/>
      <c r="K2251" s="113"/>
      <c r="L2251" s="113"/>
      <c r="M2251" s="113"/>
      <c r="Q2251" s="113"/>
      <c r="R2251" s="113"/>
      <c r="S2251" s="113"/>
      <c r="T2251" s="113"/>
      <c r="U2251" s="113"/>
      <c r="V2251" s="113"/>
      <c r="W2251" s="113"/>
      <c r="X2251" s="113"/>
      <c r="Y2251" s="113"/>
      <c r="Z2251" s="113"/>
      <c r="AD2251" s="113"/>
      <c r="AE2251" s="113"/>
      <c r="AF2251" s="113"/>
      <c r="AG2251" s="113"/>
      <c r="AH2251" s="113"/>
      <c r="AI2251" s="113"/>
      <c r="AJ2251" s="113"/>
      <c r="AK2251" s="113"/>
      <c r="AL2251" s="113"/>
      <c r="AM2251" s="113"/>
      <c r="AQ2251" s="113"/>
      <c r="AS2251" s="113"/>
      <c r="AT2251" s="113"/>
      <c r="AU2251" s="113"/>
      <c r="AV2251" s="113"/>
    </row>
    <row r="2252" spans="4:48">
      <c r="D2252" s="113"/>
      <c r="E2252" s="113"/>
      <c r="F2252" s="113"/>
      <c r="G2252" s="113"/>
      <c r="H2252" s="113"/>
      <c r="I2252" s="113"/>
      <c r="J2252" s="113"/>
      <c r="K2252" s="113"/>
      <c r="L2252" s="113"/>
      <c r="M2252" s="113"/>
      <c r="Q2252" s="113"/>
      <c r="R2252" s="113"/>
      <c r="S2252" s="113"/>
      <c r="T2252" s="113"/>
      <c r="U2252" s="113"/>
      <c r="V2252" s="113"/>
      <c r="W2252" s="113"/>
      <c r="X2252" s="113"/>
      <c r="Y2252" s="113"/>
      <c r="Z2252" s="113"/>
      <c r="AD2252" s="113"/>
      <c r="AE2252" s="113"/>
      <c r="AF2252" s="113"/>
      <c r="AG2252" s="113"/>
      <c r="AH2252" s="113"/>
      <c r="AI2252" s="113"/>
      <c r="AJ2252" s="113"/>
      <c r="AK2252" s="113"/>
      <c r="AL2252" s="113"/>
      <c r="AM2252" s="113"/>
      <c r="AQ2252" s="113"/>
      <c r="AS2252" s="113"/>
      <c r="AT2252" s="113"/>
      <c r="AU2252" s="113"/>
      <c r="AV2252" s="113"/>
    </row>
    <row r="2253" spans="4:48">
      <c r="D2253" s="113"/>
      <c r="E2253" s="113"/>
      <c r="F2253" s="113"/>
      <c r="G2253" s="113"/>
      <c r="H2253" s="113"/>
      <c r="I2253" s="113"/>
      <c r="J2253" s="113"/>
      <c r="K2253" s="113"/>
      <c r="L2253" s="113"/>
      <c r="M2253" s="113"/>
      <c r="Q2253" s="113"/>
      <c r="R2253" s="113"/>
      <c r="S2253" s="113"/>
      <c r="T2253" s="113"/>
      <c r="U2253" s="113"/>
      <c r="V2253" s="113"/>
      <c r="W2253" s="113"/>
      <c r="X2253" s="113"/>
      <c r="Y2253" s="113"/>
      <c r="Z2253" s="113"/>
      <c r="AD2253" s="113"/>
      <c r="AE2253" s="113"/>
      <c r="AF2253" s="113"/>
      <c r="AG2253" s="113"/>
      <c r="AH2253" s="113"/>
      <c r="AI2253" s="113"/>
      <c r="AJ2253" s="113"/>
      <c r="AK2253" s="113"/>
      <c r="AL2253" s="113"/>
      <c r="AM2253" s="113"/>
      <c r="AQ2253" s="113"/>
      <c r="AS2253" s="113"/>
      <c r="AT2253" s="113"/>
      <c r="AU2253" s="113"/>
      <c r="AV2253" s="113"/>
    </row>
    <row r="2254" spans="4:48">
      <c r="D2254" s="113"/>
      <c r="E2254" s="113"/>
      <c r="F2254" s="113"/>
      <c r="G2254" s="113"/>
      <c r="H2254" s="113"/>
      <c r="I2254" s="113"/>
      <c r="J2254" s="113"/>
      <c r="K2254" s="113"/>
      <c r="L2254" s="113"/>
      <c r="M2254" s="113"/>
      <c r="Q2254" s="113"/>
      <c r="R2254" s="113"/>
      <c r="S2254" s="113"/>
      <c r="T2254" s="113"/>
      <c r="U2254" s="113"/>
      <c r="V2254" s="113"/>
      <c r="W2254" s="113"/>
      <c r="X2254" s="113"/>
      <c r="Y2254" s="113"/>
      <c r="Z2254" s="113"/>
      <c r="AD2254" s="113"/>
      <c r="AE2254" s="113"/>
      <c r="AF2254" s="113"/>
      <c r="AG2254" s="113"/>
      <c r="AH2254" s="113"/>
      <c r="AI2254" s="113"/>
      <c r="AJ2254" s="113"/>
      <c r="AK2254" s="113"/>
      <c r="AL2254" s="113"/>
      <c r="AM2254" s="113"/>
      <c r="AQ2254" s="113"/>
      <c r="AS2254" s="113"/>
      <c r="AT2254" s="113"/>
      <c r="AU2254" s="113"/>
      <c r="AV2254" s="113"/>
    </row>
    <row r="2255" spans="4:48">
      <c r="D2255" s="113"/>
      <c r="E2255" s="113"/>
      <c r="F2255" s="113"/>
      <c r="G2255" s="113"/>
      <c r="H2255" s="113"/>
      <c r="I2255" s="113"/>
      <c r="J2255" s="113"/>
      <c r="K2255" s="113"/>
      <c r="L2255" s="113"/>
      <c r="M2255" s="113"/>
      <c r="Q2255" s="113"/>
      <c r="R2255" s="113"/>
      <c r="S2255" s="113"/>
      <c r="T2255" s="113"/>
      <c r="U2255" s="113"/>
      <c r="V2255" s="113"/>
      <c r="W2255" s="113"/>
      <c r="X2255" s="113"/>
      <c r="Y2255" s="113"/>
      <c r="Z2255" s="113"/>
      <c r="AD2255" s="113"/>
      <c r="AE2255" s="113"/>
      <c r="AF2255" s="113"/>
      <c r="AG2255" s="113"/>
      <c r="AH2255" s="113"/>
      <c r="AI2255" s="113"/>
      <c r="AJ2255" s="113"/>
      <c r="AK2255" s="113"/>
      <c r="AL2255" s="113"/>
      <c r="AM2255" s="113"/>
      <c r="AQ2255" s="113"/>
      <c r="AS2255" s="113"/>
      <c r="AT2255" s="113"/>
      <c r="AU2255" s="113"/>
      <c r="AV2255" s="113"/>
    </row>
    <row r="2256" spans="4:48">
      <c r="D2256" s="113"/>
      <c r="E2256" s="113"/>
      <c r="F2256" s="113"/>
      <c r="G2256" s="113"/>
      <c r="H2256" s="113"/>
      <c r="I2256" s="113"/>
      <c r="J2256" s="113"/>
      <c r="K2256" s="113"/>
      <c r="L2256" s="113"/>
      <c r="M2256" s="113"/>
      <c r="Q2256" s="113"/>
      <c r="R2256" s="113"/>
      <c r="S2256" s="113"/>
      <c r="T2256" s="113"/>
      <c r="U2256" s="113"/>
      <c r="V2256" s="113"/>
      <c r="W2256" s="113"/>
      <c r="X2256" s="113"/>
      <c r="Y2256" s="113"/>
      <c r="Z2256" s="113"/>
      <c r="AD2256" s="113"/>
      <c r="AE2256" s="113"/>
      <c r="AF2256" s="113"/>
      <c r="AG2256" s="113"/>
      <c r="AH2256" s="113"/>
      <c r="AI2256" s="113"/>
      <c r="AJ2256" s="113"/>
      <c r="AK2256" s="113"/>
      <c r="AL2256" s="113"/>
      <c r="AM2256" s="113"/>
      <c r="AQ2256" s="113"/>
      <c r="AS2256" s="113"/>
      <c r="AT2256" s="113"/>
      <c r="AU2256" s="113"/>
      <c r="AV2256" s="113"/>
    </row>
    <row r="2257" spans="4:48">
      <c r="D2257" s="113"/>
      <c r="E2257" s="113"/>
      <c r="F2257" s="113"/>
      <c r="G2257" s="113"/>
      <c r="H2257" s="113"/>
      <c r="I2257" s="113"/>
      <c r="J2257" s="113"/>
      <c r="K2257" s="113"/>
      <c r="L2257" s="113"/>
      <c r="M2257" s="113"/>
      <c r="Q2257" s="113"/>
      <c r="R2257" s="113"/>
      <c r="S2257" s="113"/>
      <c r="T2257" s="113"/>
      <c r="U2257" s="113"/>
      <c r="V2257" s="113"/>
      <c r="W2257" s="113"/>
      <c r="X2257" s="113"/>
      <c r="Y2257" s="113"/>
      <c r="Z2257" s="113"/>
      <c r="AD2257" s="113"/>
      <c r="AE2257" s="113"/>
      <c r="AF2257" s="113"/>
      <c r="AG2257" s="113"/>
      <c r="AH2257" s="113"/>
      <c r="AI2257" s="113"/>
      <c r="AJ2257" s="113"/>
      <c r="AK2257" s="113"/>
      <c r="AL2257" s="113"/>
      <c r="AM2257" s="113"/>
      <c r="AQ2257" s="113"/>
      <c r="AS2257" s="113"/>
      <c r="AT2257" s="113"/>
      <c r="AU2257" s="113"/>
      <c r="AV2257" s="113"/>
    </row>
    <row r="2258" spans="4:48">
      <c r="D2258" s="113"/>
      <c r="E2258" s="113"/>
      <c r="F2258" s="113"/>
      <c r="G2258" s="113"/>
      <c r="H2258" s="113"/>
      <c r="I2258" s="113"/>
      <c r="J2258" s="113"/>
      <c r="K2258" s="113"/>
      <c r="L2258" s="113"/>
      <c r="M2258" s="113"/>
      <c r="Q2258" s="113"/>
      <c r="R2258" s="113"/>
      <c r="S2258" s="113"/>
      <c r="T2258" s="113"/>
      <c r="U2258" s="113"/>
      <c r="V2258" s="113"/>
      <c r="W2258" s="113"/>
      <c r="X2258" s="113"/>
      <c r="Y2258" s="113"/>
      <c r="Z2258" s="113"/>
      <c r="AD2258" s="113"/>
      <c r="AE2258" s="113"/>
      <c r="AF2258" s="113"/>
      <c r="AG2258" s="113"/>
      <c r="AH2258" s="113"/>
      <c r="AI2258" s="113"/>
      <c r="AJ2258" s="113"/>
      <c r="AK2258" s="113"/>
      <c r="AL2258" s="113"/>
      <c r="AM2258" s="113"/>
      <c r="AQ2258" s="113"/>
      <c r="AS2258" s="113"/>
      <c r="AT2258" s="113"/>
      <c r="AU2258" s="113"/>
      <c r="AV2258" s="113"/>
    </row>
    <row r="2259" spans="4:48">
      <c r="D2259" s="113"/>
      <c r="E2259" s="113"/>
      <c r="F2259" s="113"/>
      <c r="G2259" s="113"/>
      <c r="H2259" s="113"/>
      <c r="I2259" s="113"/>
      <c r="J2259" s="113"/>
      <c r="K2259" s="113"/>
      <c r="L2259" s="113"/>
      <c r="M2259" s="113"/>
      <c r="Q2259" s="113"/>
      <c r="R2259" s="113"/>
      <c r="S2259" s="113"/>
      <c r="T2259" s="113"/>
      <c r="U2259" s="113"/>
      <c r="V2259" s="113"/>
      <c r="W2259" s="113"/>
      <c r="X2259" s="113"/>
      <c r="Y2259" s="113"/>
      <c r="Z2259" s="113"/>
      <c r="AD2259" s="113"/>
      <c r="AE2259" s="113"/>
      <c r="AF2259" s="113"/>
      <c r="AG2259" s="113"/>
      <c r="AH2259" s="113"/>
      <c r="AI2259" s="113"/>
      <c r="AJ2259" s="113"/>
      <c r="AK2259" s="113"/>
      <c r="AL2259" s="113"/>
      <c r="AM2259" s="113"/>
      <c r="AQ2259" s="113"/>
      <c r="AS2259" s="113"/>
      <c r="AT2259" s="113"/>
      <c r="AU2259" s="113"/>
      <c r="AV2259" s="113"/>
    </row>
    <row r="2260" spans="4:48">
      <c r="D2260" s="113"/>
      <c r="E2260" s="113"/>
      <c r="F2260" s="113"/>
      <c r="G2260" s="113"/>
      <c r="H2260" s="113"/>
      <c r="I2260" s="113"/>
      <c r="J2260" s="113"/>
      <c r="K2260" s="113"/>
      <c r="L2260" s="113"/>
      <c r="M2260" s="113"/>
      <c r="Q2260" s="113"/>
      <c r="R2260" s="113"/>
      <c r="S2260" s="113"/>
      <c r="T2260" s="113"/>
      <c r="U2260" s="113"/>
      <c r="V2260" s="113"/>
      <c r="W2260" s="113"/>
      <c r="X2260" s="113"/>
      <c r="Y2260" s="113"/>
      <c r="Z2260" s="113"/>
      <c r="AD2260" s="113"/>
      <c r="AE2260" s="113"/>
      <c r="AF2260" s="113"/>
      <c r="AG2260" s="113"/>
      <c r="AH2260" s="113"/>
      <c r="AI2260" s="113"/>
      <c r="AJ2260" s="113"/>
      <c r="AK2260" s="113"/>
      <c r="AL2260" s="113"/>
      <c r="AM2260" s="113"/>
      <c r="AQ2260" s="113"/>
      <c r="AS2260" s="113"/>
      <c r="AT2260" s="113"/>
      <c r="AU2260" s="113"/>
      <c r="AV2260" s="113"/>
    </row>
    <row r="2261" spans="4:48">
      <c r="D2261" s="113"/>
      <c r="E2261" s="113"/>
      <c r="F2261" s="113"/>
      <c r="G2261" s="113"/>
      <c r="H2261" s="113"/>
      <c r="I2261" s="113"/>
      <c r="J2261" s="113"/>
      <c r="K2261" s="113"/>
      <c r="L2261" s="113"/>
      <c r="M2261" s="113"/>
      <c r="Q2261" s="113"/>
      <c r="R2261" s="113"/>
      <c r="S2261" s="113"/>
      <c r="T2261" s="113"/>
      <c r="U2261" s="113"/>
      <c r="V2261" s="113"/>
      <c r="W2261" s="113"/>
      <c r="X2261" s="113"/>
      <c r="Y2261" s="113"/>
      <c r="Z2261" s="113"/>
      <c r="AD2261" s="113"/>
      <c r="AE2261" s="113"/>
      <c r="AF2261" s="113"/>
      <c r="AG2261" s="113"/>
      <c r="AH2261" s="113"/>
      <c r="AI2261" s="113"/>
      <c r="AJ2261" s="113"/>
      <c r="AK2261" s="113"/>
      <c r="AL2261" s="113"/>
      <c r="AM2261" s="113"/>
      <c r="AQ2261" s="113"/>
      <c r="AS2261" s="113"/>
      <c r="AT2261" s="113"/>
      <c r="AU2261" s="113"/>
      <c r="AV2261" s="113"/>
    </row>
    <row r="2262" spans="4:48">
      <c r="D2262" s="113"/>
      <c r="E2262" s="113"/>
      <c r="F2262" s="113"/>
      <c r="G2262" s="113"/>
      <c r="H2262" s="113"/>
      <c r="I2262" s="113"/>
      <c r="J2262" s="113"/>
      <c r="K2262" s="113"/>
      <c r="L2262" s="113"/>
      <c r="M2262" s="113"/>
      <c r="Q2262" s="113"/>
      <c r="R2262" s="113"/>
      <c r="S2262" s="113"/>
      <c r="T2262" s="113"/>
      <c r="U2262" s="113"/>
      <c r="V2262" s="113"/>
      <c r="W2262" s="113"/>
      <c r="X2262" s="113"/>
      <c r="Y2262" s="113"/>
      <c r="Z2262" s="113"/>
      <c r="AD2262" s="113"/>
      <c r="AE2262" s="113"/>
      <c r="AF2262" s="113"/>
      <c r="AG2262" s="113"/>
      <c r="AH2262" s="113"/>
      <c r="AI2262" s="113"/>
      <c r="AJ2262" s="113"/>
      <c r="AK2262" s="113"/>
      <c r="AL2262" s="113"/>
      <c r="AM2262" s="113"/>
      <c r="AQ2262" s="113"/>
      <c r="AS2262" s="113"/>
      <c r="AT2262" s="113"/>
      <c r="AU2262" s="113"/>
      <c r="AV2262" s="113"/>
    </row>
    <row r="2263" spans="4:48">
      <c r="D2263" s="113"/>
      <c r="E2263" s="113"/>
      <c r="F2263" s="113"/>
      <c r="G2263" s="113"/>
      <c r="H2263" s="113"/>
      <c r="I2263" s="113"/>
      <c r="J2263" s="113"/>
      <c r="K2263" s="113"/>
      <c r="L2263" s="113"/>
      <c r="M2263" s="113"/>
      <c r="Q2263" s="113"/>
      <c r="R2263" s="113"/>
      <c r="S2263" s="113"/>
      <c r="T2263" s="113"/>
      <c r="U2263" s="113"/>
      <c r="V2263" s="113"/>
      <c r="W2263" s="113"/>
      <c r="X2263" s="113"/>
      <c r="Y2263" s="113"/>
      <c r="Z2263" s="113"/>
      <c r="AD2263" s="113"/>
      <c r="AE2263" s="113"/>
      <c r="AF2263" s="113"/>
      <c r="AG2263" s="113"/>
      <c r="AH2263" s="113"/>
      <c r="AI2263" s="113"/>
      <c r="AJ2263" s="113"/>
      <c r="AK2263" s="113"/>
      <c r="AL2263" s="113"/>
      <c r="AM2263" s="113"/>
      <c r="AQ2263" s="113"/>
      <c r="AS2263" s="113"/>
      <c r="AT2263" s="113"/>
      <c r="AU2263" s="113"/>
      <c r="AV2263" s="113"/>
    </row>
    <row r="2264" spans="4:48">
      <c r="D2264" s="113"/>
      <c r="E2264" s="113"/>
      <c r="F2264" s="113"/>
      <c r="G2264" s="113"/>
      <c r="H2264" s="113"/>
      <c r="I2264" s="113"/>
      <c r="J2264" s="113"/>
      <c r="K2264" s="113"/>
      <c r="L2264" s="113"/>
      <c r="M2264" s="113"/>
      <c r="Q2264" s="113"/>
      <c r="R2264" s="113"/>
      <c r="S2264" s="113"/>
      <c r="T2264" s="113"/>
      <c r="U2264" s="113"/>
      <c r="V2264" s="113"/>
      <c r="W2264" s="113"/>
      <c r="X2264" s="113"/>
      <c r="Y2264" s="113"/>
      <c r="Z2264" s="113"/>
      <c r="AD2264" s="113"/>
      <c r="AE2264" s="113"/>
      <c r="AF2264" s="113"/>
      <c r="AG2264" s="113"/>
      <c r="AH2264" s="113"/>
      <c r="AI2264" s="113"/>
      <c r="AJ2264" s="113"/>
      <c r="AK2264" s="113"/>
      <c r="AL2264" s="113"/>
      <c r="AM2264" s="113"/>
      <c r="AQ2264" s="113"/>
      <c r="AS2264" s="113"/>
      <c r="AT2264" s="113"/>
      <c r="AU2264" s="113"/>
      <c r="AV2264" s="113"/>
    </row>
    <row r="2265" spans="4:48">
      <c r="D2265" s="113"/>
      <c r="E2265" s="113"/>
      <c r="F2265" s="113"/>
      <c r="G2265" s="113"/>
      <c r="H2265" s="113"/>
      <c r="I2265" s="113"/>
      <c r="J2265" s="113"/>
      <c r="K2265" s="113"/>
      <c r="L2265" s="113"/>
      <c r="M2265" s="113"/>
      <c r="Q2265" s="113"/>
      <c r="R2265" s="113"/>
      <c r="S2265" s="113"/>
      <c r="T2265" s="113"/>
      <c r="U2265" s="113"/>
      <c r="V2265" s="113"/>
      <c r="W2265" s="113"/>
      <c r="X2265" s="113"/>
      <c r="Y2265" s="113"/>
      <c r="Z2265" s="113"/>
      <c r="AD2265" s="113"/>
      <c r="AE2265" s="113"/>
      <c r="AF2265" s="113"/>
      <c r="AG2265" s="113"/>
      <c r="AH2265" s="113"/>
      <c r="AI2265" s="113"/>
      <c r="AJ2265" s="113"/>
      <c r="AK2265" s="113"/>
      <c r="AL2265" s="113"/>
      <c r="AM2265" s="113"/>
      <c r="AQ2265" s="113"/>
      <c r="AS2265" s="113"/>
      <c r="AT2265" s="113"/>
      <c r="AU2265" s="113"/>
      <c r="AV2265" s="113"/>
    </row>
    <row r="2266" spans="4:48">
      <c r="D2266" s="113"/>
      <c r="E2266" s="113"/>
      <c r="F2266" s="113"/>
      <c r="G2266" s="113"/>
      <c r="H2266" s="113"/>
      <c r="I2266" s="113"/>
      <c r="J2266" s="113"/>
      <c r="K2266" s="113"/>
      <c r="L2266" s="113"/>
      <c r="M2266" s="113"/>
      <c r="Q2266" s="113"/>
      <c r="R2266" s="113"/>
      <c r="S2266" s="113"/>
      <c r="T2266" s="113"/>
      <c r="U2266" s="113"/>
      <c r="V2266" s="113"/>
      <c r="W2266" s="113"/>
      <c r="X2266" s="113"/>
      <c r="Y2266" s="113"/>
      <c r="Z2266" s="113"/>
      <c r="AD2266" s="113"/>
      <c r="AE2266" s="113"/>
      <c r="AF2266" s="113"/>
      <c r="AG2266" s="113"/>
      <c r="AH2266" s="113"/>
      <c r="AI2266" s="113"/>
      <c r="AJ2266" s="113"/>
      <c r="AK2266" s="113"/>
      <c r="AL2266" s="113"/>
      <c r="AM2266" s="113"/>
      <c r="AQ2266" s="113"/>
      <c r="AS2266" s="113"/>
      <c r="AT2266" s="113"/>
      <c r="AU2266" s="113"/>
      <c r="AV2266" s="113"/>
    </row>
    <row r="2267" spans="4:48">
      <c r="D2267" s="113"/>
      <c r="E2267" s="113"/>
      <c r="F2267" s="113"/>
      <c r="G2267" s="113"/>
      <c r="H2267" s="113"/>
      <c r="I2267" s="113"/>
      <c r="J2267" s="113"/>
      <c r="K2267" s="113"/>
      <c r="L2267" s="113"/>
      <c r="M2267" s="113"/>
      <c r="Q2267" s="113"/>
      <c r="R2267" s="113"/>
      <c r="S2267" s="113"/>
      <c r="T2267" s="113"/>
      <c r="U2267" s="113"/>
      <c r="V2267" s="113"/>
      <c r="W2267" s="113"/>
      <c r="X2267" s="113"/>
      <c r="Y2267" s="113"/>
      <c r="Z2267" s="113"/>
      <c r="AD2267" s="113"/>
      <c r="AE2267" s="113"/>
      <c r="AF2267" s="113"/>
      <c r="AG2267" s="113"/>
      <c r="AH2267" s="113"/>
      <c r="AI2267" s="113"/>
      <c r="AJ2267" s="113"/>
      <c r="AK2267" s="113"/>
      <c r="AL2267" s="113"/>
      <c r="AM2267" s="113"/>
      <c r="AQ2267" s="113"/>
      <c r="AS2267" s="113"/>
      <c r="AT2267" s="113"/>
      <c r="AU2267" s="113"/>
      <c r="AV2267" s="113"/>
    </row>
    <row r="2268" spans="4:48">
      <c r="D2268" s="113"/>
      <c r="E2268" s="113"/>
      <c r="F2268" s="113"/>
      <c r="G2268" s="113"/>
      <c r="H2268" s="113"/>
      <c r="I2268" s="113"/>
      <c r="J2268" s="113"/>
      <c r="K2268" s="113"/>
      <c r="L2268" s="113"/>
      <c r="M2268" s="113"/>
      <c r="Q2268" s="113"/>
      <c r="R2268" s="113"/>
      <c r="S2268" s="113"/>
      <c r="T2268" s="113"/>
      <c r="U2268" s="113"/>
      <c r="V2268" s="113"/>
      <c r="W2268" s="113"/>
      <c r="X2268" s="113"/>
      <c r="Y2268" s="113"/>
      <c r="Z2268" s="113"/>
      <c r="AD2268" s="113"/>
      <c r="AE2268" s="113"/>
      <c r="AF2268" s="113"/>
      <c r="AG2268" s="113"/>
      <c r="AH2268" s="113"/>
      <c r="AI2268" s="113"/>
      <c r="AJ2268" s="113"/>
      <c r="AK2268" s="113"/>
      <c r="AL2268" s="113"/>
      <c r="AM2268" s="113"/>
      <c r="AQ2268" s="113"/>
      <c r="AS2268" s="113"/>
      <c r="AT2268" s="113"/>
      <c r="AU2268" s="113"/>
      <c r="AV2268" s="113"/>
    </row>
    <row r="2269" spans="4:48">
      <c r="D2269" s="113"/>
      <c r="E2269" s="113"/>
      <c r="F2269" s="113"/>
      <c r="G2269" s="113"/>
      <c r="H2269" s="113"/>
      <c r="I2269" s="113"/>
      <c r="J2269" s="113"/>
      <c r="K2269" s="113"/>
      <c r="L2269" s="113"/>
      <c r="M2269" s="113"/>
      <c r="Q2269" s="113"/>
      <c r="R2269" s="113"/>
      <c r="S2269" s="113"/>
      <c r="T2269" s="113"/>
      <c r="U2269" s="113"/>
      <c r="V2269" s="113"/>
      <c r="W2269" s="113"/>
      <c r="X2269" s="113"/>
      <c r="Y2269" s="113"/>
      <c r="Z2269" s="113"/>
      <c r="AD2269" s="113"/>
      <c r="AE2269" s="113"/>
      <c r="AF2269" s="113"/>
      <c r="AG2269" s="113"/>
      <c r="AH2269" s="113"/>
      <c r="AI2269" s="113"/>
      <c r="AJ2269" s="113"/>
      <c r="AK2269" s="113"/>
      <c r="AL2269" s="113"/>
      <c r="AM2269" s="113"/>
      <c r="AQ2269" s="113"/>
      <c r="AS2269" s="113"/>
      <c r="AT2269" s="113"/>
      <c r="AU2269" s="113"/>
      <c r="AV2269" s="113"/>
    </row>
    <row r="2270" spans="4:48">
      <c r="D2270" s="113"/>
      <c r="E2270" s="113"/>
      <c r="F2270" s="113"/>
      <c r="G2270" s="113"/>
      <c r="H2270" s="113"/>
      <c r="I2270" s="113"/>
      <c r="J2270" s="113"/>
      <c r="K2270" s="113"/>
      <c r="L2270" s="113"/>
      <c r="M2270" s="113"/>
      <c r="Q2270" s="113"/>
      <c r="R2270" s="113"/>
      <c r="S2270" s="113"/>
      <c r="T2270" s="113"/>
      <c r="U2270" s="113"/>
      <c r="V2270" s="113"/>
      <c r="W2270" s="113"/>
      <c r="X2270" s="113"/>
      <c r="Y2270" s="113"/>
      <c r="Z2270" s="113"/>
      <c r="AD2270" s="113"/>
      <c r="AE2270" s="113"/>
      <c r="AF2270" s="113"/>
      <c r="AG2270" s="113"/>
      <c r="AH2270" s="113"/>
      <c r="AI2270" s="113"/>
      <c r="AJ2270" s="113"/>
      <c r="AK2270" s="113"/>
      <c r="AL2270" s="113"/>
      <c r="AM2270" s="113"/>
      <c r="AQ2270" s="113"/>
      <c r="AS2270" s="113"/>
      <c r="AT2270" s="113"/>
      <c r="AU2270" s="113"/>
      <c r="AV2270" s="113"/>
    </row>
    <row r="2271" spans="4:48">
      <c r="D2271" s="113"/>
      <c r="E2271" s="113"/>
      <c r="F2271" s="113"/>
      <c r="G2271" s="113"/>
      <c r="H2271" s="113"/>
      <c r="I2271" s="113"/>
      <c r="J2271" s="113"/>
      <c r="K2271" s="113"/>
      <c r="L2271" s="113"/>
      <c r="M2271" s="113"/>
      <c r="Q2271" s="113"/>
      <c r="R2271" s="113"/>
      <c r="S2271" s="113"/>
      <c r="T2271" s="113"/>
      <c r="U2271" s="113"/>
      <c r="V2271" s="113"/>
      <c r="W2271" s="113"/>
      <c r="X2271" s="113"/>
      <c r="Y2271" s="113"/>
      <c r="Z2271" s="113"/>
      <c r="AD2271" s="113"/>
      <c r="AE2271" s="113"/>
      <c r="AF2271" s="113"/>
      <c r="AG2271" s="113"/>
      <c r="AH2271" s="113"/>
      <c r="AI2271" s="113"/>
      <c r="AJ2271" s="113"/>
      <c r="AK2271" s="113"/>
      <c r="AL2271" s="113"/>
      <c r="AM2271" s="113"/>
      <c r="AQ2271" s="113"/>
      <c r="AS2271" s="113"/>
      <c r="AT2271" s="113"/>
      <c r="AU2271" s="113"/>
      <c r="AV2271" s="113"/>
    </row>
    <row r="2272" spans="4:48">
      <c r="D2272" s="113"/>
      <c r="E2272" s="113"/>
      <c r="F2272" s="113"/>
      <c r="G2272" s="113"/>
      <c r="H2272" s="113"/>
      <c r="I2272" s="113"/>
      <c r="J2272" s="113"/>
      <c r="K2272" s="113"/>
      <c r="L2272" s="113"/>
      <c r="M2272" s="113"/>
      <c r="Q2272" s="113"/>
      <c r="R2272" s="113"/>
      <c r="S2272" s="113"/>
      <c r="T2272" s="113"/>
      <c r="U2272" s="113"/>
      <c r="V2272" s="113"/>
      <c r="W2272" s="113"/>
      <c r="X2272" s="113"/>
      <c r="Y2272" s="113"/>
      <c r="Z2272" s="113"/>
      <c r="AD2272" s="113"/>
      <c r="AE2272" s="113"/>
      <c r="AF2272" s="113"/>
      <c r="AG2272" s="113"/>
      <c r="AH2272" s="113"/>
      <c r="AI2272" s="113"/>
      <c r="AJ2272" s="113"/>
      <c r="AK2272" s="113"/>
      <c r="AL2272" s="113"/>
      <c r="AM2272" s="113"/>
      <c r="AQ2272" s="113"/>
      <c r="AS2272" s="113"/>
      <c r="AT2272" s="113"/>
      <c r="AU2272" s="113"/>
      <c r="AV2272" s="113"/>
    </row>
    <row r="2273" spans="4:48">
      <c r="D2273" s="113"/>
      <c r="E2273" s="113"/>
      <c r="F2273" s="113"/>
      <c r="G2273" s="113"/>
      <c r="H2273" s="113"/>
      <c r="I2273" s="113"/>
      <c r="J2273" s="113"/>
      <c r="K2273" s="113"/>
      <c r="L2273" s="113"/>
      <c r="M2273" s="113"/>
      <c r="Q2273" s="113"/>
      <c r="R2273" s="113"/>
      <c r="S2273" s="113"/>
      <c r="T2273" s="113"/>
      <c r="U2273" s="113"/>
      <c r="V2273" s="113"/>
      <c r="W2273" s="113"/>
      <c r="X2273" s="113"/>
      <c r="Y2273" s="113"/>
      <c r="Z2273" s="113"/>
      <c r="AD2273" s="113"/>
      <c r="AE2273" s="113"/>
      <c r="AF2273" s="113"/>
      <c r="AG2273" s="113"/>
      <c r="AH2273" s="113"/>
      <c r="AI2273" s="113"/>
      <c r="AJ2273" s="113"/>
      <c r="AK2273" s="113"/>
      <c r="AL2273" s="113"/>
      <c r="AM2273" s="113"/>
      <c r="AQ2273" s="113"/>
      <c r="AS2273" s="113"/>
      <c r="AT2273" s="113"/>
      <c r="AU2273" s="113"/>
      <c r="AV2273" s="113"/>
    </row>
    <row r="2274" spans="4:48">
      <c r="D2274" s="113"/>
      <c r="E2274" s="113"/>
      <c r="F2274" s="113"/>
      <c r="G2274" s="113"/>
      <c r="H2274" s="113"/>
      <c r="I2274" s="113"/>
      <c r="J2274" s="113"/>
      <c r="K2274" s="113"/>
      <c r="L2274" s="113"/>
      <c r="M2274" s="113"/>
      <c r="Q2274" s="113"/>
      <c r="R2274" s="113"/>
      <c r="S2274" s="113"/>
      <c r="T2274" s="113"/>
      <c r="U2274" s="113"/>
      <c r="V2274" s="113"/>
      <c r="W2274" s="113"/>
      <c r="X2274" s="113"/>
      <c r="Y2274" s="113"/>
      <c r="Z2274" s="113"/>
      <c r="AD2274" s="113"/>
      <c r="AE2274" s="113"/>
      <c r="AF2274" s="113"/>
      <c r="AG2274" s="113"/>
      <c r="AH2274" s="113"/>
      <c r="AI2274" s="113"/>
      <c r="AJ2274" s="113"/>
      <c r="AK2274" s="113"/>
      <c r="AL2274" s="113"/>
      <c r="AM2274" s="113"/>
      <c r="AQ2274" s="113"/>
      <c r="AS2274" s="113"/>
      <c r="AT2274" s="113"/>
      <c r="AU2274" s="113"/>
      <c r="AV2274" s="113"/>
    </row>
    <row r="2275" spans="4:48">
      <c r="D2275" s="113"/>
      <c r="E2275" s="113"/>
      <c r="F2275" s="113"/>
      <c r="G2275" s="113"/>
      <c r="H2275" s="113"/>
      <c r="I2275" s="113"/>
      <c r="J2275" s="113"/>
      <c r="K2275" s="113"/>
      <c r="L2275" s="113"/>
      <c r="M2275" s="113"/>
      <c r="Q2275" s="113"/>
      <c r="R2275" s="113"/>
      <c r="S2275" s="113"/>
      <c r="T2275" s="113"/>
      <c r="U2275" s="113"/>
      <c r="V2275" s="113"/>
      <c r="W2275" s="113"/>
      <c r="X2275" s="113"/>
      <c r="Y2275" s="113"/>
      <c r="Z2275" s="113"/>
      <c r="AD2275" s="113"/>
      <c r="AE2275" s="113"/>
      <c r="AF2275" s="113"/>
      <c r="AG2275" s="113"/>
      <c r="AH2275" s="113"/>
      <c r="AI2275" s="113"/>
      <c r="AJ2275" s="113"/>
      <c r="AK2275" s="113"/>
      <c r="AL2275" s="113"/>
      <c r="AM2275" s="113"/>
      <c r="AQ2275" s="113"/>
      <c r="AS2275" s="113"/>
      <c r="AT2275" s="113"/>
      <c r="AU2275" s="113"/>
      <c r="AV2275" s="113"/>
    </row>
    <row r="2276" spans="4:48">
      <c r="D2276" s="113"/>
      <c r="E2276" s="113"/>
      <c r="F2276" s="113"/>
      <c r="G2276" s="113"/>
      <c r="H2276" s="113"/>
      <c r="I2276" s="113"/>
      <c r="J2276" s="113"/>
      <c r="K2276" s="113"/>
      <c r="L2276" s="113"/>
      <c r="M2276" s="113"/>
      <c r="Q2276" s="113"/>
      <c r="R2276" s="113"/>
      <c r="S2276" s="113"/>
      <c r="T2276" s="113"/>
      <c r="U2276" s="113"/>
      <c r="V2276" s="113"/>
      <c r="W2276" s="113"/>
      <c r="X2276" s="113"/>
      <c r="Y2276" s="113"/>
      <c r="Z2276" s="113"/>
      <c r="AD2276" s="113"/>
      <c r="AE2276" s="113"/>
      <c r="AF2276" s="113"/>
      <c r="AG2276" s="113"/>
      <c r="AH2276" s="113"/>
      <c r="AI2276" s="113"/>
      <c r="AJ2276" s="113"/>
      <c r="AK2276" s="113"/>
      <c r="AL2276" s="113"/>
      <c r="AM2276" s="113"/>
      <c r="AQ2276" s="113"/>
      <c r="AS2276" s="113"/>
      <c r="AT2276" s="113"/>
      <c r="AU2276" s="113"/>
      <c r="AV2276" s="113"/>
    </row>
    <row r="2277" spans="4:48">
      <c r="D2277" s="113"/>
      <c r="E2277" s="113"/>
      <c r="F2277" s="113"/>
      <c r="G2277" s="113"/>
      <c r="H2277" s="113"/>
      <c r="I2277" s="113"/>
      <c r="J2277" s="113"/>
      <c r="K2277" s="113"/>
      <c r="L2277" s="113"/>
      <c r="M2277" s="113"/>
      <c r="Q2277" s="113"/>
      <c r="R2277" s="113"/>
      <c r="S2277" s="113"/>
      <c r="T2277" s="113"/>
      <c r="U2277" s="113"/>
      <c r="V2277" s="113"/>
      <c r="W2277" s="113"/>
      <c r="X2277" s="113"/>
      <c r="Y2277" s="113"/>
      <c r="Z2277" s="113"/>
      <c r="AD2277" s="113"/>
      <c r="AE2277" s="113"/>
      <c r="AF2277" s="113"/>
      <c r="AG2277" s="113"/>
      <c r="AH2277" s="113"/>
      <c r="AI2277" s="113"/>
      <c r="AJ2277" s="113"/>
      <c r="AK2277" s="113"/>
      <c r="AL2277" s="113"/>
      <c r="AM2277" s="113"/>
      <c r="AQ2277" s="113"/>
      <c r="AS2277" s="113"/>
      <c r="AT2277" s="113"/>
      <c r="AU2277" s="113"/>
      <c r="AV2277" s="113"/>
    </row>
    <row r="2278" spans="4:48">
      <c r="D2278" s="113"/>
      <c r="E2278" s="113"/>
      <c r="F2278" s="113"/>
      <c r="G2278" s="113"/>
      <c r="H2278" s="113"/>
      <c r="I2278" s="113"/>
      <c r="J2278" s="113"/>
      <c r="K2278" s="113"/>
      <c r="L2278" s="113"/>
      <c r="M2278" s="113"/>
      <c r="Q2278" s="113"/>
      <c r="R2278" s="113"/>
      <c r="S2278" s="113"/>
      <c r="T2278" s="113"/>
      <c r="U2278" s="113"/>
      <c r="V2278" s="113"/>
      <c r="W2278" s="113"/>
      <c r="X2278" s="113"/>
      <c r="Y2278" s="113"/>
      <c r="Z2278" s="113"/>
      <c r="AD2278" s="113"/>
      <c r="AE2278" s="113"/>
      <c r="AF2278" s="113"/>
      <c r="AG2278" s="113"/>
      <c r="AH2278" s="113"/>
      <c r="AI2278" s="113"/>
      <c r="AJ2278" s="113"/>
      <c r="AK2278" s="113"/>
      <c r="AL2278" s="113"/>
      <c r="AM2278" s="113"/>
      <c r="AQ2278" s="113"/>
      <c r="AS2278" s="113"/>
      <c r="AT2278" s="113"/>
      <c r="AU2278" s="113"/>
      <c r="AV2278" s="113"/>
    </row>
    <row r="2279" spans="4:48">
      <c r="D2279" s="113"/>
      <c r="E2279" s="113"/>
      <c r="F2279" s="113"/>
      <c r="G2279" s="113"/>
      <c r="H2279" s="113"/>
      <c r="I2279" s="113"/>
      <c r="J2279" s="113"/>
      <c r="K2279" s="113"/>
      <c r="L2279" s="113"/>
      <c r="M2279" s="113"/>
      <c r="Q2279" s="113"/>
      <c r="R2279" s="113"/>
      <c r="S2279" s="113"/>
      <c r="T2279" s="113"/>
      <c r="U2279" s="113"/>
      <c r="V2279" s="113"/>
      <c r="W2279" s="113"/>
      <c r="X2279" s="113"/>
      <c r="Y2279" s="113"/>
      <c r="Z2279" s="113"/>
      <c r="AD2279" s="113"/>
      <c r="AE2279" s="113"/>
      <c r="AF2279" s="113"/>
      <c r="AG2279" s="113"/>
      <c r="AH2279" s="113"/>
      <c r="AI2279" s="113"/>
      <c r="AJ2279" s="113"/>
      <c r="AK2279" s="113"/>
      <c r="AL2279" s="113"/>
      <c r="AM2279" s="113"/>
      <c r="AQ2279" s="113"/>
      <c r="AS2279" s="113"/>
      <c r="AT2279" s="113"/>
      <c r="AU2279" s="113"/>
      <c r="AV2279" s="113"/>
    </row>
    <row r="2280" spans="4:48">
      <c r="D2280" s="113"/>
      <c r="E2280" s="113"/>
      <c r="F2280" s="113"/>
      <c r="G2280" s="113"/>
      <c r="H2280" s="113"/>
      <c r="I2280" s="113"/>
      <c r="J2280" s="113"/>
      <c r="K2280" s="113"/>
      <c r="L2280" s="113"/>
      <c r="M2280" s="113"/>
      <c r="Q2280" s="113"/>
      <c r="R2280" s="113"/>
      <c r="S2280" s="113"/>
      <c r="T2280" s="113"/>
      <c r="U2280" s="113"/>
      <c r="V2280" s="113"/>
      <c r="W2280" s="113"/>
      <c r="X2280" s="113"/>
      <c r="Y2280" s="113"/>
      <c r="Z2280" s="113"/>
      <c r="AD2280" s="113"/>
      <c r="AE2280" s="113"/>
      <c r="AF2280" s="113"/>
      <c r="AG2280" s="113"/>
      <c r="AH2280" s="113"/>
      <c r="AI2280" s="113"/>
      <c r="AJ2280" s="113"/>
      <c r="AK2280" s="113"/>
      <c r="AL2280" s="113"/>
      <c r="AM2280" s="113"/>
      <c r="AQ2280" s="113"/>
      <c r="AS2280" s="113"/>
      <c r="AT2280" s="113"/>
      <c r="AU2280" s="113"/>
      <c r="AV2280" s="113"/>
    </row>
    <row r="2281" spans="4:48">
      <c r="D2281" s="113"/>
      <c r="E2281" s="113"/>
      <c r="F2281" s="113"/>
      <c r="G2281" s="113"/>
      <c r="H2281" s="113"/>
      <c r="I2281" s="113"/>
      <c r="J2281" s="113"/>
      <c r="K2281" s="113"/>
      <c r="L2281" s="113"/>
      <c r="M2281" s="113"/>
      <c r="Q2281" s="113"/>
      <c r="R2281" s="113"/>
      <c r="S2281" s="113"/>
      <c r="T2281" s="113"/>
      <c r="U2281" s="113"/>
      <c r="V2281" s="113"/>
      <c r="W2281" s="113"/>
      <c r="X2281" s="113"/>
      <c r="Y2281" s="113"/>
      <c r="Z2281" s="113"/>
      <c r="AD2281" s="113"/>
      <c r="AE2281" s="113"/>
      <c r="AF2281" s="113"/>
      <c r="AG2281" s="113"/>
      <c r="AH2281" s="113"/>
      <c r="AI2281" s="113"/>
      <c r="AJ2281" s="113"/>
      <c r="AK2281" s="113"/>
      <c r="AL2281" s="113"/>
      <c r="AM2281" s="113"/>
      <c r="AQ2281" s="113"/>
      <c r="AS2281" s="113"/>
      <c r="AT2281" s="113"/>
      <c r="AU2281" s="113"/>
      <c r="AV2281" s="113"/>
    </row>
    <row r="2282" spans="4:48">
      <c r="D2282" s="113"/>
      <c r="E2282" s="113"/>
      <c r="F2282" s="113"/>
      <c r="G2282" s="113"/>
      <c r="H2282" s="113"/>
      <c r="I2282" s="113"/>
      <c r="J2282" s="113"/>
      <c r="K2282" s="113"/>
      <c r="L2282" s="113"/>
      <c r="M2282" s="113"/>
      <c r="Q2282" s="113"/>
      <c r="R2282" s="113"/>
      <c r="S2282" s="113"/>
      <c r="T2282" s="113"/>
      <c r="U2282" s="113"/>
      <c r="V2282" s="113"/>
      <c r="W2282" s="113"/>
      <c r="X2282" s="113"/>
      <c r="Y2282" s="113"/>
      <c r="Z2282" s="113"/>
      <c r="AD2282" s="113"/>
      <c r="AE2282" s="113"/>
      <c r="AF2282" s="113"/>
      <c r="AG2282" s="113"/>
      <c r="AH2282" s="113"/>
      <c r="AI2282" s="113"/>
      <c r="AJ2282" s="113"/>
      <c r="AK2282" s="113"/>
      <c r="AL2282" s="113"/>
      <c r="AM2282" s="113"/>
      <c r="AQ2282" s="113"/>
      <c r="AS2282" s="113"/>
      <c r="AT2282" s="113"/>
      <c r="AU2282" s="113"/>
      <c r="AV2282" s="113"/>
    </row>
    <row r="2283" spans="4:48">
      <c r="D2283" s="113"/>
      <c r="E2283" s="113"/>
      <c r="F2283" s="113"/>
      <c r="G2283" s="113"/>
      <c r="H2283" s="113"/>
      <c r="I2283" s="113"/>
      <c r="J2283" s="113"/>
      <c r="K2283" s="113"/>
      <c r="L2283" s="113"/>
      <c r="M2283" s="113"/>
      <c r="Q2283" s="113"/>
      <c r="R2283" s="113"/>
      <c r="S2283" s="113"/>
      <c r="T2283" s="113"/>
      <c r="U2283" s="113"/>
      <c r="V2283" s="113"/>
      <c r="W2283" s="113"/>
      <c r="X2283" s="113"/>
      <c r="Y2283" s="113"/>
      <c r="Z2283" s="113"/>
      <c r="AD2283" s="113"/>
      <c r="AE2283" s="113"/>
      <c r="AF2283" s="113"/>
      <c r="AG2283" s="113"/>
      <c r="AH2283" s="113"/>
      <c r="AI2283" s="113"/>
      <c r="AJ2283" s="113"/>
      <c r="AK2283" s="113"/>
      <c r="AL2283" s="113"/>
      <c r="AM2283" s="113"/>
      <c r="AQ2283" s="113"/>
      <c r="AS2283" s="113"/>
      <c r="AT2283" s="113"/>
      <c r="AU2283" s="113"/>
      <c r="AV2283" s="113"/>
    </row>
    <row r="2284" spans="4:48">
      <c r="D2284" s="113"/>
      <c r="E2284" s="113"/>
      <c r="F2284" s="113"/>
      <c r="G2284" s="113"/>
      <c r="H2284" s="113"/>
      <c r="I2284" s="113"/>
      <c r="J2284" s="113"/>
      <c r="K2284" s="113"/>
      <c r="L2284" s="113"/>
      <c r="M2284" s="113"/>
      <c r="Q2284" s="113"/>
      <c r="R2284" s="113"/>
      <c r="S2284" s="113"/>
      <c r="T2284" s="113"/>
      <c r="U2284" s="113"/>
      <c r="V2284" s="113"/>
      <c r="W2284" s="113"/>
      <c r="X2284" s="113"/>
      <c r="Y2284" s="113"/>
      <c r="Z2284" s="113"/>
      <c r="AD2284" s="113"/>
      <c r="AE2284" s="113"/>
      <c r="AF2284" s="113"/>
      <c r="AG2284" s="113"/>
      <c r="AH2284" s="113"/>
      <c r="AI2284" s="113"/>
      <c r="AJ2284" s="113"/>
      <c r="AK2284" s="113"/>
      <c r="AL2284" s="113"/>
      <c r="AM2284" s="113"/>
      <c r="AQ2284" s="113"/>
      <c r="AS2284" s="113"/>
      <c r="AT2284" s="113"/>
      <c r="AU2284" s="113"/>
      <c r="AV2284" s="113"/>
    </row>
    <row r="2285" spans="4:48">
      <c r="D2285" s="113"/>
      <c r="E2285" s="113"/>
      <c r="F2285" s="113"/>
      <c r="G2285" s="113"/>
      <c r="H2285" s="113"/>
      <c r="I2285" s="113"/>
      <c r="J2285" s="113"/>
      <c r="K2285" s="113"/>
      <c r="L2285" s="113"/>
      <c r="M2285" s="113"/>
      <c r="Q2285" s="113"/>
      <c r="R2285" s="113"/>
      <c r="S2285" s="113"/>
      <c r="T2285" s="113"/>
      <c r="U2285" s="113"/>
      <c r="V2285" s="113"/>
      <c r="W2285" s="113"/>
      <c r="X2285" s="113"/>
      <c r="Y2285" s="113"/>
      <c r="Z2285" s="113"/>
      <c r="AD2285" s="113"/>
      <c r="AE2285" s="113"/>
      <c r="AF2285" s="113"/>
      <c r="AG2285" s="113"/>
      <c r="AH2285" s="113"/>
      <c r="AI2285" s="113"/>
      <c r="AJ2285" s="113"/>
      <c r="AK2285" s="113"/>
      <c r="AL2285" s="113"/>
      <c r="AM2285" s="113"/>
      <c r="AQ2285" s="113"/>
      <c r="AS2285" s="113"/>
      <c r="AT2285" s="113"/>
      <c r="AU2285" s="113"/>
      <c r="AV2285" s="113"/>
    </row>
    <row r="2286" spans="4:48">
      <c r="D2286" s="113"/>
      <c r="E2286" s="113"/>
      <c r="F2286" s="113"/>
      <c r="G2286" s="113"/>
      <c r="H2286" s="113"/>
      <c r="I2286" s="113"/>
      <c r="J2286" s="113"/>
      <c r="K2286" s="113"/>
      <c r="L2286" s="113"/>
      <c r="M2286" s="113"/>
      <c r="Q2286" s="113"/>
      <c r="R2286" s="113"/>
      <c r="S2286" s="113"/>
      <c r="T2286" s="113"/>
      <c r="U2286" s="113"/>
      <c r="V2286" s="113"/>
      <c r="W2286" s="113"/>
      <c r="X2286" s="113"/>
      <c r="Y2286" s="113"/>
      <c r="Z2286" s="113"/>
      <c r="AD2286" s="113"/>
      <c r="AE2286" s="113"/>
      <c r="AF2286" s="113"/>
      <c r="AG2286" s="113"/>
      <c r="AH2286" s="113"/>
      <c r="AI2286" s="113"/>
      <c r="AJ2286" s="113"/>
      <c r="AK2286" s="113"/>
      <c r="AL2286" s="113"/>
      <c r="AM2286" s="113"/>
      <c r="AQ2286" s="113"/>
      <c r="AS2286" s="113"/>
      <c r="AT2286" s="113"/>
      <c r="AU2286" s="113"/>
      <c r="AV2286" s="113"/>
    </row>
    <row r="2287" spans="4:48">
      <c r="D2287" s="113"/>
      <c r="E2287" s="113"/>
      <c r="F2287" s="113"/>
      <c r="G2287" s="113"/>
      <c r="H2287" s="113"/>
      <c r="I2287" s="113"/>
      <c r="J2287" s="113"/>
      <c r="K2287" s="113"/>
      <c r="L2287" s="113"/>
      <c r="M2287" s="113"/>
      <c r="Q2287" s="113"/>
      <c r="R2287" s="113"/>
      <c r="S2287" s="113"/>
      <c r="T2287" s="113"/>
      <c r="U2287" s="113"/>
      <c r="V2287" s="113"/>
      <c r="W2287" s="113"/>
      <c r="X2287" s="113"/>
      <c r="Y2287" s="113"/>
      <c r="Z2287" s="113"/>
      <c r="AD2287" s="113"/>
      <c r="AE2287" s="113"/>
      <c r="AF2287" s="113"/>
      <c r="AG2287" s="113"/>
      <c r="AH2287" s="113"/>
      <c r="AI2287" s="113"/>
      <c r="AJ2287" s="113"/>
      <c r="AK2287" s="113"/>
      <c r="AL2287" s="113"/>
      <c r="AM2287" s="113"/>
      <c r="AQ2287" s="113"/>
      <c r="AS2287" s="113"/>
      <c r="AT2287" s="113"/>
      <c r="AU2287" s="113"/>
      <c r="AV2287" s="113"/>
    </row>
    <row r="2288" spans="4:48">
      <c r="D2288" s="113"/>
      <c r="E2288" s="113"/>
      <c r="F2288" s="113"/>
      <c r="G2288" s="113"/>
      <c r="H2288" s="113"/>
      <c r="I2288" s="113"/>
      <c r="J2288" s="113"/>
      <c r="K2288" s="113"/>
      <c r="L2288" s="113"/>
      <c r="M2288" s="113"/>
      <c r="Q2288" s="113"/>
      <c r="R2288" s="113"/>
      <c r="S2288" s="113"/>
      <c r="T2288" s="113"/>
      <c r="U2288" s="113"/>
      <c r="V2288" s="113"/>
      <c r="W2288" s="113"/>
      <c r="X2288" s="113"/>
      <c r="Y2288" s="113"/>
      <c r="Z2288" s="113"/>
      <c r="AD2288" s="113"/>
      <c r="AE2288" s="113"/>
      <c r="AF2288" s="113"/>
      <c r="AG2288" s="113"/>
      <c r="AH2288" s="113"/>
      <c r="AI2288" s="113"/>
      <c r="AJ2288" s="113"/>
      <c r="AK2288" s="113"/>
      <c r="AL2288" s="113"/>
      <c r="AM2288" s="113"/>
      <c r="AQ2288" s="113"/>
      <c r="AS2288" s="113"/>
      <c r="AT2288" s="113"/>
      <c r="AU2288" s="113"/>
      <c r="AV2288" s="113"/>
    </row>
    <row r="2289" spans="4:48">
      <c r="D2289" s="113"/>
      <c r="E2289" s="113"/>
      <c r="F2289" s="113"/>
      <c r="G2289" s="113"/>
      <c r="H2289" s="113"/>
      <c r="I2289" s="113"/>
      <c r="J2289" s="113"/>
      <c r="K2289" s="113"/>
      <c r="L2289" s="113"/>
      <c r="M2289" s="113"/>
      <c r="Q2289" s="113"/>
      <c r="R2289" s="113"/>
      <c r="S2289" s="113"/>
      <c r="T2289" s="113"/>
      <c r="U2289" s="113"/>
      <c r="V2289" s="113"/>
      <c r="W2289" s="113"/>
      <c r="X2289" s="113"/>
      <c r="Y2289" s="113"/>
      <c r="Z2289" s="113"/>
      <c r="AD2289" s="113"/>
      <c r="AE2289" s="113"/>
      <c r="AF2289" s="113"/>
      <c r="AG2289" s="113"/>
      <c r="AH2289" s="113"/>
      <c r="AI2289" s="113"/>
      <c r="AJ2289" s="113"/>
      <c r="AK2289" s="113"/>
      <c r="AL2289" s="113"/>
      <c r="AM2289" s="113"/>
      <c r="AQ2289" s="113"/>
      <c r="AS2289" s="113"/>
      <c r="AT2289" s="113"/>
      <c r="AU2289" s="113"/>
      <c r="AV2289" s="113"/>
    </row>
    <row r="2290" spans="4:48">
      <c r="D2290" s="113"/>
      <c r="E2290" s="113"/>
      <c r="F2290" s="113"/>
      <c r="G2290" s="113"/>
      <c r="H2290" s="113"/>
      <c r="I2290" s="113"/>
      <c r="J2290" s="113"/>
      <c r="K2290" s="113"/>
      <c r="L2290" s="113"/>
      <c r="M2290" s="113"/>
      <c r="Q2290" s="113"/>
      <c r="R2290" s="113"/>
      <c r="S2290" s="113"/>
      <c r="T2290" s="113"/>
      <c r="U2290" s="113"/>
      <c r="V2290" s="113"/>
      <c r="W2290" s="113"/>
      <c r="X2290" s="113"/>
      <c r="Y2290" s="113"/>
      <c r="Z2290" s="113"/>
      <c r="AD2290" s="113"/>
      <c r="AE2290" s="113"/>
      <c r="AF2290" s="113"/>
      <c r="AG2290" s="113"/>
      <c r="AH2290" s="113"/>
      <c r="AI2290" s="113"/>
      <c r="AJ2290" s="113"/>
      <c r="AK2290" s="113"/>
      <c r="AL2290" s="113"/>
      <c r="AM2290" s="113"/>
      <c r="AQ2290" s="113"/>
      <c r="AS2290" s="113"/>
      <c r="AT2290" s="113"/>
      <c r="AU2290" s="113"/>
      <c r="AV2290" s="113"/>
    </row>
    <row r="2291" spans="4:48">
      <c r="D2291" s="113"/>
      <c r="E2291" s="113"/>
      <c r="F2291" s="113"/>
      <c r="G2291" s="113"/>
      <c r="H2291" s="113"/>
      <c r="I2291" s="113"/>
      <c r="J2291" s="113"/>
      <c r="K2291" s="113"/>
      <c r="L2291" s="113"/>
      <c r="M2291" s="113"/>
      <c r="Q2291" s="113"/>
      <c r="R2291" s="113"/>
      <c r="S2291" s="113"/>
      <c r="T2291" s="113"/>
      <c r="U2291" s="113"/>
      <c r="V2291" s="113"/>
      <c r="W2291" s="113"/>
      <c r="X2291" s="113"/>
      <c r="Y2291" s="113"/>
      <c r="Z2291" s="113"/>
      <c r="AD2291" s="113"/>
      <c r="AE2291" s="113"/>
      <c r="AF2291" s="113"/>
      <c r="AG2291" s="113"/>
      <c r="AH2291" s="113"/>
      <c r="AI2291" s="113"/>
      <c r="AJ2291" s="113"/>
      <c r="AK2291" s="113"/>
      <c r="AL2291" s="113"/>
      <c r="AM2291" s="113"/>
      <c r="AQ2291" s="113"/>
      <c r="AS2291" s="113"/>
      <c r="AT2291" s="113"/>
      <c r="AU2291" s="113"/>
      <c r="AV2291" s="113"/>
    </row>
    <row r="2292" spans="4:48">
      <c r="D2292" s="113"/>
      <c r="E2292" s="113"/>
      <c r="F2292" s="113"/>
      <c r="G2292" s="113"/>
      <c r="H2292" s="113"/>
      <c r="I2292" s="113"/>
      <c r="J2292" s="113"/>
      <c r="K2292" s="113"/>
      <c r="L2292" s="113"/>
      <c r="M2292" s="113"/>
      <c r="Q2292" s="113"/>
      <c r="R2292" s="113"/>
      <c r="S2292" s="113"/>
      <c r="T2292" s="113"/>
      <c r="U2292" s="113"/>
      <c r="V2292" s="113"/>
      <c r="W2292" s="113"/>
      <c r="X2292" s="113"/>
      <c r="Y2292" s="113"/>
      <c r="Z2292" s="113"/>
      <c r="AD2292" s="113"/>
      <c r="AE2292" s="113"/>
      <c r="AF2292" s="113"/>
      <c r="AG2292" s="113"/>
      <c r="AH2292" s="113"/>
      <c r="AI2292" s="113"/>
      <c r="AJ2292" s="113"/>
      <c r="AK2292" s="113"/>
      <c r="AL2292" s="113"/>
      <c r="AM2292" s="113"/>
      <c r="AQ2292" s="113"/>
      <c r="AS2292" s="113"/>
      <c r="AT2292" s="113"/>
      <c r="AU2292" s="113"/>
      <c r="AV2292" s="113"/>
    </row>
    <row r="2293" spans="4:48">
      <c r="D2293" s="113"/>
      <c r="E2293" s="113"/>
      <c r="F2293" s="113"/>
      <c r="G2293" s="113"/>
      <c r="H2293" s="113"/>
      <c r="I2293" s="113"/>
      <c r="J2293" s="113"/>
      <c r="K2293" s="113"/>
      <c r="L2293" s="113"/>
      <c r="M2293" s="113"/>
      <c r="Q2293" s="113"/>
      <c r="R2293" s="113"/>
      <c r="S2293" s="113"/>
      <c r="T2293" s="113"/>
      <c r="U2293" s="113"/>
      <c r="V2293" s="113"/>
      <c r="W2293" s="113"/>
      <c r="X2293" s="113"/>
      <c r="Y2293" s="113"/>
      <c r="Z2293" s="113"/>
      <c r="AD2293" s="113"/>
      <c r="AE2293" s="113"/>
      <c r="AF2293" s="113"/>
      <c r="AG2293" s="113"/>
      <c r="AH2293" s="113"/>
      <c r="AI2293" s="113"/>
      <c r="AJ2293" s="113"/>
      <c r="AK2293" s="113"/>
      <c r="AL2293" s="113"/>
      <c r="AM2293" s="113"/>
      <c r="AQ2293" s="113"/>
      <c r="AS2293" s="113"/>
      <c r="AT2293" s="113"/>
      <c r="AU2293" s="113"/>
      <c r="AV2293" s="113"/>
    </row>
    <row r="2294" spans="4:48">
      <c r="D2294" s="113"/>
      <c r="E2294" s="113"/>
      <c r="F2294" s="113"/>
      <c r="G2294" s="113"/>
      <c r="H2294" s="113"/>
      <c r="I2294" s="113"/>
      <c r="J2294" s="113"/>
      <c r="K2294" s="113"/>
      <c r="L2294" s="113"/>
      <c r="M2294" s="113"/>
      <c r="Q2294" s="113"/>
      <c r="R2294" s="113"/>
      <c r="S2294" s="113"/>
      <c r="T2294" s="113"/>
      <c r="U2294" s="113"/>
      <c r="V2294" s="113"/>
      <c r="W2294" s="113"/>
      <c r="X2294" s="113"/>
      <c r="Y2294" s="113"/>
      <c r="Z2294" s="113"/>
      <c r="AD2294" s="113"/>
      <c r="AE2294" s="113"/>
      <c r="AF2294" s="113"/>
      <c r="AG2294" s="113"/>
      <c r="AH2294" s="113"/>
      <c r="AI2294" s="113"/>
      <c r="AJ2294" s="113"/>
      <c r="AK2294" s="113"/>
      <c r="AL2294" s="113"/>
      <c r="AM2294" s="113"/>
      <c r="AQ2294" s="113"/>
      <c r="AS2294" s="113"/>
      <c r="AT2294" s="113"/>
      <c r="AU2294" s="113"/>
      <c r="AV2294" s="113"/>
    </row>
    <row r="2295" spans="4:48">
      <c r="D2295" s="113"/>
      <c r="E2295" s="113"/>
      <c r="F2295" s="113"/>
      <c r="G2295" s="113"/>
      <c r="H2295" s="113"/>
      <c r="I2295" s="113"/>
      <c r="J2295" s="113"/>
      <c r="K2295" s="113"/>
      <c r="L2295" s="113"/>
      <c r="M2295" s="113"/>
      <c r="Q2295" s="113"/>
      <c r="R2295" s="113"/>
      <c r="S2295" s="113"/>
      <c r="T2295" s="113"/>
      <c r="U2295" s="113"/>
      <c r="V2295" s="113"/>
      <c r="W2295" s="113"/>
      <c r="X2295" s="113"/>
      <c r="Y2295" s="113"/>
      <c r="Z2295" s="113"/>
      <c r="AD2295" s="113"/>
      <c r="AE2295" s="113"/>
      <c r="AF2295" s="113"/>
      <c r="AG2295" s="113"/>
      <c r="AH2295" s="113"/>
      <c r="AI2295" s="113"/>
      <c r="AJ2295" s="113"/>
      <c r="AK2295" s="113"/>
      <c r="AL2295" s="113"/>
      <c r="AM2295" s="113"/>
      <c r="AQ2295" s="113"/>
      <c r="AS2295" s="113"/>
      <c r="AT2295" s="113"/>
      <c r="AU2295" s="113"/>
      <c r="AV2295" s="113"/>
    </row>
    <row r="2296" spans="4:48">
      <c r="D2296" s="113"/>
      <c r="E2296" s="113"/>
      <c r="F2296" s="113"/>
      <c r="G2296" s="113"/>
      <c r="H2296" s="113"/>
      <c r="I2296" s="113"/>
      <c r="J2296" s="113"/>
      <c r="K2296" s="113"/>
      <c r="L2296" s="113"/>
      <c r="M2296" s="113"/>
      <c r="Q2296" s="113"/>
      <c r="R2296" s="113"/>
      <c r="S2296" s="113"/>
      <c r="T2296" s="113"/>
      <c r="U2296" s="113"/>
      <c r="V2296" s="113"/>
      <c r="W2296" s="113"/>
      <c r="X2296" s="113"/>
      <c r="Y2296" s="113"/>
      <c r="Z2296" s="113"/>
      <c r="AD2296" s="113"/>
      <c r="AE2296" s="113"/>
      <c r="AF2296" s="113"/>
      <c r="AG2296" s="113"/>
      <c r="AH2296" s="113"/>
      <c r="AI2296" s="113"/>
      <c r="AJ2296" s="113"/>
      <c r="AK2296" s="113"/>
      <c r="AL2296" s="113"/>
      <c r="AM2296" s="113"/>
      <c r="AQ2296" s="113"/>
      <c r="AS2296" s="113"/>
      <c r="AT2296" s="113"/>
      <c r="AU2296" s="113"/>
      <c r="AV2296" s="113"/>
    </row>
    <row r="2297" spans="4:48">
      <c r="D2297" s="113"/>
      <c r="E2297" s="113"/>
      <c r="F2297" s="113"/>
      <c r="G2297" s="113"/>
      <c r="H2297" s="113"/>
      <c r="I2297" s="113"/>
      <c r="J2297" s="113"/>
      <c r="K2297" s="113"/>
      <c r="L2297" s="113"/>
      <c r="M2297" s="113"/>
      <c r="Q2297" s="113"/>
      <c r="R2297" s="113"/>
      <c r="S2297" s="113"/>
      <c r="T2297" s="113"/>
      <c r="U2297" s="113"/>
      <c r="V2297" s="113"/>
      <c r="W2297" s="113"/>
      <c r="X2297" s="113"/>
      <c r="Y2297" s="113"/>
      <c r="Z2297" s="113"/>
      <c r="AD2297" s="113"/>
      <c r="AE2297" s="113"/>
      <c r="AF2297" s="113"/>
      <c r="AG2297" s="113"/>
      <c r="AH2297" s="113"/>
      <c r="AI2297" s="113"/>
      <c r="AJ2297" s="113"/>
      <c r="AK2297" s="113"/>
      <c r="AL2297" s="113"/>
      <c r="AM2297" s="113"/>
      <c r="AQ2297" s="113"/>
      <c r="AS2297" s="113"/>
      <c r="AT2297" s="113"/>
      <c r="AU2297" s="113"/>
      <c r="AV2297" s="113"/>
    </row>
    <row r="2298" spans="4:48">
      <c r="D2298" s="113"/>
      <c r="E2298" s="113"/>
      <c r="F2298" s="113"/>
      <c r="G2298" s="113"/>
      <c r="H2298" s="113"/>
      <c r="I2298" s="113"/>
      <c r="J2298" s="113"/>
      <c r="K2298" s="113"/>
      <c r="L2298" s="113"/>
      <c r="M2298" s="113"/>
      <c r="Q2298" s="113"/>
      <c r="R2298" s="113"/>
      <c r="S2298" s="113"/>
      <c r="T2298" s="113"/>
      <c r="U2298" s="113"/>
      <c r="V2298" s="113"/>
      <c r="W2298" s="113"/>
      <c r="X2298" s="113"/>
      <c r="Y2298" s="113"/>
      <c r="Z2298" s="113"/>
      <c r="AD2298" s="113"/>
      <c r="AE2298" s="113"/>
      <c r="AF2298" s="113"/>
      <c r="AG2298" s="113"/>
      <c r="AH2298" s="113"/>
      <c r="AI2298" s="113"/>
      <c r="AJ2298" s="113"/>
      <c r="AK2298" s="113"/>
      <c r="AL2298" s="113"/>
      <c r="AM2298" s="113"/>
      <c r="AQ2298" s="113"/>
      <c r="AS2298" s="113"/>
      <c r="AT2298" s="113"/>
      <c r="AU2298" s="113"/>
      <c r="AV2298" s="113"/>
    </row>
    <row r="2299" spans="4:48">
      <c r="D2299" s="113"/>
      <c r="E2299" s="113"/>
      <c r="F2299" s="113"/>
      <c r="G2299" s="113"/>
      <c r="H2299" s="113"/>
      <c r="I2299" s="113"/>
      <c r="J2299" s="113"/>
      <c r="K2299" s="113"/>
      <c r="L2299" s="113"/>
      <c r="M2299" s="113"/>
      <c r="Q2299" s="113"/>
      <c r="R2299" s="113"/>
      <c r="S2299" s="113"/>
      <c r="T2299" s="113"/>
      <c r="U2299" s="113"/>
      <c r="V2299" s="113"/>
      <c r="W2299" s="113"/>
      <c r="X2299" s="113"/>
      <c r="Y2299" s="113"/>
      <c r="Z2299" s="113"/>
      <c r="AD2299" s="113"/>
      <c r="AE2299" s="113"/>
      <c r="AF2299" s="113"/>
      <c r="AG2299" s="113"/>
      <c r="AH2299" s="113"/>
      <c r="AI2299" s="113"/>
      <c r="AJ2299" s="113"/>
      <c r="AK2299" s="113"/>
      <c r="AL2299" s="113"/>
      <c r="AM2299" s="113"/>
      <c r="AQ2299" s="113"/>
      <c r="AS2299" s="113"/>
      <c r="AT2299" s="113"/>
      <c r="AU2299" s="113"/>
      <c r="AV2299" s="113"/>
    </row>
    <row r="2300" spans="4:48">
      <c r="D2300" s="113"/>
      <c r="E2300" s="113"/>
      <c r="F2300" s="113"/>
      <c r="G2300" s="113"/>
      <c r="H2300" s="113"/>
      <c r="I2300" s="113"/>
      <c r="J2300" s="113"/>
      <c r="K2300" s="113"/>
      <c r="L2300" s="113"/>
      <c r="M2300" s="113"/>
      <c r="Q2300" s="113"/>
      <c r="R2300" s="113"/>
      <c r="S2300" s="113"/>
      <c r="T2300" s="113"/>
      <c r="U2300" s="113"/>
      <c r="V2300" s="113"/>
      <c r="W2300" s="113"/>
      <c r="X2300" s="113"/>
      <c r="Y2300" s="113"/>
      <c r="Z2300" s="113"/>
      <c r="AD2300" s="113"/>
      <c r="AE2300" s="113"/>
      <c r="AF2300" s="113"/>
      <c r="AG2300" s="113"/>
      <c r="AH2300" s="113"/>
      <c r="AI2300" s="113"/>
      <c r="AJ2300" s="113"/>
      <c r="AK2300" s="113"/>
      <c r="AL2300" s="113"/>
      <c r="AM2300" s="113"/>
      <c r="AQ2300" s="113"/>
      <c r="AS2300" s="113"/>
      <c r="AT2300" s="113"/>
      <c r="AU2300" s="113"/>
      <c r="AV2300" s="113"/>
    </row>
    <row r="2301" spans="4:48">
      <c r="D2301" s="113"/>
      <c r="E2301" s="113"/>
      <c r="F2301" s="113"/>
      <c r="G2301" s="113"/>
      <c r="H2301" s="113"/>
      <c r="I2301" s="113"/>
      <c r="J2301" s="113"/>
      <c r="K2301" s="113"/>
      <c r="L2301" s="113"/>
      <c r="M2301" s="113"/>
      <c r="Q2301" s="113"/>
      <c r="R2301" s="113"/>
      <c r="S2301" s="113"/>
      <c r="T2301" s="113"/>
      <c r="U2301" s="113"/>
      <c r="V2301" s="113"/>
      <c r="W2301" s="113"/>
      <c r="X2301" s="113"/>
      <c r="Y2301" s="113"/>
      <c r="Z2301" s="113"/>
      <c r="AD2301" s="113"/>
      <c r="AE2301" s="113"/>
      <c r="AF2301" s="113"/>
      <c r="AG2301" s="113"/>
      <c r="AH2301" s="113"/>
      <c r="AI2301" s="113"/>
      <c r="AJ2301" s="113"/>
      <c r="AK2301" s="113"/>
      <c r="AL2301" s="113"/>
      <c r="AM2301" s="113"/>
      <c r="AQ2301" s="113"/>
      <c r="AS2301" s="113"/>
      <c r="AT2301" s="113"/>
      <c r="AU2301" s="113"/>
      <c r="AV2301" s="113"/>
    </row>
    <row r="2302" spans="4:48">
      <c r="D2302" s="113"/>
      <c r="E2302" s="113"/>
      <c r="F2302" s="113"/>
      <c r="G2302" s="113"/>
      <c r="H2302" s="113"/>
      <c r="I2302" s="113"/>
      <c r="J2302" s="113"/>
      <c r="K2302" s="113"/>
      <c r="L2302" s="113"/>
      <c r="M2302" s="113"/>
      <c r="Q2302" s="113"/>
      <c r="R2302" s="113"/>
      <c r="S2302" s="113"/>
      <c r="T2302" s="113"/>
      <c r="U2302" s="113"/>
      <c r="V2302" s="113"/>
      <c r="W2302" s="113"/>
      <c r="X2302" s="113"/>
      <c r="Y2302" s="113"/>
      <c r="Z2302" s="113"/>
      <c r="AD2302" s="113"/>
      <c r="AE2302" s="113"/>
      <c r="AF2302" s="113"/>
      <c r="AG2302" s="113"/>
      <c r="AH2302" s="113"/>
      <c r="AI2302" s="113"/>
      <c r="AJ2302" s="113"/>
      <c r="AK2302" s="113"/>
      <c r="AL2302" s="113"/>
      <c r="AM2302" s="113"/>
      <c r="AQ2302" s="113"/>
      <c r="AS2302" s="113"/>
      <c r="AT2302" s="113"/>
      <c r="AU2302" s="113"/>
      <c r="AV2302" s="113"/>
    </row>
    <row r="2303" spans="4:48">
      <c r="D2303" s="113"/>
      <c r="E2303" s="113"/>
      <c r="F2303" s="113"/>
      <c r="G2303" s="113"/>
      <c r="H2303" s="113"/>
      <c r="I2303" s="113"/>
      <c r="J2303" s="113"/>
      <c r="K2303" s="113"/>
      <c r="L2303" s="113"/>
      <c r="M2303" s="113"/>
      <c r="Q2303" s="113"/>
      <c r="R2303" s="113"/>
      <c r="S2303" s="113"/>
      <c r="T2303" s="113"/>
      <c r="U2303" s="113"/>
      <c r="V2303" s="113"/>
      <c r="W2303" s="113"/>
      <c r="X2303" s="113"/>
      <c r="Y2303" s="113"/>
      <c r="Z2303" s="113"/>
      <c r="AD2303" s="113"/>
      <c r="AE2303" s="113"/>
      <c r="AF2303" s="113"/>
      <c r="AG2303" s="113"/>
      <c r="AH2303" s="113"/>
      <c r="AI2303" s="113"/>
      <c r="AJ2303" s="113"/>
      <c r="AK2303" s="113"/>
      <c r="AL2303" s="113"/>
      <c r="AM2303" s="113"/>
      <c r="AQ2303" s="113"/>
      <c r="AS2303" s="113"/>
      <c r="AT2303" s="113"/>
      <c r="AU2303" s="113"/>
      <c r="AV2303" s="113"/>
    </row>
    <row r="2304" spans="4:48">
      <c r="D2304" s="113"/>
      <c r="E2304" s="113"/>
      <c r="F2304" s="113"/>
      <c r="G2304" s="113"/>
      <c r="H2304" s="113"/>
      <c r="I2304" s="113"/>
      <c r="J2304" s="113"/>
      <c r="K2304" s="113"/>
      <c r="L2304" s="113"/>
      <c r="M2304" s="113"/>
      <c r="Q2304" s="113"/>
      <c r="R2304" s="113"/>
      <c r="S2304" s="113"/>
      <c r="T2304" s="113"/>
      <c r="U2304" s="113"/>
      <c r="V2304" s="113"/>
      <c r="W2304" s="113"/>
      <c r="X2304" s="113"/>
      <c r="Y2304" s="113"/>
      <c r="Z2304" s="113"/>
      <c r="AD2304" s="113"/>
      <c r="AE2304" s="113"/>
      <c r="AF2304" s="113"/>
      <c r="AG2304" s="113"/>
      <c r="AH2304" s="113"/>
      <c r="AI2304" s="113"/>
      <c r="AJ2304" s="113"/>
      <c r="AK2304" s="113"/>
      <c r="AL2304" s="113"/>
      <c r="AM2304" s="113"/>
      <c r="AQ2304" s="113"/>
      <c r="AS2304" s="113"/>
      <c r="AT2304" s="113"/>
      <c r="AU2304" s="113"/>
      <c r="AV2304" s="113"/>
    </row>
    <row r="2305" spans="4:48">
      <c r="D2305" s="113"/>
      <c r="E2305" s="113"/>
      <c r="F2305" s="113"/>
      <c r="G2305" s="113"/>
      <c r="H2305" s="113"/>
      <c r="I2305" s="113"/>
      <c r="J2305" s="113"/>
      <c r="K2305" s="113"/>
      <c r="L2305" s="113"/>
      <c r="M2305" s="113"/>
      <c r="Q2305" s="113"/>
      <c r="R2305" s="113"/>
      <c r="S2305" s="113"/>
      <c r="T2305" s="113"/>
      <c r="U2305" s="113"/>
      <c r="V2305" s="113"/>
      <c r="W2305" s="113"/>
      <c r="X2305" s="113"/>
      <c r="Y2305" s="113"/>
      <c r="Z2305" s="113"/>
      <c r="AD2305" s="113"/>
      <c r="AE2305" s="113"/>
      <c r="AF2305" s="113"/>
      <c r="AG2305" s="113"/>
      <c r="AH2305" s="113"/>
      <c r="AI2305" s="113"/>
      <c r="AJ2305" s="113"/>
      <c r="AK2305" s="113"/>
      <c r="AL2305" s="113"/>
      <c r="AM2305" s="113"/>
      <c r="AQ2305" s="113"/>
      <c r="AS2305" s="113"/>
      <c r="AT2305" s="113"/>
      <c r="AU2305" s="113"/>
      <c r="AV2305" s="113"/>
    </row>
    <row r="2306" spans="4:48">
      <c r="D2306" s="113"/>
      <c r="E2306" s="113"/>
      <c r="F2306" s="113"/>
      <c r="G2306" s="113"/>
      <c r="H2306" s="113"/>
      <c r="I2306" s="113"/>
      <c r="J2306" s="113"/>
      <c r="K2306" s="113"/>
      <c r="L2306" s="113"/>
      <c r="M2306" s="113"/>
      <c r="Q2306" s="113"/>
      <c r="R2306" s="113"/>
      <c r="S2306" s="113"/>
      <c r="T2306" s="113"/>
      <c r="U2306" s="113"/>
      <c r="V2306" s="113"/>
      <c r="W2306" s="113"/>
      <c r="X2306" s="113"/>
      <c r="Y2306" s="113"/>
      <c r="Z2306" s="113"/>
      <c r="AD2306" s="113"/>
      <c r="AE2306" s="113"/>
      <c r="AF2306" s="113"/>
      <c r="AG2306" s="113"/>
      <c r="AH2306" s="113"/>
      <c r="AI2306" s="113"/>
      <c r="AJ2306" s="113"/>
      <c r="AK2306" s="113"/>
      <c r="AL2306" s="113"/>
      <c r="AM2306" s="113"/>
      <c r="AQ2306" s="113"/>
      <c r="AS2306" s="113"/>
      <c r="AT2306" s="113"/>
      <c r="AU2306" s="113"/>
      <c r="AV2306" s="113"/>
    </row>
    <row r="2307" spans="4:48">
      <c r="D2307" s="113"/>
      <c r="E2307" s="113"/>
      <c r="F2307" s="113"/>
      <c r="G2307" s="113"/>
      <c r="H2307" s="113"/>
      <c r="I2307" s="113"/>
      <c r="J2307" s="113"/>
      <c r="K2307" s="113"/>
      <c r="L2307" s="113"/>
      <c r="M2307" s="113"/>
      <c r="Q2307" s="113"/>
      <c r="R2307" s="113"/>
      <c r="S2307" s="113"/>
      <c r="T2307" s="113"/>
      <c r="U2307" s="113"/>
      <c r="V2307" s="113"/>
      <c r="W2307" s="113"/>
      <c r="X2307" s="113"/>
      <c r="Y2307" s="113"/>
      <c r="Z2307" s="113"/>
      <c r="AD2307" s="113"/>
      <c r="AE2307" s="113"/>
      <c r="AF2307" s="113"/>
      <c r="AG2307" s="113"/>
      <c r="AH2307" s="113"/>
      <c r="AI2307" s="113"/>
      <c r="AJ2307" s="113"/>
      <c r="AK2307" s="113"/>
      <c r="AL2307" s="113"/>
      <c r="AM2307" s="113"/>
      <c r="AQ2307" s="113"/>
      <c r="AS2307" s="113"/>
      <c r="AT2307" s="113"/>
      <c r="AU2307" s="113"/>
      <c r="AV2307" s="113"/>
    </row>
    <row r="2308" spans="4:48">
      <c r="D2308" s="113"/>
      <c r="E2308" s="113"/>
      <c r="F2308" s="113"/>
      <c r="G2308" s="113"/>
      <c r="H2308" s="113"/>
      <c r="I2308" s="113"/>
      <c r="J2308" s="113"/>
      <c r="K2308" s="113"/>
      <c r="L2308" s="113"/>
      <c r="M2308" s="113"/>
      <c r="Q2308" s="113"/>
      <c r="R2308" s="113"/>
      <c r="S2308" s="113"/>
      <c r="T2308" s="113"/>
      <c r="U2308" s="113"/>
      <c r="V2308" s="113"/>
      <c r="W2308" s="113"/>
      <c r="X2308" s="113"/>
      <c r="Y2308" s="113"/>
      <c r="Z2308" s="113"/>
      <c r="AD2308" s="113"/>
      <c r="AE2308" s="113"/>
      <c r="AF2308" s="113"/>
      <c r="AG2308" s="113"/>
      <c r="AH2308" s="113"/>
      <c r="AI2308" s="113"/>
      <c r="AJ2308" s="113"/>
      <c r="AK2308" s="113"/>
      <c r="AL2308" s="113"/>
      <c r="AM2308" s="113"/>
      <c r="AQ2308" s="113"/>
      <c r="AS2308" s="113"/>
      <c r="AT2308" s="113"/>
      <c r="AU2308" s="113"/>
      <c r="AV2308" s="113"/>
    </row>
    <row r="2309" spans="4:48">
      <c r="D2309" s="113"/>
      <c r="E2309" s="113"/>
      <c r="F2309" s="113"/>
      <c r="G2309" s="113"/>
      <c r="H2309" s="113"/>
      <c r="I2309" s="113"/>
      <c r="J2309" s="113"/>
      <c r="K2309" s="113"/>
      <c r="L2309" s="113"/>
      <c r="M2309" s="113"/>
      <c r="Q2309" s="113"/>
      <c r="R2309" s="113"/>
      <c r="S2309" s="113"/>
      <c r="T2309" s="113"/>
      <c r="U2309" s="113"/>
      <c r="V2309" s="113"/>
      <c r="W2309" s="113"/>
      <c r="X2309" s="113"/>
      <c r="Y2309" s="113"/>
      <c r="Z2309" s="113"/>
      <c r="AD2309" s="113"/>
      <c r="AE2309" s="113"/>
      <c r="AF2309" s="113"/>
      <c r="AG2309" s="113"/>
      <c r="AH2309" s="113"/>
      <c r="AI2309" s="113"/>
      <c r="AJ2309" s="113"/>
      <c r="AK2309" s="113"/>
      <c r="AL2309" s="113"/>
      <c r="AM2309" s="113"/>
      <c r="AQ2309" s="113"/>
      <c r="AS2309" s="113"/>
      <c r="AT2309" s="113"/>
      <c r="AU2309" s="113"/>
      <c r="AV2309" s="113"/>
    </row>
    <row r="2310" spans="4:48">
      <c r="D2310" s="113"/>
      <c r="E2310" s="113"/>
      <c r="F2310" s="113"/>
      <c r="G2310" s="113"/>
      <c r="H2310" s="113"/>
      <c r="I2310" s="113"/>
      <c r="J2310" s="113"/>
      <c r="K2310" s="113"/>
      <c r="L2310" s="113"/>
      <c r="M2310" s="113"/>
      <c r="Q2310" s="113"/>
      <c r="R2310" s="113"/>
      <c r="S2310" s="113"/>
      <c r="T2310" s="113"/>
      <c r="U2310" s="113"/>
      <c r="V2310" s="113"/>
      <c r="W2310" s="113"/>
      <c r="X2310" s="113"/>
      <c r="Y2310" s="113"/>
      <c r="Z2310" s="113"/>
      <c r="AD2310" s="113"/>
      <c r="AE2310" s="113"/>
      <c r="AF2310" s="113"/>
      <c r="AG2310" s="113"/>
      <c r="AH2310" s="113"/>
      <c r="AI2310" s="113"/>
      <c r="AJ2310" s="113"/>
      <c r="AK2310" s="113"/>
      <c r="AL2310" s="113"/>
      <c r="AM2310" s="113"/>
      <c r="AQ2310" s="113"/>
      <c r="AS2310" s="113"/>
      <c r="AT2310" s="113"/>
      <c r="AU2310" s="113"/>
      <c r="AV2310" s="113"/>
    </row>
    <row r="2311" spans="4:48">
      <c r="D2311" s="113"/>
      <c r="E2311" s="113"/>
      <c r="F2311" s="113"/>
      <c r="G2311" s="113"/>
      <c r="H2311" s="113"/>
      <c r="I2311" s="113"/>
      <c r="J2311" s="113"/>
      <c r="K2311" s="113"/>
      <c r="L2311" s="113"/>
      <c r="M2311" s="113"/>
      <c r="Q2311" s="113"/>
      <c r="R2311" s="113"/>
      <c r="S2311" s="113"/>
      <c r="T2311" s="113"/>
      <c r="U2311" s="113"/>
      <c r="V2311" s="113"/>
      <c r="W2311" s="113"/>
      <c r="X2311" s="113"/>
      <c r="Y2311" s="113"/>
      <c r="Z2311" s="113"/>
      <c r="AD2311" s="113"/>
      <c r="AE2311" s="113"/>
      <c r="AF2311" s="113"/>
      <c r="AG2311" s="113"/>
      <c r="AH2311" s="113"/>
      <c r="AI2311" s="113"/>
      <c r="AJ2311" s="113"/>
      <c r="AK2311" s="113"/>
      <c r="AL2311" s="113"/>
      <c r="AM2311" s="113"/>
      <c r="AQ2311" s="113"/>
      <c r="AS2311" s="113"/>
      <c r="AT2311" s="113"/>
      <c r="AU2311" s="113"/>
      <c r="AV2311" s="113"/>
    </row>
    <row r="2312" spans="4:48">
      <c r="D2312" s="113"/>
      <c r="E2312" s="113"/>
      <c r="F2312" s="113"/>
      <c r="G2312" s="113"/>
      <c r="H2312" s="113"/>
      <c r="I2312" s="113"/>
      <c r="J2312" s="113"/>
      <c r="K2312" s="113"/>
      <c r="L2312" s="113"/>
      <c r="M2312" s="113"/>
      <c r="Q2312" s="113"/>
      <c r="R2312" s="113"/>
      <c r="S2312" s="113"/>
      <c r="T2312" s="113"/>
      <c r="U2312" s="113"/>
      <c r="V2312" s="113"/>
      <c r="W2312" s="113"/>
      <c r="X2312" s="113"/>
      <c r="Y2312" s="113"/>
      <c r="Z2312" s="113"/>
      <c r="AD2312" s="113"/>
      <c r="AE2312" s="113"/>
      <c r="AF2312" s="113"/>
      <c r="AG2312" s="113"/>
      <c r="AH2312" s="113"/>
      <c r="AI2312" s="113"/>
      <c r="AJ2312" s="113"/>
      <c r="AK2312" s="113"/>
      <c r="AL2312" s="113"/>
      <c r="AM2312" s="113"/>
      <c r="AQ2312" s="113"/>
      <c r="AS2312" s="113"/>
      <c r="AT2312" s="113"/>
      <c r="AU2312" s="113"/>
      <c r="AV2312" s="113"/>
    </row>
    <row r="2313" spans="4:48">
      <c r="D2313" s="113"/>
      <c r="E2313" s="113"/>
      <c r="F2313" s="113"/>
      <c r="G2313" s="113"/>
      <c r="H2313" s="113"/>
      <c r="I2313" s="113"/>
      <c r="J2313" s="113"/>
      <c r="K2313" s="113"/>
      <c r="L2313" s="113"/>
      <c r="M2313" s="113"/>
      <c r="Q2313" s="113"/>
      <c r="R2313" s="113"/>
      <c r="S2313" s="113"/>
      <c r="T2313" s="113"/>
      <c r="U2313" s="113"/>
      <c r="V2313" s="113"/>
      <c r="W2313" s="113"/>
      <c r="X2313" s="113"/>
      <c r="Y2313" s="113"/>
      <c r="Z2313" s="113"/>
      <c r="AD2313" s="113"/>
      <c r="AE2313" s="113"/>
      <c r="AF2313" s="113"/>
      <c r="AG2313" s="113"/>
      <c r="AH2313" s="113"/>
      <c r="AI2313" s="113"/>
      <c r="AJ2313" s="113"/>
      <c r="AK2313" s="113"/>
      <c r="AL2313" s="113"/>
      <c r="AM2313" s="113"/>
      <c r="AQ2313" s="113"/>
      <c r="AS2313" s="113"/>
      <c r="AT2313" s="113"/>
      <c r="AU2313" s="113"/>
      <c r="AV2313" s="113"/>
    </row>
    <row r="2314" spans="4:48">
      <c r="D2314" s="113"/>
      <c r="E2314" s="113"/>
      <c r="F2314" s="113"/>
      <c r="G2314" s="113"/>
      <c r="H2314" s="113"/>
      <c r="I2314" s="113"/>
      <c r="J2314" s="113"/>
      <c r="K2314" s="113"/>
      <c r="L2314" s="113"/>
      <c r="M2314" s="113"/>
      <c r="Q2314" s="113"/>
      <c r="R2314" s="113"/>
      <c r="S2314" s="113"/>
      <c r="T2314" s="113"/>
      <c r="U2314" s="113"/>
      <c r="V2314" s="113"/>
      <c r="W2314" s="113"/>
      <c r="X2314" s="113"/>
      <c r="Y2314" s="113"/>
      <c r="Z2314" s="113"/>
      <c r="AD2314" s="113"/>
      <c r="AE2314" s="113"/>
      <c r="AF2314" s="113"/>
      <c r="AG2314" s="113"/>
      <c r="AH2314" s="113"/>
      <c r="AI2314" s="113"/>
      <c r="AJ2314" s="113"/>
      <c r="AK2314" s="113"/>
      <c r="AL2314" s="113"/>
      <c r="AM2314" s="113"/>
      <c r="AQ2314" s="113"/>
      <c r="AS2314" s="113"/>
      <c r="AT2314" s="113"/>
      <c r="AU2314" s="113"/>
      <c r="AV2314" s="113"/>
    </row>
    <row r="2315" spans="4:48">
      <c r="D2315" s="113"/>
      <c r="E2315" s="113"/>
      <c r="F2315" s="113"/>
      <c r="G2315" s="113"/>
      <c r="H2315" s="113"/>
      <c r="I2315" s="113"/>
      <c r="J2315" s="113"/>
      <c r="K2315" s="113"/>
      <c r="L2315" s="113"/>
      <c r="M2315" s="113"/>
      <c r="Q2315" s="113"/>
      <c r="R2315" s="113"/>
      <c r="S2315" s="113"/>
      <c r="T2315" s="113"/>
      <c r="U2315" s="113"/>
      <c r="V2315" s="113"/>
      <c r="W2315" s="113"/>
      <c r="X2315" s="113"/>
      <c r="Y2315" s="113"/>
      <c r="Z2315" s="113"/>
      <c r="AD2315" s="113"/>
      <c r="AE2315" s="113"/>
      <c r="AF2315" s="113"/>
      <c r="AG2315" s="113"/>
      <c r="AH2315" s="113"/>
      <c r="AI2315" s="113"/>
      <c r="AJ2315" s="113"/>
      <c r="AK2315" s="113"/>
      <c r="AL2315" s="113"/>
      <c r="AM2315" s="113"/>
      <c r="AQ2315" s="113"/>
      <c r="AS2315" s="113"/>
      <c r="AT2315" s="113"/>
      <c r="AU2315" s="113"/>
      <c r="AV2315" s="113"/>
    </row>
    <row r="2316" spans="4:48">
      <c r="D2316" s="113"/>
      <c r="E2316" s="113"/>
      <c r="F2316" s="113"/>
      <c r="G2316" s="113"/>
      <c r="H2316" s="113"/>
      <c r="I2316" s="113"/>
      <c r="J2316" s="113"/>
      <c r="K2316" s="113"/>
      <c r="L2316" s="113"/>
      <c r="M2316" s="113"/>
      <c r="Q2316" s="113"/>
      <c r="R2316" s="113"/>
      <c r="S2316" s="113"/>
      <c r="T2316" s="113"/>
      <c r="U2316" s="113"/>
      <c r="V2316" s="113"/>
      <c r="W2316" s="113"/>
      <c r="X2316" s="113"/>
      <c r="Y2316" s="113"/>
      <c r="Z2316" s="113"/>
      <c r="AD2316" s="113"/>
      <c r="AE2316" s="113"/>
      <c r="AF2316" s="113"/>
      <c r="AG2316" s="113"/>
      <c r="AH2316" s="113"/>
      <c r="AI2316" s="113"/>
      <c r="AJ2316" s="113"/>
      <c r="AK2316" s="113"/>
      <c r="AL2316" s="113"/>
      <c r="AM2316" s="113"/>
      <c r="AQ2316" s="113"/>
      <c r="AS2316" s="113"/>
      <c r="AT2316" s="113"/>
      <c r="AU2316" s="113"/>
      <c r="AV2316" s="113"/>
    </row>
    <row r="2317" spans="4:48">
      <c r="D2317" s="113"/>
      <c r="E2317" s="113"/>
      <c r="F2317" s="113"/>
      <c r="G2317" s="113"/>
      <c r="H2317" s="113"/>
      <c r="I2317" s="113"/>
      <c r="J2317" s="113"/>
      <c r="K2317" s="113"/>
      <c r="L2317" s="113"/>
      <c r="M2317" s="113"/>
      <c r="Q2317" s="113"/>
      <c r="R2317" s="113"/>
      <c r="S2317" s="113"/>
      <c r="T2317" s="113"/>
      <c r="U2317" s="113"/>
      <c r="V2317" s="113"/>
      <c r="W2317" s="113"/>
      <c r="X2317" s="113"/>
      <c r="Y2317" s="113"/>
      <c r="Z2317" s="113"/>
      <c r="AD2317" s="113"/>
      <c r="AE2317" s="113"/>
      <c r="AF2317" s="113"/>
      <c r="AG2317" s="113"/>
      <c r="AH2317" s="113"/>
      <c r="AI2317" s="113"/>
      <c r="AJ2317" s="113"/>
      <c r="AK2317" s="113"/>
      <c r="AL2317" s="113"/>
      <c r="AM2317" s="113"/>
      <c r="AQ2317" s="113"/>
      <c r="AS2317" s="113"/>
      <c r="AT2317" s="113"/>
      <c r="AU2317" s="113"/>
      <c r="AV2317" s="113"/>
    </row>
    <row r="2318" spans="4:48">
      <c r="D2318" s="113"/>
      <c r="E2318" s="113"/>
      <c r="F2318" s="113"/>
      <c r="G2318" s="113"/>
      <c r="H2318" s="113"/>
      <c r="I2318" s="113"/>
      <c r="J2318" s="113"/>
      <c r="K2318" s="113"/>
      <c r="L2318" s="113"/>
      <c r="M2318" s="113"/>
      <c r="Q2318" s="113"/>
      <c r="R2318" s="113"/>
      <c r="S2318" s="113"/>
      <c r="T2318" s="113"/>
      <c r="U2318" s="113"/>
      <c r="V2318" s="113"/>
      <c r="W2318" s="113"/>
      <c r="X2318" s="113"/>
      <c r="Y2318" s="113"/>
      <c r="Z2318" s="113"/>
      <c r="AD2318" s="113"/>
      <c r="AE2318" s="113"/>
      <c r="AF2318" s="113"/>
      <c r="AG2318" s="113"/>
      <c r="AH2318" s="113"/>
      <c r="AI2318" s="113"/>
      <c r="AJ2318" s="113"/>
      <c r="AK2318" s="113"/>
      <c r="AL2318" s="113"/>
      <c r="AM2318" s="113"/>
      <c r="AQ2318" s="113"/>
      <c r="AS2318" s="113"/>
      <c r="AT2318" s="113"/>
      <c r="AU2318" s="113"/>
      <c r="AV2318" s="113"/>
    </row>
    <row r="2319" spans="4:48">
      <c r="D2319" s="113"/>
      <c r="E2319" s="113"/>
      <c r="F2319" s="113"/>
      <c r="G2319" s="113"/>
      <c r="H2319" s="113"/>
      <c r="I2319" s="113"/>
      <c r="J2319" s="113"/>
      <c r="K2319" s="113"/>
      <c r="L2319" s="113"/>
      <c r="M2319" s="113"/>
      <c r="Q2319" s="113"/>
      <c r="R2319" s="113"/>
      <c r="S2319" s="113"/>
      <c r="T2319" s="113"/>
      <c r="U2319" s="113"/>
      <c r="V2319" s="113"/>
      <c r="W2319" s="113"/>
      <c r="X2319" s="113"/>
      <c r="Y2319" s="113"/>
      <c r="Z2319" s="113"/>
      <c r="AD2319" s="113"/>
      <c r="AE2319" s="113"/>
      <c r="AF2319" s="113"/>
      <c r="AG2319" s="113"/>
      <c r="AH2319" s="113"/>
      <c r="AI2319" s="113"/>
      <c r="AJ2319" s="113"/>
      <c r="AK2319" s="113"/>
      <c r="AL2319" s="113"/>
      <c r="AM2319" s="113"/>
      <c r="AQ2319" s="113"/>
      <c r="AS2319" s="113"/>
      <c r="AT2319" s="113"/>
      <c r="AU2319" s="113"/>
      <c r="AV2319" s="113"/>
    </row>
    <row r="2320" spans="4:48">
      <c r="D2320" s="113"/>
      <c r="E2320" s="113"/>
      <c r="F2320" s="113"/>
      <c r="G2320" s="113"/>
      <c r="H2320" s="113"/>
      <c r="I2320" s="113"/>
      <c r="J2320" s="113"/>
      <c r="K2320" s="113"/>
      <c r="L2320" s="113"/>
      <c r="M2320" s="113"/>
      <c r="Q2320" s="113"/>
      <c r="R2320" s="113"/>
      <c r="S2320" s="113"/>
      <c r="T2320" s="113"/>
      <c r="U2320" s="113"/>
      <c r="V2320" s="113"/>
      <c r="W2320" s="113"/>
      <c r="X2320" s="113"/>
      <c r="Y2320" s="113"/>
      <c r="Z2320" s="113"/>
      <c r="AD2320" s="113"/>
      <c r="AE2320" s="113"/>
      <c r="AF2320" s="113"/>
      <c r="AG2320" s="113"/>
      <c r="AH2320" s="113"/>
      <c r="AI2320" s="113"/>
      <c r="AJ2320" s="113"/>
      <c r="AK2320" s="113"/>
      <c r="AL2320" s="113"/>
      <c r="AM2320" s="113"/>
      <c r="AQ2320" s="113"/>
      <c r="AS2320" s="113"/>
      <c r="AT2320" s="113"/>
      <c r="AU2320" s="113"/>
      <c r="AV2320" s="113"/>
    </row>
    <row r="2321" spans="4:48">
      <c r="D2321" s="113"/>
      <c r="E2321" s="113"/>
      <c r="F2321" s="113"/>
      <c r="G2321" s="113"/>
      <c r="H2321" s="113"/>
      <c r="I2321" s="113"/>
      <c r="J2321" s="113"/>
      <c r="K2321" s="113"/>
      <c r="L2321" s="113"/>
      <c r="M2321" s="113"/>
      <c r="Q2321" s="113"/>
      <c r="R2321" s="113"/>
      <c r="S2321" s="113"/>
      <c r="T2321" s="113"/>
      <c r="U2321" s="113"/>
      <c r="V2321" s="113"/>
      <c r="W2321" s="113"/>
      <c r="X2321" s="113"/>
      <c r="Y2321" s="113"/>
      <c r="Z2321" s="113"/>
      <c r="AD2321" s="113"/>
      <c r="AE2321" s="113"/>
      <c r="AF2321" s="113"/>
      <c r="AG2321" s="113"/>
      <c r="AH2321" s="113"/>
      <c r="AI2321" s="113"/>
      <c r="AJ2321" s="113"/>
      <c r="AK2321" s="113"/>
      <c r="AL2321" s="113"/>
      <c r="AM2321" s="113"/>
      <c r="AQ2321" s="113"/>
      <c r="AS2321" s="113"/>
      <c r="AT2321" s="113"/>
      <c r="AU2321" s="113"/>
      <c r="AV2321" s="113"/>
    </row>
    <row r="2322" spans="4:48">
      <c r="D2322" s="113"/>
      <c r="E2322" s="113"/>
      <c r="F2322" s="113"/>
      <c r="G2322" s="113"/>
      <c r="H2322" s="113"/>
      <c r="I2322" s="113"/>
      <c r="J2322" s="113"/>
      <c r="K2322" s="113"/>
      <c r="L2322" s="113"/>
      <c r="M2322" s="113"/>
      <c r="Q2322" s="113"/>
      <c r="R2322" s="113"/>
      <c r="S2322" s="113"/>
      <c r="T2322" s="113"/>
      <c r="U2322" s="113"/>
      <c r="V2322" s="113"/>
      <c r="W2322" s="113"/>
      <c r="X2322" s="113"/>
      <c r="Y2322" s="113"/>
      <c r="Z2322" s="113"/>
      <c r="AD2322" s="113"/>
      <c r="AE2322" s="113"/>
      <c r="AF2322" s="113"/>
      <c r="AG2322" s="113"/>
      <c r="AH2322" s="113"/>
      <c r="AI2322" s="113"/>
      <c r="AJ2322" s="113"/>
      <c r="AK2322" s="113"/>
      <c r="AL2322" s="113"/>
      <c r="AM2322" s="113"/>
      <c r="AQ2322" s="113"/>
      <c r="AS2322" s="113"/>
      <c r="AT2322" s="113"/>
      <c r="AU2322" s="113"/>
      <c r="AV2322" s="113"/>
    </row>
    <row r="2323" spans="4:48">
      <c r="D2323" s="113"/>
      <c r="E2323" s="113"/>
      <c r="F2323" s="113"/>
      <c r="G2323" s="113"/>
      <c r="H2323" s="113"/>
      <c r="I2323" s="113"/>
      <c r="J2323" s="113"/>
      <c r="K2323" s="113"/>
      <c r="L2323" s="113"/>
      <c r="M2323" s="113"/>
      <c r="Q2323" s="113"/>
      <c r="R2323" s="113"/>
      <c r="S2323" s="113"/>
      <c r="T2323" s="113"/>
      <c r="U2323" s="113"/>
      <c r="V2323" s="113"/>
      <c r="W2323" s="113"/>
      <c r="X2323" s="113"/>
      <c r="Y2323" s="113"/>
      <c r="Z2323" s="113"/>
      <c r="AD2323" s="113"/>
      <c r="AE2323" s="113"/>
      <c r="AF2323" s="113"/>
      <c r="AG2323" s="113"/>
      <c r="AH2323" s="113"/>
      <c r="AI2323" s="113"/>
      <c r="AJ2323" s="113"/>
      <c r="AK2323" s="113"/>
      <c r="AL2323" s="113"/>
      <c r="AM2323" s="113"/>
      <c r="AQ2323" s="113"/>
      <c r="AS2323" s="113"/>
      <c r="AT2323" s="113"/>
      <c r="AU2323" s="113"/>
      <c r="AV2323" s="113"/>
    </row>
    <row r="2324" spans="4:48">
      <c r="D2324" s="113"/>
      <c r="E2324" s="113"/>
      <c r="F2324" s="113"/>
      <c r="G2324" s="113"/>
      <c r="H2324" s="113"/>
      <c r="I2324" s="113"/>
      <c r="J2324" s="113"/>
      <c r="K2324" s="113"/>
      <c r="L2324" s="113"/>
      <c r="M2324" s="113"/>
      <c r="Q2324" s="113"/>
      <c r="R2324" s="113"/>
      <c r="S2324" s="113"/>
      <c r="T2324" s="113"/>
      <c r="U2324" s="113"/>
      <c r="V2324" s="113"/>
      <c r="W2324" s="113"/>
      <c r="X2324" s="113"/>
      <c r="Y2324" s="113"/>
      <c r="Z2324" s="113"/>
      <c r="AD2324" s="113"/>
      <c r="AE2324" s="113"/>
      <c r="AF2324" s="113"/>
      <c r="AG2324" s="113"/>
      <c r="AH2324" s="113"/>
      <c r="AI2324" s="113"/>
      <c r="AJ2324" s="113"/>
      <c r="AK2324" s="113"/>
      <c r="AL2324" s="113"/>
      <c r="AM2324" s="113"/>
      <c r="AQ2324" s="113"/>
      <c r="AS2324" s="113"/>
      <c r="AT2324" s="113"/>
      <c r="AU2324" s="113"/>
      <c r="AV2324" s="113"/>
    </row>
    <row r="2325" spans="4:48">
      <c r="D2325" s="113"/>
      <c r="E2325" s="113"/>
      <c r="F2325" s="113"/>
      <c r="G2325" s="113"/>
      <c r="H2325" s="113"/>
      <c r="I2325" s="113"/>
      <c r="J2325" s="113"/>
      <c r="K2325" s="113"/>
      <c r="L2325" s="113"/>
      <c r="M2325" s="113"/>
      <c r="Q2325" s="113"/>
      <c r="R2325" s="113"/>
      <c r="S2325" s="113"/>
      <c r="T2325" s="113"/>
      <c r="U2325" s="113"/>
      <c r="V2325" s="113"/>
      <c r="W2325" s="113"/>
      <c r="X2325" s="113"/>
      <c r="Y2325" s="113"/>
      <c r="Z2325" s="113"/>
      <c r="AD2325" s="113"/>
      <c r="AE2325" s="113"/>
      <c r="AF2325" s="113"/>
      <c r="AG2325" s="113"/>
      <c r="AH2325" s="113"/>
      <c r="AI2325" s="113"/>
      <c r="AJ2325" s="113"/>
      <c r="AK2325" s="113"/>
      <c r="AL2325" s="113"/>
      <c r="AM2325" s="113"/>
      <c r="AQ2325" s="113"/>
      <c r="AS2325" s="113"/>
      <c r="AT2325" s="113"/>
      <c r="AU2325" s="113"/>
      <c r="AV2325" s="113"/>
    </row>
    <row r="2326" spans="4:48">
      <c r="D2326" s="113"/>
      <c r="E2326" s="113"/>
      <c r="F2326" s="113"/>
      <c r="G2326" s="113"/>
      <c r="H2326" s="113"/>
      <c r="I2326" s="113"/>
      <c r="J2326" s="113"/>
      <c r="K2326" s="113"/>
      <c r="L2326" s="113"/>
      <c r="M2326" s="113"/>
      <c r="Q2326" s="113"/>
      <c r="R2326" s="113"/>
      <c r="S2326" s="113"/>
      <c r="T2326" s="113"/>
      <c r="U2326" s="113"/>
      <c r="V2326" s="113"/>
      <c r="W2326" s="113"/>
      <c r="X2326" s="113"/>
      <c r="Y2326" s="113"/>
      <c r="Z2326" s="113"/>
      <c r="AD2326" s="113"/>
      <c r="AE2326" s="113"/>
      <c r="AF2326" s="113"/>
      <c r="AG2326" s="113"/>
      <c r="AH2326" s="113"/>
      <c r="AI2326" s="113"/>
      <c r="AJ2326" s="113"/>
      <c r="AK2326" s="113"/>
      <c r="AL2326" s="113"/>
      <c r="AM2326" s="113"/>
      <c r="AQ2326" s="113"/>
      <c r="AS2326" s="113"/>
      <c r="AT2326" s="113"/>
      <c r="AU2326" s="113"/>
      <c r="AV2326" s="113"/>
    </row>
    <row r="2327" spans="4:48">
      <c r="D2327" s="113"/>
      <c r="E2327" s="113"/>
      <c r="F2327" s="113"/>
      <c r="G2327" s="113"/>
      <c r="H2327" s="113"/>
      <c r="I2327" s="113"/>
      <c r="J2327" s="113"/>
      <c r="K2327" s="113"/>
      <c r="L2327" s="113"/>
      <c r="M2327" s="113"/>
      <c r="Q2327" s="113"/>
      <c r="R2327" s="113"/>
      <c r="S2327" s="113"/>
      <c r="T2327" s="113"/>
      <c r="U2327" s="113"/>
      <c r="V2327" s="113"/>
      <c r="W2327" s="113"/>
      <c r="X2327" s="113"/>
      <c r="Y2327" s="113"/>
      <c r="Z2327" s="113"/>
      <c r="AD2327" s="113"/>
      <c r="AE2327" s="113"/>
      <c r="AF2327" s="113"/>
      <c r="AG2327" s="113"/>
      <c r="AH2327" s="113"/>
      <c r="AI2327" s="113"/>
      <c r="AJ2327" s="113"/>
      <c r="AK2327" s="113"/>
      <c r="AL2327" s="113"/>
      <c r="AM2327" s="113"/>
      <c r="AQ2327" s="113"/>
      <c r="AS2327" s="113"/>
      <c r="AT2327" s="113"/>
      <c r="AU2327" s="113"/>
      <c r="AV2327" s="113"/>
    </row>
    <row r="2328" spans="4:48">
      <c r="D2328" s="113"/>
      <c r="E2328" s="113"/>
      <c r="F2328" s="113"/>
      <c r="G2328" s="113"/>
      <c r="H2328" s="113"/>
      <c r="I2328" s="113"/>
      <c r="J2328" s="113"/>
      <c r="K2328" s="113"/>
      <c r="L2328" s="113"/>
      <c r="M2328" s="113"/>
      <c r="Q2328" s="113"/>
      <c r="R2328" s="113"/>
      <c r="S2328" s="113"/>
      <c r="T2328" s="113"/>
      <c r="U2328" s="113"/>
      <c r="V2328" s="113"/>
      <c r="W2328" s="113"/>
      <c r="X2328" s="113"/>
      <c r="Y2328" s="113"/>
      <c r="Z2328" s="113"/>
      <c r="AD2328" s="113"/>
      <c r="AE2328" s="113"/>
      <c r="AF2328" s="113"/>
      <c r="AG2328" s="113"/>
      <c r="AH2328" s="113"/>
      <c r="AI2328" s="113"/>
      <c r="AJ2328" s="113"/>
      <c r="AK2328" s="113"/>
      <c r="AL2328" s="113"/>
      <c r="AM2328" s="113"/>
      <c r="AQ2328" s="113"/>
      <c r="AS2328" s="113"/>
      <c r="AT2328" s="113"/>
      <c r="AU2328" s="113"/>
      <c r="AV2328" s="113"/>
    </row>
    <row r="2329" spans="4:48">
      <c r="D2329" s="113"/>
      <c r="E2329" s="113"/>
      <c r="F2329" s="113"/>
      <c r="G2329" s="113"/>
      <c r="H2329" s="113"/>
      <c r="I2329" s="113"/>
      <c r="J2329" s="113"/>
      <c r="K2329" s="113"/>
      <c r="L2329" s="113"/>
      <c r="M2329" s="113"/>
      <c r="Q2329" s="113"/>
      <c r="R2329" s="113"/>
      <c r="S2329" s="113"/>
      <c r="T2329" s="113"/>
      <c r="U2329" s="113"/>
      <c r="V2329" s="113"/>
      <c r="W2329" s="113"/>
      <c r="X2329" s="113"/>
      <c r="Y2329" s="113"/>
      <c r="Z2329" s="113"/>
      <c r="AD2329" s="113"/>
      <c r="AE2329" s="113"/>
      <c r="AF2329" s="113"/>
      <c r="AG2329" s="113"/>
      <c r="AH2329" s="113"/>
      <c r="AI2329" s="113"/>
      <c r="AJ2329" s="113"/>
      <c r="AK2329" s="113"/>
      <c r="AL2329" s="113"/>
      <c r="AM2329" s="113"/>
      <c r="AQ2329" s="113"/>
      <c r="AS2329" s="113"/>
      <c r="AT2329" s="113"/>
      <c r="AU2329" s="113"/>
      <c r="AV2329" s="113"/>
    </row>
    <row r="2330" spans="4:48">
      <c r="D2330" s="113"/>
      <c r="E2330" s="113"/>
      <c r="F2330" s="113"/>
      <c r="G2330" s="113"/>
      <c r="H2330" s="113"/>
      <c r="I2330" s="113"/>
      <c r="J2330" s="113"/>
      <c r="K2330" s="113"/>
      <c r="L2330" s="113"/>
      <c r="M2330" s="113"/>
      <c r="Q2330" s="113"/>
      <c r="R2330" s="113"/>
      <c r="S2330" s="113"/>
      <c r="T2330" s="113"/>
      <c r="U2330" s="113"/>
      <c r="V2330" s="113"/>
      <c r="W2330" s="113"/>
      <c r="X2330" s="113"/>
      <c r="Y2330" s="113"/>
      <c r="Z2330" s="113"/>
      <c r="AD2330" s="113"/>
      <c r="AE2330" s="113"/>
      <c r="AF2330" s="113"/>
      <c r="AG2330" s="113"/>
      <c r="AH2330" s="113"/>
      <c r="AI2330" s="113"/>
      <c r="AJ2330" s="113"/>
      <c r="AK2330" s="113"/>
      <c r="AL2330" s="113"/>
      <c r="AM2330" s="113"/>
      <c r="AQ2330" s="113"/>
      <c r="AS2330" s="113"/>
      <c r="AT2330" s="113"/>
      <c r="AU2330" s="113"/>
      <c r="AV2330" s="113"/>
    </row>
    <row r="2331" spans="4:48">
      <c r="D2331" s="113"/>
      <c r="E2331" s="113"/>
      <c r="F2331" s="113"/>
      <c r="G2331" s="113"/>
      <c r="H2331" s="113"/>
      <c r="I2331" s="113"/>
      <c r="J2331" s="113"/>
      <c r="K2331" s="113"/>
      <c r="L2331" s="113"/>
      <c r="M2331" s="113"/>
      <c r="Q2331" s="113"/>
      <c r="R2331" s="113"/>
      <c r="S2331" s="113"/>
      <c r="T2331" s="113"/>
      <c r="U2331" s="113"/>
      <c r="V2331" s="113"/>
      <c r="W2331" s="113"/>
      <c r="X2331" s="113"/>
      <c r="Y2331" s="113"/>
      <c r="Z2331" s="113"/>
      <c r="AD2331" s="113"/>
      <c r="AE2331" s="113"/>
      <c r="AF2331" s="113"/>
      <c r="AG2331" s="113"/>
      <c r="AH2331" s="113"/>
      <c r="AI2331" s="113"/>
      <c r="AJ2331" s="113"/>
      <c r="AK2331" s="113"/>
      <c r="AL2331" s="113"/>
      <c r="AM2331" s="113"/>
      <c r="AQ2331" s="113"/>
      <c r="AS2331" s="113"/>
      <c r="AT2331" s="113"/>
      <c r="AU2331" s="113"/>
      <c r="AV2331" s="113"/>
    </row>
    <row r="2332" spans="4:48">
      <c r="D2332" s="113"/>
      <c r="E2332" s="113"/>
      <c r="F2332" s="113"/>
      <c r="G2332" s="113"/>
      <c r="H2332" s="113"/>
      <c r="I2332" s="113"/>
      <c r="J2332" s="113"/>
      <c r="K2332" s="113"/>
      <c r="L2332" s="113"/>
      <c r="M2332" s="113"/>
      <c r="Q2332" s="113"/>
      <c r="R2332" s="113"/>
      <c r="S2332" s="113"/>
      <c r="T2332" s="113"/>
      <c r="U2332" s="113"/>
      <c r="V2332" s="113"/>
      <c r="W2332" s="113"/>
      <c r="X2332" s="113"/>
      <c r="Y2332" s="113"/>
      <c r="Z2332" s="113"/>
      <c r="AD2332" s="113"/>
      <c r="AE2332" s="113"/>
      <c r="AF2332" s="113"/>
      <c r="AG2332" s="113"/>
      <c r="AH2332" s="113"/>
      <c r="AI2332" s="113"/>
      <c r="AJ2332" s="113"/>
      <c r="AK2332" s="113"/>
      <c r="AL2332" s="113"/>
      <c r="AM2332" s="113"/>
      <c r="AQ2332" s="113"/>
      <c r="AS2332" s="113"/>
      <c r="AT2332" s="113"/>
      <c r="AU2332" s="113"/>
      <c r="AV2332" s="113"/>
    </row>
    <row r="2333" spans="4:48">
      <c r="D2333" s="113"/>
      <c r="E2333" s="113"/>
      <c r="F2333" s="113"/>
      <c r="G2333" s="113"/>
      <c r="H2333" s="113"/>
      <c r="I2333" s="113"/>
      <c r="J2333" s="113"/>
      <c r="K2333" s="113"/>
      <c r="L2333" s="113"/>
      <c r="M2333" s="113"/>
      <c r="Q2333" s="113"/>
      <c r="R2333" s="113"/>
      <c r="S2333" s="113"/>
      <c r="T2333" s="113"/>
      <c r="U2333" s="113"/>
      <c r="V2333" s="113"/>
      <c r="W2333" s="113"/>
      <c r="X2333" s="113"/>
      <c r="Y2333" s="113"/>
      <c r="Z2333" s="113"/>
      <c r="AD2333" s="113"/>
      <c r="AE2333" s="113"/>
      <c r="AF2333" s="113"/>
      <c r="AG2333" s="113"/>
      <c r="AH2333" s="113"/>
      <c r="AI2333" s="113"/>
      <c r="AJ2333" s="113"/>
      <c r="AK2333" s="113"/>
      <c r="AL2333" s="113"/>
      <c r="AM2333" s="113"/>
      <c r="AQ2333" s="113"/>
      <c r="AS2333" s="113"/>
      <c r="AT2333" s="113"/>
      <c r="AU2333" s="113"/>
      <c r="AV2333" s="113"/>
    </row>
    <row r="2334" spans="4:48">
      <c r="D2334" s="113"/>
      <c r="E2334" s="113"/>
      <c r="F2334" s="113"/>
      <c r="G2334" s="113"/>
      <c r="H2334" s="113"/>
      <c r="I2334" s="113"/>
      <c r="J2334" s="113"/>
      <c r="K2334" s="113"/>
      <c r="L2334" s="113"/>
      <c r="M2334" s="113"/>
      <c r="Q2334" s="113"/>
      <c r="R2334" s="113"/>
      <c r="S2334" s="113"/>
      <c r="T2334" s="113"/>
      <c r="U2334" s="113"/>
      <c r="V2334" s="113"/>
      <c r="W2334" s="113"/>
      <c r="X2334" s="113"/>
      <c r="Y2334" s="113"/>
      <c r="Z2334" s="113"/>
      <c r="AD2334" s="113"/>
      <c r="AE2334" s="113"/>
      <c r="AF2334" s="113"/>
      <c r="AG2334" s="113"/>
      <c r="AH2334" s="113"/>
      <c r="AI2334" s="113"/>
      <c r="AJ2334" s="113"/>
      <c r="AK2334" s="113"/>
      <c r="AL2334" s="113"/>
      <c r="AM2334" s="113"/>
      <c r="AQ2334" s="113"/>
      <c r="AS2334" s="113"/>
      <c r="AT2334" s="113"/>
      <c r="AU2334" s="113"/>
      <c r="AV2334" s="113"/>
    </row>
    <row r="2335" spans="4:48">
      <c r="D2335" s="113"/>
      <c r="E2335" s="113"/>
      <c r="F2335" s="113"/>
      <c r="G2335" s="113"/>
      <c r="H2335" s="113"/>
      <c r="I2335" s="113"/>
      <c r="J2335" s="113"/>
      <c r="K2335" s="113"/>
      <c r="L2335" s="113"/>
      <c r="M2335" s="113"/>
      <c r="Q2335" s="113"/>
      <c r="R2335" s="113"/>
      <c r="S2335" s="113"/>
      <c r="T2335" s="113"/>
      <c r="U2335" s="113"/>
      <c r="V2335" s="113"/>
      <c r="W2335" s="113"/>
      <c r="X2335" s="113"/>
      <c r="Y2335" s="113"/>
      <c r="Z2335" s="113"/>
      <c r="AD2335" s="113"/>
      <c r="AE2335" s="113"/>
      <c r="AF2335" s="113"/>
      <c r="AG2335" s="113"/>
      <c r="AH2335" s="113"/>
      <c r="AI2335" s="113"/>
      <c r="AJ2335" s="113"/>
      <c r="AK2335" s="113"/>
      <c r="AL2335" s="113"/>
      <c r="AM2335" s="113"/>
      <c r="AQ2335" s="113"/>
      <c r="AS2335" s="113"/>
      <c r="AT2335" s="113"/>
      <c r="AU2335" s="113"/>
      <c r="AV2335" s="113"/>
    </row>
    <row r="2336" spans="4:48">
      <c r="D2336" s="113"/>
      <c r="E2336" s="113"/>
      <c r="F2336" s="113"/>
      <c r="G2336" s="113"/>
      <c r="H2336" s="113"/>
      <c r="I2336" s="113"/>
      <c r="J2336" s="113"/>
      <c r="K2336" s="113"/>
      <c r="L2336" s="113"/>
      <c r="M2336" s="113"/>
      <c r="Q2336" s="113"/>
      <c r="R2336" s="113"/>
      <c r="S2336" s="113"/>
      <c r="T2336" s="113"/>
      <c r="U2336" s="113"/>
      <c r="V2336" s="113"/>
      <c r="W2336" s="113"/>
      <c r="X2336" s="113"/>
      <c r="Y2336" s="113"/>
      <c r="Z2336" s="113"/>
      <c r="AD2336" s="113"/>
      <c r="AE2336" s="113"/>
      <c r="AF2336" s="113"/>
      <c r="AG2336" s="113"/>
      <c r="AH2336" s="113"/>
      <c r="AI2336" s="113"/>
      <c r="AJ2336" s="113"/>
      <c r="AK2336" s="113"/>
      <c r="AL2336" s="113"/>
      <c r="AM2336" s="113"/>
      <c r="AQ2336" s="113"/>
      <c r="AS2336" s="113"/>
      <c r="AT2336" s="113"/>
      <c r="AU2336" s="113"/>
      <c r="AV2336" s="113"/>
    </row>
    <row r="2337" spans="4:48">
      <c r="D2337" s="113"/>
      <c r="E2337" s="113"/>
      <c r="F2337" s="113"/>
      <c r="G2337" s="113"/>
      <c r="H2337" s="113"/>
      <c r="I2337" s="113"/>
      <c r="J2337" s="113"/>
      <c r="K2337" s="113"/>
      <c r="L2337" s="113"/>
      <c r="M2337" s="113"/>
      <c r="Q2337" s="113"/>
      <c r="R2337" s="113"/>
      <c r="S2337" s="113"/>
      <c r="T2337" s="113"/>
      <c r="U2337" s="113"/>
      <c r="V2337" s="113"/>
      <c r="W2337" s="113"/>
      <c r="X2337" s="113"/>
      <c r="Y2337" s="113"/>
      <c r="Z2337" s="113"/>
      <c r="AD2337" s="113"/>
      <c r="AE2337" s="113"/>
      <c r="AF2337" s="113"/>
      <c r="AG2337" s="113"/>
      <c r="AH2337" s="113"/>
      <c r="AI2337" s="113"/>
      <c r="AJ2337" s="113"/>
      <c r="AK2337" s="113"/>
      <c r="AL2337" s="113"/>
      <c r="AM2337" s="113"/>
      <c r="AQ2337" s="113"/>
      <c r="AS2337" s="113"/>
      <c r="AT2337" s="113"/>
      <c r="AU2337" s="113"/>
      <c r="AV2337" s="113"/>
    </row>
    <row r="2338" spans="4:48">
      <c r="D2338" s="113"/>
      <c r="E2338" s="113"/>
      <c r="F2338" s="113"/>
      <c r="G2338" s="113"/>
      <c r="H2338" s="113"/>
      <c r="I2338" s="113"/>
      <c r="J2338" s="113"/>
      <c r="K2338" s="113"/>
      <c r="L2338" s="113"/>
      <c r="M2338" s="113"/>
      <c r="Q2338" s="113"/>
      <c r="R2338" s="113"/>
      <c r="S2338" s="113"/>
      <c r="T2338" s="113"/>
      <c r="U2338" s="113"/>
      <c r="V2338" s="113"/>
      <c r="W2338" s="113"/>
      <c r="X2338" s="113"/>
      <c r="Y2338" s="113"/>
      <c r="Z2338" s="113"/>
      <c r="AD2338" s="113"/>
      <c r="AE2338" s="113"/>
      <c r="AF2338" s="113"/>
      <c r="AG2338" s="113"/>
      <c r="AH2338" s="113"/>
      <c r="AI2338" s="113"/>
      <c r="AJ2338" s="113"/>
      <c r="AK2338" s="113"/>
      <c r="AL2338" s="113"/>
      <c r="AM2338" s="113"/>
      <c r="AQ2338" s="113"/>
      <c r="AS2338" s="113"/>
      <c r="AT2338" s="113"/>
      <c r="AU2338" s="113"/>
      <c r="AV2338" s="113"/>
    </row>
    <row r="2339" spans="4:48">
      <c r="D2339" s="113"/>
      <c r="E2339" s="113"/>
      <c r="F2339" s="113"/>
      <c r="G2339" s="113"/>
      <c r="H2339" s="113"/>
      <c r="I2339" s="113"/>
      <c r="J2339" s="113"/>
      <c r="K2339" s="113"/>
      <c r="L2339" s="113"/>
      <c r="M2339" s="113"/>
      <c r="Q2339" s="113"/>
      <c r="R2339" s="113"/>
      <c r="S2339" s="113"/>
      <c r="T2339" s="113"/>
      <c r="U2339" s="113"/>
      <c r="V2339" s="113"/>
      <c r="W2339" s="113"/>
      <c r="X2339" s="113"/>
      <c r="Y2339" s="113"/>
      <c r="Z2339" s="113"/>
      <c r="AD2339" s="113"/>
      <c r="AE2339" s="113"/>
      <c r="AF2339" s="113"/>
      <c r="AG2339" s="113"/>
      <c r="AH2339" s="113"/>
      <c r="AI2339" s="113"/>
      <c r="AJ2339" s="113"/>
      <c r="AK2339" s="113"/>
      <c r="AL2339" s="113"/>
      <c r="AM2339" s="113"/>
      <c r="AQ2339" s="113"/>
      <c r="AS2339" s="113"/>
      <c r="AT2339" s="113"/>
      <c r="AU2339" s="113"/>
      <c r="AV2339" s="113"/>
    </row>
    <row r="2340" spans="4:48">
      <c r="D2340" s="113"/>
      <c r="E2340" s="113"/>
      <c r="F2340" s="113"/>
      <c r="G2340" s="113"/>
      <c r="H2340" s="113"/>
      <c r="I2340" s="113"/>
      <c r="J2340" s="113"/>
      <c r="K2340" s="113"/>
      <c r="L2340" s="113"/>
      <c r="M2340" s="113"/>
      <c r="Q2340" s="113"/>
      <c r="R2340" s="113"/>
      <c r="S2340" s="113"/>
      <c r="T2340" s="113"/>
      <c r="U2340" s="113"/>
      <c r="V2340" s="113"/>
      <c r="W2340" s="113"/>
      <c r="X2340" s="113"/>
      <c r="Y2340" s="113"/>
      <c r="Z2340" s="113"/>
      <c r="AD2340" s="113"/>
      <c r="AE2340" s="113"/>
      <c r="AF2340" s="113"/>
      <c r="AG2340" s="113"/>
      <c r="AH2340" s="113"/>
      <c r="AI2340" s="113"/>
      <c r="AJ2340" s="113"/>
      <c r="AK2340" s="113"/>
      <c r="AL2340" s="113"/>
      <c r="AM2340" s="113"/>
      <c r="AQ2340" s="113"/>
      <c r="AS2340" s="113"/>
      <c r="AT2340" s="113"/>
      <c r="AU2340" s="113"/>
      <c r="AV2340" s="113"/>
    </row>
    <row r="2341" spans="4:48">
      <c r="D2341" s="113"/>
      <c r="E2341" s="113"/>
      <c r="F2341" s="113"/>
      <c r="G2341" s="113"/>
      <c r="H2341" s="113"/>
      <c r="I2341" s="113"/>
      <c r="J2341" s="113"/>
      <c r="K2341" s="113"/>
      <c r="L2341" s="113"/>
      <c r="M2341" s="113"/>
      <c r="Q2341" s="113"/>
      <c r="R2341" s="113"/>
      <c r="S2341" s="113"/>
      <c r="T2341" s="113"/>
      <c r="U2341" s="113"/>
      <c r="V2341" s="113"/>
      <c r="W2341" s="113"/>
      <c r="X2341" s="113"/>
      <c r="Y2341" s="113"/>
      <c r="Z2341" s="113"/>
      <c r="AD2341" s="113"/>
      <c r="AE2341" s="113"/>
      <c r="AF2341" s="113"/>
      <c r="AG2341" s="113"/>
      <c r="AH2341" s="113"/>
      <c r="AI2341" s="113"/>
      <c r="AJ2341" s="113"/>
      <c r="AK2341" s="113"/>
      <c r="AL2341" s="113"/>
      <c r="AM2341" s="113"/>
      <c r="AQ2341" s="113"/>
      <c r="AS2341" s="113"/>
      <c r="AT2341" s="113"/>
      <c r="AU2341" s="113"/>
      <c r="AV2341" s="113"/>
    </row>
    <row r="2342" spans="4:48">
      <c r="D2342" s="113"/>
      <c r="E2342" s="113"/>
      <c r="F2342" s="113"/>
      <c r="G2342" s="113"/>
      <c r="H2342" s="113"/>
      <c r="I2342" s="113"/>
      <c r="J2342" s="113"/>
      <c r="K2342" s="113"/>
      <c r="L2342" s="113"/>
      <c r="M2342" s="113"/>
      <c r="Q2342" s="113"/>
      <c r="R2342" s="113"/>
      <c r="S2342" s="113"/>
      <c r="T2342" s="113"/>
      <c r="U2342" s="113"/>
      <c r="V2342" s="113"/>
      <c r="W2342" s="113"/>
      <c r="X2342" s="113"/>
      <c r="Y2342" s="113"/>
      <c r="Z2342" s="113"/>
      <c r="AD2342" s="113"/>
      <c r="AE2342" s="113"/>
      <c r="AF2342" s="113"/>
      <c r="AG2342" s="113"/>
      <c r="AH2342" s="113"/>
      <c r="AI2342" s="113"/>
      <c r="AJ2342" s="113"/>
      <c r="AK2342" s="113"/>
      <c r="AL2342" s="113"/>
      <c r="AM2342" s="113"/>
      <c r="AQ2342" s="113"/>
      <c r="AS2342" s="113"/>
      <c r="AT2342" s="113"/>
      <c r="AU2342" s="113"/>
      <c r="AV2342" s="113"/>
    </row>
    <row r="2343" spans="4:48">
      <c r="D2343" s="113"/>
      <c r="E2343" s="113"/>
      <c r="F2343" s="113"/>
      <c r="G2343" s="113"/>
      <c r="H2343" s="113"/>
      <c r="I2343" s="113"/>
      <c r="J2343" s="113"/>
      <c r="K2343" s="113"/>
      <c r="L2343" s="113"/>
      <c r="M2343" s="113"/>
      <c r="Q2343" s="113"/>
      <c r="R2343" s="113"/>
      <c r="S2343" s="113"/>
      <c r="T2343" s="113"/>
      <c r="U2343" s="113"/>
      <c r="V2343" s="113"/>
      <c r="W2343" s="113"/>
      <c r="X2343" s="113"/>
      <c r="Y2343" s="113"/>
      <c r="Z2343" s="113"/>
      <c r="AD2343" s="113"/>
      <c r="AE2343" s="113"/>
      <c r="AF2343" s="113"/>
      <c r="AG2343" s="113"/>
      <c r="AH2343" s="113"/>
      <c r="AI2343" s="113"/>
      <c r="AJ2343" s="113"/>
      <c r="AK2343" s="113"/>
      <c r="AL2343" s="113"/>
      <c r="AM2343" s="113"/>
      <c r="AQ2343" s="113"/>
      <c r="AS2343" s="113"/>
      <c r="AT2343" s="113"/>
      <c r="AU2343" s="113"/>
      <c r="AV2343" s="113"/>
    </row>
    <row r="2344" spans="4:48">
      <c r="D2344" s="113"/>
      <c r="E2344" s="113"/>
      <c r="F2344" s="113"/>
      <c r="G2344" s="113"/>
      <c r="H2344" s="113"/>
      <c r="I2344" s="113"/>
      <c r="J2344" s="113"/>
      <c r="K2344" s="113"/>
      <c r="L2344" s="113"/>
      <c r="M2344" s="113"/>
      <c r="Q2344" s="113"/>
      <c r="R2344" s="113"/>
      <c r="S2344" s="113"/>
      <c r="T2344" s="113"/>
      <c r="U2344" s="113"/>
      <c r="V2344" s="113"/>
      <c r="W2344" s="113"/>
      <c r="X2344" s="113"/>
      <c r="Y2344" s="113"/>
      <c r="Z2344" s="113"/>
      <c r="AD2344" s="113"/>
      <c r="AE2344" s="113"/>
      <c r="AF2344" s="113"/>
      <c r="AG2344" s="113"/>
      <c r="AH2344" s="113"/>
      <c r="AI2344" s="113"/>
      <c r="AJ2344" s="113"/>
      <c r="AK2344" s="113"/>
      <c r="AL2344" s="113"/>
      <c r="AM2344" s="113"/>
      <c r="AQ2344" s="113"/>
      <c r="AS2344" s="113"/>
      <c r="AT2344" s="113"/>
      <c r="AU2344" s="113"/>
      <c r="AV2344" s="113"/>
    </row>
    <row r="2345" spans="4:48">
      <c r="D2345" s="113"/>
      <c r="E2345" s="113"/>
      <c r="F2345" s="113"/>
      <c r="G2345" s="113"/>
      <c r="H2345" s="113"/>
      <c r="I2345" s="113"/>
      <c r="J2345" s="113"/>
      <c r="K2345" s="113"/>
      <c r="L2345" s="113"/>
      <c r="M2345" s="113"/>
      <c r="Q2345" s="113"/>
      <c r="R2345" s="113"/>
      <c r="S2345" s="113"/>
      <c r="T2345" s="113"/>
      <c r="U2345" s="113"/>
      <c r="V2345" s="113"/>
      <c r="W2345" s="113"/>
      <c r="X2345" s="113"/>
      <c r="Y2345" s="113"/>
      <c r="Z2345" s="113"/>
      <c r="AD2345" s="113"/>
      <c r="AE2345" s="113"/>
      <c r="AF2345" s="113"/>
      <c r="AG2345" s="113"/>
      <c r="AH2345" s="113"/>
      <c r="AI2345" s="113"/>
      <c r="AJ2345" s="113"/>
      <c r="AK2345" s="113"/>
      <c r="AL2345" s="113"/>
      <c r="AM2345" s="113"/>
      <c r="AQ2345" s="113"/>
      <c r="AS2345" s="113"/>
      <c r="AT2345" s="113"/>
      <c r="AU2345" s="113"/>
      <c r="AV2345" s="113"/>
    </row>
    <row r="2346" spans="4:48">
      <c r="D2346" s="113"/>
      <c r="E2346" s="113"/>
      <c r="F2346" s="113"/>
      <c r="G2346" s="113"/>
      <c r="H2346" s="113"/>
      <c r="I2346" s="113"/>
      <c r="J2346" s="113"/>
      <c r="K2346" s="113"/>
      <c r="L2346" s="113"/>
      <c r="M2346" s="113"/>
      <c r="Q2346" s="113"/>
      <c r="R2346" s="113"/>
      <c r="S2346" s="113"/>
      <c r="T2346" s="113"/>
      <c r="U2346" s="113"/>
      <c r="V2346" s="113"/>
      <c r="W2346" s="113"/>
      <c r="X2346" s="113"/>
      <c r="Y2346" s="113"/>
      <c r="Z2346" s="113"/>
      <c r="AD2346" s="113"/>
      <c r="AE2346" s="113"/>
      <c r="AF2346" s="113"/>
      <c r="AG2346" s="113"/>
      <c r="AH2346" s="113"/>
      <c r="AI2346" s="113"/>
      <c r="AJ2346" s="113"/>
      <c r="AK2346" s="113"/>
      <c r="AL2346" s="113"/>
      <c r="AM2346" s="113"/>
      <c r="AQ2346" s="113"/>
      <c r="AS2346" s="113"/>
      <c r="AT2346" s="113"/>
      <c r="AU2346" s="113"/>
      <c r="AV2346" s="113"/>
    </row>
    <row r="2347" spans="4:48">
      <c r="D2347" s="113"/>
      <c r="E2347" s="113"/>
      <c r="F2347" s="113"/>
      <c r="G2347" s="113"/>
      <c r="H2347" s="113"/>
      <c r="I2347" s="113"/>
      <c r="J2347" s="113"/>
      <c r="K2347" s="113"/>
      <c r="L2347" s="113"/>
      <c r="M2347" s="113"/>
      <c r="Q2347" s="113"/>
      <c r="R2347" s="113"/>
      <c r="S2347" s="113"/>
      <c r="T2347" s="113"/>
      <c r="U2347" s="113"/>
      <c r="V2347" s="113"/>
      <c r="W2347" s="113"/>
      <c r="X2347" s="113"/>
      <c r="Y2347" s="113"/>
      <c r="Z2347" s="113"/>
      <c r="AD2347" s="113"/>
      <c r="AE2347" s="113"/>
      <c r="AF2347" s="113"/>
      <c r="AG2347" s="113"/>
      <c r="AH2347" s="113"/>
      <c r="AI2347" s="113"/>
      <c r="AJ2347" s="113"/>
      <c r="AK2347" s="113"/>
      <c r="AL2347" s="113"/>
      <c r="AM2347" s="113"/>
      <c r="AQ2347" s="113"/>
      <c r="AS2347" s="113"/>
      <c r="AT2347" s="113"/>
      <c r="AU2347" s="113"/>
      <c r="AV2347" s="113"/>
    </row>
    <row r="2348" spans="4:48">
      <c r="D2348" s="113"/>
      <c r="E2348" s="113"/>
      <c r="F2348" s="113"/>
      <c r="G2348" s="113"/>
      <c r="H2348" s="113"/>
      <c r="I2348" s="113"/>
      <c r="J2348" s="113"/>
      <c r="K2348" s="113"/>
      <c r="L2348" s="113"/>
      <c r="M2348" s="113"/>
      <c r="Q2348" s="113"/>
      <c r="R2348" s="113"/>
      <c r="S2348" s="113"/>
      <c r="T2348" s="113"/>
      <c r="U2348" s="113"/>
      <c r="V2348" s="113"/>
      <c r="W2348" s="113"/>
      <c r="X2348" s="113"/>
      <c r="Y2348" s="113"/>
      <c r="Z2348" s="113"/>
      <c r="AD2348" s="113"/>
      <c r="AE2348" s="113"/>
      <c r="AF2348" s="113"/>
      <c r="AG2348" s="113"/>
      <c r="AH2348" s="113"/>
      <c r="AI2348" s="113"/>
      <c r="AJ2348" s="113"/>
      <c r="AK2348" s="113"/>
      <c r="AL2348" s="113"/>
      <c r="AM2348" s="113"/>
      <c r="AQ2348" s="113"/>
      <c r="AS2348" s="113"/>
      <c r="AT2348" s="113"/>
      <c r="AU2348" s="113"/>
      <c r="AV2348" s="113"/>
    </row>
    <row r="2349" spans="4:48">
      <c r="D2349" s="113"/>
      <c r="E2349" s="113"/>
      <c r="F2349" s="113"/>
      <c r="G2349" s="113"/>
      <c r="H2349" s="113"/>
      <c r="I2349" s="113"/>
      <c r="J2349" s="113"/>
      <c r="K2349" s="113"/>
      <c r="L2349" s="113"/>
      <c r="M2349" s="113"/>
      <c r="Q2349" s="113"/>
      <c r="R2349" s="113"/>
      <c r="S2349" s="113"/>
      <c r="T2349" s="113"/>
      <c r="U2349" s="113"/>
      <c r="V2349" s="113"/>
      <c r="W2349" s="113"/>
      <c r="X2349" s="113"/>
      <c r="Y2349" s="113"/>
      <c r="Z2349" s="113"/>
      <c r="AD2349" s="113"/>
      <c r="AE2349" s="113"/>
      <c r="AF2349" s="113"/>
      <c r="AG2349" s="113"/>
      <c r="AH2349" s="113"/>
      <c r="AI2349" s="113"/>
      <c r="AJ2349" s="113"/>
      <c r="AK2349" s="113"/>
      <c r="AL2349" s="113"/>
      <c r="AM2349" s="113"/>
      <c r="AQ2349" s="113"/>
      <c r="AS2349" s="113"/>
      <c r="AT2349" s="113"/>
      <c r="AU2349" s="113"/>
      <c r="AV2349" s="113"/>
    </row>
    <row r="2350" spans="4:48">
      <c r="D2350" s="113"/>
      <c r="E2350" s="113"/>
      <c r="F2350" s="113"/>
      <c r="G2350" s="113"/>
      <c r="H2350" s="113"/>
      <c r="I2350" s="113"/>
      <c r="J2350" s="113"/>
      <c r="K2350" s="113"/>
      <c r="L2350" s="113"/>
      <c r="M2350" s="113"/>
      <c r="Q2350" s="113"/>
      <c r="R2350" s="113"/>
      <c r="S2350" s="113"/>
      <c r="T2350" s="113"/>
      <c r="U2350" s="113"/>
      <c r="V2350" s="113"/>
      <c r="W2350" s="113"/>
      <c r="X2350" s="113"/>
      <c r="Y2350" s="113"/>
      <c r="Z2350" s="113"/>
      <c r="AD2350" s="113"/>
      <c r="AE2350" s="113"/>
      <c r="AF2350" s="113"/>
      <c r="AG2350" s="113"/>
      <c r="AH2350" s="113"/>
      <c r="AI2350" s="113"/>
      <c r="AJ2350" s="113"/>
      <c r="AK2350" s="113"/>
      <c r="AL2350" s="113"/>
      <c r="AM2350" s="113"/>
      <c r="AQ2350" s="113"/>
      <c r="AS2350" s="113"/>
      <c r="AT2350" s="113"/>
      <c r="AU2350" s="113"/>
      <c r="AV2350" s="113"/>
    </row>
    <row r="2351" spans="4:48">
      <c r="D2351" s="113"/>
      <c r="E2351" s="113"/>
      <c r="F2351" s="113"/>
      <c r="G2351" s="113"/>
      <c r="H2351" s="113"/>
      <c r="I2351" s="113"/>
      <c r="J2351" s="113"/>
      <c r="K2351" s="113"/>
      <c r="L2351" s="113"/>
      <c r="M2351" s="113"/>
      <c r="Q2351" s="113"/>
      <c r="R2351" s="113"/>
      <c r="S2351" s="113"/>
      <c r="T2351" s="113"/>
      <c r="U2351" s="113"/>
      <c r="V2351" s="113"/>
      <c r="W2351" s="113"/>
      <c r="X2351" s="113"/>
      <c r="Y2351" s="113"/>
      <c r="Z2351" s="113"/>
      <c r="AD2351" s="113"/>
      <c r="AE2351" s="113"/>
      <c r="AF2351" s="113"/>
      <c r="AG2351" s="113"/>
      <c r="AH2351" s="113"/>
      <c r="AI2351" s="113"/>
      <c r="AJ2351" s="113"/>
      <c r="AK2351" s="113"/>
      <c r="AL2351" s="113"/>
      <c r="AM2351" s="113"/>
      <c r="AQ2351" s="113"/>
      <c r="AS2351" s="113"/>
      <c r="AT2351" s="113"/>
      <c r="AU2351" s="113"/>
      <c r="AV2351" s="113"/>
    </row>
    <row r="2352" spans="4:48">
      <c r="D2352" s="113"/>
      <c r="E2352" s="113"/>
      <c r="F2352" s="113"/>
      <c r="G2352" s="113"/>
      <c r="H2352" s="113"/>
      <c r="I2352" s="113"/>
      <c r="J2352" s="113"/>
      <c r="K2352" s="113"/>
      <c r="L2352" s="113"/>
      <c r="M2352" s="113"/>
      <c r="Q2352" s="113"/>
      <c r="R2352" s="113"/>
      <c r="S2352" s="113"/>
      <c r="T2352" s="113"/>
      <c r="U2352" s="113"/>
      <c r="V2352" s="113"/>
      <c r="W2352" s="113"/>
      <c r="X2352" s="113"/>
      <c r="Y2352" s="113"/>
      <c r="Z2352" s="113"/>
      <c r="AD2352" s="113"/>
      <c r="AE2352" s="113"/>
      <c r="AF2352" s="113"/>
      <c r="AG2352" s="113"/>
      <c r="AH2352" s="113"/>
      <c r="AI2352" s="113"/>
      <c r="AJ2352" s="113"/>
      <c r="AK2352" s="113"/>
      <c r="AL2352" s="113"/>
      <c r="AM2352" s="113"/>
      <c r="AQ2352" s="113"/>
      <c r="AS2352" s="113"/>
      <c r="AT2352" s="113"/>
      <c r="AU2352" s="113"/>
      <c r="AV2352" s="113"/>
    </row>
    <row r="2353" spans="4:48">
      <c r="D2353" s="113"/>
      <c r="E2353" s="113"/>
      <c r="F2353" s="113"/>
      <c r="G2353" s="113"/>
      <c r="H2353" s="113"/>
      <c r="I2353" s="113"/>
      <c r="J2353" s="113"/>
      <c r="K2353" s="113"/>
      <c r="L2353" s="113"/>
      <c r="M2353" s="113"/>
      <c r="Q2353" s="113"/>
      <c r="R2353" s="113"/>
      <c r="S2353" s="113"/>
      <c r="T2353" s="113"/>
      <c r="U2353" s="113"/>
      <c r="V2353" s="113"/>
      <c r="W2353" s="113"/>
      <c r="X2353" s="113"/>
      <c r="Y2353" s="113"/>
      <c r="Z2353" s="113"/>
      <c r="AD2353" s="113"/>
      <c r="AE2353" s="113"/>
      <c r="AF2353" s="113"/>
      <c r="AG2353" s="113"/>
      <c r="AH2353" s="113"/>
      <c r="AI2353" s="113"/>
      <c r="AJ2353" s="113"/>
      <c r="AK2353" s="113"/>
      <c r="AL2353" s="113"/>
      <c r="AM2353" s="113"/>
      <c r="AQ2353" s="113"/>
      <c r="AS2353" s="113"/>
      <c r="AT2353" s="113"/>
      <c r="AU2353" s="113"/>
      <c r="AV2353" s="113"/>
    </row>
    <row r="2354" spans="4:48">
      <c r="D2354" s="113"/>
      <c r="E2354" s="113"/>
      <c r="F2354" s="113"/>
      <c r="G2354" s="113"/>
      <c r="H2354" s="113"/>
      <c r="I2354" s="113"/>
      <c r="J2354" s="113"/>
      <c r="K2354" s="113"/>
      <c r="L2354" s="113"/>
      <c r="M2354" s="113"/>
      <c r="Q2354" s="113"/>
      <c r="R2354" s="113"/>
      <c r="S2354" s="113"/>
      <c r="T2354" s="113"/>
      <c r="U2354" s="113"/>
      <c r="V2354" s="113"/>
      <c r="W2354" s="113"/>
      <c r="X2354" s="113"/>
      <c r="Y2354" s="113"/>
      <c r="Z2354" s="113"/>
      <c r="AD2354" s="113"/>
      <c r="AE2354" s="113"/>
      <c r="AF2354" s="113"/>
      <c r="AG2354" s="113"/>
      <c r="AH2354" s="113"/>
      <c r="AI2354" s="113"/>
      <c r="AJ2354" s="113"/>
      <c r="AK2354" s="113"/>
      <c r="AL2354" s="113"/>
      <c r="AM2354" s="113"/>
      <c r="AQ2354" s="113"/>
      <c r="AS2354" s="113"/>
      <c r="AT2354" s="113"/>
      <c r="AU2354" s="113"/>
      <c r="AV2354" s="113"/>
    </row>
    <row r="2355" spans="4:48">
      <c r="D2355" s="113"/>
      <c r="E2355" s="113"/>
      <c r="F2355" s="113"/>
      <c r="G2355" s="113"/>
      <c r="H2355" s="113"/>
      <c r="I2355" s="113"/>
      <c r="J2355" s="113"/>
      <c r="K2355" s="113"/>
      <c r="L2355" s="113"/>
      <c r="M2355" s="113"/>
      <c r="Q2355" s="113"/>
      <c r="R2355" s="113"/>
      <c r="S2355" s="113"/>
      <c r="T2355" s="113"/>
      <c r="U2355" s="113"/>
      <c r="V2355" s="113"/>
      <c r="W2355" s="113"/>
      <c r="X2355" s="113"/>
      <c r="Y2355" s="113"/>
      <c r="Z2355" s="113"/>
      <c r="AD2355" s="113"/>
      <c r="AE2355" s="113"/>
      <c r="AF2355" s="113"/>
      <c r="AG2355" s="113"/>
      <c r="AH2355" s="113"/>
      <c r="AI2355" s="113"/>
      <c r="AJ2355" s="113"/>
      <c r="AK2355" s="113"/>
      <c r="AL2355" s="113"/>
      <c r="AM2355" s="113"/>
      <c r="AQ2355" s="113"/>
      <c r="AS2355" s="113"/>
      <c r="AT2355" s="113"/>
      <c r="AU2355" s="113"/>
      <c r="AV2355" s="113"/>
    </row>
    <row r="2356" spans="4:48">
      <c r="D2356" s="113"/>
      <c r="E2356" s="113"/>
      <c r="F2356" s="113"/>
      <c r="G2356" s="113"/>
      <c r="H2356" s="113"/>
      <c r="I2356" s="113"/>
      <c r="J2356" s="113"/>
      <c r="K2356" s="113"/>
      <c r="L2356" s="113"/>
      <c r="M2356" s="113"/>
      <c r="Q2356" s="113"/>
      <c r="R2356" s="113"/>
      <c r="S2356" s="113"/>
      <c r="T2356" s="113"/>
      <c r="U2356" s="113"/>
      <c r="V2356" s="113"/>
      <c r="W2356" s="113"/>
      <c r="X2356" s="113"/>
      <c r="Y2356" s="113"/>
      <c r="Z2356" s="113"/>
      <c r="AD2356" s="113"/>
      <c r="AE2356" s="113"/>
      <c r="AF2356" s="113"/>
      <c r="AG2356" s="113"/>
      <c r="AH2356" s="113"/>
      <c r="AI2356" s="113"/>
      <c r="AJ2356" s="113"/>
      <c r="AK2356" s="113"/>
      <c r="AL2356" s="113"/>
      <c r="AM2356" s="113"/>
      <c r="AQ2356" s="113"/>
      <c r="AS2356" s="113"/>
      <c r="AT2356" s="113"/>
      <c r="AU2356" s="113"/>
      <c r="AV2356" s="113"/>
    </row>
    <row r="2357" spans="4:48">
      <c r="D2357" s="113"/>
      <c r="E2357" s="113"/>
      <c r="F2357" s="113"/>
      <c r="G2357" s="113"/>
      <c r="H2357" s="113"/>
      <c r="I2357" s="113"/>
      <c r="J2357" s="113"/>
      <c r="K2357" s="113"/>
      <c r="L2357" s="113"/>
      <c r="M2357" s="113"/>
      <c r="Q2357" s="113"/>
      <c r="R2357" s="113"/>
      <c r="S2357" s="113"/>
      <c r="T2357" s="113"/>
      <c r="U2357" s="113"/>
      <c r="V2357" s="113"/>
      <c r="W2357" s="113"/>
      <c r="X2357" s="113"/>
      <c r="Y2357" s="113"/>
      <c r="Z2357" s="113"/>
      <c r="AD2357" s="113"/>
      <c r="AE2357" s="113"/>
      <c r="AF2357" s="113"/>
      <c r="AG2357" s="113"/>
      <c r="AH2357" s="113"/>
      <c r="AI2357" s="113"/>
      <c r="AJ2357" s="113"/>
      <c r="AK2357" s="113"/>
      <c r="AL2357" s="113"/>
      <c r="AM2357" s="113"/>
      <c r="AQ2357" s="113"/>
      <c r="AS2357" s="113"/>
      <c r="AT2357" s="113"/>
      <c r="AU2357" s="113"/>
      <c r="AV2357" s="113"/>
    </row>
    <row r="2358" spans="4:48">
      <c r="D2358" s="113"/>
      <c r="E2358" s="113"/>
      <c r="F2358" s="113"/>
      <c r="G2358" s="113"/>
      <c r="H2358" s="113"/>
      <c r="I2358" s="113"/>
      <c r="J2358" s="113"/>
      <c r="K2358" s="113"/>
      <c r="L2358" s="113"/>
      <c r="M2358" s="113"/>
      <c r="Q2358" s="113"/>
      <c r="R2358" s="113"/>
      <c r="S2358" s="113"/>
      <c r="T2358" s="113"/>
      <c r="U2358" s="113"/>
      <c r="V2358" s="113"/>
      <c r="W2358" s="113"/>
      <c r="X2358" s="113"/>
      <c r="Y2358" s="113"/>
      <c r="Z2358" s="113"/>
      <c r="AD2358" s="113"/>
      <c r="AE2358" s="113"/>
      <c r="AF2358" s="113"/>
      <c r="AG2358" s="113"/>
      <c r="AH2358" s="113"/>
      <c r="AI2358" s="113"/>
      <c r="AJ2358" s="113"/>
      <c r="AK2358" s="113"/>
      <c r="AL2358" s="113"/>
      <c r="AM2358" s="113"/>
      <c r="AQ2358" s="113"/>
      <c r="AS2358" s="113"/>
      <c r="AT2358" s="113"/>
      <c r="AU2358" s="113"/>
      <c r="AV2358" s="113"/>
    </row>
    <row r="2359" spans="4:48">
      <c r="D2359" s="113"/>
      <c r="E2359" s="113"/>
      <c r="F2359" s="113"/>
      <c r="G2359" s="113"/>
      <c r="H2359" s="113"/>
      <c r="I2359" s="113"/>
      <c r="J2359" s="113"/>
      <c r="K2359" s="113"/>
      <c r="L2359" s="113"/>
      <c r="M2359" s="113"/>
      <c r="Q2359" s="113"/>
      <c r="R2359" s="113"/>
      <c r="S2359" s="113"/>
      <c r="T2359" s="113"/>
      <c r="U2359" s="113"/>
      <c r="V2359" s="113"/>
      <c r="W2359" s="113"/>
      <c r="X2359" s="113"/>
      <c r="Y2359" s="113"/>
      <c r="Z2359" s="113"/>
      <c r="AD2359" s="113"/>
      <c r="AE2359" s="113"/>
      <c r="AF2359" s="113"/>
      <c r="AG2359" s="113"/>
      <c r="AH2359" s="113"/>
      <c r="AI2359" s="113"/>
      <c r="AJ2359" s="113"/>
      <c r="AK2359" s="113"/>
      <c r="AL2359" s="113"/>
      <c r="AM2359" s="113"/>
      <c r="AQ2359" s="113"/>
      <c r="AS2359" s="113"/>
      <c r="AT2359" s="113"/>
      <c r="AU2359" s="113"/>
      <c r="AV2359" s="113"/>
    </row>
    <row r="2360" spans="4:48">
      <c r="D2360" s="113"/>
      <c r="E2360" s="113"/>
      <c r="F2360" s="113"/>
      <c r="G2360" s="113"/>
      <c r="H2360" s="113"/>
      <c r="I2360" s="113"/>
      <c r="J2360" s="113"/>
      <c r="K2360" s="113"/>
      <c r="L2360" s="113"/>
      <c r="M2360" s="113"/>
      <c r="Q2360" s="113"/>
      <c r="R2360" s="113"/>
      <c r="S2360" s="113"/>
      <c r="T2360" s="113"/>
      <c r="U2360" s="113"/>
      <c r="V2360" s="113"/>
      <c r="W2360" s="113"/>
      <c r="X2360" s="113"/>
      <c r="Y2360" s="113"/>
      <c r="Z2360" s="113"/>
      <c r="AD2360" s="113"/>
      <c r="AE2360" s="113"/>
      <c r="AF2360" s="113"/>
      <c r="AG2360" s="113"/>
      <c r="AH2360" s="113"/>
      <c r="AI2360" s="113"/>
      <c r="AJ2360" s="113"/>
      <c r="AK2360" s="113"/>
      <c r="AL2360" s="113"/>
      <c r="AM2360" s="113"/>
      <c r="AQ2360" s="113"/>
      <c r="AS2360" s="113"/>
      <c r="AT2360" s="113"/>
      <c r="AU2360" s="113"/>
      <c r="AV2360" s="113"/>
    </row>
    <row r="2361" spans="4:48">
      <c r="D2361" s="113"/>
      <c r="E2361" s="113"/>
      <c r="F2361" s="113"/>
      <c r="G2361" s="113"/>
      <c r="H2361" s="113"/>
      <c r="I2361" s="113"/>
      <c r="J2361" s="113"/>
      <c r="K2361" s="113"/>
      <c r="L2361" s="113"/>
      <c r="M2361" s="113"/>
      <c r="Q2361" s="113"/>
      <c r="R2361" s="113"/>
      <c r="S2361" s="113"/>
      <c r="T2361" s="113"/>
      <c r="U2361" s="113"/>
      <c r="V2361" s="113"/>
      <c r="W2361" s="113"/>
      <c r="X2361" s="113"/>
      <c r="Y2361" s="113"/>
      <c r="Z2361" s="113"/>
      <c r="AD2361" s="113"/>
      <c r="AE2361" s="113"/>
      <c r="AF2361" s="113"/>
      <c r="AG2361" s="113"/>
      <c r="AH2361" s="113"/>
      <c r="AI2361" s="113"/>
      <c r="AJ2361" s="113"/>
      <c r="AK2361" s="113"/>
      <c r="AL2361" s="113"/>
      <c r="AM2361" s="113"/>
      <c r="AQ2361" s="113"/>
      <c r="AS2361" s="113"/>
      <c r="AT2361" s="113"/>
      <c r="AU2361" s="113"/>
      <c r="AV2361" s="113"/>
    </row>
    <row r="2362" spans="4:48">
      <c r="D2362" s="113"/>
      <c r="E2362" s="113"/>
      <c r="F2362" s="113"/>
      <c r="G2362" s="113"/>
      <c r="H2362" s="113"/>
      <c r="I2362" s="113"/>
      <c r="J2362" s="113"/>
      <c r="K2362" s="113"/>
      <c r="L2362" s="113"/>
      <c r="M2362" s="113"/>
      <c r="Q2362" s="113"/>
      <c r="R2362" s="113"/>
      <c r="S2362" s="113"/>
      <c r="T2362" s="113"/>
      <c r="U2362" s="113"/>
      <c r="V2362" s="113"/>
      <c r="W2362" s="113"/>
      <c r="X2362" s="113"/>
      <c r="Y2362" s="113"/>
      <c r="Z2362" s="113"/>
      <c r="AD2362" s="113"/>
      <c r="AE2362" s="113"/>
      <c r="AF2362" s="113"/>
      <c r="AG2362" s="113"/>
      <c r="AH2362" s="113"/>
      <c r="AI2362" s="113"/>
      <c r="AJ2362" s="113"/>
      <c r="AK2362" s="113"/>
      <c r="AL2362" s="113"/>
      <c r="AM2362" s="113"/>
      <c r="AQ2362" s="113"/>
      <c r="AS2362" s="113"/>
      <c r="AT2362" s="113"/>
      <c r="AU2362" s="113"/>
      <c r="AV2362" s="113"/>
    </row>
    <row r="2363" spans="4:48">
      <c r="D2363" s="113"/>
      <c r="E2363" s="113"/>
      <c r="F2363" s="113"/>
      <c r="G2363" s="113"/>
      <c r="H2363" s="113"/>
      <c r="I2363" s="113"/>
      <c r="J2363" s="113"/>
      <c r="K2363" s="113"/>
      <c r="L2363" s="113"/>
      <c r="M2363" s="113"/>
      <c r="Q2363" s="113"/>
      <c r="R2363" s="113"/>
      <c r="S2363" s="113"/>
      <c r="T2363" s="113"/>
      <c r="U2363" s="113"/>
      <c r="V2363" s="113"/>
      <c r="W2363" s="113"/>
      <c r="X2363" s="113"/>
      <c r="Y2363" s="113"/>
      <c r="Z2363" s="113"/>
      <c r="AD2363" s="113"/>
      <c r="AE2363" s="113"/>
      <c r="AF2363" s="113"/>
      <c r="AG2363" s="113"/>
      <c r="AH2363" s="113"/>
      <c r="AI2363" s="113"/>
      <c r="AJ2363" s="113"/>
      <c r="AK2363" s="113"/>
      <c r="AL2363" s="113"/>
      <c r="AM2363" s="113"/>
      <c r="AQ2363" s="113"/>
      <c r="AS2363" s="113"/>
      <c r="AT2363" s="113"/>
      <c r="AU2363" s="113"/>
      <c r="AV2363" s="113"/>
    </row>
    <row r="2364" spans="4:48">
      <c r="D2364" s="113"/>
      <c r="E2364" s="113"/>
      <c r="F2364" s="113"/>
      <c r="G2364" s="113"/>
      <c r="H2364" s="113"/>
      <c r="I2364" s="113"/>
      <c r="J2364" s="113"/>
      <c r="K2364" s="113"/>
      <c r="L2364" s="113"/>
      <c r="M2364" s="113"/>
      <c r="Q2364" s="113"/>
      <c r="R2364" s="113"/>
      <c r="S2364" s="113"/>
      <c r="T2364" s="113"/>
      <c r="U2364" s="113"/>
      <c r="V2364" s="113"/>
      <c r="W2364" s="113"/>
      <c r="X2364" s="113"/>
      <c r="Y2364" s="113"/>
      <c r="Z2364" s="113"/>
      <c r="AD2364" s="113"/>
      <c r="AE2364" s="113"/>
      <c r="AF2364" s="113"/>
      <c r="AG2364" s="113"/>
      <c r="AH2364" s="113"/>
      <c r="AI2364" s="113"/>
      <c r="AJ2364" s="113"/>
      <c r="AK2364" s="113"/>
      <c r="AL2364" s="113"/>
      <c r="AM2364" s="113"/>
      <c r="AQ2364" s="113"/>
      <c r="AS2364" s="113"/>
      <c r="AT2364" s="113"/>
      <c r="AU2364" s="113"/>
      <c r="AV2364" s="113"/>
    </row>
    <row r="2365" spans="4:48">
      <c r="D2365" s="113"/>
      <c r="E2365" s="113"/>
      <c r="F2365" s="113"/>
      <c r="G2365" s="113"/>
      <c r="H2365" s="113"/>
      <c r="I2365" s="113"/>
      <c r="J2365" s="113"/>
      <c r="K2365" s="113"/>
      <c r="L2365" s="113"/>
      <c r="M2365" s="113"/>
      <c r="Q2365" s="113"/>
      <c r="R2365" s="113"/>
      <c r="S2365" s="113"/>
      <c r="T2365" s="113"/>
      <c r="U2365" s="113"/>
      <c r="V2365" s="113"/>
      <c r="W2365" s="113"/>
      <c r="X2365" s="113"/>
      <c r="Y2365" s="113"/>
      <c r="Z2365" s="113"/>
      <c r="AD2365" s="113"/>
      <c r="AE2365" s="113"/>
      <c r="AF2365" s="113"/>
      <c r="AG2365" s="113"/>
      <c r="AH2365" s="113"/>
      <c r="AI2365" s="113"/>
      <c r="AJ2365" s="113"/>
      <c r="AK2365" s="113"/>
      <c r="AL2365" s="113"/>
      <c r="AM2365" s="113"/>
      <c r="AQ2365" s="113"/>
      <c r="AS2365" s="113"/>
      <c r="AT2365" s="113"/>
      <c r="AU2365" s="113"/>
      <c r="AV2365" s="113"/>
    </row>
    <row r="2366" spans="4:48">
      <c r="D2366" s="113"/>
      <c r="E2366" s="113"/>
      <c r="F2366" s="113"/>
      <c r="G2366" s="113"/>
      <c r="H2366" s="113"/>
      <c r="I2366" s="113"/>
      <c r="J2366" s="113"/>
      <c r="K2366" s="113"/>
      <c r="L2366" s="113"/>
      <c r="M2366" s="113"/>
      <c r="Q2366" s="113"/>
      <c r="R2366" s="113"/>
      <c r="S2366" s="113"/>
      <c r="T2366" s="113"/>
      <c r="U2366" s="113"/>
      <c r="V2366" s="113"/>
      <c r="W2366" s="113"/>
      <c r="X2366" s="113"/>
      <c r="Y2366" s="113"/>
      <c r="Z2366" s="113"/>
      <c r="AD2366" s="113"/>
      <c r="AE2366" s="113"/>
      <c r="AF2366" s="113"/>
      <c r="AG2366" s="113"/>
      <c r="AH2366" s="113"/>
      <c r="AI2366" s="113"/>
      <c r="AJ2366" s="113"/>
      <c r="AK2366" s="113"/>
      <c r="AL2366" s="113"/>
      <c r="AM2366" s="113"/>
      <c r="AQ2366" s="113"/>
      <c r="AS2366" s="113"/>
      <c r="AT2366" s="113"/>
      <c r="AU2366" s="113"/>
      <c r="AV2366" s="113"/>
    </row>
    <row r="2367" spans="4:48">
      <c r="D2367" s="113"/>
      <c r="E2367" s="113"/>
      <c r="F2367" s="113"/>
      <c r="G2367" s="113"/>
      <c r="H2367" s="113"/>
      <c r="I2367" s="113"/>
      <c r="J2367" s="113"/>
      <c r="K2367" s="113"/>
      <c r="L2367" s="113"/>
      <c r="M2367" s="113"/>
      <c r="Q2367" s="113"/>
      <c r="R2367" s="113"/>
      <c r="S2367" s="113"/>
      <c r="T2367" s="113"/>
      <c r="U2367" s="113"/>
      <c r="V2367" s="113"/>
      <c r="W2367" s="113"/>
      <c r="X2367" s="113"/>
      <c r="Y2367" s="113"/>
      <c r="Z2367" s="113"/>
      <c r="AD2367" s="113"/>
      <c r="AE2367" s="113"/>
      <c r="AF2367" s="113"/>
      <c r="AG2367" s="113"/>
      <c r="AH2367" s="113"/>
      <c r="AI2367" s="113"/>
      <c r="AJ2367" s="113"/>
      <c r="AK2367" s="113"/>
      <c r="AL2367" s="113"/>
      <c r="AM2367" s="113"/>
      <c r="AQ2367" s="113"/>
      <c r="AS2367" s="113"/>
      <c r="AT2367" s="113"/>
      <c r="AU2367" s="113"/>
      <c r="AV2367" s="113"/>
    </row>
    <row r="2368" spans="4:48">
      <c r="D2368" s="113"/>
      <c r="E2368" s="113"/>
      <c r="F2368" s="113"/>
      <c r="G2368" s="113"/>
      <c r="H2368" s="113"/>
      <c r="I2368" s="113"/>
      <c r="J2368" s="113"/>
      <c r="K2368" s="113"/>
      <c r="L2368" s="113"/>
      <c r="M2368" s="113"/>
      <c r="Q2368" s="113"/>
      <c r="R2368" s="113"/>
      <c r="S2368" s="113"/>
      <c r="T2368" s="113"/>
      <c r="U2368" s="113"/>
      <c r="V2368" s="113"/>
      <c r="W2368" s="113"/>
      <c r="X2368" s="113"/>
      <c r="Y2368" s="113"/>
      <c r="Z2368" s="113"/>
      <c r="AD2368" s="113"/>
      <c r="AE2368" s="113"/>
      <c r="AF2368" s="113"/>
      <c r="AG2368" s="113"/>
      <c r="AH2368" s="113"/>
      <c r="AI2368" s="113"/>
      <c r="AJ2368" s="113"/>
      <c r="AK2368" s="113"/>
      <c r="AL2368" s="113"/>
      <c r="AM2368" s="113"/>
      <c r="AQ2368" s="113"/>
      <c r="AS2368" s="113"/>
      <c r="AT2368" s="113"/>
      <c r="AU2368" s="113"/>
      <c r="AV2368" s="113"/>
    </row>
    <row r="2369" spans="4:48">
      <c r="D2369" s="113"/>
      <c r="E2369" s="113"/>
      <c r="F2369" s="113"/>
      <c r="G2369" s="113"/>
      <c r="H2369" s="113"/>
      <c r="I2369" s="113"/>
      <c r="J2369" s="113"/>
      <c r="K2369" s="113"/>
      <c r="L2369" s="113"/>
      <c r="M2369" s="113"/>
      <c r="Q2369" s="113"/>
      <c r="R2369" s="113"/>
      <c r="S2369" s="113"/>
      <c r="T2369" s="113"/>
      <c r="U2369" s="113"/>
      <c r="V2369" s="113"/>
      <c r="W2369" s="113"/>
      <c r="X2369" s="113"/>
      <c r="Y2369" s="113"/>
      <c r="Z2369" s="113"/>
      <c r="AD2369" s="113"/>
      <c r="AE2369" s="113"/>
      <c r="AF2369" s="113"/>
      <c r="AG2369" s="113"/>
      <c r="AH2369" s="113"/>
      <c r="AI2369" s="113"/>
      <c r="AJ2369" s="113"/>
      <c r="AK2369" s="113"/>
      <c r="AL2369" s="113"/>
      <c r="AM2369" s="113"/>
      <c r="AQ2369" s="113"/>
      <c r="AS2369" s="113"/>
      <c r="AT2369" s="113"/>
      <c r="AU2369" s="113"/>
      <c r="AV2369" s="113"/>
    </row>
    <row r="2370" spans="4:48">
      <c r="D2370" s="113"/>
      <c r="E2370" s="113"/>
      <c r="F2370" s="113"/>
      <c r="G2370" s="113"/>
      <c r="H2370" s="113"/>
      <c r="I2370" s="113"/>
      <c r="J2370" s="113"/>
      <c r="K2370" s="113"/>
      <c r="L2370" s="113"/>
      <c r="M2370" s="113"/>
      <c r="Q2370" s="113"/>
      <c r="R2370" s="113"/>
      <c r="S2370" s="113"/>
      <c r="T2370" s="113"/>
      <c r="U2370" s="113"/>
      <c r="V2370" s="113"/>
      <c r="W2370" s="113"/>
      <c r="X2370" s="113"/>
      <c r="Y2370" s="113"/>
      <c r="Z2370" s="113"/>
      <c r="AD2370" s="113"/>
      <c r="AE2370" s="113"/>
      <c r="AF2370" s="113"/>
      <c r="AG2370" s="113"/>
      <c r="AH2370" s="113"/>
      <c r="AI2370" s="113"/>
      <c r="AJ2370" s="113"/>
      <c r="AK2370" s="113"/>
      <c r="AL2370" s="113"/>
      <c r="AM2370" s="113"/>
      <c r="AQ2370" s="113"/>
      <c r="AS2370" s="113"/>
      <c r="AT2370" s="113"/>
      <c r="AU2370" s="113"/>
      <c r="AV2370" s="113"/>
    </row>
    <row r="2371" spans="4:48">
      <c r="D2371" s="113"/>
      <c r="E2371" s="113"/>
      <c r="F2371" s="113"/>
      <c r="G2371" s="113"/>
      <c r="H2371" s="113"/>
      <c r="I2371" s="113"/>
      <c r="J2371" s="113"/>
      <c r="K2371" s="113"/>
      <c r="L2371" s="113"/>
      <c r="M2371" s="113"/>
      <c r="Q2371" s="113"/>
      <c r="R2371" s="113"/>
      <c r="S2371" s="113"/>
      <c r="T2371" s="113"/>
      <c r="U2371" s="113"/>
      <c r="V2371" s="113"/>
      <c r="W2371" s="113"/>
      <c r="X2371" s="113"/>
      <c r="Y2371" s="113"/>
      <c r="Z2371" s="113"/>
      <c r="AD2371" s="113"/>
      <c r="AE2371" s="113"/>
      <c r="AF2371" s="113"/>
      <c r="AG2371" s="113"/>
      <c r="AH2371" s="113"/>
      <c r="AI2371" s="113"/>
      <c r="AJ2371" s="113"/>
      <c r="AK2371" s="113"/>
      <c r="AL2371" s="113"/>
      <c r="AM2371" s="113"/>
      <c r="AQ2371" s="113"/>
      <c r="AS2371" s="113"/>
      <c r="AT2371" s="113"/>
      <c r="AU2371" s="113"/>
      <c r="AV2371" s="113"/>
    </row>
    <row r="2372" spans="4:48">
      <c r="D2372" s="113"/>
      <c r="E2372" s="113"/>
      <c r="F2372" s="113"/>
      <c r="G2372" s="113"/>
      <c r="H2372" s="113"/>
      <c r="I2372" s="113"/>
      <c r="J2372" s="113"/>
      <c r="K2372" s="113"/>
      <c r="L2372" s="113"/>
      <c r="M2372" s="113"/>
      <c r="Q2372" s="113"/>
      <c r="R2372" s="113"/>
      <c r="S2372" s="113"/>
      <c r="T2372" s="113"/>
      <c r="U2372" s="113"/>
      <c r="V2372" s="113"/>
      <c r="W2372" s="113"/>
      <c r="X2372" s="113"/>
      <c r="Y2372" s="113"/>
      <c r="Z2372" s="113"/>
      <c r="AD2372" s="113"/>
      <c r="AE2372" s="113"/>
      <c r="AF2372" s="113"/>
      <c r="AG2372" s="113"/>
      <c r="AH2372" s="113"/>
      <c r="AI2372" s="113"/>
      <c r="AJ2372" s="113"/>
      <c r="AK2372" s="113"/>
      <c r="AL2372" s="113"/>
      <c r="AM2372" s="113"/>
      <c r="AQ2372" s="113"/>
      <c r="AS2372" s="113"/>
      <c r="AT2372" s="113"/>
      <c r="AU2372" s="113"/>
      <c r="AV2372" s="113"/>
    </row>
    <row r="2373" spans="4:48">
      <c r="D2373" s="113"/>
      <c r="E2373" s="113"/>
      <c r="F2373" s="113"/>
      <c r="G2373" s="113"/>
      <c r="H2373" s="113"/>
      <c r="I2373" s="113"/>
      <c r="J2373" s="113"/>
      <c r="K2373" s="113"/>
      <c r="L2373" s="113"/>
      <c r="M2373" s="113"/>
      <c r="Q2373" s="113"/>
      <c r="R2373" s="113"/>
      <c r="S2373" s="113"/>
      <c r="T2373" s="113"/>
      <c r="U2373" s="113"/>
      <c r="V2373" s="113"/>
      <c r="W2373" s="113"/>
      <c r="X2373" s="113"/>
      <c r="Y2373" s="113"/>
      <c r="Z2373" s="113"/>
      <c r="AD2373" s="113"/>
      <c r="AE2373" s="113"/>
      <c r="AF2373" s="113"/>
      <c r="AG2373" s="113"/>
      <c r="AH2373" s="113"/>
      <c r="AI2373" s="113"/>
      <c r="AJ2373" s="113"/>
      <c r="AK2373" s="113"/>
      <c r="AL2373" s="113"/>
      <c r="AM2373" s="113"/>
      <c r="AQ2373" s="113"/>
      <c r="AS2373" s="113"/>
      <c r="AT2373" s="113"/>
      <c r="AU2373" s="113"/>
      <c r="AV2373" s="113"/>
    </row>
    <row r="2374" spans="4:48">
      <c r="D2374" s="113"/>
      <c r="E2374" s="113"/>
      <c r="F2374" s="113"/>
      <c r="G2374" s="113"/>
      <c r="H2374" s="113"/>
      <c r="I2374" s="113"/>
      <c r="J2374" s="113"/>
      <c r="K2374" s="113"/>
      <c r="L2374" s="113"/>
      <c r="M2374" s="113"/>
      <c r="Q2374" s="113"/>
      <c r="R2374" s="113"/>
      <c r="S2374" s="113"/>
      <c r="T2374" s="113"/>
      <c r="U2374" s="113"/>
      <c r="V2374" s="113"/>
      <c r="W2374" s="113"/>
      <c r="X2374" s="113"/>
      <c r="Y2374" s="113"/>
      <c r="Z2374" s="113"/>
      <c r="AD2374" s="113"/>
      <c r="AE2374" s="113"/>
      <c r="AF2374" s="113"/>
      <c r="AG2374" s="113"/>
      <c r="AH2374" s="113"/>
      <c r="AI2374" s="113"/>
      <c r="AJ2374" s="113"/>
      <c r="AK2374" s="113"/>
      <c r="AL2374" s="113"/>
      <c r="AM2374" s="113"/>
      <c r="AQ2374" s="113"/>
      <c r="AS2374" s="113"/>
      <c r="AT2374" s="113"/>
      <c r="AU2374" s="113"/>
      <c r="AV2374" s="113"/>
    </row>
    <row r="2375" spans="4:48">
      <c r="D2375" s="113"/>
      <c r="E2375" s="113"/>
      <c r="F2375" s="113"/>
      <c r="G2375" s="113"/>
      <c r="H2375" s="113"/>
      <c r="I2375" s="113"/>
      <c r="J2375" s="113"/>
      <c r="K2375" s="113"/>
      <c r="L2375" s="113"/>
      <c r="M2375" s="113"/>
      <c r="Q2375" s="113"/>
      <c r="R2375" s="113"/>
      <c r="S2375" s="113"/>
      <c r="T2375" s="113"/>
      <c r="U2375" s="113"/>
      <c r="V2375" s="113"/>
      <c r="W2375" s="113"/>
      <c r="X2375" s="113"/>
      <c r="Y2375" s="113"/>
      <c r="Z2375" s="113"/>
      <c r="AD2375" s="113"/>
      <c r="AE2375" s="113"/>
      <c r="AF2375" s="113"/>
      <c r="AG2375" s="113"/>
      <c r="AH2375" s="113"/>
      <c r="AI2375" s="113"/>
      <c r="AJ2375" s="113"/>
      <c r="AK2375" s="113"/>
      <c r="AL2375" s="113"/>
      <c r="AM2375" s="113"/>
      <c r="AQ2375" s="113"/>
      <c r="AS2375" s="113"/>
      <c r="AT2375" s="113"/>
      <c r="AU2375" s="113"/>
      <c r="AV2375" s="113"/>
    </row>
    <row r="2376" spans="4:48">
      <c r="D2376" s="113"/>
      <c r="E2376" s="113"/>
      <c r="F2376" s="113"/>
      <c r="G2376" s="113"/>
      <c r="H2376" s="113"/>
      <c r="I2376" s="113"/>
      <c r="J2376" s="113"/>
      <c r="K2376" s="113"/>
      <c r="L2376" s="113"/>
      <c r="M2376" s="113"/>
      <c r="Q2376" s="113"/>
      <c r="R2376" s="113"/>
      <c r="S2376" s="113"/>
      <c r="T2376" s="113"/>
      <c r="U2376" s="113"/>
      <c r="V2376" s="113"/>
      <c r="W2376" s="113"/>
      <c r="X2376" s="113"/>
      <c r="Y2376" s="113"/>
      <c r="Z2376" s="113"/>
      <c r="AD2376" s="113"/>
      <c r="AE2376" s="113"/>
      <c r="AF2376" s="113"/>
      <c r="AG2376" s="113"/>
      <c r="AH2376" s="113"/>
      <c r="AI2376" s="113"/>
      <c r="AJ2376" s="113"/>
      <c r="AK2376" s="113"/>
      <c r="AL2376" s="113"/>
      <c r="AM2376" s="113"/>
      <c r="AQ2376" s="113"/>
      <c r="AS2376" s="113"/>
      <c r="AT2376" s="113"/>
      <c r="AU2376" s="113"/>
      <c r="AV2376" s="113"/>
    </row>
    <row r="2377" spans="4:48">
      <c r="D2377" s="113"/>
      <c r="E2377" s="113"/>
      <c r="F2377" s="113"/>
      <c r="G2377" s="113"/>
      <c r="H2377" s="113"/>
      <c r="I2377" s="113"/>
      <c r="J2377" s="113"/>
      <c r="K2377" s="113"/>
      <c r="L2377" s="113"/>
      <c r="M2377" s="113"/>
      <c r="Q2377" s="113"/>
      <c r="R2377" s="113"/>
      <c r="S2377" s="113"/>
      <c r="T2377" s="113"/>
      <c r="U2377" s="113"/>
      <c r="V2377" s="113"/>
      <c r="W2377" s="113"/>
      <c r="X2377" s="113"/>
      <c r="Y2377" s="113"/>
      <c r="Z2377" s="113"/>
      <c r="AD2377" s="113"/>
      <c r="AE2377" s="113"/>
      <c r="AF2377" s="113"/>
      <c r="AG2377" s="113"/>
      <c r="AH2377" s="113"/>
      <c r="AI2377" s="113"/>
      <c r="AJ2377" s="113"/>
      <c r="AK2377" s="113"/>
      <c r="AL2377" s="113"/>
      <c r="AM2377" s="113"/>
      <c r="AQ2377" s="113"/>
      <c r="AS2377" s="113"/>
      <c r="AT2377" s="113"/>
      <c r="AU2377" s="113"/>
      <c r="AV2377" s="113"/>
    </row>
    <row r="2378" spans="4:48">
      <c r="D2378" s="113"/>
      <c r="E2378" s="113"/>
      <c r="F2378" s="113"/>
      <c r="G2378" s="113"/>
      <c r="H2378" s="113"/>
      <c r="I2378" s="113"/>
      <c r="J2378" s="113"/>
      <c r="K2378" s="113"/>
      <c r="L2378" s="113"/>
      <c r="M2378" s="113"/>
      <c r="Q2378" s="113"/>
      <c r="R2378" s="113"/>
      <c r="S2378" s="113"/>
      <c r="T2378" s="113"/>
      <c r="U2378" s="113"/>
      <c r="V2378" s="113"/>
      <c r="W2378" s="113"/>
      <c r="X2378" s="113"/>
      <c r="Y2378" s="113"/>
      <c r="Z2378" s="113"/>
      <c r="AD2378" s="113"/>
      <c r="AE2378" s="113"/>
      <c r="AF2378" s="113"/>
      <c r="AG2378" s="113"/>
      <c r="AH2378" s="113"/>
      <c r="AI2378" s="113"/>
      <c r="AJ2378" s="113"/>
      <c r="AK2378" s="113"/>
      <c r="AL2378" s="113"/>
      <c r="AM2378" s="113"/>
      <c r="AQ2378" s="113"/>
      <c r="AS2378" s="113"/>
      <c r="AT2378" s="113"/>
      <c r="AU2378" s="113"/>
      <c r="AV2378" s="113"/>
    </row>
    <row r="2379" spans="4:48">
      <c r="D2379" s="113"/>
      <c r="E2379" s="113"/>
      <c r="F2379" s="113"/>
      <c r="G2379" s="113"/>
      <c r="H2379" s="113"/>
      <c r="I2379" s="113"/>
      <c r="J2379" s="113"/>
      <c r="K2379" s="113"/>
      <c r="L2379" s="113"/>
      <c r="M2379" s="113"/>
      <c r="Q2379" s="113"/>
      <c r="R2379" s="113"/>
      <c r="S2379" s="113"/>
      <c r="T2379" s="113"/>
      <c r="U2379" s="113"/>
      <c r="V2379" s="113"/>
      <c r="W2379" s="113"/>
      <c r="X2379" s="113"/>
      <c r="Y2379" s="113"/>
      <c r="Z2379" s="113"/>
      <c r="AD2379" s="113"/>
      <c r="AE2379" s="113"/>
      <c r="AF2379" s="113"/>
      <c r="AG2379" s="113"/>
      <c r="AH2379" s="113"/>
      <c r="AI2379" s="113"/>
      <c r="AJ2379" s="113"/>
      <c r="AK2379" s="113"/>
      <c r="AL2379" s="113"/>
      <c r="AM2379" s="113"/>
      <c r="AQ2379" s="113"/>
      <c r="AS2379" s="113"/>
      <c r="AT2379" s="113"/>
      <c r="AU2379" s="113"/>
      <c r="AV2379" s="113"/>
    </row>
    <row r="2380" spans="4:48">
      <c r="D2380" s="113"/>
      <c r="E2380" s="113"/>
      <c r="F2380" s="113"/>
      <c r="G2380" s="113"/>
      <c r="H2380" s="113"/>
      <c r="I2380" s="113"/>
      <c r="J2380" s="113"/>
      <c r="K2380" s="113"/>
      <c r="L2380" s="113"/>
      <c r="M2380" s="113"/>
      <c r="Q2380" s="113"/>
      <c r="R2380" s="113"/>
      <c r="S2380" s="113"/>
      <c r="T2380" s="113"/>
      <c r="U2380" s="113"/>
      <c r="V2380" s="113"/>
      <c r="W2380" s="113"/>
      <c r="X2380" s="113"/>
      <c r="Y2380" s="113"/>
      <c r="Z2380" s="113"/>
      <c r="AD2380" s="113"/>
      <c r="AE2380" s="113"/>
      <c r="AF2380" s="113"/>
      <c r="AG2380" s="113"/>
      <c r="AH2380" s="113"/>
      <c r="AI2380" s="113"/>
      <c r="AJ2380" s="113"/>
      <c r="AK2380" s="113"/>
      <c r="AL2380" s="113"/>
      <c r="AM2380" s="113"/>
      <c r="AQ2380" s="113"/>
      <c r="AS2380" s="113"/>
      <c r="AT2380" s="113"/>
      <c r="AU2380" s="113"/>
      <c r="AV2380" s="113"/>
    </row>
    <row r="2381" spans="4:48">
      <c r="D2381" s="113"/>
      <c r="E2381" s="113"/>
      <c r="F2381" s="113"/>
      <c r="G2381" s="113"/>
      <c r="H2381" s="113"/>
      <c r="I2381" s="113"/>
      <c r="J2381" s="113"/>
      <c r="K2381" s="113"/>
      <c r="L2381" s="113"/>
      <c r="M2381" s="113"/>
      <c r="Q2381" s="113"/>
      <c r="R2381" s="113"/>
      <c r="S2381" s="113"/>
      <c r="T2381" s="113"/>
      <c r="U2381" s="113"/>
      <c r="V2381" s="113"/>
      <c r="W2381" s="113"/>
      <c r="X2381" s="113"/>
      <c r="Y2381" s="113"/>
      <c r="Z2381" s="113"/>
      <c r="AD2381" s="113"/>
      <c r="AE2381" s="113"/>
      <c r="AF2381" s="113"/>
      <c r="AG2381" s="113"/>
      <c r="AH2381" s="113"/>
      <c r="AI2381" s="113"/>
      <c r="AJ2381" s="113"/>
      <c r="AK2381" s="113"/>
      <c r="AL2381" s="113"/>
      <c r="AM2381" s="113"/>
      <c r="AQ2381" s="113"/>
      <c r="AS2381" s="113"/>
      <c r="AT2381" s="113"/>
      <c r="AU2381" s="113"/>
      <c r="AV2381" s="113"/>
    </row>
    <row r="2382" spans="4:48">
      <c r="D2382" s="113"/>
      <c r="E2382" s="113"/>
      <c r="F2382" s="113"/>
      <c r="G2382" s="113"/>
      <c r="H2382" s="113"/>
      <c r="I2382" s="113"/>
      <c r="J2382" s="113"/>
      <c r="K2382" s="113"/>
      <c r="L2382" s="113"/>
      <c r="M2382" s="113"/>
      <c r="Q2382" s="113"/>
      <c r="R2382" s="113"/>
      <c r="S2382" s="113"/>
      <c r="T2382" s="113"/>
      <c r="U2382" s="113"/>
      <c r="V2382" s="113"/>
      <c r="W2382" s="113"/>
      <c r="X2382" s="113"/>
      <c r="Y2382" s="113"/>
      <c r="Z2382" s="113"/>
      <c r="AD2382" s="113"/>
      <c r="AE2382" s="113"/>
      <c r="AF2382" s="113"/>
      <c r="AG2382" s="113"/>
      <c r="AH2382" s="113"/>
      <c r="AI2382" s="113"/>
      <c r="AJ2382" s="113"/>
      <c r="AK2382" s="113"/>
      <c r="AL2382" s="113"/>
      <c r="AM2382" s="113"/>
      <c r="AQ2382" s="113"/>
      <c r="AS2382" s="113"/>
      <c r="AT2382" s="113"/>
      <c r="AU2382" s="113"/>
      <c r="AV2382" s="113"/>
    </row>
    <row r="2383" spans="4:48">
      <c r="D2383" s="113"/>
      <c r="E2383" s="113"/>
      <c r="F2383" s="113"/>
      <c r="G2383" s="113"/>
      <c r="H2383" s="113"/>
      <c r="I2383" s="113"/>
      <c r="J2383" s="113"/>
      <c r="K2383" s="113"/>
      <c r="L2383" s="113"/>
      <c r="M2383" s="113"/>
      <c r="Q2383" s="113"/>
      <c r="R2383" s="113"/>
      <c r="S2383" s="113"/>
      <c r="T2383" s="113"/>
      <c r="U2383" s="113"/>
      <c r="V2383" s="113"/>
      <c r="W2383" s="113"/>
      <c r="X2383" s="113"/>
      <c r="Y2383" s="113"/>
      <c r="Z2383" s="113"/>
      <c r="AD2383" s="113"/>
      <c r="AE2383" s="113"/>
      <c r="AF2383" s="113"/>
      <c r="AG2383" s="113"/>
      <c r="AH2383" s="113"/>
      <c r="AI2383" s="113"/>
      <c r="AJ2383" s="113"/>
      <c r="AK2383" s="113"/>
      <c r="AL2383" s="113"/>
      <c r="AM2383" s="113"/>
      <c r="AQ2383" s="113"/>
      <c r="AS2383" s="113"/>
      <c r="AT2383" s="113"/>
      <c r="AU2383" s="113"/>
      <c r="AV2383" s="113"/>
    </row>
    <row r="2384" spans="4:48">
      <c r="D2384" s="113"/>
      <c r="E2384" s="113"/>
      <c r="F2384" s="113"/>
      <c r="G2384" s="113"/>
      <c r="H2384" s="113"/>
      <c r="I2384" s="113"/>
      <c r="J2384" s="113"/>
      <c r="K2384" s="113"/>
      <c r="L2384" s="113"/>
      <c r="M2384" s="113"/>
      <c r="Q2384" s="113"/>
      <c r="R2384" s="113"/>
      <c r="S2384" s="113"/>
      <c r="T2384" s="113"/>
      <c r="U2384" s="113"/>
      <c r="V2384" s="113"/>
      <c r="W2384" s="113"/>
      <c r="X2384" s="113"/>
      <c r="Y2384" s="113"/>
      <c r="Z2384" s="113"/>
      <c r="AD2384" s="113"/>
      <c r="AE2384" s="113"/>
      <c r="AF2384" s="113"/>
      <c r="AG2384" s="113"/>
      <c r="AH2384" s="113"/>
      <c r="AI2384" s="113"/>
      <c r="AJ2384" s="113"/>
      <c r="AK2384" s="113"/>
      <c r="AL2384" s="113"/>
      <c r="AM2384" s="113"/>
      <c r="AQ2384" s="113"/>
      <c r="AS2384" s="113"/>
      <c r="AT2384" s="113"/>
      <c r="AU2384" s="113"/>
      <c r="AV2384" s="113"/>
    </row>
    <row r="2385" spans="4:48">
      <c r="D2385" s="113"/>
      <c r="E2385" s="113"/>
      <c r="F2385" s="113"/>
      <c r="G2385" s="113"/>
      <c r="H2385" s="113"/>
      <c r="I2385" s="113"/>
      <c r="J2385" s="113"/>
      <c r="K2385" s="113"/>
      <c r="L2385" s="113"/>
      <c r="M2385" s="113"/>
      <c r="Q2385" s="113"/>
      <c r="R2385" s="113"/>
      <c r="S2385" s="113"/>
      <c r="T2385" s="113"/>
      <c r="U2385" s="113"/>
      <c r="V2385" s="113"/>
      <c r="W2385" s="113"/>
      <c r="X2385" s="113"/>
      <c r="Y2385" s="113"/>
      <c r="Z2385" s="113"/>
      <c r="AD2385" s="113"/>
      <c r="AE2385" s="113"/>
      <c r="AF2385" s="113"/>
      <c r="AG2385" s="113"/>
      <c r="AH2385" s="113"/>
      <c r="AI2385" s="113"/>
      <c r="AJ2385" s="113"/>
      <c r="AK2385" s="113"/>
      <c r="AL2385" s="113"/>
      <c r="AM2385" s="113"/>
      <c r="AQ2385" s="113"/>
      <c r="AS2385" s="113"/>
      <c r="AT2385" s="113"/>
      <c r="AU2385" s="113"/>
      <c r="AV2385" s="113"/>
    </row>
    <row r="2386" spans="4:48">
      <c r="D2386" s="113"/>
      <c r="E2386" s="113"/>
      <c r="F2386" s="113"/>
      <c r="G2386" s="113"/>
      <c r="H2386" s="113"/>
      <c r="I2386" s="113"/>
      <c r="J2386" s="113"/>
      <c r="K2386" s="113"/>
      <c r="L2386" s="113"/>
      <c r="M2386" s="113"/>
      <c r="Q2386" s="113"/>
      <c r="R2386" s="113"/>
      <c r="S2386" s="113"/>
      <c r="T2386" s="113"/>
      <c r="U2386" s="113"/>
      <c r="V2386" s="113"/>
      <c r="W2386" s="113"/>
      <c r="X2386" s="113"/>
      <c r="Y2386" s="113"/>
      <c r="Z2386" s="113"/>
      <c r="AD2386" s="113"/>
      <c r="AE2386" s="113"/>
      <c r="AF2386" s="113"/>
      <c r="AG2386" s="113"/>
      <c r="AH2386" s="113"/>
      <c r="AI2386" s="113"/>
      <c r="AJ2386" s="113"/>
      <c r="AK2386" s="113"/>
      <c r="AL2386" s="113"/>
      <c r="AM2386" s="113"/>
      <c r="AQ2386" s="113"/>
      <c r="AS2386" s="113"/>
      <c r="AT2386" s="113"/>
      <c r="AU2386" s="113"/>
      <c r="AV2386" s="113"/>
    </row>
    <row r="2387" spans="4:48">
      <c r="D2387" s="113"/>
      <c r="E2387" s="113"/>
      <c r="F2387" s="113"/>
      <c r="G2387" s="113"/>
      <c r="H2387" s="113"/>
      <c r="I2387" s="113"/>
      <c r="J2387" s="113"/>
      <c r="K2387" s="113"/>
      <c r="L2387" s="113"/>
      <c r="M2387" s="113"/>
      <c r="Q2387" s="113"/>
      <c r="R2387" s="113"/>
      <c r="S2387" s="113"/>
      <c r="T2387" s="113"/>
      <c r="U2387" s="113"/>
      <c r="V2387" s="113"/>
      <c r="W2387" s="113"/>
      <c r="X2387" s="113"/>
      <c r="Y2387" s="113"/>
      <c r="Z2387" s="113"/>
      <c r="AD2387" s="113"/>
      <c r="AE2387" s="113"/>
      <c r="AF2387" s="113"/>
      <c r="AG2387" s="113"/>
      <c r="AH2387" s="113"/>
      <c r="AI2387" s="113"/>
      <c r="AJ2387" s="113"/>
      <c r="AK2387" s="113"/>
      <c r="AL2387" s="113"/>
      <c r="AM2387" s="113"/>
      <c r="AQ2387" s="113"/>
      <c r="AS2387" s="113"/>
      <c r="AT2387" s="113"/>
      <c r="AU2387" s="113"/>
      <c r="AV2387" s="113"/>
    </row>
    <row r="2388" spans="4:48">
      <c r="D2388" s="113"/>
      <c r="E2388" s="113"/>
      <c r="F2388" s="113"/>
      <c r="G2388" s="113"/>
      <c r="H2388" s="113"/>
      <c r="I2388" s="113"/>
      <c r="J2388" s="113"/>
      <c r="K2388" s="113"/>
      <c r="L2388" s="113"/>
      <c r="M2388" s="113"/>
      <c r="Q2388" s="113"/>
      <c r="R2388" s="113"/>
      <c r="S2388" s="113"/>
      <c r="T2388" s="113"/>
      <c r="U2388" s="113"/>
      <c r="V2388" s="113"/>
      <c r="W2388" s="113"/>
      <c r="X2388" s="113"/>
      <c r="Y2388" s="113"/>
      <c r="Z2388" s="113"/>
      <c r="AD2388" s="113"/>
      <c r="AE2388" s="113"/>
      <c r="AF2388" s="113"/>
      <c r="AG2388" s="113"/>
      <c r="AH2388" s="113"/>
      <c r="AI2388" s="113"/>
      <c r="AJ2388" s="113"/>
      <c r="AK2388" s="113"/>
      <c r="AL2388" s="113"/>
      <c r="AM2388" s="113"/>
      <c r="AQ2388" s="113"/>
      <c r="AS2388" s="113"/>
      <c r="AT2388" s="113"/>
      <c r="AU2388" s="113"/>
      <c r="AV2388" s="113"/>
    </row>
    <row r="2389" spans="4:48">
      <c r="D2389" s="113"/>
      <c r="E2389" s="113"/>
      <c r="F2389" s="113"/>
      <c r="G2389" s="113"/>
      <c r="H2389" s="113"/>
      <c r="I2389" s="113"/>
      <c r="J2389" s="113"/>
      <c r="K2389" s="113"/>
      <c r="L2389" s="113"/>
      <c r="M2389" s="113"/>
      <c r="Q2389" s="113"/>
      <c r="R2389" s="113"/>
      <c r="S2389" s="113"/>
      <c r="T2389" s="113"/>
      <c r="U2389" s="113"/>
      <c r="V2389" s="113"/>
      <c r="W2389" s="113"/>
      <c r="X2389" s="113"/>
      <c r="Y2389" s="113"/>
      <c r="Z2389" s="113"/>
      <c r="AD2389" s="113"/>
      <c r="AE2389" s="113"/>
      <c r="AF2389" s="113"/>
      <c r="AG2389" s="113"/>
      <c r="AH2389" s="113"/>
      <c r="AI2389" s="113"/>
      <c r="AJ2389" s="113"/>
      <c r="AK2389" s="113"/>
      <c r="AL2389" s="113"/>
      <c r="AM2389" s="113"/>
      <c r="AQ2389" s="113"/>
      <c r="AS2389" s="113"/>
      <c r="AT2389" s="113"/>
      <c r="AU2389" s="113"/>
      <c r="AV2389" s="113"/>
    </row>
    <row r="2390" spans="4:48">
      <c r="D2390" s="113"/>
      <c r="E2390" s="113"/>
      <c r="F2390" s="113"/>
      <c r="G2390" s="113"/>
      <c r="H2390" s="113"/>
      <c r="I2390" s="113"/>
      <c r="J2390" s="113"/>
      <c r="K2390" s="113"/>
      <c r="L2390" s="113"/>
      <c r="M2390" s="113"/>
      <c r="Q2390" s="113"/>
      <c r="R2390" s="113"/>
      <c r="S2390" s="113"/>
      <c r="T2390" s="113"/>
      <c r="U2390" s="113"/>
      <c r="V2390" s="113"/>
      <c r="W2390" s="113"/>
      <c r="X2390" s="113"/>
      <c r="Y2390" s="113"/>
      <c r="Z2390" s="113"/>
      <c r="AD2390" s="113"/>
      <c r="AE2390" s="113"/>
      <c r="AF2390" s="113"/>
      <c r="AG2390" s="113"/>
      <c r="AH2390" s="113"/>
      <c r="AI2390" s="113"/>
      <c r="AJ2390" s="113"/>
      <c r="AK2390" s="113"/>
      <c r="AL2390" s="113"/>
      <c r="AM2390" s="113"/>
      <c r="AQ2390" s="113"/>
      <c r="AS2390" s="113"/>
      <c r="AT2390" s="113"/>
      <c r="AU2390" s="113"/>
      <c r="AV2390" s="113"/>
    </row>
    <row r="2391" spans="4:48">
      <c r="D2391" s="113"/>
      <c r="E2391" s="113"/>
      <c r="F2391" s="113"/>
      <c r="G2391" s="113"/>
      <c r="H2391" s="113"/>
      <c r="I2391" s="113"/>
      <c r="J2391" s="113"/>
      <c r="K2391" s="113"/>
      <c r="L2391" s="113"/>
      <c r="M2391" s="113"/>
      <c r="Q2391" s="113"/>
      <c r="R2391" s="113"/>
      <c r="S2391" s="113"/>
      <c r="T2391" s="113"/>
      <c r="U2391" s="113"/>
      <c r="V2391" s="113"/>
      <c r="W2391" s="113"/>
      <c r="X2391" s="113"/>
      <c r="Y2391" s="113"/>
      <c r="Z2391" s="113"/>
      <c r="AD2391" s="113"/>
      <c r="AE2391" s="113"/>
      <c r="AF2391" s="113"/>
      <c r="AG2391" s="113"/>
      <c r="AH2391" s="113"/>
      <c r="AI2391" s="113"/>
      <c r="AJ2391" s="113"/>
      <c r="AK2391" s="113"/>
      <c r="AL2391" s="113"/>
      <c r="AM2391" s="113"/>
      <c r="AQ2391" s="113"/>
      <c r="AS2391" s="113"/>
      <c r="AT2391" s="113"/>
      <c r="AU2391" s="113"/>
      <c r="AV2391" s="113"/>
    </row>
    <row r="2392" spans="4:48">
      <c r="D2392" s="113"/>
      <c r="E2392" s="113"/>
      <c r="F2392" s="113"/>
      <c r="G2392" s="113"/>
      <c r="H2392" s="113"/>
      <c r="I2392" s="113"/>
      <c r="J2392" s="113"/>
      <c r="K2392" s="113"/>
      <c r="L2392" s="113"/>
      <c r="M2392" s="113"/>
      <c r="Q2392" s="113"/>
      <c r="R2392" s="113"/>
      <c r="S2392" s="113"/>
      <c r="T2392" s="113"/>
      <c r="U2392" s="113"/>
      <c r="V2392" s="113"/>
      <c r="W2392" s="113"/>
      <c r="X2392" s="113"/>
      <c r="Y2392" s="113"/>
      <c r="Z2392" s="113"/>
      <c r="AD2392" s="113"/>
      <c r="AE2392" s="113"/>
      <c r="AF2392" s="113"/>
      <c r="AG2392" s="113"/>
      <c r="AH2392" s="113"/>
      <c r="AI2392" s="113"/>
      <c r="AJ2392" s="113"/>
      <c r="AK2392" s="113"/>
      <c r="AL2392" s="113"/>
      <c r="AM2392" s="113"/>
      <c r="AQ2392" s="113"/>
      <c r="AS2392" s="113"/>
      <c r="AT2392" s="113"/>
      <c r="AU2392" s="113"/>
      <c r="AV2392" s="113"/>
    </row>
    <row r="2393" spans="4:48">
      <c r="D2393" s="113"/>
      <c r="E2393" s="113"/>
      <c r="F2393" s="113"/>
      <c r="G2393" s="113"/>
      <c r="H2393" s="113"/>
      <c r="I2393" s="113"/>
      <c r="J2393" s="113"/>
      <c r="K2393" s="113"/>
      <c r="L2393" s="113"/>
      <c r="M2393" s="113"/>
      <c r="Q2393" s="113"/>
      <c r="R2393" s="113"/>
      <c r="S2393" s="113"/>
      <c r="T2393" s="113"/>
      <c r="U2393" s="113"/>
      <c r="V2393" s="113"/>
      <c r="W2393" s="113"/>
      <c r="X2393" s="113"/>
      <c r="Y2393" s="113"/>
      <c r="Z2393" s="113"/>
      <c r="AD2393" s="113"/>
      <c r="AE2393" s="113"/>
      <c r="AF2393" s="113"/>
      <c r="AG2393" s="113"/>
      <c r="AH2393" s="113"/>
      <c r="AI2393" s="113"/>
      <c r="AJ2393" s="113"/>
      <c r="AK2393" s="113"/>
      <c r="AL2393" s="113"/>
      <c r="AM2393" s="113"/>
      <c r="AQ2393" s="113"/>
      <c r="AS2393" s="113"/>
      <c r="AT2393" s="113"/>
      <c r="AU2393" s="113"/>
      <c r="AV2393" s="113"/>
    </row>
    <row r="2394" spans="4:48">
      <c r="D2394" s="113"/>
      <c r="E2394" s="113"/>
      <c r="F2394" s="113"/>
      <c r="G2394" s="113"/>
      <c r="H2394" s="113"/>
      <c r="I2394" s="113"/>
      <c r="J2394" s="113"/>
      <c r="K2394" s="113"/>
      <c r="L2394" s="113"/>
      <c r="M2394" s="113"/>
      <c r="Q2394" s="113"/>
      <c r="R2394" s="113"/>
      <c r="S2394" s="113"/>
      <c r="T2394" s="113"/>
      <c r="U2394" s="113"/>
      <c r="V2394" s="113"/>
      <c r="W2394" s="113"/>
      <c r="X2394" s="113"/>
      <c r="Y2394" s="113"/>
      <c r="Z2394" s="113"/>
      <c r="AD2394" s="113"/>
      <c r="AE2394" s="113"/>
      <c r="AF2394" s="113"/>
      <c r="AG2394" s="113"/>
      <c r="AH2394" s="113"/>
      <c r="AI2394" s="113"/>
      <c r="AJ2394" s="113"/>
      <c r="AK2394" s="113"/>
      <c r="AL2394" s="113"/>
      <c r="AM2394" s="113"/>
      <c r="AQ2394" s="113"/>
      <c r="AS2394" s="113"/>
      <c r="AT2394" s="113"/>
      <c r="AU2394" s="113"/>
      <c r="AV2394" s="113"/>
    </row>
    <row r="2395" spans="4:48">
      <c r="D2395" s="113"/>
      <c r="E2395" s="113"/>
      <c r="F2395" s="113"/>
      <c r="G2395" s="113"/>
      <c r="H2395" s="113"/>
      <c r="I2395" s="113"/>
      <c r="J2395" s="113"/>
      <c r="K2395" s="113"/>
      <c r="L2395" s="113"/>
      <c r="M2395" s="113"/>
      <c r="Q2395" s="113"/>
      <c r="R2395" s="113"/>
      <c r="S2395" s="113"/>
      <c r="T2395" s="113"/>
      <c r="U2395" s="113"/>
      <c r="V2395" s="113"/>
      <c r="W2395" s="113"/>
      <c r="X2395" s="113"/>
      <c r="Y2395" s="113"/>
      <c r="Z2395" s="113"/>
      <c r="AD2395" s="113"/>
      <c r="AE2395" s="113"/>
      <c r="AF2395" s="113"/>
      <c r="AG2395" s="113"/>
      <c r="AH2395" s="113"/>
      <c r="AI2395" s="113"/>
      <c r="AJ2395" s="113"/>
      <c r="AK2395" s="113"/>
      <c r="AL2395" s="113"/>
      <c r="AM2395" s="113"/>
      <c r="AQ2395" s="113"/>
      <c r="AS2395" s="113"/>
      <c r="AT2395" s="113"/>
      <c r="AU2395" s="113"/>
      <c r="AV2395" s="113"/>
    </row>
    <row r="2396" spans="4:48">
      <c r="D2396" s="113"/>
      <c r="E2396" s="113"/>
      <c r="F2396" s="113"/>
      <c r="G2396" s="113"/>
      <c r="H2396" s="113"/>
      <c r="I2396" s="113"/>
      <c r="J2396" s="113"/>
      <c r="K2396" s="113"/>
      <c r="L2396" s="113"/>
      <c r="M2396" s="113"/>
      <c r="Q2396" s="113"/>
      <c r="R2396" s="113"/>
      <c r="S2396" s="113"/>
      <c r="T2396" s="113"/>
      <c r="U2396" s="113"/>
      <c r="V2396" s="113"/>
      <c r="W2396" s="113"/>
      <c r="X2396" s="113"/>
      <c r="Y2396" s="113"/>
      <c r="Z2396" s="113"/>
      <c r="AD2396" s="113"/>
      <c r="AE2396" s="113"/>
      <c r="AF2396" s="113"/>
      <c r="AG2396" s="113"/>
      <c r="AH2396" s="113"/>
      <c r="AI2396" s="113"/>
      <c r="AJ2396" s="113"/>
      <c r="AK2396" s="113"/>
      <c r="AL2396" s="113"/>
      <c r="AM2396" s="113"/>
      <c r="AQ2396" s="113"/>
      <c r="AS2396" s="113"/>
      <c r="AT2396" s="113"/>
      <c r="AU2396" s="113"/>
      <c r="AV2396" s="113"/>
    </row>
    <row r="2397" spans="4:48">
      <c r="D2397" s="113"/>
      <c r="E2397" s="113"/>
      <c r="F2397" s="113"/>
      <c r="G2397" s="113"/>
      <c r="H2397" s="113"/>
      <c r="I2397" s="113"/>
      <c r="J2397" s="113"/>
      <c r="K2397" s="113"/>
      <c r="L2397" s="113"/>
      <c r="M2397" s="113"/>
      <c r="Q2397" s="113"/>
      <c r="R2397" s="113"/>
      <c r="S2397" s="113"/>
      <c r="T2397" s="113"/>
      <c r="U2397" s="113"/>
      <c r="V2397" s="113"/>
      <c r="W2397" s="113"/>
      <c r="X2397" s="113"/>
      <c r="Y2397" s="113"/>
      <c r="Z2397" s="113"/>
      <c r="AD2397" s="113"/>
      <c r="AE2397" s="113"/>
      <c r="AF2397" s="113"/>
      <c r="AG2397" s="113"/>
      <c r="AH2397" s="113"/>
      <c r="AI2397" s="113"/>
      <c r="AJ2397" s="113"/>
      <c r="AK2397" s="113"/>
      <c r="AL2397" s="113"/>
      <c r="AM2397" s="113"/>
      <c r="AQ2397" s="113"/>
      <c r="AS2397" s="113"/>
      <c r="AT2397" s="113"/>
      <c r="AU2397" s="113"/>
      <c r="AV2397" s="113"/>
    </row>
    <row r="2398" spans="4:48">
      <c r="D2398" s="113"/>
      <c r="E2398" s="113"/>
      <c r="F2398" s="113"/>
      <c r="G2398" s="113"/>
      <c r="H2398" s="113"/>
      <c r="I2398" s="113"/>
      <c r="J2398" s="113"/>
      <c r="K2398" s="113"/>
      <c r="L2398" s="113"/>
      <c r="M2398" s="113"/>
      <c r="Q2398" s="113"/>
      <c r="R2398" s="113"/>
      <c r="S2398" s="113"/>
      <c r="T2398" s="113"/>
      <c r="U2398" s="113"/>
      <c r="V2398" s="113"/>
      <c r="W2398" s="113"/>
      <c r="X2398" s="113"/>
      <c r="Y2398" s="113"/>
      <c r="Z2398" s="113"/>
      <c r="AD2398" s="113"/>
      <c r="AE2398" s="113"/>
      <c r="AF2398" s="113"/>
      <c r="AG2398" s="113"/>
      <c r="AH2398" s="113"/>
      <c r="AI2398" s="113"/>
      <c r="AJ2398" s="113"/>
      <c r="AK2398" s="113"/>
      <c r="AL2398" s="113"/>
      <c r="AM2398" s="113"/>
      <c r="AQ2398" s="113"/>
      <c r="AS2398" s="113"/>
      <c r="AT2398" s="113"/>
      <c r="AU2398" s="113"/>
      <c r="AV2398" s="113"/>
    </row>
    <row r="2399" spans="4:48">
      <c r="D2399" s="113"/>
      <c r="E2399" s="113"/>
      <c r="F2399" s="113"/>
      <c r="G2399" s="113"/>
      <c r="H2399" s="113"/>
      <c r="I2399" s="113"/>
      <c r="J2399" s="113"/>
      <c r="K2399" s="113"/>
      <c r="L2399" s="113"/>
      <c r="M2399" s="113"/>
      <c r="Q2399" s="113"/>
      <c r="R2399" s="113"/>
      <c r="S2399" s="113"/>
      <c r="T2399" s="113"/>
      <c r="U2399" s="113"/>
      <c r="V2399" s="113"/>
      <c r="W2399" s="113"/>
      <c r="X2399" s="113"/>
      <c r="Y2399" s="113"/>
      <c r="Z2399" s="113"/>
      <c r="AD2399" s="113"/>
      <c r="AE2399" s="113"/>
      <c r="AF2399" s="113"/>
      <c r="AG2399" s="113"/>
      <c r="AH2399" s="113"/>
      <c r="AI2399" s="113"/>
      <c r="AJ2399" s="113"/>
      <c r="AK2399" s="113"/>
      <c r="AL2399" s="113"/>
      <c r="AM2399" s="113"/>
      <c r="AQ2399" s="113"/>
      <c r="AS2399" s="113"/>
      <c r="AT2399" s="113"/>
      <c r="AU2399" s="113"/>
      <c r="AV2399" s="113"/>
    </row>
    <row r="2400" spans="4:48">
      <c r="D2400" s="113"/>
      <c r="E2400" s="113"/>
      <c r="F2400" s="113"/>
      <c r="G2400" s="113"/>
      <c r="H2400" s="113"/>
      <c r="I2400" s="113"/>
      <c r="J2400" s="113"/>
      <c r="K2400" s="113"/>
      <c r="L2400" s="113"/>
      <c r="M2400" s="113"/>
      <c r="Q2400" s="113"/>
      <c r="R2400" s="113"/>
      <c r="S2400" s="113"/>
      <c r="T2400" s="113"/>
      <c r="U2400" s="113"/>
      <c r="V2400" s="113"/>
      <c r="W2400" s="113"/>
      <c r="X2400" s="113"/>
      <c r="Y2400" s="113"/>
      <c r="Z2400" s="113"/>
      <c r="AD2400" s="113"/>
      <c r="AE2400" s="113"/>
      <c r="AF2400" s="113"/>
      <c r="AG2400" s="113"/>
      <c r="AH2400" s="113"/>
      <c r="AI2400" s="113"/>
      <c r="AJ2400" s="113"/>
      <c r="AK2400" s="113"/>
      <c r="AL2400" s="113"/>
      <c r="AM2400" s="113"/>
      <c r="AQ2400" s="113"/>
      <c r="AS2400" s="113"/>
      <c r="AT2400" s="113"/>
      <c r="AU2400" s="113"/>
      <c r="AV2400" s="113"/>
    </row>
    <row r="2401" spans="4:48">
      <c r="D2401" s="113"/>
      <c r="E2401" s="113"/>
      <c r="F2401" s="113"/>
      <c r="G2401" s="113"/>
      <c r="H2401" s="113"/>
      <c r="I2401" s="113"/>
      <c r="J2401" s="113"/>
      <c r="K2401" s="113"/>
      <c r="L2401" s="113"/>
      <c r="M2401" s="113"/>
      <c r="Q2401" s="113"/>
      <c r="R2401" s="113"/>
      <c r="S2401" s="113"/>
      <c r="T2401" s="113"/>
      <c r="U2401" s="113"/>
      <c r="V2401" s="113"/>
      <c r="W2401" s="113"/>
      <c r="X2401" s="113"/>
      <c r="Y2401" s="113"/>
      <c r="Z2401" s="113"/>
      <c r="AD2401" s="113"/>
      <c r="AE2401" s="113"/>
      <c r="AF2401" s="113"/>
      <c r="AG2401" s="113"/>
      <c r="AH2401" s="113"/>
      <c r="AI2401" s="113"/>
      <c r="AJ2401" s="113"/>
      <c r="AK2401" s="113"/>
      <c r="AL2401" s="113"/>
      <c r="AM2401" s="113"/>
      <c r="AQ2401" s="113"/>
      <c r="AS2401" s="113"/>
      <c r="AT2401" s="113"/>
      <c r="AU2401" s="113"/>
      <c r="AV2401" s="113"/>
    </row>
    <row r="2402" spans="4:48">
      <c r="D2402" s="113"/>
      <c r="E2402" s="113"/>
      <c r="F2402" s="113"/>
      <c r="G2402" s="113"/>
      <c r="H2402" s="113"/>
      <c r="I2402" s="113"/>
      <c r="J2402" s="113"/>
      <c r="K2402" s="113"/>
      <c r="L2402" s="113"/>
      <c r="M2402" s="113"/>
      <c r="Q2402" s="113"/>
      <c r="R2402" s="113"/>
      <c r="S2402" s="113"/>
      <c r="T2402" s="113"/>
      <c r="U2402" s="113"/>
      <c r="V2402" s="113"/>
      <c r="W2402" s="113"/>
      <c r="X2402" s="113"/>
      <c r="Y2402" s="113"/>
      <c r="Z2402" s="113"/>
      <c r="AD2402" s="113"/>
      <c r="AE2402" s="113"/>
      <c r="AF2402" s="113"/>
      <c r="AG2402" s="113"/>
      <c r="AH2402" s="113"/>
      <c r="AI2402" s="113"/>
      <c r="AJ2402" s="113"/>
      <c r="AK2402" s="113"/>
      <c r="AL2402" s="113"/>
      <c r="AM2402" s="113"/>
      <c r="AQ2402" s="113"/>
      <c r="AS2402" s="113"/>
      <c r="AT2402" s="113"/>
      <c r="AU2402" s="113"/>
      <c r="AV2402" s="113"/>
    </row>
    <row r="2403" spans="4:48">
      <c r="D2403" s="113"/>
      <c r="E2403" s="113"/>
      <c r="F2403" s="113"/>
      <c r="G2403" s="113"/>
      <c r="H2403" s="113"/>
      <c r="I2403" s="113"/>
      <c r="J2403" s="113"/>
      <c r="K2403" s="113"/>
      <c r="L2403" s="113"/>
      <c r="M2403" s="113"/>
      <c r="Q2403" s="113"/>
      <c r="R2403" s="113"/>
      <c r="S2403" s="113"/>
      <c r="T2403" s="113"/>
      <c r="U2403" s="113"/>
      <c r="V2403" s="113"/>
      <c r="W2403" s="113"/>
      <c r="X2403" s="113"/>
      <c r="Y2403" s="113"/>
      <c r="Z2403" s="113"/>
      <c r="AD2403" s="113"/>
      <c r="AE2403" s="113"/>
      <c r="AF2403" s="113"/>
      <c r="AG2403" s="113"/>
      <c r="AH2403" s="113"/>
      <c r="AI2403" s="113"/>
      <c r="AJ2403" s="113"/>
      <c r="AK2403" s="113"/>
      <c r="AL2403" s="113"/>
      <c r="AM2403" s="113"/>
      <c r="AQ2403" s="113"/>
      <c r="AS2403" s="113"/>
      <c r="AT2403" s="113"/>
      <c r="AU2403" s="113"/>
      <c r="AV2403" s="113"/>
    </row>
    <row r="2404" spans="4:48">
      <c r="D2404" s="113"/>
      <c r="E2404" s="113"/>
      <c r="F2404" s="113"/>
      <c r="G2404" s="113"/>
      <c r="H2404" s="113"/>
      <c r="I2404" s="113"/>
      <c r="J2404" s="113"/>
      <c r="K2404" s="113"/>
      <c r="L2404" s="113"/>
      <c r="M2404" s="113"/>
      <c r="Q2404" s="113"/>
      <c r="R2404" s="113"/>
      <c r="S2404" s="113"/>
      <c r="T2404" s="113"/>
      <c r="U2404" s="113"/>
      <c r="V2404" s="113"/>
      <c r="W2404" s="113"/>
      <c r="X2404" s="113"/>
      <c r="Y2404" s="113"/>
      <c r="Z2404" s="113"/>
      <c r="AD2404" s="113"/>
      <c r="AE2404" s="113"/>
      <c r="AF2404" s="113"/>
      <c r="AG2404" s="113"/>
      <c r="AH2404" s="113"/>
      <c r="AI2404" s="113"/>
      <c r="AJ2404" s="113"/>
      <c r="AK2404" s="113"/>
      <c r="AL2404" s="113"/>
      <c r="AM2404" s="113"/>
      <c r="AQ2404" s="113"/>
      <c r="AS2404" s="113"/>
      <c r="AT2404" s="113"/>
      <c r="AU2404" s="113"/>
      <c r="AV2404" s="113"/>
    </row>
    <row r="2405" spans="4:48">
      <c r="D2405" s="113"/>
      <c r="E2405" s="113"/>
      <c r="F2405" s="113"/>
      <c r="G2405" s="113"/>
      <c r="H2405" s="113"/>
      <c r="I2405" s="113"/>
      <c r="J2405" s="113"/>
      <c r="K2405" s="113"/>
      <c r="L2405" s="113"/>
      <c r="M2405" s="113"/>
      <c r="Q2405" s="113"/>
      <c r="R2405" s="113"/>
      <c r="S2405" s="113"/>
      <c r="T2405" s="113"/>
      <c r="U2405" s="113"/>
      <c r="V2405" s="113"/>
      <c r="W2405" s="113"/>
      <c r="X2405" s="113"/>
      <c r="Y2405" s="113"/>
      <c r="Z2405" s="113"/>
      <c r="AD2405" s="113"/>
      <c r="AE2405" s="113"/>
      <c r="AF2405" s="113"/>
      <c r="AG2405" s="113"/>
      <c r="AH2405" s="113"/>
      <c r="AI2405" s="113"/>
      <c r="AJ2405" s="113"/>
      <c r="AK2405" s="113"/>
      <c r="AL2405" s="113"/>
      <c r="AM2405" s="113"/>
      <c r="AQ2405" s="113"/>
      <c r="AS2405" s="113"/>
      <c r="AT2405" s="113"/>
      <c r="AU2405" s="113"/>
      <c r="AV2405" s="113"/>
    </row>
    <row r="2406" spans="4:48">
      <c r="D2406" s="113"/>
      <c r="E2406" s="113"/>
      <c r="F2406" s="113"/>
      <c r="G2406" s="113"/>
      <c r="H2406" s="113"/>
      <c r="I2406" s="113"/>
      <c r="J2406" s="113"/>
      <c r="K2406" s="113"/>
      <c r="L2406" s="113"/>
      <c r="M2406" s="113"/>
      <c r="Q2406" s="113"/>
      <c r="R2406" s="113"/>
      <c r="S2406" s="113"/>
      <c r="T2406" s="113"/>
      <c r="U2406" s="113"/>
      <c r="V2406" s="113"/>
      <c r="W2406" s="113"/>
      <c r="X2406" s="113"/>
      <c r="Y2406" s="113"/>
      <c r="Z2406" s="113"/>
      <c r="AD2406" s="113"/>
      <c r="AE2406" s="113"/>
      <c r="AF2406" s="113"/>
      <c r="AG2406" s="113"/>
      <c r="AH2406" s="113"/>
      <c r="AI2406" s="113"/>
      <c r="AJ2406" s="113"/>
      <c r="AK2406" s="113"/>
      <c r="AL2406" s="113"/>
      <c r="AM2406" s="113"/>
      <c r="AQ2406" s="113"/>
      <c r="AS2406" s="113"/>
      <c r="AT2406" s="113"/>
      <c r="AU2406" s="113"/>
      <c r="AV2406" s="113"/>
    </row>
    <row r="2407" spans="4:48">
      <c r="D2407" s="113"/>
      <c r="E2407" s="113"/>
      <c r="F2407" s="113"/>
      <c r="G2407" s="113"/>
      <c r="H2407" s="113"/>
      <c r="I2407" s="113"/>
      <c r="J2407" s="113"/>
      <c r="K2407" s="113"/>
      <c r="L2407" s="113"/>
      <c r="M2407" s="113"/>
      <c r="Q2407" s="113"/>
      <c r="R2407" s="113"/>
      <c r="S2407" s="113"/>
      <c r="T2407" s="113"/>
      <c r="U2407" s="113"/>
      <c r="V2407" s="113"/>
      <c r="W2407" s="113"/>
      <c r="X2407" s="113"/>
      <c r="Y2407" s="113"/>
      <c r="Z2407" s="113"/>
      <c r="AD2407" s="113"/>
      <c r="AE2407" s="113"/>
      <c r="AF2407" s="113"/>
      <c r="AG2407" s="113"/>
      <c r="AH2407" s="113"/>
      <c r="AI2407" s="113"/>
      <c r="AJ2407" s="113"/>
      <c r="AK2407" s="113"/>
      <c r="AL2407" s="113"/>
      <c r="AM2407" s="113"/>
      <c r="AQ2407" s="113"/>
      <c r="AS2407" s="113"/>
      <c r="AT2407" s="113"/>
      <c r="AU2407" s="113"/>
      <c r="AV2407" s="113"/>
    </row>
    <row r="2408" spans="4:48">
      <c r="D2408" s="113"/>
      <c r="E2408" s="113"/>
      <c r="F2408" s="113"/>
      <c r="G2408" s="113"/>
      <c r="H2408" s="113"/>
      <c r="I2408" s="113"/>
      <c r="J2408" s="113"/>
      <c r="K2408" s="113"/>
      <c r="L2408" s="113"/>
      <c r="M2408" s="113"/>
      <c r="Q2408" s="113"/>
      <c r="R2408" s="113"/>
      <c r="S2408" s="113"/>
      <c r="T2408" s="113"/>
      <c r="U2408" s="113"/>
      <c r="V2408" s="113"/>
      <c r="W2408" s="113"/>
      <c r="X2408" s="113"/>
      <c r="Y2408" s="113"/>
      <c r="Z2408" s="113"/>
      <c r="AD2408" s="113"/>
      <c r="AE2408" s="113"/>
      <c r="AF2408" s="113"/>
      <c r="AG2408" s="113"/>
      <c r="AH2408" s="113"/>
      <c r="AI2408" s="113"/>
      <c r="AJ2408" s="113"/>
      <c r="AK2408" s="113"/>
      <c r="AL2408" s="113"/>
      <c r="AM2408" s="113"/>
      <c r="AQ2408" s="113"/>
      <c r="AS2408" s="113"/>
      <c r="AT2408" s="113"/>
      <c r="AU2408" s="113"/>
      <c r="AV2408" s="113"/>
    </row>
    <row r="2409" spans="4:48">
      <c r="D2409" s="113"/>
      <c r="E2409" s="113"/>
      <c r="F2409" s="113"/>
      <c r="G2409" s="113"/>
      <c r="H2409" s="113"/>
      <c r="I2409" s="113"/>
      <c r="J2409" s="113"/>
      <c r="K2409" s="113"/>
      <c r="L2409" s="113"/>
      <c r="M2409" s="113"/>
      <c r="Q2409" s="113"/>
      <c r="R2409" s="113"/>
      <c r="S2409" s="113"/>
      <c r="T2409" s="113"/>
      <c r="U2409" s="113"/>
      <c r="V2409" s="113"/>
      <c r="W2409" s="113"/>
      <c r="X2409" s="113"/>
      <c r="Y2409" s="113"/>
      <c r="Z2409" s="113"/>
      <c r="AD2409" s="113"/>
      <c r="AE2409" s="113"/>
      <c r="AF2409" s="113"/>
      <c r="AG2409" s="113"/>
      <c r="AH2409" s="113"/>
      <c r="AI2409" s="113"/>
      <c r="AJ2409" s="113"/>
      <c r="AK2409" s="113"/>
      <c r="AL2409" s="113"/>
      <c r="AM2409" s="113"/>
      <c r="AQ2409" s="113"/>
      <c r="AS2409" s="113"/>
      <c r="AT2409" s="113"/>
      <c r="AU2409" s="113"/>
      <c r="AV2409" s="113"/>
    </row>
    <row r="2410" spans="4:48">
      <c r="D2410" s="113"/>
      <c r="E2410" s="113"/>
      <c r="F2410" s="113"/>
      <c r="G2410" s="113"/>
      <c r="H2410" s="113"/>
      <c r="I2410" s="113"/>
      <c r="J2410" s="113"/>
      <c r="K2410" s="113"/>
      <c r="L2410" s="113"/>
      <c r="M2410" s="113"/>
      <c r="Q2410" s="113"/>
      <c r="R2410" s="113"/>
      <c r="S2410" s="113"/>
      <c r="T2410" s="113"/>
      <c r="U2410" s="113"/>
      <c r="V2410" s="113"/>
      <c r="W2410" s="113"/>
      <c r="X2410" s="113"/>
      <c r="Y2410" s="113"/>
      <c r="Z2410" s="113"/>
      <c r="AD2410" s="113"/>
      <c r="AE2410" s="113"/>
      <c r="AF2410" s="113"/>
      <c r="AG2410" s="113"/>
      <c r="AH2410" s="113"/>
      <c r="AI2410" s="113"/>
      <c r="AJ2410" s="113"/>
      <c r="AK2410" s="113"/>
      <c r="AL2410" s="113"/>
      <c r="AM2410" s="113"/>
      <c r="AQ2410" s="113"/>
      <c r="AS2410" s="113"/>
      <c r="AT2410" s="113"/>
      <c r="AU2410" s="113"/>
      <c r="AV2410" s="113"/>
    </row>
    <row r="2411" spans="4:48">
      <c r="D2411" s="113"/>
      <c r="E2411" s="113"/>
      <c r="F2411" s="113"/>
      <c r="G2411" s="113"/>
      <c r="H2411" s="113"/>
      <c r="I2411" s="113"/>
      <c r="J2411" s="113"/>
      <c r="K2411" s="113"/>
      <c r="L2411" s="113"/>
      <c r="M2411" s="113"/>
      <c r="Q2411" s="113"/>
      <c r="R2411" s="113"/>
      <c r="S2411" s="113"/>
      <c r="T2411" s="113"/>
      <c r="U2411" s="113"/>
      <c r="V2411" s="113"/>
      <c r="W2411" s="113"/>
      <c r="X2411" s="113"/>
      <c r="Y2411" s="113"/>
      <c r="Z2411" s="113"/>
      <c r="AD2411" s="113"/>
      <c r="AE2411" s="113"/>
      <c r="AF2411" s="113"/>
      <c r="AG2411" s="113"/>
      <c r="AH2411" s="113"/>
      <c r="AI2411" s="113"/>
      <c r="AJ2411" s="113"/>
      <c r="AK2411" s="113"/>
      <c r="AL2411" s="113"/>
      <c r="AM2411" s="113"/>
      <c r="AQ2411" s="113"/>
      <c r="AS2411" s="113"/>
      <c r="AT2411" s="113"/>
      <c r="AU2411" s="113"/>
      <c r="AV2411" s="113"/>
    </row>
    <row r="2412" spans="4:48">
      <c r="D2412" s="113"/>
      <c r="E2412" s="113"/>
      <c r="F2412" s="113"/>
      <c r="G2412" s="113"/>
      <c r="H2412" s="113"/>
      <c r="I2412" s="113"/>
      <c r="J2412" s="113"/>
      <c r="K2412" s="113"/>
      <c r="L2412" s="113"/>
      <c r="M2412" s="113"/>
      <c r="Q2412" s="113"/>
      <c r="R2412" s="113"/>
      <c r="S2412" s="113"/>
      <c r="T2412" s="113"/>
      <c r="U2412" s="113"/>
      <c r="V2412" s="113"/>
      <c r="W2412" s="113"/>
      <c r="X2412" s="113"/>
      <c r="Y2412" s="113"/>
      <c r="Z2412" s="113"/>
      <c r="AD2412" s="113"/>
      <c r="AE2412" s="113"/>
      <c r="AF2412" s="113"/>
      <c r="AG2412" s="113"/>
      <c r="AH2412" s="113"/>
      <c r="AI2412" s="113"/>
      <c r="AJ2412" s="113"/>
      <c r="AK2412" s="113"/>
      <c r="AL2412" s="113"/>
      <c r="AM2412" s="113"/>
      <c r="AQ2412" s="113"/>
      <c r="AS2412" s="113"/>
      <c r="AT2412" s="113"/>
      <c r="AU2412" s="113"/>
      <c r="AV2412" s="113"/>
    </row>
    <row r="2413" spans="4:48">
      <c r="D2413" s="113"/>
      <c r="E2413" s="113"/>
      <c r="F2413" s="113"/>
      <c r="G2413" s="113"/>
      <c r="H2413" s="113"/>
      <c r="I2413" s="113"/>
      <c r="J2413" s="113"/>
      <c r="K2413" s="113"/>
      <c r="L2413" s="113"/>
      <c r="M2413" s="113"/>
      <c r="Q2413" s="113"/>
      <c r="R2413" s="113"/>
      <c r="S2413" s="113"/>
      <c r="T2413" s="113"/>
      <c r="U2413" s="113"/>
      <c r="V2413" s="113"/>
      <c r="W2413" s="113"/>
      <c r="X2413" s="113"/>
      <c r="Y2413" s="113"/>
      <c r="Z2413" s="113"/>
      <c r="AD2413" s="113"/>
      <c r="AE2413" s="113"/>
      <c r="AF2413" s="113"/>
      <c r="AG2413" s="113"/>
      <c r="AH2413" s="113"/>
      <c r="AI2413" s="113"/>
      <c r="AJ2413" s="113"/>
      <c r="AK2413" s="113"/>
      <c r="AL2413" s="113"/>
      <c r="AM2413" s="113"/>
      <c r="AQ2413" s="113"/>
      <c r="AS2413" s="113"/>
      <c r="AT2413" s="113"/>
      <c r="AU2413" s="113"/>
      <c r="AV2413" s="113"/>
    </row>
    <row r="2414" spans="4:48">
      <c r="D2414" s="113"/>
      <c r="E2414" s="113"/>
      <c r="F2414" s="113"/>
      <c r="G2414" s="113"/>
      <c r="H2414" s="113"/>
      <c r="I2414" s="113"/>
      <c r="J2414" s="113"/>
      <c r="K2414" s="113"/>
      <c r="L2414" s="113"/>
      <c r="M2414" s="113"/>
      <c r="Q2414" s="113"/>
      <c r="R2414" s="113"/>
      <c r="S2414" s="113"/>
      <c r="T2414" s="113"/>
      <c r="U2414" s="113"/>
      <c r="V2414" s="113"/>
      <c r="W2414" s="113"/>
      <c r="X2414" s="113"/>
      <c r="Y2414" s="113"/>
      <c r="Z2414" s="113"/>
      <c r="AD2414" s="113"/>
      <c r="AE2414" s="113"/>
      <c r="AF2414" s="113"/>
      <c r="AG2414" s="113"/>
      <c r="AH2414" s="113"/>
      <c r="AI2414" s="113"/>
      <c r="AJ2414" s="113"/>
      <c r="AK2414" s="113"/>
      <c r="AL2414" s="113"/>
      <c r="AM2414" s="113"/>
      <c r="AQ2414" s="113"/>
      <c r="AS2414" s="113"/>
      <c r="AT2414" s="113"/>
      <c r="AU2414" s="113"/>
      <c r="AV2414" s="113"/>
    </row>
    <row r="2415" spans="4:48">
      <c r="D2415" s="113"/>
      <c r="E2415" s="113"/>
      <c r="F2415" s="113"/>
      <c r="G2415" s="113"/>
      <c r="H2415" s="113"/>
      <c r="I2415" s="113"/>
      <c r="J2415" s="113"/>
      <c r="K2415" s="113"/>
      <c r="L2415" s="113"/>
      <c r="M2415" s="113"/>
      <c r="Q2415" s="113"/>
      <c r="R2415" s="113"/>
      <c r="S2415" s="113"/>
      <c r="T2415" s="113"/>
      <c r="U2415" s="113"/>
      <c r="V2415" s="113"/>
      <c r="W2415" s="113"/>
      <c r="X2415" s="113"/>
      <c r="Y2415" s="113"/>
      <c r="Z2415" s="113"/>
      <c r="AD2415" s="113"/>
      <c r="AE2415" s="113"/>
      <c r="AF2415" s="113"/>
      <c r="AG2415" s="113"/>
      <c r="AH2415" s="113"/>
      <c r="AI2415" s="113"/>
      <c r="AJ2415" s="113"/>
      <c r="AK2415" s="113"/>
      <c r="AL2415" s="113"/>
      <c r="AM2415" s="113"/>
      <c r="AQ2415" s="113"/>
      <c r="AS2415" s="113"/>
      <c r="AT2415" s="113"/>
      <c r="AU2415" s="113"/>
      <c r="AV2415" s="113"/>
    </row>
    <row r="2416" spans="4:48">
      <c r="D2416" s="113"/>
      <c r="E2416" s="113"/>
      <c r="F2416" s="113"/>
      <c r="G2416" s="113"/>
      <c r="H2416" s="113"/>
      <c r="I2416" s="113"/>
      <c r="J2416" s="113"/>
      <c r="K2416" s="113"/>
      <c r="L2416" s="113"/>
      <c r="M2416" s="113"/>
      <c r="Q2416" s="113"/>
      <c r="R2416" s="113"/>
      <c r="S2416" s="113"/>
      <c r="T2416" s="113"/>
      <c r="U2416" s="113"/>
      <c r="V2416" s="113"/>
      <c r="W2416" s="113"/>
      <c r="X2416" s="113"/>
      <c r="Y2416" s="113"/>
      <c r="Z2416" s="113"/>
      <c r="AD2416" s="113"/>
      <c r="AE2416" s="113"/>
      <c r="AF2416" s="113"/>
      <c r="AG2416" s="113"/>
      <c r="AH2416" s="113"/>
      <c r="AI2416" s="113"/>
      <c r="AJ2416" s="113"/>
      <c r="AK2416" s="113"/>
      <c r="AL2416" s="113"/>
      <c r="AM2416" s="113"/>
      <c r="AQ2416" s="113"/>
      <c r="AS2416" s="113"/>
      <c r="AT2416" s="113"/>
      <c r="AU2416" s="113"/>
      <c r="AV2416" s="113"/>
    </row>
    <row r="2417" spans="4:48">
      <c r="D2417" s="113"/>
      <c r="E2417" s="113"/>
      <c r="F2417" s="113"/>
      <c r="G2417" s="113"/>
      <c r="H2417" s="113"/>
      <c r="I2417" s="113"/>
      <c r="J2417" s="113"/>
      <c r="K2417" s="113"/>
      <c r="L2417" s="113"/>
      <c r="M2417" s="113"/>
      <c r="Q2417" s="113"/>
      <c r="R2417" s="113"/>
      <c r="S2417" s="113"/>
      <c r="T2417" s="113"/>
      <c r="U2417" s="113"/>
      <c r="V2417" s="113"/>
      <c r="W2417" s="113"/>
      <c r="X2417" s="113"/>
      <c r="Y2417" s="113"/>
      <c r="Z2417" s="113"/>
      <c r="AD2417" s="113"/>
      <c r="AE2417" s="113"/>
      <c r="AF2417" s="113"/>
      <c r="AG2417" s="113"/>
      <c r="AH2417" s="113"/>
      <c r="AI2417" s="113"/>
      <c r="AJ2417" s="113"/>
      <c r="AK2417" s="113"/>
      <c r="AL2417" s="113"/>
      <c r="AM2417" s="113"/>
      <c r="AQ2417" s="113"/>
      <c r="AS2417" s="113"/>
      <c r="AT2417" s="113"/>
      <c r="AU2417" s="113"/>
      <c r="AV2417" s="113"/>
    </row>
    <row r="2418" spans="4:48">
      <c r="D2418" s="113"/>
      <c r="E2418" s="113"/>
      <c r="F2418" s="113"/>
      <c r="G2418" s="113"/>
      <c r="H2418" s="113"/>
      <c r="I2418" s="113"/>
      <c r="J2418" s="113"/>
      <c r="K2418" s="113"/>
      <c r="L2418" s="113"/>
      <c r="M2418" s="113"/>
      <c r="Q2418" s="113"/>
      <c r="R2418" s="113"/>
      <c r="S2418" s="113"/>
      <c r="T2418" s="113"/>
      <c r="U2418" s="113"/>
      <c r="V2418" s="113"/>
      <c r="W2418" s="113"/>
      <c r="X2418" s="113"/>
      <c r="Y2418" s="113"/>
      <c r="Z2418" s="113"/>
      <c r="AD2418" s="113"/>
      <c r="AE2418" s="113"/>
      <c r="AF2418" s="113"/>
      <c r="AG2418" s="113"/>
      <c r="AH2418" s="113"/>
      <c r="AI2418" s="113"/>
      <c r="AJ2418" s="113"/>
      <c r="AK2418" s="113"/>
      <c r="AL2418" s="113"/>
      <c r="AM2418" s="113"/>
      <c r="AQ2418" s="113"/>
      <c r="AS2418" s="113"/>
      <c r="AT2418" s="113"/>
      <c r="AU2418" s="113"/>
      <c r="AV2418" s="113"/>
    </row>
    <row r="2419" spans="4:48">
      <c r="D2419" s="113"/>
      <c r="E2419" s="113"/>
      <c r="F2419" s="113"/>
      <c r="G2419" s="113"/>
      <c r="H2419" s="113"/>
      <c r="I2419" s="113"/>
      <c r="J2419" s="113"/>
      <c r="K2419" s="113"/>
      <c r="L2419" s="113"/>
      <c r="M2419" s="113"/>
      <c r="Q2419" s="113"/>
      <c r="R2419" s="113"/>
      <c r="S2419" s="113"/>
      <c r="T2419" s="113"/>
      <c r="U2419" s="113"/>
      <c r="V2419" s="113"/>
      <c r="W2419" s="113"/>
      <c r="X2419" s="113"/>
      <c r="Y2419" s="113"/>
      <c r="Z2419" s="113"/>
      <c r="AD2419" s="113"/>
      <c r="AE2419" s="113"/>
      <c r="AF2419" s="113"/>
      <c r="AG2419" s="113"/>
      <c r="AH2419" s="113"/>
      <c r="AI2419" s="113"/>
      <c r="AJ2419" s="113"/>
      <c r="AK2419" s="113"/>
      <c r="AL2419" s="113"/>
      <c r="AM2419" s="113"/>
      <c r="AQ2419" s="113"/>
      <c r="AS2419" s="113"/>
      <c r="AT2419" s="113"/>
      <c r="AU2419" s="113"/>
      <c r="AV2419" s="113"/>
    </row>
    <row r="2420" spans="4:48">
      <c r="D2420" s="113"/>
      <c r="E2420" s="113"/>
      <c r="F2420" s="113"/>
      <c r="G2420" s="113"/>
      <c r="H2420" s="113"/>
      <c r="I2420" s="113"/>
      <c r="J2420" s="113"/>
      <c r="K2420" s="113"/>
      <c r="L2420" s="113"/>
      <c r="M2420" s="113"/>
      <c r="Q2420" s="113"/>
      <c r="R2420" s="113"/>
      <c r="S2420" s="113"/>
      <c r="T2420" s="113"/>
      <c r="U2420" s="113"/>
      <c r="V2420" s="113"/>
      <c r="W2420" s="113"/>
      <c r="X2420" s="113"/>
      <c r="Y2420" s="113"/>
      <c r="Z2420" s="113"/>
      <c r="AD2420" s="113"/>
      <c r="AE2420" s="113"/>
      <c r="AF2420" s="113"/>
      <c r="AG2420" s="113"/>
      <c r="AH2420" s="113"/>
      <c r="AI2420" s="113"/>
      <c r="AJ2420" s="113"/>
      <c r="AK2420" s="113"/>
      <c r="AL2420" s="113"/>
      <c r="AM2420" s="113"/>
      <c r="AQ2420" s="113"/>
      <c r="AS2420" s="113"/>
      <c r="AT2420" s="113"/>
      <c r="AU2420" s="113"/>
      <c r="AV2420" s="113"/>
    </row>
    <row r="2421" spans="4:48">
      <c r="D2421" s="113"/>
      <c r="E2421" s="113"/>
      <c r="F2421" s="113"/>
      <c r="G2421" s="113"/>
      <c r="H2421" s="113"/>
      <c r="I2421" s="113"/>
      <c r="J2421" s="113"/>
      <c r="K2421" s="113"/>
      <c r="L2421" s="113"/>
      <c r="M2421" s="113"/>
      <c r="Q2421" s="113"/>
      <c r="R2421" s="113"/>
      <c r="S2421" s="113"/>
      <c r="T2421" s="113"/>
      <c r="U2421" s="113"/>
      <c r="V2421" s="113"/>
      <c r="W2421" s="113"/>
      <c r="X2421" s="113"/>
      <c r="Y2421" s="113"/>
      <c r="Z2421" s="113"/>
      <c r="AD2421" s="113"/>
      <c r="AE2421" s="113"/>
      <c r="AF2421" s="113"/>
      <c r="AG2421" s="113"/>
      <c r="AH2421" s="113"/>
      <c r="AI2421" s="113"/>
      <c r="AJ2421" s="113"/>
      <c r="AK2421" s="113"/>
      <c r="AL2421" s="113"/>
      <c r="AM2421" s="113"/>
      <c r="AQ2421" s="113"/>
      <c r="AS2421" s="113"/>
      <c r="AT2421" s="113"/>
      <c r="AU2421" s="113"/>
      <c r="AV2421" s="113"/>
    </row>
    <row r="2422" spans="4:48">
      <c r="D2422" s="113"/>
      <c r="E2422" s="113"/>
      <c r="F2422" s="113"/>
      <c r="G2422" s="113"/>
      <c r="H2422" s="113"/>
      <c r="I2422" s="113"/>
      <c r="J2422" s="113"/>
      <c r="K2422" s="113"/>
      <c r="L2422" s="113"/>
      <c r="M2422" s="113"/>
      <c r="Q2422" s="113"/>
      <c r="R2422" s="113"/>
      <c r="S2422" s="113"/>
      <c r="T2422" s="113"/>
      <c r="U2422" s="113"/>
      <c r="V2422" s="113"/>
      <c r="W2422" s="113"/>
      <c r="X2422" s="113"/>
      <c r="Y2422" s="113"/>
      <c r="Z2422" s="113"/>
      <c r="AD2422" s="113"/>
      <c r="AE2422" s="113"/>
      <c r="AF2422" s="113"/>
      <c r="AG2422" s="113"/>
      <c r="AH2422" s="113"/>
      <c r="AI2422" s="113"/>
      <c r="AJ2422" s="113"/>
      <c r="AK2422" s="113"/>
      <c r="AL2422" s="113"/>
      <c r="AM2422" s="113"/>
      <c r="AQ2422" s="113"/>
      <c r="AS2422" s="113"/>
      <c r="AT2422" s="113"/>
      <c r="AU2422" s="113"/>
      <c r="AV2422" s="113"/>
    </row>
    <row r="2423" spans="4:48">
      <c r="D2423" s="113"/>
      <c r="E2423" s="113"/>
      <c r="F2423" s="113"/>
      <c r="G2423" s="113"/>
      <c r="H2423" s="113"/>
      <c r="I2423" s="113"/>
      <c r="J2423" s="113"/>
      <c r="K2423" s="113"/>
      <c r="L2423" s="113"/>
      <c r="M2423" s="113"/>
      <c r="Q2423" s="113"/>
      <c r="R2423" s="113"/>
      <c r="S2423" s="113"/>
      <c r="T2423" s="113"/>
      <c r="U2423" s="113"/>
      <c r="V2423" s="113"/>
      <c r="W2423" s="113"/>
      <c r="X2423" s="113"/>
      <c r="Y2423" s="113"/>
      <c r="Z2423" s="113"/>
      <c r="AD2423" s="113"/>
      <c r="AE2423" s="113"/>
      <c r="AF2423" s="113"/>
      <c r="AG2423" s="113"/>
      <c r="AH2423" s="113"/>
      <c r="AI2423" s="113"/>
      <c r="AJ2423" s="113"/>
      <c r="AK2423" s="113"/>
      <c r="AL2423" s="113"/>
      <c r="AM2423" s="113"/>
      <c r="AQ2423" s="113"/>
      <c r="AS2423" s="113"/>
      <c r="AT2423" s="113"/>
      <c r="AU2423" s="113"/>
      <c r="AV2423" s="113"/>
    </row>
    <row r="2424" spans="4:48">
      <c r="D2424" s="113"/>
      <c r="E2424" s="113"/>
      <c r="F2424" s="113"/>
      <c r="G2424" s="113"/>
      <c r="H2424" s="113"/>
      <c r="I2424" s="113"/>
      <c r="J2424" s="113"/>
      <c r="K2424" s="113"/>
      <c r="L2424" s="113"/>
      <c r="M2424" s="113"/>
      <c r="Q2424" s="113"/>
      <c r="R2424" s="113"/>
      <c r="S2424" s="113"/>
      <c r="T2424" s="113"/>
      <c r="U2424" s="113"/>
      <c r="V2424" s="113"/>
      <c r="W2424" s="113"/>
      <c r="X2424" s="113"/>
      <c r="Y2424" s="113"/>
      <c r="Z2424" s="113"/>
      <c r="AD2424" s="113"/>
      <c r="AE2424" s="113"/>
      <c r="AF2424" s="113"/>
      <c r="AG2424" s="113"/>
      <c r="AH2424" s="113"/>
      <c r="AI2424" s="113"/>
      <c r="AJ2424" s="113"/>
      <c r="AK2424" s="113"/>
      <c r="AL2424" s="113"/>
      <c r="AM2424" s="113"/>
      <c r="AQ2424" s="113"/>
      <c r="AS2424" s="113"/>
      <c r="AT2424" s="113"/>
      <c r="AU2424" s="113"/>
      <c r="AV2424" s="113"/>
    </row>
    <row r="2425" spans="4:48">
      <c r="D2425" s="113"/>
      <c r="E2425" s="113"/>
      <c r="F2425" s="113"/>
      <c r="G2425" s="113"/>
      <c r="H2425" s="113"/>
      <c r="I2425" s="113"/>
      <c r="J2425" s="113"/>
      <c r="K2425" s="113"/>
      <c r="L2425" s="113"/>
      <c r="M2425" s="113"/>
      <c r="Q2425" s="113"/>
      <c r="R2425" s="113"/>
      <c r="S2425" s="113"/>
      <c r="T2425" s="113"/>
      <c r="U2425" s="113"/>
      <c r="V2425" s="113"/>
      <c r="W2425" s="113"/>
      <c r="X2425" s="113"/>
      <c r="Y2425" s="113"/>
      <c r="Z2425" s="113"/>
      <c r="AD2425" s="113"/>
      <c r="AE2425" s="113"/>
      <c r="AF2425" s="113"/>
      <c r="AG2425" s="113"/>
      <c r="AH2425" s="113"/>
      <c r="AI2425" s="113"/>
      <c r="AJ2425" s="113"/>
      <c r="AK2425" s="113"/>
      <c r="AL2425" s="113"/>
      <c r="AM2425" s="113"/>
      <c r="AQ2425" s="113"/>
      <c r="AS2425" s="113"/>
      <c r="AT2425" s="113"/>
      <c r="AU2425" s="113"/>
      <c r="AV2425" s="113"/>
    </row>
    <row r="2426" spans="4:48">
      <c r="D2426" s="113"/>
      <c r="E2426" s="113"/>
      <c r="F2426" s="113"/>
      <c r="G2426" s="113"/>
      <c r="H2426" s="113"/>
      <c r="I2426" s="113"/>
      <c r="J2426" s="113"/>
      <c r="K2426" s="113"/>
      <c r="L2426" s="113"/>
      <c r="M2426" s="113"/>
      <c r="Q2426" s="113"/>
      <c r="R2426" s="113"/>
      <c r="S2426" s="113"/>
      <c r="T2426" s="113"/>
      <c r="U2426" s="113"/>
      <c r="V2426" s="113"/>
      <c r="W2426" s="113"/>
      <c r="X2426" s="113"/>
      <c r="Y2426" s="113"/>
      <c r="Z2426" s="113"/>
      <c r="AD2426" s="113"/>
      <c r="AE2426" s="113"/>
      <c r="AF2426" s="113"/>
      <c r="AG2426" s="113"/>
      <c r="AH2426" s="113"/>
      <c r="AI2426" s="113"/>
      <c r="AJ2426" s="113"/>
      <c r="AK2426" s="113"/>
      <c r="AL2426" s="113"/>
      <c r="AM2426" s="113"/>
      <c r="AQ2426" s="113"/>
      <c r="AS2426" s="113"/>
      <c r="AT2426" s="113"/>
      <c r="AU2426" s="113"/>
      <c r="AV2426" s="113"/>
    </row>
    <row r="2427" spans="4:48">
      <c r="D2427" s="113"/>
      <c r="E2427" s="113"/>
      <c r="F2427" s="113"/>
      <c r="G2427" s="113"/>
      <c r="H2427" s="113"/>
      <c r="I2427" s="113"/>
      <c r="J2427" s="113"/>
      <c r="K2427" s="113"/>
      <c r="L2427" s="113"/>
      <c r="M2427" s="113"/>
      <c r="Q2427" s="113"/>
      <c r="R2427" s="113"/>
      <c r="S2427" s="113"/>
      <c r="T2427" s="113"/>
      <c r="U2427" s="113"/>
      <c r="V2427" s="113"/>
      <c r="W2427" s="113"/>
      <c r="X2427" s="113"/>
      <c r="Y2427" s="113"/>
      <c r="Z2427" s="113"/>
      <c r="AD2427" s="113"/>
      <c r="AE2427" s="113"/>
      <c r="AF2427" s="113"/>
      <c r="AG2427" s="113"/>
      <c r="AH2427" s="113"/>
      <c r="AI2427" s="113"/>
      <c r="AJ2427" s="113"/>
      <c r="AK2427" s="113"/>
      <c r="AL2427" s="113"/>
      <c r="AM2427" s="113"/>
      <c r="AQ2427" s="113"/>
      <c r="AS2427" s="113"/>
      <c r="AT2427" s="113"/>
      <c r="AU2427" s="113"/>
      <c r="AV2427" s="113"/>
    </row>
    <row r="2428" spans="4:48">
      <c r="D2428" s="113"/>
      <c r="E2428" s="113"/>
      <c r="F2428" s="113"/>
      <c r="G2428" s="113"/>
      <c r="H2428" s="113"/>
      <c r="I2428" s="113"/>
      <c r="J2428" s="113"/>
      <c r="K2428" s="113"/>
      <c r="L2428" s="113"/>
      <c r="M2428" s="113"/>
      <c r="Q2428" s="113"/>
      <c r="R2428" s="113"/>
      <c r="S2428" s="113"/>
      <c r="T2428" s="113"/>
      <c r="U2428" s="113"/>
      <c r="V2428" s="113"/>
      <c r="W2428" s="113"/>
      <c r="X2428" s="113"/>
      <c r="Y2428" s="113"/>
      <c r="Z2428" s="113"/>
      <c r="AD2428" s="113"/>
      <c r="AE2428" s="113"/>
      <c r="AF2428" s="113"/>
      <c r="AG2428" s="113"/>
      <c r="AH2428" s="113"/>
      <c r="AI2428" s="113"/>
      <c r="AJ2428" s="113"/>
      <c r="AK2428" s="113"/>
      <c r="AL2428" s="113"/>
      <c r="AM2428" s="113"/>
      <c r="AQ2428" s="113"/>
      <c r="AS2428" s="113"/>
      <c r="AT2428" s="113"/>
      <c r="AU2428" s="113"/>
      <c r="AV2428" s="113"/>
    </row>
    <row r="2429" spans="4:48">
      <c r="D2429" s="113"/>
      <c r="E2429" s="113"/>
      <c r="F2429" s="113"/>
      <c r="G2429" s="113"/>
      <c r="H2429" s="113"/>
      <c r="I2429" s="113"/>
      <c r="J2429" s="113"/>
      <c r="K2429" s="113"/>
      <c r="L2429" s="113"/>
      <c r="M2429" s="113"/>
      <c r="Q2429" s="113"/>
      <c r="R2429" s="113"/>
      <c r="S2429" s="113"/>
      <c r="T2429" s="113"/>
      <c r="U2429" s="113"/>
      <c r="V2429" s="113"/>
      <c r="W2429" s="113"/>
      <c r="X2429" s="113"/>
      <c r="Y2429" s="113"/>
      <c r="Z2429" s="113"/>
      <c r="AD2429" s="113"/>
      <c r="AE2429" s="113"/>
      <c r="AF2429" s="113"/>
      <c r="AG2429" s="113"/>
      <c r="AH2429" s="113"/>
      <c r="AI2429" s="113"/>
      <c r="AJ2429" s="113"/>
      <c r="AK2429" s="113"/>
      <c r="AL2429" s="113"/>
      <c r="AM2429" s="113"/>
      <c r="AQ2429" s="113"/>
      <c r="AS2429" s="113"/>
      <c r="AT2429" s="113"/>
      <c r="AU2429" s="113"/>
      <c r="AV2429" s="113"/>
    </row>
    <row r="2430" spans="4:48">
      <c r="D2430" s="113"/>
      <c r="E2430" s="113"/>
      <c r="F2430" s="113"/>
      <c r="G2430" s="113"/>
      <c r="H2430" s="113"/>
      <c r="I2430" s="113"/>
      <c r="J2430" s="113"/>
      <c r="K2430" s="113"/>
      <c r="L2430" s="113"/>
      <c r="M2430" s="113"/>
      <c r="Q2430" s="113"/>
      <c r="R2430" s="113"/>
      <c r="S2430" s="113"/>
      <c r="T2430" s="113"/>
      <c r="U2430" s="113"/>
      <c r="V2430" s="113"/>
      <c r="W2430" s="113"/>
      <c r="X2430" s="113"/>
      <c r="Y2430" s="113"/>
      <c r="Z2430" s="113"/>
      <c r="AD2430" s="113"/>
      <c r="AE2430" s="113"/>
      <c r="AF2430" s="113"/>
      <c r="AG2430" s="113"/>
      <c r="AH2430" s="113"/>
      <c r="AI2430" s="113"/>
      <c r="AJ2430" s="113"/>
      <c r="AK2430" s="113"/>
      <c r="AL2430" s="113"/>
      <c r="AM2430" s="113"/>
      <c r="AQ2430" s="113"/>
      <c r="AS2430" s="113"/>
      <c r="AT2430" s="113"/>
      <c r="AU2430" s="113"/>
      <c r="AV2430" s="113"/>
    </row>
    <row r="2431" spans="4:48">
      <c r="D2431" s="113"/>
      <c r="E2431" s="113"/>
      <c r="F2431" s="113"/>
      <c r="G2431" s="113"/>
      <c r="H2431" s="113"/>
      <c r="I2431" s="113"/>
      <c r="J2431" s="113"/>
      <c r="K2431" s="113"/>
      <c r="L2431" s="113"/>
      <c r="M2431" s="113"/>
      <c r="Q2431" s="113"/>
      <c r="R2431" s="113"/>
      <c r="S2431" s="113"/>
      <c r="T2431" s="113"/>
      <c r="U2431" s="113"/>
      <c r="V2431" s="113"/>
      <c r="W2431" s="113"/>
      <c r="X2431" s="113"/>
      <c r="Y2431" s="113"/>
      <c r="Z2431" s="113"/>
      <c r="AD2431" s="113"/>
      <c r="AE2431" s="113"/>
      <c r="AF2431" s="113"/>
      <c r="AG2431" s="113"/>
      <c r="AH2431" s="113"/>
      <c r="AI2431" s="113"/>
      <c r="AJ2431" s="113"/>
      <c r="AK2431" s="113"/>
      <c r="AL2431" s="113"/>
      <c r="AM2431" s="113"/>
      <c r="AQ2431" s="113"/>
      <c r="AS2431" s="113"/>
      <c r="AT2431" s="113"/>
      <c r="AU2431" s="113"/>
      <c r="AV2431" s="113"/>
    </row>
    <row r="2432" spans="4:48">
      <c r="D2432" s="113"/>
      <c r="E2432" s="113"/>
      <c r="F2432" s="113"/>
      <c r="G2432" s="113"/>
      <c r="H2432" s="113"/>
      <c r="I2432" s="113"/>
      <c r="J2432" s="113"/>
      <c r="K2432" s="113"/>
      <c r="L2432" s="113"/>
      <c r="M2432" s="113"/>
      <c r="Q2432" s="113"/>
      <c r="R2432" s="113"/>
      <c r="S2432" s="113"/>
      <c r="T2432" s="113"/>
      <c r="U2432" s="113"/>
      <c r="V2432" s="113"/>
      <c r="W2432" s="113"/>
      <c r="X2432" s="113"/>
      <c r="Y2432" s="113"/>
      <c r="Z2432" s="113"/>
      <c r="AD2432" s="113"/>
      <c r="AE2432" s="113"/>
      <c r="AF2432" s="113"/>
      <c r="AG2432" s="113"/>
      <c r="AH2432" s="113"/>
      <c r="AI2432" s="113"/>
      <c r="AJ2432" s="113"/>
      <c r="AK2432" s="113"/>
      <c r="AL2432" s="113"/>
      <c r="AM2432" s="113"/>
      <c r="AQ2432" s="113"/>
      <c r="AS2432" s="113"/>
      <c r="AT2432" s="113"/>
      <c r="AU2432" s="113"/>
      <c r="AV2432" s="113"/>
    </row>
    <row r="2433" spans="4:48">
      <c r="D2433" s="113"/>
      <c r="E2433" s="113"/>
      <c r="F2433" s="113"/>
      <c r="G2433" s="113"/>
      <c r="H2433" s="113"/>
      <c r="I2433" s="113"/>
      <c r="J2433" s="113"/>
      <c r="K2433" s="113"/>
      <c r="L2433" s="113"/>
      <c r="M2433" s="113"/>
      <c r="Q2433" s="113"/>
      <c r="R2433" s="113"/>
      <c r="S2433" s="113"/>
      <c r="T2433" s="113"/>
      <c r="U2433" s="113"/>
      <c r="V2433" s="113"/>
      <c r="W2433" s="113"/>
      <c r="X2433" s="113"/>
      <c r="Y2433" s="113"/>
      <c r="Z2433" s="113"/>
      <c r="AD2433" s="113"/>
      <c r="AE2433" s="113"/>
      <c r="AF2433" s="113"/>
      <c r="AG2433" s="113"/>
      <c r="AH2433" s="113"/>
      <c r="AI2433" s="113"/>
      <c r="AJ2433" s="113"/>
      <c r="AK2433" s="113"/>
      <c r="AL2433" s="113"/>
      <c r="AM2433" s="113"/>
      <c r="AQ2433" s="113"/>
      <c r="AS2433" s="113"/>
      <c r="AT2433" s="113"/>
      <c r="AU2433" s="113"/>
      <c r="AV2433" s="113"/>
    </row>
    <row r="2434" spans="4:48">
      <c r="D2434" s="113"/>
      <c r="E2434" s="113"/>
      <c r="F2434" s="113"/>
      <c r="G2434" s="113"/>
      <c r="H2434" s="113"/>
      <c r="I2434" s="113"/>
      <c r="J2434" s="113"/>
      <c r="K2434" s="113"/>
      <c r="L2434" s="113"/>
      <c r="M2434" s="113"/>
      <c r="Q2434" s="113"/>
      <c r="R2434" s="113"/>
      <c r="S2434" s="113"/>
      <c r="T2434" s="113"/>
      <c r="U2434" s="113"/>
      <c r="V2434" s="113"/>
      <c r="W2434" s="113"/>
      <c r="X2434" s="113"/>
      <c r="Y2434" s="113"/>
      <c r="Z2434" s="113"/>
      <c r="AD2434" s="113"/>
      <c r="AE2434" s="113"/>
      <c r="AF2434" s="113"/>
      <c r="AG2434" s="113"/>
      <c r="AH2434" s="113"/>
      <c r="AI2434" s="113"/>
      <c r="AJ2434" s="113"/>
      <c r="AK2434" s="113"/>
      <c r="AL2434" s="113"/>
      <c r="AM2434" s="113"/>
      <c r="AQ2434" s="113"/>
      <c r="AS2434" s="113"/>
      <c r="AT2434" s="113"/>
      <c r="AU2434" s="113"/>
      <c r="AV2434" s="113"/>
    </row>
    <row r="2435" spans="4:48">
      <c r="D2435" s="113"/>
      <c r="E2435" s="113"/>
      <c r="F2435" s="113"/>
      <c r="G2435" s="113"/>
      <c r="H2435" s="113"/>
      <c r="I2435" s="113"/>
      <c r="J2435" s="113"/>
      <c r="K2435" s="113"/>
      <c r="L2435" s="113"/>
      <c r="M2435" s="113"/>
      <c r="Q2435" s="113"/>
      <c r="R2435" s="113"/>
      <c r="S2435" s="113"/>
      <c r="T2435" s="113"/>
      <c r="U2435" s="113"/>
      <c r="V2435" s="113"/>
      <c r="W2435" s="113"/>
      <c r="X2435" s="113"/>
      <c r="Y2435" s="113"/>
      <c r="Z2435" s="113"/>
      <c r="AD2435" s="113"/>
      <c r="AE2435" s="113"/>
      <c r="AF2435" s="113"/>
      <c r="AG2435" s="113"/>
      <c r="AH2435" s="113"/>
      <c r="AI2435" s="113"/>
      <c r="AJ2435" s="113"/>
      <c r="AK2435" s="113"/>
      <c r="AL2435" s="113"/>
      <c r="AM2435" s="113"/>
      <c r="AQ2435" s="113"/>
      <c r="AS2435" s="113"/>
      <c r="AT2435" s="113"/>
      <c r="AU2435" s="113"/>
      <c r="AV2435" s="113"/>
    </row>
    <row r="2436" spans="4:48">
      <c r="D2436" s="113"/>
      <c r="E2436" s="113"/>
      <c r="F2436" s="113"/>
      <c r="G2436" s="113"/>
      <c r="H2436" s="113"/>
      <c r="I2436" s="113"/>
      <c r="J2436" s="113"/>
      <c r="K2436" s="113"/>
      <c r="L2436" s="113"/>
      <c r="M2436" s="113"/>
      <c r="Q2436" s="113"/>
      <c r="R2436" s="113"/>
      <c r="S2436" s="113"/>
      <c r="T2436" s="113"/>
      <c r="U2436" s="113"/>
      <c r="V2436" s="113"/>
      <c r="W2436" s="113"/>
      <c r="X2436" s="113"/>
      <c r="Y2436" s="113"/>
      <c r="Z2436" s="113"/>
      <c r="AD2436" s="113"/>
      <c r="AE2436" s="113"/>
      <c r="AF2436" s="113"/>
      <c r="AG2436" s="113"/>
      <c r="AH2436" s="113"/>
      <c r="AI2436" s="113"/>
      <c r="AJ2436" s="113"/>
      <c r="AK2436" s="113"/>
      <c r="AL2436" s="113"/>
      <c r="AM2436" s="113"/>
      <c r="AQ2436" s="113"/>
      <c r="AS2436" s="113"/>
      <c r="AT2436" s="113"/>
      <c r="AU2436" s="113"/>
      <c r="AV2436" s="113"/>
    </row>
    <row r="2437" spans="4:48">
      <c r="D2437" s="113"/>
      <c r="E2437" s="113"/>
      <c r="F2437" s="113"/>
      <c r="G2437" s="113"/>
      <c r="H2437" s="113"/>
      <c r="I2437" s="113"/>
      <c r="J2437" s="113"/>
      <c r="K2437" s="113"/>
      <c r="L2437" s="113"/>
      <c r="M2437" s="113"/>
      <c r="Q2437" s="113"/>
      <c r="R2437" s="113"/>
      <c r="S2437" s="113"/>
      <c r="T2437" s="113"/>
      <c r="U2437" s="113"/>
      <c r="V2437" s="113"/>
      <c r="W2437" s="113"/>
      <c r="X2437" s="113"/>
      <c r="Y2437" s="113"/>
      <c r="Z2437" s="113"/>
      <c r="AD2437" s="113"/>
      <c r="AE2437" s="113"/>
      <c r="AF2437" s="113"/>
      <c r="AG2437" s="113"/>
      <c r="AH2437" s="113"/>
      <c r="AI2437" s="113"/>
      <c r="AJ2437" s="113"/>
      <c r="AK2437" s="113"/>
      <c r="AL2437" s="113"/>
      <c r="AM2437" s="113"/>
      <c r="AQ2437" s="113"/>
      <c r="AS2437" s="113"/>
      <c r="AT2437" s="113"/>
      <c r="AU2437" s="113"/>
      <c r="AV2437" s="113"/>
    </row>
    <row r="2438" spans="4:48">
      <c r="D2438" s="113"/>
      <c r="E2438" s="113"/>
      <c r="F2438" s="113"/>
      <c r="G2438" s="113"/>
      <c r="H2438" s="113"/>
      <c r="I2438" s="113"/>
      <c r="J2438" s="113"/>
      <c r="K2438" s="113"/>
      <c r="L2438" s="113"/>
      <c r="M2438" s="113"/>
      <c r="Q2438" s="113"/>
      <c r="R2438" s="113"/>
      <c r="S2438" s="113"/>
      <c r="T2438" s="113"/>
      <c r="U2438" s="113"/>
      <c r="V2438" s="113"/>
      <c r="W2438" s="113"/>
      <c r="X2438" s="113"/>
      <c r="Y2438" s="113"/>
      <c r="Z2438" s="113"/>
      <c r="AD2438" s="113"/>
      <c r="AE2438" s="113"/>
      <c r="AF2438" s="113"/>
      <c r="AG2438" s="113"/>
      <c r="AH2438" s="113"/>
      <c r="AI2438" s="113"/>
      <c r="AJ2438" s="113"/>
      <c r="AK2438" s="113"/>
      <c r="AL2438" s="113"/>
      <c r="AM2438" s="113"/>
      <c r="AQ2438" s="113"/>
      <c r="AS2438" s="113"/>
      <c r="AT2438" s="113"/>
      <c r="AU2438" s="113"/>
      <c r="AV2438" s="113"/>
    </row>
    <row r="2439" spans="4:48">
      <c r="D2439" s="113"/>
      <c r="E2439" s="113"/>
      <c r="F2439" s="113"/>
      <c r="G2439" s="113"/>
      <c r="H2439" s="113"/>
      <c r="I2439" s="113"/>
      <c r="J2439" s="113"/>
      <c r="K2439" s="113"/>
      <c r="L2439" s="113"/>
      <c r="M2439" s="113"/>
      <c r="Q2439" s="113"/>
      <c r="R2439" s="113"/>
      <c r="S2439" s="113"/>
      <c r="T2439" s="113"/>
      <c r="U2439" s="113"/>
      <c r="V2439" s="113"/>
      <c r="W2439" s="113"/>
      <c r="X2439" s="113"/>
      <c r="Y2439" s="113"/>
      <c r="Z2439" s="113"/>
      <c r="AD2439" s="113"/>
      <c r="AE2439" s="113"/>
      <c r="AF2439" s="113"/>
      <c r="AG2439" s="113"/>
      <c r="AH2439" s="113"/>
      <c r="AI2439" s="113"/>
      <c r="AJ2439" s="113"/>
      <c r="AK2439" s="113"/>
      <c r="AL2439" s="113"/>
      <c r="AM2439" s="113"/>
      <c r="AQ2439" s="113"/>
      <c r="AS2439" s="113"/>
      <c r="AT2439" s="113"/>
      <c r="AU2439" s="113"/>
      <c r="AV2439" s="113"/>
    </row>
    <row r="2440" spans="4:48">
      <c r="D2440" s="113"/>
      <c r="E2440" s="113"/>
      <c r="F2440" s="113"/>
      <c r="G2440" s="113"/>
      <c r="H2440" s="113"/>
      <c r="I2440" s="113"/>
      <c r="J2440" s="113"/>
      <c r="K2440" s="113"/>
      <c r="L2440" s="113"/>
      <c r="M2440" s="113"/>
      <c r="Q2440" s="113"/>
      <c r="R2440" s="113"/>
      <c r="S2440" s="113"/>
      <c r="T2440" s="113"/>
      <c r="U2440" s="113"/>
      <c r="V2440" s="113"/>
      <c r="W2440" s="113"/>
      <c r="X2440" s="113"/>
      <c r="Y2440" s="113"/>
      <c r="Z2440" s="113"/>
      <c r="AD2440" s="113"/>
      <c r="AE2440" s="113"/>
      <c r="AF2440" s="113"/>
      <c r="AG2440" s="113"/>
      <c r="AH2440" s="113"/>
      <c r="AI2440" s="113"/>
      <c r="AJ2440" s="113"/>
      <c r="AK2440" s="113"/>
      <c r="AL2440" s="113"/>
      <c r="AM2440" s="113"/>
      <c r="AQ2440" s="113"/>
      <c r="AS2440" s="113"/>
      <c r="AT2440" s="113"/>
      <c r="AU2440" s="113"/>
      <c r="AV2440" s="113"/>
    </row>
    <row r="2441" spans="4:48">
      <c r="D2441" s="113"/>
      <c r="E2441" s="113"/>
      <c r="F2441" s="113"/>
      <c r="G2441" s="113"/>
      <c r="H2441" s="113"/>
      <c r="I2441" s="113"/>
      <c r="J2441" s="113"/>
      <c r="K2441" s="113"/>
      <c r="L2441" s="113"/>
      <c r="M2441" s="113"/>
      <c r="Q2441" s="113"/>
      <c r="R2441" s="113"/>
      <c r="S2441" s="113"/>
      <c r="T2441" s="113"/>
      <c r="U2441" s="113"/>
      <c r="V2441" s="113"/>
      <c r="W2441" s="113"/>
      <c r="X2441" s="113"/>
      <c r="Y2441" s="113"/>
      <c r="Z2441" s="113"/>
      <c r="AD2441" s="113"/>
      <c r="AE2441" s="113"/>
      <c r="AF2441" s="113"/>
      <c r="AG2441" s="113"/>
      <c r="AH2441" s="113"/>
      <c r="AI2441" s="113"/>
      <c r="AJ2441" s="113"/>
      <c r="AK2441" s="113"/>
      <c r="AL2441" s="113"/>
      <c r="AM2441" s="113"/>
      <c r="AQ2441" s="113"/>
      <c r="AS2441" s="113"/>
      <c r="AT2441" s="113"/>
      <c r="AU2441" s="113"/>
      <c r="AV2441" s="113"/>
    </row>
    <row r="2442" spans="4:48">
      <c r="D2442" s="113"/>
      <c r="E2442" s="113"/>
      <c r="F2442" s="113"/>
      <c r="G2442" s="113"/>
      <c r="H2442" s="113"/>
      <c r="I2442" s="113"/>
      <c r="J2442" s="113"/>
      <c r="K2442" s="113"/>
      <c r="L2442" s="113"/>
      <c r="M2442" s="113"/>
      <c r="Q2442" s="113"/>
      <c r="R2442" s="113"/>
      <c r="S2442" s="113"/>
      <c r="T2442" s="113"/>
      <c r="U2442" s="113"/>
      <c r="V2442" s="113"/>
      <c r="W2442" s="113"/>
      <c r="X2442" s="113"/>
      <c r="Y2442" s="113"/>
      <c r="Z2442" s="113"/>
      <c r="AD2442" s="113"/>
      <c r="AE2442" s="113"/>
      <c r="AF2442" s="113"/>
      <c r="AG2442" s="113"/>
      <c r="AH2442" s="113"/>
      <c r="AI2442" s="113"/>
      <c r="AJ2442" s="113"/>
      <c r="AK2442" s="113"/>
      <c r="AL2442" s="113"/>
      <c r="AM2442" s="113"/>
      <c r="AQ2442" s="113"/>
      <c r="AS2442" s="113"/>
      <c r="AT2442" s="113"/>
      <c r="AU2442" s="113"/>
      <c r="AV2442" s="113"/>
    </row>
    <row r="2443" spans="4:48">
      <c r="D2443" s="113"/>
      <c r="E2443" s="113"/>
      <c r="F2443" s="113"/>
      <c r="G2443" s="113"/>
      <c r="H2443" s="113"/>
      <c r="I2443" s="113"/>
      <c r="J2443" s="113"/>
      <c r="K2443" s="113"/>
      <c r="L2443" s="113"/>
      <c r="M2443" s="113"/>
      <c r="Q2443" s="113"/>
      <c r="R2443" s="113"/>
      <c r="S2443" s="113"/>
      <c r="T2443" s="113"/>
      <c r="U2443" s="113"/>
      <c r="V2443" s="113"/>
      <c r="W2443" s="113"/>
      <c r="X2443" s="113"/>
      <c r="Y2443" s="113"/>
      <c r="Z2443" s="113"/>
      <c r="AD2443" s="113"/>
      <c r="AE2443" s="113"/>
      <c r="AF2443" s="113"/>
      <c r="AG2443" s="113"/>
      <c r="AH2443" s="113"/>
      <c r="AI2443" s="113"/>
      <c r="AJ2443" s="113"/>
      <c r="AK2443" s="113"/>
      <c r="AL2443" s="113"/>
      <c r="AM2443" s="113"/>
      <c r="AQ2443" s="113"/>
      <c r="AS2443" s="113"/>
      <c r="AT2443" s="113"/>
      <c r="AU2443" s="113"/>
      <c r="AV2443" s="113"/>
    </row>
    <row r="2444" spans="4:48">
      <c r="D2444" s="113"/>
      <c r="E2444" s="113"/>
      <c r="F2444" s="113"/>
      <c r="G2444" s="113"/>
      <c r="H2444" s="113"/>
      <c r="I2444" s="113"/>
      <c r="J2444" s="113"/>
      <c r="K2444" s="113"/>
      <c r="L2444" s="113"/>
      <c r="M2444" s="113"/>
      <c r="Q2444" s="113"/>
      <c r="R2444" s="113"/>
      <c r="S2444" s="113"/>
      <c r="T2444" s="113"/>
      <c r="U2444" s="113"/>
      <c r="V2444" s="113"/>
      <c r="W2444" s="113"/>
      <c r="X2444" s="113"/>
      <c r="Y2444" s="113"/>
      <c r="Z2444" s="113"/>
      <c r="AD2444" s="113"/>
      <c r="AE2444" s="113"/>
      <c r="AF2444" s="113"/>
      <c r="AG2444" s="113"/>
      <c r="AH2444" s="113"/>
      <c r="AI2444" s="113"/>
      <c r="AJ2444" s="113"/>
      <c r="AK2444" s="113"/>
      <c r="AL2444" s="113"/>
      <c r="AM2444" s="113"/>
      <c r="AQ2444" s="113"/>
      <c r="AS2444" s="113"/>
      <c r="AT2444" s="113"/>
      <c r="AU2444" s="113"/>
      <c r="AV2444" s="113"/>
    </row>
    <row r="2445" spans="4:48">
      <c r="D2445" s="113"/>
      <c r="E2445" s="113"/>
      <c r="F2445" s="113"/>
      <c r="G2445" s="113"/>
      <c r="H2445" s="113"/>
      <c r="I2445" s="113"/>
      <c r="J2445" s="113"/>
      <c r="K2445" s="113"/>
      <c r="L2445" s="113"/>
      <c r="M2445" s="113"/>
      <c r="Q2445" s="113"/>
      <c r="R2445" s="113"/>
      <c r="S2445" s="113"/>
      <c r="T2445" s="113"/>
      <c r="U2445" s="113"/>
      <c r="V2445" s="113"/>
      <c r="W2445" s="113"/>
      <c r="X2445" s="113"/>
      <c r="Y2445" s="113"/>
      <c r="Z2445" s="113"/>
      <c r="AD2445" s="113"/>
      <c r="AE2445" s="113"/>
      <c r="AF2445" s="113"/>
      <c r="AG2445" s="113"/>
      <c r="AH2445" s="113"/>
      <c r="AI2445" s="113"/>
      <c r="AJ2445" s="113"/>
      <c r="AK2445" s="113"/>
      <c r="AL2445" s="113"/>
      <c r="AM2445" s="113"/>
      <c r="AQ2445" s="113"/>
      <c r="AS2445" s="113"/>
      <c r="AT2445" s="113"/>
      <c r="AU2445" s="113"/>
      <c r="AV2445" s="113"/>
    </row>
    <row r="2446" spans="4:48">
      <c r="D2446" s="113"/>
      <c r="E2446" s="113"/>
      <c r="F2446" s="113"/>
      <c r="G2446" s="113"/>
      <c r="H2446" s="113"/>
      <c r="I2446" s="113"/>
      <c r="J2446" s="113"/>
      <c r="K2446" s="113"/>
      <c r="L2446" s="113"/>
      <c r="M2446" s="113"/>
      <c r="Q2446" s="113"/>
      <c r="R2446" s="113"/>
      <c r="S2446" s="113"/>
      <c r="T2446" s="113"/>
      <c r="U2446" s="113"/>
      <c r="V2446" s="113"/>
      <c r="W2446" s="113"/>
      <c r="X2446" s="113"/>
      <c r="Y2446" s="113"/>
      <c r="Z2446" s="113"/>
      <c r="AD2446" s="113"/>
      <c r="AE2446" s="113"/>
      <c r="AF2446" s="113"/>
      <c r="AG2446" s="113"/>
      <c r="AH2446" s="113"/>
      <c r="AI2446" s="113"/>
      <c r="AJ2446" s="113"/>
      <c r="AK2446" s="113"/>
      <c r="AL2446" s="113"/>
      <c r="AM2446" s="113"/>
      <c r="AQ2446" s="113"/>
      <c r="AS2446" s="113"/>
      <c r="AT2446" s="113"/>
      <c r="AU2446" s="113"/>
      <c r="AV2446" s="113"/>
    </row>
    <row r="2447" spans="4:48">
      <c r="D2447" s="113"/>
      <c r="E2447" s="113"/>
      <c r="F2447" s="113"/>
      <c r="G2447" s="113"/>
      <c r="H2447" s="113"/>
      <c r="I2447" s="113"/>
      <c r="J2447" s="113"/>
      <c r="K2447" s="113"/>
      <c r="L2447" s="113"/>
      <c r="M2447" s="113"/>
      <c r="Q2447" s="113"/>
      <c r="R2447" s="113"/>
      <c r="S2447" s="113"/>
      <c r="T2447" s="113"/>
      <c r="U2447" s="113"/>
      <c r="V2447" s="113"/>
      <c r="W2447" s="113"/>
      <c r="X2447" s="113"/>
      <c r="Y2447" s="113"/>
      <c r="Z2447" s="113"/>
      <c r="AD2447" s="113"/>
      <c r="AE2447" s="113"/>
      <c r="AF2447" s="113"/>
      <c r="AG2447" s="113"/>
      <c r="AH2447" s="113"/>
      <c r="AI2447" s="113"/>
      <c r="AJ2447" s="113"/>
      <c r="AK2447" s="113"/>
      <c r="AL2447" s="113"/>
      <c r="AM2447" s="113"/>
      <c r="AQ2447" s="113"/>
      <c r="AS2447" s="113"/>
      <c r="AT2447" s="113"/>
      <c r="AU2447" s="113"/>
      <c r="AV2447" s="113"/>
    </row>
    <row r="2448" spans="4:48">
      <c r="D2448" s="113"/>
      <c r="E2448" s="113"/>
      <c r="F2448" s="113"/>
      <c r="G2448" s="113"/>
      <c r="H2448" s="113"/>
      <c r="I2448" s="113"/>
      <c r="J2448" s="113"/>
      <c r="K2448" s="113"/>
      <c r="L2448" s="113"/>
      <c r="M2448" s="113"/>
      <c r="Q2448" s="113"/>
      <c r="R2448" s="113"/>
      <c r="S2448" s="113"/>
      <c r="T2448" s="113"/>
      <c r="U2448" s="113"/>
      <c r="V2448" s="113"/>
      <c r="W2448" s="113"/>
      <c r="X2448" s="113"/>
      <c r="Y2448" s="113"/>
      <c r="Z2448" s="113"/>
      <c r="AD2448" s="113"/>
      <c r="AE2448" s="113"/>
      <c r="AF2448" s="113"/>
      <c r="AG2448" s="113"/>
      <c r="AH2448" s="113"/>
      <c r="AI2448" s="113"/>
      <c r="AJ2448" s="113"/>
      <c r="AK2448" s="113"/>
      <c r="AL2448" s="113"/>
      <c r="AM2448" s="113"/>
      <c r="AQ2448" s="113"/>
      <c r="AS2448" s="113"/>
      <c r="AT2448" s="113"/>
      <c r="AU2448" s="113"/>
      <c r="AV2448" s="113"/>
    </row>
    <row r="2449" spans="4:48">
      <c r="D2449" s="113"/>
      <c r="E2449" s="113"/>
      <c r="F2449" s="113"/>
      <c r="G2449" s="113"/>
      <c r="H2449" s="113"/>
      <c r="I2449" s="113"/>
      <c r="J2449" s="113"/>
      <c r="K2449" s="113"/>
      <c r="L2449" s="113"/>
      <c r="M2449" s="113"/>
      <c r="Q2449" s="113"/>
      <c r="R2449" s="113"/>
      <c r="S2449" s="113"/>
      <c r="T2449" s="113"/>
      <c r="U2449" s="113"/>
      <c r="V2449" s="113"/>
      <c r="W2449" s="113"/>
      <c r="X2449" s="113"/>
      <c r="Y2449" s="113"/>
      <c r="Z2449" s="113"/>
      <c r="AD2449" s="113"/>
      <c r="AE2449" s="113"/>
      <c r="AF2449" s="113"/>
      <c r="AG2449" s="113"/>
      <c r="AH2449" s="113"/>
      <c r="AI2449" s="113"/>
      <c r="AJ2449" s="113"/>
      <c r="AK2449" s="113"/>
      <c r="AL2449" s="113"/>
      <c r="AM2449" s="113"/>
      <c r="AQ2449" s="113"/>
      <c r="AS2449" s="113"/>
      <c r="AT2449" s="113"/>
      <c r="AU2449" s="113"/>
      <c r="AV2449" s="113"/>
    </row>
    <row r="2450" spans="4:48">
      <c r="D2450" s="113"/>
      <c r="E2450" s="113"/>
      <c r="F2450" s="113"/>
      <c r="G2450" s="113"/>
      <c r="H2450" s="113"/>
      <c r="I2450" s="113"/>
      <c r="J2450" s="113"/>
      <c r="K2450" s="113"/>
      <c r="L2450" s="113"/>
      <c r="M2450" s="113"/>
      <c r="Q2450" s="113"/>
      <c r="R2450" s="113"/>
      <c r="S2450" s="113"/>
      <c r="T2450" s="113"/>
      <c r="U2450" s="113"/>
      <c r="V2450" s="113"/>
      <c r="W2450" s="113"/>
      <c r="X2450" s="113"/>
      <c r="Y2450" s="113"/>
      <c r="Z2450" s="113"/>
      <c r="AD2450" s="113"/>
      <c r="AE2450" s="113"/>
      <c r="AF2450" s="113"/>
      <c r="AG2450" s="113"/>
      <c r="AH2450" s="113"/>
      <c r="AI2450" s="113"/>
      <c r="AJ2450" s="113"/>
      <c r="AK2450" s="113"/>
      <c r="AL2450" s="113"/>
      <c r="AM2450" s="113"/>
      <c r="AQ2450" s="113"/>
      <c r="AS2450" s="113"/>
      <c r="AT2450" s="113"/>
      <c r="AU2450" s="113"/>
      <c r="AV2450" s="113"/>
    </row>
    <row r="2451" spans="4:48">
      <c r="D2451" s="113"/>
      <c r="E2451" s="113"/>
      <c r="F2451" s="113"/>
      <c r="G2451" s="113"/>
      <c r="H2451" s="113"/>
      <c r="I2451" s="113"/>
      <c r="J2451" s="113"/>
      <c r="K2451" s="113"/>
      <c r="L2451" s="113"/>
      <c r="M2451" s="113"/>
      <c r="Q2451" s="113"/>
      <c r="R2451" s="113"/>
      <c r="S2451" s="113"/>
      <c r="T2451" s="113"/>
      <c r="U2451" s="113"/>
      <c r="V2451" s="113"/>
      <c r="W2451" s="113"/>
      <c r="X2451" s="113"/>
      <c r="Y2451" s="113"/>
      <c r="Z2451" s="113"/>
      <c r="AD2451" s="113"/>
      <c r="AE2451" s="113"/>
      <c r="AF2451" s="113"/>
      <c r="AG2451" s="113"/>
      <c r="AH2451" s="113"/>
      <c r="AI2451" s="113"/>
      <c r="AJ2451" s="113"/>
      <c r="AK2451" s="113"/>
      <c r="AL2451" s="113"/>
      <c r="AM2451" s="113"/>
      <c r="AQ2451" s="113"/>
      <c r="AS2451" s="113"/>
      <c r="AT2451" s="113"/>
      <c r="AU2451" s="113"/>
      <c r="AV2451" s="113"/>
    </row>
    <row r="2452" spans="4:48">
      <c r="D2452" s="113"/>
      <c r="E2452" s="113"/>
      <c r="F2452" s="113"/>
      <c r="G2452" s="113"/>
      <c r="H2452" s="113"/>
      <c r="I2452" s="113"/>
      <c r="J2452" s="113"/>
      <c r="K2452" s="113"/>
      <c r="L2452" s="113"/>
      <c r="M2452" s="113"/>
      <c r="Q2452" s="113"/>
      <c r="R2452" s="113"/>
      <c r="S2452" s="113"/>
      <c r="T2452" s="113"/>
      <c r="U2452" s="113"/>
      <c r="V2452" s="113"/>
      <c r="W2452" s="113"/>
      <c r="X2452" s="113"/>
      <c r="Y2452" s="113"/>
      <c r="Z2452" s="113"/>
      <c r="AD2452" s="113"/>
      <c r="AE2452" s="113"/>
      <c r="AF2452" s="113"/>
      <c r="AG2452" s="113"/>
      <c r="AH2452" s="113"/>
      <c r="AI2452" s="113"/>
      <c r="AJ2452" s="113"/>
      <c r="AK2452" s="113"/>
      <c r="AL2452" s="113"/>
      <c r="AM2452" s="113"/>
      <c r="AQ2452" s="113"/>
      <c r="AS2452" s="113"/>
      <c r="AT2452" s="113"/>
      <c r="AU2452" s="113"/>
      <c r="AV2452" s="113"/>
    </row>
    <row r="2453" spans="4:48">
      <c r="D2453" s="113"/>
      <c r="E2453" s="113"/>
      <c r="F2453" s="113"/>
      <c r="G2453" s="113"/>
      <c r="H2453" s="113"/>
      <c r="I2453" s="113"/>
      <c r="J2453" s="113"/>
      <c r="K2453" s="113"/>
      <c r="L2453" s="113"/>
      <c r="M2453" s="113"/>
      <c r="Q2453" s="113"/>
      <c r="R2453" s="113"/>
      <c r="S2453" s="113"/>
      <c r="T2453" s="113"/>
      <c r="U2453" s="113"/>
      <c r="V2453" s="113"/>
      <c r="W2453" s="113"/>
      <c r="X2453" s="113"/>
      <c r="Y2453" s="113"/>
      <c r="Z2453" s="113"/>
      <c r="AD2453" s="113"/>
      <c r="AE2453" s="113"/>
      <c r="AF2453" s="113"/>
      <c r="AG2453" s="113"/>
      <c r="AH2453" s="113"/>
      <c r="AI2453" s="113"/>
      <c r="AJ2453" s="113"/>
      <c r="AK2453" s="113"/>
      <c r="AL2453" s="113"/>
      <c r="AM2453" s="113"/>
      <c r="AQ2453" s="113"/>
      <c r="AS2453" s="113"/>
      <c r="AT2453" s="113"/>
      <c r="AU2453" s="113"/>
      <c r="AV2453" s="113"/>
    </row>
    <row r="2454" spans="4:48">
      <c r="D2454" s="113"/>
      <c r="E2454" s="113"/>
      <c r="F2454" s="113"/>
      <c r="G2454" s="113"/>
      <c r="H2454" s="113"/>
      <c r="I2454" s="113"/>
      <c r="J2454" s="113"/>
      <c r="K2454" s="113"/>
      <c r="L2454" s="113"/>
      <c r="M2454" s="113"/>
      <c r="Q2454" s="113"/>
      <c r="R2454" s="113"/>
      <c r="S2454" s="113"/>
      <c r="T2454" s="113"/>
      <c r="U2454" s="113"/>
      <c r="V2454" s="113"/>
      <c r="W2454" s="113"/>
      <c r="X2454" s="113"/>
      <c r="Y2454" s="113"/>
      <c r="Z2454" s="113"/>
      <c r="AD2454" s="113"/>
      <c r="AE2454" s="113"/>
      <c r="AF2454" s="113"/>
      <c r="AG2454" s="113"/>
      <c r="AH2454" s="113"/>
      <c r="AI2454" s="113"/>
      <c r="AJ2454" s="113"/>
      <c r="AK2454" s="113"/>
      <c r="AL2454" s="113"/>
      <c r="AM2454" s="113"/>
      <c r="AQ2454" s="113"/>
      <c r="AS2454" s="113"/>
      <c r="AT2454" s="113"/>
      <c r="AU2454" s="113"/>
      <c r="AV2454" s="113"/>
    </row>
    <row r="2455" spans="4:48">
      <c r="D2455" s="113"/>
      <c r="E2455" s="113"/>
      <c r="F2455" s="113"/>
      <c r="G2455" s="113"/>
      <c r="H2455" s="113"/>
      <c r="I2455" s="113"/>
      <c r="J2455" s="113"/>
      <c r="K2455" s="113"/>
      <c r="L2455" s="113"/>
      <c r="M2455" s="113"/>
      <c r="Q2455" s="113"/>
      <c r="R2455" s="113"/>
      <c r="S2455" s="113"/>
      <c r="T2455" s="113"/>
      <c r="U2455" s="113"/>
      <c r="V2455" s="113"/>
      <c r="W2455" s="113"/>
      <c r="X2455" s="113"/>
      <c r="Y2455" s="113"/>
      <c r="Z2455" s="113"/>
      <c r="AD2455" s="113"/>
      <c r="AE2455" s="113"/>
      <c r="AF2455" s="113"/>
      <c r="AG2455" s="113"/>
      <c r="AH2455" s="113"/>
      <c r="AI2455" s="113"/>
      <c r="AJ2455" s="113"/>
      <c r="AK2455" s="113"/>
      <c r="AL2455" s="113"/>
      <c r="AM2455" s="113"/>
      <c r="AQ2455" s="113"/>
      <c r="AS2455" s="113"/>
      <c r="AT2455" s="113"/>
      <c r="AU2455" s="113"/>
      <c r="AV2455" s="113"/>
    </row>
    <row r="2456" spans="4:48">
      <c r="D2456" s="113"/>
      <c r="E2456" s="113"/>
      <c r="F2456" s="113"/>
      <c r="G2456" s="113"/>
      <c r="H2456" s="113"/>
      <c r="I2456" s="113"/>
      <c r="J2456" s="113"/>
      <c r="K2456" s="113"/>
      <c r="L2456" s="113"/>
      <c r="M2456" s="113"/>
      <c r="Q2456" s="113"/>
      <c r="R2456" s="113"/>
      <c r="S2456" s="113"/>
      <c r="T2456" s="113"/>
      <c r="U2456" s="113"/>
      <c r="V2456" s="113"/>
      <c r="W2456" s="113"/>
      <c r="X2456" s="113"/>
      <c r="Y2456" s="113"/>
      <c r="Z2456" s="113"/>
      <c r="AD2456" s="113"/>
      <c r="AE2456" s="113"/>
      <c r="AF2456" s="113"/>
      <c r="AG2456" s="113"/>
      <c r="AH2456" s="113"/>
      <c r="AI2456" s="113"/>
      <c r="AJ2456" s="113"/>
      <c r="AK2456" s="113"/>
      <c r="AL2456" s="113"/>
      <c r="AM2456" s="113"/>
      <c r="AQ2456" s="113"/>
      <c r="AS2456" s="113"/>
      <c r="AT2456" s="113"/>
      <c r="AU2456" s="113"/>
      <c r="AV2456" s="113"/>
    </row>
    <row r="2457" spans="4:48">
      <c r="D2457" s="113"/>
      <c r="E2457" s="113"/>
      <c r="F2457" s="113"/>
      <c r="G2457" s="113"/>
      <c r="H2457" s="113"/>
      <c r="I2457" s="113"/>
      <c r="J2457" s="113"/>
      <c r="K2457" s="113"/>
      <c r="L2457" s="113"/>
      <c r="M2457" s="113"/>
      <c r="Q2457" s="113"/>
      <c r="R2457" s="113"/>
      <c r="S2457" s="113"/>
      <c r="T2457" s="113"/>
      <c r="U2457" s="113"/>
      <c r="V2457" s="113"/>
      <c r="W2457" s="113"/>
      <c r="X2457" s="113"/>
      <c r="Y2457" s="113"/>
      <c r="Z2457" s="113"/>
      <c r="AD2457" s="113"/>
      <c r="AE2457" s="113"/>
      <c r="AF2457" s="113"/>
      <c r="AG2457" s="113"/>
      <c r="AH2457" s="113"/>
      <c r="AI2457" s="113"/>
      <c r="AJ2457" s="113"/>
      <c r="AK2457" s="113"/>
      <c r="AL2457" s="113"/>
      <c r="AM2457" s="113"/>
      <c r="AQ2457" s="113"/>
      <c r="AS2457" s="113"/>
      <c r="AT2457" s="113"/>
      <c r="AU2457" s="113"/>
      <c r="AV2457" s="113"/>
    </row>
    <row r="2458" spans="4:48">
      <c r="D2458" s="113"/>
      <c r="E2458" s="113"/>
      <c r="F2458" s="113"/>
      <c r="G2458" s="113"/>
      <c r="H2458" s="113"/>
      <c r="I2458" s="113"/>
      <c r="J2458" s="113"/>
      <c r="K2458" s="113"/>
      <c r="L2458" s="113"/>
      <c r="M2458" s="113"/>
      <c r="Q2458" s="113"/>
      <c r="R2458" s="113"/>
      <c r="S2458" s="113"/>
      <c r="T2458" s="113"/>
      <c r="U2458" s="113"/>
      <c r="V2458" s="113"/>
      <c r="W2458" s="113"/>
      <c r="X2458" s="113"/>
      <c r="Y2458" s="113"/>
      <c r="Z2458" s="113"/>
      <c r="AD2458" s="113"/>
      <c r="AE2458" s="113"/>
      <c r="AF2458" s="113"/>
      <c r="AG2458" s="113"/>
      <c r="AH2458" s="113"/>
      <c r="AI2458" s="113"/>
      <c r="AJ2458" s="113"/>
      <c r="AK2458" s="113"/>
      <c r="AL2458" s="113"/>
      <c r="AM2458" s="113"/>
      <c r="AQ2458" s="113"/>
      <c r="AS2458" s="113"/>
      <c r="AT2458" s="113"/>
      <c r="AU2458" s="113"/>
      <c r="AV2458" s="113"/>
    </row>
    <row r="2459" spans="4:48">
      <c r="D2459" s="113"/>
      <c r="E2459" s="113"/>
      <c r="F2459" s="113"/>
      <c r="G2459" s="113"/>
      <c r="H2459" s="113"/>
      <c r="I2459" s="113"/>
      <c r="J2459" s="113"/>
      <c r="K2459" s="113"/>
      <c r="L2459" s="113"/>
      <c r="M2459" s="113"/>
      <c r="Q2459" s="113"/>
      <c r="R2459" s="113"/>
      <c r="S2459" s="113"/>
      <c r="T2459" s="113"/>
      <c r="U2459" s="113"/>
      <c r="V2459" s="113"/>
      <c r="W2459" s="113"/>
      <c r="X2459" s="113"/>
      <c r="Y2459" s="113"/>
      <c r="Z2459" s="113"/>
      <c r="AD2459" s="113"/>
      <c r="AE2459" s="113"/>
      <c r="AF2459" s="113"/>
      <c r="AG2459" s="113"/>
      <c r="AH2459" s="113"/>
      <c r="AI2459" s="113"/>
      <c r="AJ2459" s="113"/>
      <c r="AK2459" s="113"/>
      <c r="AL2459" s="113"/>
      <c r="AM2459" s="113"/>
      <c r="AQ2459" s="113"/>
      <c r="AS2459" s="113"/>
      <c r="AT2459" s="113"/>
      <c r="AU2459" s="113"/>
      <c r="AV2459" s="113"/>
    </row>
    <row r="2460" spans="4:48">
      <c r="D2460" s="113"/>
      <c r="E2460" s="113"/>
      <c r="F2460" s="113"/>
      <c r="G2460" s="113"/>
      <c r="H2460" s="113"/>
      <c r="I2460" s="113"/>
      <c r="J2460" s="113"/>
      <c r="K2460" s="113"/>
      <c r="L2460" s="113"/>
      <c r="M2460" s="113"/>
      <c r="Q2460" s="113"/>
      <c r="R2460" s="113"/>
      <c r="S2460" s="113"/>
      <c r="T2460" s="113"/>
      <c r="U2460" s="113"/>
      <c r="V2460" s="113"/>
      <c r="W2460" s="113"/>
      <c r="X2460" s="113"/>
      <c r="Y2460" s="113"/>
      <c r="Z2460" s="113"/>
      <c r="AD2460" s="113"/>
      <c r="AE2460" s="113"/>
      <c r="AF2460" s="113"/>
      <c r="AG2460" s="113"/>
      <c r="AH2460" s="113"/>
      <c r="AI2460" s="113"/>
      <c r="AJ2460" s="113"/>
      <c r="AK2460" s="113"/>
      <c r="AL2460" s="113"/>
      <c r="AM2460" s="113"/>
      <c r="AQ2460" s="113"/>
      <c r="AS2460" s="113"/>
      <c r="AT2460" s="113"/>
      <c r="AU2460" s="113"/>
      <c r="AV2460" s="113"/>
    </row>
    <row r="2461" spans="4:48">
      <c r="D2461" s="113"/>
      <c r="E2461" s="113"/>
      <c r="F2461" s="113"/>
      <c r="G2461" s="113"/>
      <c r="H2461" s="113"/>
      <c r="I2461" s="113"/>
      <c r="J2461" s="113"/>
      <c r="K2461" s="113"/>
      <c r="L2461" s="113"/>
      <c r="M2461" s="113"/>
      <c r="Q2461" s="113"/>
      <c r="R2461" s="113"/>
      <c r="S2461" s="113"/>
      <c r="T2461" s="113"/>
      <c r="U2461" s="113"/>
      <c r="V2461" s="113"/>
      <c r="W2461" s="113"/>
      <c r="X2461" s="113"/>
      <c r="Y2461" s="113"/>
      <c r="Z2461" s="113"/>
      <c r="AD2461" s="113"/>
      <c r="AE2461" s="113"/>
      <c r="AF2461" s="113"/>
      <c r="AG2461" s="113"/>
      <c r="AH2461" s="113"/>
      <c r="AI2461" s="113"/>
      <c r="AJ2461" s="113"/>
      <c r="AK2461" s="113"/>
      <c r="AL2461" s="113"/>
      <c r="AM2461" s="113"/>
      <c r="AQ2461" s="113"/>
      <c r="AS2461" s="113"/>
      <c r="AT2461" s="113"/>
      <c r="AU2461" s="113"/>
      <c r="AV2461" s="113"/>
    </row>
    <row r="2462" spans="4:48">
      <c r="D2462" s="113"/>
      <c r="E2462" s="113"/>
      <c r="F2462" s="113"/>
      <c r="G2462" s="113"/>
      <c r="H2462" s="113"/>
      <c r="I2462" s="113"/>
      <c r="J2462" s="113"/>
      <c r="K2462" s="113"/>
      <c r="L2462" s="113"/>
      <c r="M2462" s="113"/>
      <c r="Q2462" s="113"/>
      <c r="R2462" s="113"/>
      <c r="S2462" s="113"/>
      <c r="T2462" s="113"/>
      <c r="U2462" s="113"/>
      <c r="V2462" s="113"/>
      <c r="W2462" s="113"/>
      <c r="X2462" s="113"/>
      <c r="Y2462" s="113"/>
      <c r="Z2462" s="113"/>
      <c r="AD2462" s="113"/>
      <c r="AE2462" s="113"/>
      <c r="AF2462" s="113"/>
      <c r="AG2462" s="113"/>
      <c r="AH2462" s="113"/>
      <c r="AI2462" s="113"/>
      <c r="AJ2462" s="113"/>
      <c r="AK2462" s="113"/>
      <c r="AL2462" s="113"/>
      <c r="AM2462" s="113"/>
      <c r="AQ2462" s="113"/>
      <c r="AS2462" s="113"/>
      <c r="AT2462" s="113"/>
      <c r="AU2462" s="113"/>
      <c r="AV2462" s="113"/>
    </row>
    <row r="2463" spans="4:48">
      <c r="D2463" s="113"/>
      <c r="E2463" s="113"/>
      <c r="F2463" s="113"/>
      <c r="G2463" s="113"/>
      <c r="H2463" s="113"/>
      <c r="I2463" s="113"/>
      <c r="J2463" s="113"/>
      <c r="K2463" s="113"/>
      <c r="L2463" s="113"/>
      <c r="M2463" s="113"/>
      <c r="Q2463" s="113"/>
      <c r="R2463" s="113"/>
      <c r="S2463" s="113"/>
      <c r="T2463" s="113"/>
      <c r="U2463" s="113"/>
      <c r="V2463" s="113"/>
      <c r="W2463" s="113"/>
      <c r="X2463" s="113"/>
      <c r="Y2463" s="113"/>
      <c r="Z2463" s="113"/>
      <c r="AD2463" s="113"/>
      <c r="AE2463" s="113"/>
      <c r="AF2463" s="113"/>
      <c r="AG2463" s="113"/>
      <c r="AH2463" s="113"/>
      <c r="AI2463" s="113"/>
      <c r="AJ2463" s="113"/>
      <c r="AK2463" s="113"/>
      <c r="AL2463" s="113"/>
      <c r="AM2463" s="113"/>
      <c r="AQ2463" s="113"/>
      <c r="AS2463" s="113"/>
      <c r="AT2463" s="113"/>
      <c r="AU2463" s="113"/>
      <c r="AV2463" s="113"/>
    </row>
    <row r="2464" spans="4:48">
      <c r="D2464" s="113"/>
      <c r="E2464" s="113"/>
      <c r="F2464" s="113"/>
      <c r="G2464" s="113"/>
      <c r="H2464" s="113"/>
      <c r="I2464" s="113"/>
      <c r="J2464" s="113"/>
      <c r="K2464" s="113"/>
      <c r="L2464" s="113"/>
      <c r="M2464" s="113"/>
      <c r="Q2464" s="113"/>
      <c r="R2464" s="113"/>
      <c r="S2464" s="113"/>
      <c r="T2464" s="113"/>
      <c r="U2464" s="113"/>
      <c r="V2464" s="113"/>
      <c r="W2464" s="113"/>
      <c r="X2464" s="113"/>
      <c r="Y2464" s="113"/>
      <c r="Z2464" s="113"/>
      <c r="AD2464" s="113"/>
      <c r="AE2464" s="113"/>
      <c r="AF2464" s="113"/>
      <c r="AG2464" s="113"/>
      <c r="AH2464" s="113"/>
      <c r="AI2464" s="113"/>
      <c r="AJ2464" s="113"/>
      <c r="AK2464" s="113"/>
      <c r="AL2464" s="113"/>
      <c r="AM2464" s="113"/>
      <c r="AQ2464" s="113"/>
      <c r="AS2464" s="113"/>
      <c r="AT2464" s="113"/>
      <c r="AU2464" s="113"/>
      <c r="AV2464" s="113"/>
    </row>
    <row r="2465" spans="4:48">
      <c r="D2465" s="113"/>
      <c r="E2465" s="113"/>
      <c r="F2465" s="113"/>
      <c r="G2465" s="113"/>
      <c r="H2465" s="113"/>
      <c r="I2465" s="113"/>
      <c r="J2465" s="113"/>
      <c r="K2465" s="113"/>
      <c r="L2465" s="113"/>
      <c r="M2465" s="113"/>
      <c r="Q2465" s="113"/>
      <c r="R2465" s="113"/>
      <c r="S2465" s="113"/>
      <c r="T2465" s="113"/>
      <c r="U2465" s="113"/>
      <c r="V2465" s="113"/>
      <c r="W2465" s="113"/>
      <c r="X2465" s="113"/>
      <c r="Y2465" s="113"/>
      <c r="Z2465" s="113"/>
      <c r="AD2465" s="113"/>
      <c r="AE2465" s="113"/>
      <c r="AF2465" s="113"/>
      <c r="AG2465" s="113"/>
      <c r="AH2465" s="113"/>
      <c r="AI2465" s="113"/>
      <c r="AJ2465" s="113"/>
      <c r="AK2465" s="113"/>
      <c r="AL2465" s="113"/>
      <c r="AM2465" s="113"/>
      <c r="AQ2465" s="113"/>
      <c r="AS2465" s="113"/>
      <c r="AT2465" s="113"/>
      <c r="AU2465" s="113"/>
      <c r="AV2465" s="113"/>
    </row>
    <row r="2466" spans="4:48">
      <c r="D2466" s="113"/>
      <c r="E2466" s="113"/>
      <c r="F2466" s="113"/>
      <c r="G2466" s="113"/>
      <c r="H2466" s="113"/>
      <c r="I2466" s="113"/>
      <c r="J2466" s="113"/>
      <c r="K2466" s="113"/>
      <c r="L2466" s="113"/>
      <c r="M2466" s="113"/>
      <c r="Q2466" s="113"/>
      <c r="R2466" s="113"/>
      <c r="S2466" s="113"/>
      <c r="T2466" s="113"/>
      <c r="U2466" s="113"/>
      <c r="V2466" s="113"/>
      <c r="W2466" s="113"/>
      <c r="X2466" s="113"/>
      <c r="Y2466" s="113"/>
      <c r="Z2466" s="113"/>
      <c r="AD2466" s="113"/>
      <c r="AE2466" s="113"/>
      <c r="AF2466" s="113"/>
      <c r="AG2466" s="113"/>
      <c r="AH2466" s="113"/>
      <c r="AI2466" s="113"/>
      <c r="AJ2466" s="113"/>
      <c r="AK2466" s="113"/>
      <c r="AL2466" s="113"/>
      <c r="AM2466" s="113"/>
      <c r="AQ2466" s="113"/>
      <c r="AS2466" s="113"/>
      <c r="AT2466" s="113"/>
      <c r="AU2466" s="113"/>
      <c r="AV2466" s="113"/>
    </row>
    <row r="2467" spans="4:48">
      <c r="D2467" s="113"/>
      <c r="E2467" s="113"/>
      <c r="F2467" s="113"/>
      <c r="G2467" s="113"/>
      <c r="H2467" s="113"/>
      <c r="I2467" s="113"/>
      <c r="J2467" s="113"/>
      <c r="K2467" s="113"/>
      <c r="L2467" s="113"/>
      <c r="M2467" s="113"/>
      <c r="Q2467" s="113"/>
      <c r="R2467" s="113"/>
      <c r="S2467" s="113"/>
      <c r="T2467" s="113"/>
      <c r="U2467" s="113"/>
      <c r="V2467" s="113"/>
      <c r="W2467" s="113"/>
      <c r="X2467" s="113"/>
      <c r="Y2467" s="113"/>
      <c r="Z2467" s="113"/>
      <c r="AD2467" s="113"/>
      <c r="AE2467" s="113"/>
      <c r="AF2467" s="113"/>
      <c r="AG2467" s="113"/>
      <c r="AH2467" s="113"/>
      <c r="AI2467" s="113"/>
      <c r="AJ2467" s="113"/>
      <c r="AK2467" s="113"/>
      <c r="AL2467" s="113"/>
      <c r="AM2467" s="113"/>
      <c r="AQ2467" s="113"/>
      <c r="AS2467" s="113"/>
      <c r="AT2467" s="113"/>
      <c r="AU2467" s="113"/>
      <c r="AV2467" s="113"/>
    </row>
    <row r="2468" spans="4:48">
      <c r="D2468" s="113"/>
      <c r="E2468" s="113"/>
      <c r="F2468" s="113"/>
      <c r="G2468" s="113"/>
      <c r="H2468" s="113"/>
      <c r="I2468" s="113"/>
      <c r="J2468" s="113"/>
      <c r="K2468" s="113"/>
      <c r="L2468" s="113"/>
      <c r="M2468" s="113"/>
      <c r="Q2468" s="113"/>
      <c r="R2468" s="113"/>
      <c r="S2468" s="113"/>
      <c r="T2468" s="113"/>
      <c r="U2468" s="113"/>
      <c r="V2468" s="113"/>
      <c r="W2468" s="113"/>
      <c r="X2468" s="113"/>
      <c r="Y2468" s="113"/>
      <c r="Z2468" s="113"/>
      <c r="AD2468" s="113"/>
      <c r="AE2468" s="113"/>
      <c r="AF2468" s="113"/>
      <c r="AG2468" s="113"/>
      <c r="AH2468" s="113"/>
      <c r="AI2468" s="113"/>
      <c r="AJ2468" s="113"/>
      <c r="AK2468" s="113"/>
      <c r="AL2468" s="113"/>
      <c r="AM2468" s="113"/>
      <c r="AQ2468" s="113"/>
      <c r="AS2468" s="113"/>
      <c r="AT2468" s="113"/>
      <c r="AU2468" s="113"/>
      <c r="AV2468" s="113"/>
    </row>
    <row r="2469" spans="4:48">
      <c r="D2469" s="113"/>
      <c r="E2469" s="113"/>
      <c r="F2469" s="113"/>
      <c r="G2469" s="113"/>
      <c r="H2469" s="113"/>
      <c r="I2469" s="113"/>
      <c r="J2469" s="113"/>
      <c r="K2469" s="113"/>
      <c r="L2469" s="113"/>
      <c r="M2469" s="113"/>
      <c r="Q2469" s="113"/>
      <c r="R2469" s="113"/>
      <c r="S2469" s="113"/>
      <c r="T2469" s="113"/>
      <c r="U2469" s="113"/>
      <c r="V2469" s="113"/>
      <c r="W2469" s="113"/>
      <c r="X2469" s="113"/>
      <c r="Y2469" s="113"/>
      <c r="Z2469" s="113"/>
      <c r="AD2469" s="113"/>
      <c r="AE2469" s="113"/>
      <c r="AF2469" s="113"/>
      <c r="AG2469" s="113"/>
      <c r="AH2469" s="113"/>
      <c r="AI2469" s="113"/>
      <c r="AJ2469" s="113"/>
      <c r="AK2469" s="113"/>
      <c r="AL2469" s="113"/>
      <c r="AM2469" s="113"/>
      <c r="AQ2469" s="113"/>
      <c r="AS2469" s="113"/>
      <c r="AT2469" s="113"/>
      <c r="AU2469" s="113"/>
      <c r="AV2469" s="113"/>
    </row>
    <row r="2470" spans="4:48">
      <c r="D2470" s="113"/>
      <c r="E2470" s="113"/>
      <c r="F2470" s="113"/>
      <c r="G2470" s="113"/>
      <c r="H2470" s="113"/>
      <c r="I2470" s="113"/>
      <c r="J2470" s="113"/>
      <c r="K2470" s="113"/>
      <c r="L2470" s="113"/>
      <c r="M2470" s="113"/>
      <c r="Q2470" s="113"/>
      <c r="R2470" s="113"/>
      <c r="S2470" s="113"/>
      <c r="T2470" s="113"/>
      <c r="U2470" s="113"/>
      <c r="V2470" s="113"/>
      <c r="W2470" s="113"/>
      <c r="X2470" s="113"/>
      <c r="Y2470" s="113"/>
      <c r="Z2470" s="113"/>
      <c r="AD2470" s="113"/>
      <c r="AE2470" s="113"/>
      <c r="AF2470" s="113"/>
      <c r="AG2470" s="113"/>
      <c r="AH2470" s="113"/>
      <c r="AI2470" s="113"/>
      <c r="AJ2470" s="113"/>
      <c r="AK2470" s="113"/>
      <c r="AL2470" s="113"/>
      <c r="AM2470" s="113"/>
      <c r="AQ2470" s="113"/>
      <c r="AS2470" s="113"/>
      <c r="AT2470" s="113"/>
      <c r="AU2470" s="113"/>
      <c r="AV2470" s="113"/>
    </row>
    <row r="2471" spans="4:48">
      <c r="D2471" s="113"/>
      <c r="E2471" s="113"/>
      <c r="F2471" s="113"/>
      <c r="G2471" s="113"/>
      <c r="H2471" s="113"/>
      <c r="I2471" s="113"/>
      <c r="J2471" s="113"/>
      <c r="K2471" s="113"/>
      <c r="L2471" s="113"/>
      <c r="M2471" s="113"/>
      <c r="Q2471" s="113"/>
      <c r="R2471" s="113"/>
      <c r="S2471" s="113"/>
      <c r="T2471" s="113"/>
      <c r="U2471" s="113"/>
      <c r="V2471" s="113"/>
      <c r="W2471" s="113"/>
      <c r="X2471" s="113"/>
      <c r="Y2471" s="113"/>
      <c r="Z2471" s="113"/>
      <c r="AD2471" s="113"/>
      <c r="AE2471" s="113"/>
      <c r="AF2471" s="113"/>
      <c r="AG2471" s="113"/>
      <c r="AH2471" s="113"/>
      <c r="AI2471" s="113"/>
      <c r="AJ2471" s="113"/>
      <c r="AK2471" s="113"/>
      <c r="AL2471" s="113"/>
      <c r="AM2471" s="113"/>
      <c r="AQ2471" s="113"/>
      <c r="AS2471" s="113"/>
      <c r="AT2471" s="113"/>
      <c r="AU2471" s="113"/>
      <c r="AV2471" s="113"/>
    </row>
    <row r="2472" spans="4:48">
      <c r="D2472" s="113"/>
      <c r="E2472" s="113"/>
      <c r="F2472" s="113"/>
      <c r="G2472" s="113"/>
      <c r="H2472" s="113"/>
      <c r="I2472" s="113"/>
      <c r="J2472" s="113"/>
      <c r="K2472" s="113"/>
      <c r="L2472" s="113"/>
      <c r="M2472" s="113"/>
      <c r="Q2472" s="113"/>
      <c r="R2472" s="113"/>
      <c r="S2472" s="113"/>
      <c r="T2472" s="113"/>
      <c r="U2472" s="113"/>
      <c r="V2472" s="113"/>
      <c r="W2472" s="113"/>
      <c r="X2472" s="113"/>
      <c r="Y2472" s="113"/>
      <c r="Z2472" s="113"/>
      <c r="AD2472" s="113"/>
      <c r="AE2472" s="113"/>
      <c r="AF2472" s="113"/>
      <c r="AG2472" s="113"/>
      <c r="AH2472" s="113"/>
      <c r="AI2472" s="113"/>
      <c r="AJ2472" s="113"/>
      <c r="AK2472" s="113"/>
      <c r="AL2472" s="113"/>
      <c r="AM2472" s="113"/>
      <c r="AQ2472" s="113"/>
      <c r="AS2472" s="113"/>
      <c r="AT2472" s="113"/>
      <c r="AU2472" s="113"/>
      <c r="AV2472" s="113"/>
    </row>
    <row r="2473" spans="4:48">
      <c r="D2473" s="113"/>
      <c r="E2473" s="113"/>
      <c r="F2473" s="113"/>
      <c r="G2473" s="113"/>
      <c r="H2473" s="113"/>
      <c r="I2473" s="113"/>
      <c r="J2473" s="113"/>
      <c r="K2473" s="113"/>
      <c r="L2473" s="113"/>
      <c r="M2473" s="113"/>
      <c r="Q2473" s="113"/>
      <c r="R2473" s="113"/>
      <c r="S2473" s="113"/>
      <c r="T2473" s="113"/>
      <c r="U2473" s="113"/>
      <c r="V2473" s="113"/>
      <c r="W2473" s="113"/>
      <c r="X2473" s="113"/>
      <c r="Y2473" s="113"/>
      <c r="Z2473" s="113"/>
      <c r="AD2473" s="113"/>
      <c r="AE2473" s="113"/>
      <c r="AF2473" s="113"/>
      <c r="AG2473" s="113"/>
      <c r="AH2473" s="113"/>
      <c r="AI2473" s="113"/>
      <c r="AJ2473" s="113"/>
      <c r="AK2473" s="113"/>
      <c r="AL2473" s="113"/>
      <c r="AM2473" s="113"/>
      <c r="AQ2473" s="113"/>
      <c r="AS2473" s="113"/>
      <c r="AT2473" s="113"/>
      <c r="AU2473" s="113"/>
      <c r="AV2473" s="113"/>
    </row>
    <row r="2474" spans="4:48">
      <c r="D2474" s="113"/>
      <c r="E2474" s="113"/>
      <c r="F2474" s="113"/>
      <c r="G2474" s="113"/>
      <c r="H2474" s="113"/>
      <c r="I2474" s="113"/>
      <c r="J2474" s="113"/>
      <c r="K2474" s="113"/>
      <c r="L2474" s="113"/>
      <c r="M2474" s="113"/>
      <c r="Q2474" s="113"/>
      <c r="R2474" s="113"/>
      <c r="S2474" s="113"/>
      <c r="T2474" s="113"/>
      <c r="U2474" s="113"/>
      <c r="V2474" s="113"/>
      <c r="W2474" s="113"/>
      <c r="X2474" s="113"/>
      <c r="Y2474" s="113"/>
      <c r="Z2474" s="113"/>
      <c r="AD2474" s="113"/>
      <c r="AE2474" s="113"/>
      <c r="AF2474" s="113"/>
      <c r="AG2474" s="113"/>
      <c r="AH2474" s="113"/>
      <c r="AI2474" s="113"/>
      <c r="AJ2474" s="113"/>
      <c r="AK2474" s="113"/>
      <c r="AL2474" s="113"/>
      <c r="AM2474" s="113"/>
      <c r="AQ2474" s="113"/>
      <c r="AS2474" s="113"/>
      <c r="AT2474" s="113"/>
      <c r="AU2474" s="113"/>
      <c r="AV2474" s="113"/>
    </row>
    <row r="2475" spans="4:48">
      <c r="D2475" s="113"/>
      <c r="E2475" s="113"/>
      <c r="F2475" s="113"/>
      <c r="G2475" s="113"/>
      <c r="H2475" s="113"/>
      <c r="I2475" s="113"/>
      <c r="J2475" s="113"/>
      <c r="K2475" s="113"/>
      <c r="L2475" s="113"/>
      <c r="M2475" s="113"/>
      <c r="Q2475" s="113"/>
      <c r="R2475" s="113"/>
      <c r="S2475" s="113"/>
      <c r="T2475" s="113"/>
      <c r="U2475" s="113"/>
      <c r="V2475" s="113"/>
      <c r="W2475" s="113"/>
      <c r="X2475" s="113"/>
      <c r="Y2475" s="113"/>
      <c r="Z2475" s="113"/>
      <c r="AD2475" s="113"/>
      <c r="AE2475" s="113"/>
      <c r="AF2475" s="113"/>
      <c r="AG2475" s="113"/>
      <c r="AH2475" s="113"/>
      <c r="AI2475" s="113"/>
      <c r="AJ2475" s="113"/>
      <c r="AK2475" s="113"/>
      <c r="AL2475" s="113"/>
      <c r="AM2475" s="113"/>
      <c r="AQ2475" s="113"/>
      <c r="AS2475" s="113"/>
      <c r="AT2475" s="113"/>
      <c r="AU2475" s="113"/>
      <c r="AV2475" s="113"/>
    </row>
    <row r="2476" spans="4:48">
      <c r="D2476" s="113"/>
      <c r="E2476" s="113"/>
      <c r="F2476" s="113"/>
      <c r="G2476" s="113"/>
      <c r="H2476" s="113"/>
      <c r="I2476" s="113"/>
      <c r="J2476" s="113"/>
      <c r="K2476" s="113"/>
      <c r="L2476" s="113"/>
      <c r="M2476" s="113"/>
      <c r="Q2476" s="113"/>
      <c r="R2476" s="113"/>
      <c r="S2476" s="113"/>
      <c r="T2476" s="113"/>
      <c r="U2476" s="113"/>
      <c r="V2476" s="113"/>
      <c r="W2476" s="113"/>
      <c r="X2476" s="113"/>
      <c r="Y2476" s="113"/>
      <c r="Z2476" s="113"/>
      <c r="AD2476" s="113"/>
      <c r="AE2476" s="113"/>
      <c r="AF2476" s="113"/>
      <c r="AG2476" s="113"/>
      <c r="AH2476" s="113"/>
      <c r="AI2476" s="113"/>
      <c r="AJ2476" s="113"/>
      <c r="AK2476" s="113"/>
      <c r="AL2476" s="113"/>
      <c r="AM2476" s="113"/>
      <c r="AQ2476" s="113"/>
      <c r="AS2476" s="113"/>
      <c r="AT2476" s="113"/>
      <c r="AU2476" s="113"/>
      <c r="AV2476" s="113"/>
    </row>
    <row r="2477" spans="4:48">
      <c r="D2477" s="113"/>
      <c r="E2477" s="113"/>
      <c r="F2477" s="113"/>
      <c r="G2477" s="113"/>
      <c r="H2477" s="113"/>
      <c r="I2477" s="113"/>
      <c r="J2477" s="113"/>
      <c r="K2477" s="113"/>
      <c r="L2477" s="113"/>
      <c r="M2477" s="113"/>
      <c r="Q2477" s="113"/>
      <c r="R2477" s="113"/>
      <c r="S2477" s="113"/>
      <c r="T2477" s="113"/>
      <c r="U2477" s="113"/>
      <c r="V2477" s="113"/>
      <c r="W2477" s="113"/>
      <c r="X2477" s="113"/>
      <c r="Y2477" s="113"/>
      <c r="Z2477" s="113"/>
      <c r="AD2477" s="113"/>
      <c r="AE2477" s="113"/>
      <c r="AF2477" s="113"/>
      <c r="AG2477" s="113"/>
      <c r="AH2477" s="113"/>
      <c r="AI2477" s="113"/>
      <c r="AJ2477" s="113"/>
      <c r="AK2477" s="113"/>
      <c r="AL2477" s="113"/>
      <c r="AM2477" s="113"/>
      <c r="AQ2477" s="113"/>
      <c r="AS2477" s="113"/>
      <c r="AT2477" s="113"/>
      <c r="AU2477" s="113"/>
      <c r="AV2477" s="113"/>
    </row>
    <row r="2478" spans="4:48">
      <c r="D2478" s="113"/>
      <c r="E2478" s="113"/>
      <c r="F2478" s="113"/>
      <c r="G2478" s="113"/>
      <c r="H2478" s="113"/>
      <c r="I2478" s="113"/>
      <c r="J2478" s="113"/>
      <c r="K2478" s="113"/>
      <c r="L2478" s="113"/>
      <c r="M2478" s="113"/>
      <c r="Q2478" s="113"/>
      <c r="R2478" s="113"/>
      <c r="S2478" s="113"/>
      <c r="T2478" s="113"/>
      <c r="U2478" s="113"/>
      <c r="V2478" s="113"/>
      <c r="W2478" s="113"/>
      <c r="X2478" s="113"/>
      <c r="Y2478" s="113"/>
      <c r="Z2478" s="113"/>
      <c r="AD2478" s="113"/>
      <c r="AE2478" s="113"/>
      <c r="AF2478" s="113"/>
      <c r="AG2478" s="113"/>
      <c r="AH2478" s="113"/>
      <c r="AI2478" s="113"/>
      <c r="AJ2478" s="113"/>
      <c r="AK2478" s="113"/>
      <c r="AL2478" s="113"/>
      <c r="AM2478" s="113"/>
      <c r="AQ2478" s="113"/>
      <c r="AS2478" s="113"/>
      <c r="AT2478" s="113"/>
      <c r="AU2478" s="113"/>
      <c r="AV2478" s="113"/>
    </row>
    <row r="2479" spans="4:48">
      <c r="D2479" s="113"/>
      <c r="E2479" s="113"/>
      <c r="F2479" s="113"/>
      <c r="G2479" s="113"/>
      <c r="H2479" s="113"/>
      <c r="I2479" s="113"/>
      <c r="J2479" s="113"/>
      <c r="K2479" s="113"/>
      <c r="L2479" s="113"/>
      <c r="M2479" s="113"/>
      <c r="Q2479" s="113"/>
      <c r="R2479" s="113"/>
      <c r="S2479" s="113"/>
      <c r="T2479" s="113"/>
      <c r="U2479" s="113"/>
      <c r="V2479" s="113"/>
      <c r="W2479" s="113"/>
      <c r="X2479" s="113"/>
      <c r="Y2479" s="113"/>
      <c r="Z2479" s="113"/>
      <c r="AD2479" s="113"/>
      <c r="AE2479" s="113"/>
      <c r="AF2479" s="113"/>
      <c r="AG2479" s="113"/>
      <c r="AH2479" s="113"/>
      <c r="AI2479" s="113"/>
      <c r="AJ2479" s="113"/>
      <c r="AK2479" s="113"/>
      <c r="AL2479" s="113"/>
      <c r="AM2479" s="113"/>
      <c r="AQ2479" s="113"/>
      <c r="AS2479" s="113"/>
      <c r="AT2479" s="113"/>
      <c r="AU2479" s="113"/>
      <c r="AV2479" s="113"/>
    </row>
    <row r="2480" spans="4:48">
      <c r="D2480" s="113"/>
      <c r="E2480" s="113"/>
      <c r="F2480" s="113"/>
      <c r="G2480" s="113"/>
      <c r="H2480" s="113"/>
      <c r="I2480" s="113"/>
      <c r="J2480" s="113"/>
      <c r="K2480" s="113"/>
      <c r="L2480" s="113"/>
      <c r="M2480" s="113"/>
      <c r="Q2480" s="113"/>
      <c r="R2480" s="113"/>
      <c r="S2480" s="113"/>
      <c r="T2480" s="113"/>
      <c r="U2480" s="113"/>
      <c r="V2480" s="113"/>
      <c r="W2480" s="113"/>
      <c r="X2480" s="113"/>
      <c r="Y2480" s="113"/>
      <c r="Z2480" s="113"/>
      <c r="AD2480" s="113"/>
      <c r="AE2480" s="113"/>
      <c r="AF2480" s="113"/>
      <c r="AG2480" s="113"/>
      <c r="AH2480" s="113"/>
      <c r="AI2480" s="113"/>
      <c r="AJ2480" s="113"/>
      <c r="AK2480" s="113"/>
      <c r="AL2480" s="113"/>
      <c r="AM2480" s="113"/>
      <c r="AQ2480" s="113"/>
      <c r="AS2480" s="113"/>
      <c r="AT2480" s="113"/>
      <c r="AU2480" s="113"/>
      <c r="AV2480" s="113"/>
    </row>
    <row r="2481" spans="4:48">
      <c r="D2481" s="113"/>
      <c r="E2481" s="113"/>
      <c r="F2481" s="113"/>
      <c r="G2481" s="113"/>
      <c r="H2481" s="113"/>
      <c r="I2481" s="113"/>
      <c r="J2481" s="113"/>
      <c r="K2481" s="113"/>
      <c r="L2481" s="113"/>
      <c r="M2481" s="113"/>
      <c r="Q2481" s="113"/>
      <c r="R2481" s="113"/>
      <c r="S2481" s="113"/>
      <c r="T2481" s="113"/>
      <c r="U2481" s="113"/>
      <c r="V2481" s="113"/>
      <c r="W2481" s="113"/>
      <c r="X2481" s="113"/>
      <c r="Y2481" s="113"/>
      <c r="Z2481" s="113"/>
      <c r="AD2481" s="113"/>
      <c r="AE2481" s="113"/>
      <c r="AF2481" s="113"/>
      <c r="AG2481" s="113"/>
      <c r="AH2481" s="113"/>
      <c r="AI2481" s="113"/>
      <c r="AJ2481" s="113"/>
      <c r="AK2481" s="113"/>
      <c r="AL2481" s="113"/>
      <c r="AM2481" s="113"/>
      <c r="AQ2481" s="113"/>
      <c r="AS2481" s="113"/>
      <c r="AT2481" s="113"/>
      <c r="AU2481" s="113"/>
      <c r="AV2481" s="113"/>
    </row>
    <row r="2482" spans="4:48">
      <c r="D2482" s="113"/>
      <c r="E2482" s="113"/>
      <c r="F2482" s="113"/>
      <c r="G2482" s="113"/>
      <c r="H2482" s="113"/>
      <c r="I2482" s="113"/>
      <c r="J2482" s="113"/>
      <c r="K2482" s="113"/>
      <c r="L2482" s="113"/>
      <c r="M2482" s="113"/>
      <c r="Q2482" s="113"/>
      <c r="R2482" s="113"/>
      <c r="S2482" s="113"/>
      <c r="T2482" s="113"/>
      <c r="U2482" s="113"/>
      <c r="V2482" s="113"/>
      <c r="W2482" s="113"/>
      <c r="X2482" s="113"/>
      <c r="Y2482" s="113"/>
      <c r="Z2482" s="113"/>
      <c r="AD2482" s="113"/>
      <c r="AE2482" s="113"/>
      <c r="AF2482" s="113"/>
      <c r="AG2482" s="113"/>
      <c r="AH2482" s="113"/>
      <c r="AI2482" s="113"/>
      <c r="AJ2482" s="113"/>
      <c r="AK2482" s="113"/>
      <c r="AL2482" s="113"/>
      <c r="AM2482" s="113"/>
      <c r="AQ2482" s="113"/>
      <c r="AS2482" s="113"/>
      <c r="AT2482" s="113"/>
      <c r="AU2482" s="113"/>
      <c r="AV2482" s="113"/>
    </row>
    <row r="2483" spans="4:48">
      <c r="D2483" s="113"/>
      <c r="E2483" s="113"/>
      <c r="F2483" s="113"/>
      <c r="G2483" s="113"/>
      <c r="H2483" s="113"/>
      <c r="I2483" s="113"/>
      <c r="J2483" s="113"/>
      <c r="K2483" s="113"/>
      <c r="L2483" s="113"/>
      <c r="M2483" s="113"/>
      <c r="Q2483" s="113"/>
      <c r="R2483" s="113"/>
      <c r="S2483" s="113"/>
      <c r="T2483" s="113"/>
      <c r="U2483" s="113"/>
      <c r="V2483" s="113"/>
      <c r="W2483" s="113"/>
      <c r="X2483" s="113"/>
      <c r="Y2483" s="113"/>
      <c r="Z2483" s="113"/>
      <c r="AD2483" s="113"/>
      <c r="AE2483" s="113"/>
      <c r="AF2483" s="113"/>
      <c r="AG2483" s="113"/>
      <c r="AH2483" s="113"/>
      <c r="AI2483" s="113"/>
      <c r="AJ2483" s="113"/>
      <c r="AK2483" s="113"/>
      <c r="AL2483" s="113"/>
      <c r="AM2483" s="113"/>
      <c r="AQ2483" s="113"/>
      <c r="AS2483" s="113"/>
      <c r="AT2483" s="113"/>
      <c r="AU2483" s="113"/>
      <c r="AV2483" s="113"/>
    </row>
    <row r="2484" spans="4:48">
      <c r="D2484" s="113"/>
      <c r="E2484" s="113"/>
      <c r="F2484" s="113"/>
      <c r="G2484" s="113"/>
      <c r="H2484" s="113"/>
      <c r="I2484" s="113"/>
      <c r="J2484" s="113"/>
      <c r="K2484" s="113"/>
      <c r="L2484" s="113"/>
      <c r="M2484" s="113"/>
      <c r="Q2484" s="113"/>
      <c r="R2484" s="113"/>
      <c r="S2484" s="113"/>
      <c r="T2484" s="113"/>
      <c r="U2484" s="113"/>
      <c r="V2484" s="113"/>
      <c r="W2484" s="113"/>
      <c r="X2484" s="113"/>
      <c r="Y2484" s="113"/>
      <c r="Z2484" s="113"/>
      <c r="AD2484" s="113"/>
      <c r="AE2484" s="113"/>
      <c r="AF2484" s="113"/>
      <c r="AG2484" s="113"/>
      <c r="AH2484" s="113"/>
      <c r="AI2484" s="113"/>
      <c r="AJ2484" s="113"/>
      <c r="AK2484" s="113"/>
      <c r="AL2484" s="113"/>
      <c r="AM2484" s="113"/>
      <c r="AQ2484" s="113"/>
      <c r="AS2484" s="113"/>
      <c r="AT2484" s="113"/>
      <c r="AU2484" s="113"/>
      <c r="AV2484" s="113"/>
    </row>
    <row r="2485" spans="4:48">
      <c r="D2485" s="113"/>
      <c r="E2485" s="113"/>
      <c r="F2485" s="113"/>
      <c r="G2485" s="113"/>
      <c r="H2485" s="113"/>
      <c r="I2485" s="113"/>
      <c r="J2485" s="113"/>
      <c r="K2485" s="113"/>
      <c r="L2485" s="113"/>
      <c r="M2485" s="113"/>
      <c r="Q2485" s="113"/>
      <c r="R2485" s="113"/>
      <c r="S2485" s="113"/>
      <c r="T2485" s="113"/>
      <c r="U2485" s="113"/>
      <c r="V2485" s="113"/>
      <c r="W2485" s="113"/>
      <c r="X2485" s="113"/>
      <c r="Y2485" s="113"/>
      <c r="Z2485" s="113"/>
      <c r="AD2485" s="113"/>
      <c r="AE2485" s="113"/>
      <c r="AF2485" s="113"/>
      <c r="AG2485" s="113"/>
      <c r="AH2485" s="113"/>
      <c r="AI2485" s="113"/>
      <c r="AJ2485" s="113"/>
      <c r="AK2485" s="113"/>
      <c r="AL2485" s="113"/>
      <c r="AM2485" s="113"/>
      <c r="AQ2485" s="113"/>
      <c r="AS2485" s="113"/>
      <c r="AT2485" s="113"/>
      <c r="AU2485" s="113"/>
      <c r="AV2485" s="113"/>
    </row>
    <row r="2486" spans="4:48">
      <c r="D2486" s="113"/>
      <c r="E2486" s="113"/>
      <c r="F2486" s="113"/>
      <c r="G2486" s="113"/>
      <c r="H2486" s="113"/>
      <c r="I2486" s="113"/>
      <c r="J2486" s="113"/>
      <c r="K2486" s="113"/>
      <c r="L2486" s="113"/>
      <c r="M2486" s="113"/>
      <c r="Q2486" s="113"/>
      <c r="R2486" s="113"/>
      <c r="S2486" s="113"/>
      <c r="T2486" s="113"/>
      <c r="U2486" s="113"/>
      <c r="V2486" s="113"/>
      <c r="W2486" s="113"/>
      <c r="X2486" s="113"/>
      <c r="Y2486" s="113"/>
      <c r="Z2486" s="113"/>
      <c r="AD2486" s="113"/>
      <c r="AE2486" s="113"/>
      <c r="AF2486" s="113"/>
      <c r="AG2486" s="113"/>
      <c r="AH2486" s="113"/>
      <c r="AI2486" s="113"/>
      <c r="AJ2486" s="113"/>
      <c r="AK2486" s="113"/>
      <c r="AL2486" s="113"/>
      <c r="AM2486" s="113"/>
      <c r="AQ2486" s="113"/>
      <c r="AS2486" s="113"/>
      <c r="AT2486" s="113"/>
      <c r="AU2486" s="113"/>
      <c r="AV2486" s="113"/>
    </row>
    <row r="2487" spans="4:48">
      <c r="D2487" s="113"/>
      <c r="E2487" s="113"/>
      <c r="F2487" s="113"/>
      <c r="G2487" s="113"/>
      <c r="H2487" s="113"/>
      <c r="I2487" s="113"/>
      <c r="J2487" s="113"/>
      <c r="K2487" s="113"/>
      <c r="L2487" s="113"/>
      <c r="M2487" s="113"/>
      <c r="Q2487" s="113"/>
      <c r="R2487" s="113"/>
      <c r="S2487" s="113"/>
      <c r="T2487" s="113"/>
      <c r="U2487" s="113"/>
      <c r="V2487" s="113"/>
      <c r="W2487" s="113"/>
      <c r="X2487" s="113"/>
      <c r="Y2487" s="113"/>
      <c r="Z2487" s="113"/>
      <c r="AD2487" s="113"/>
      <c r="AE2487" s="113"/>
      <c r="AF2487" s="113"/>
      <c r="AG2487" s="113"/>
      <c r="AH2487" s="113"/>
      <c r="AI2487" s="113"/>
      <c r="AJ2487" s="113"/>
      <c r="AK2487" s="113"/>
      <c r="AL2487" s="113"/>
      <c r="AM2487" s="113"/>
      <c r="AQ2487" s="113"/>
      <c r="AS2487" s="113"/>
      <c r="AT2487" s="113"/>
      <c r="AU2487" s="113"/>
      <c r="AV2487" s="113"/>
    </row>
    <row r="2488" spans="4:48">
      <c r="D2488" s="113"/>
      <c r="E2488" s="113"/>
      <c r="F2488" s="113"/>
      <c r="G2488" s="113"/>
      <c r="H2488" s="113"/>
      <c r="I2488" s="113"/>
      <c r="J2488" s="113"/>
      <c r="K2488" s="113"/>
      <c r="L2488" s="113"/>
      <c r="M2488" s="113"/>
      <c r="Q2488" s="113"/>
      <c r="R2488" s="113"/>
      <c r="S2488" s="113"/>
      <c r="T2488" s="113"/>
      <c r="U2488" s="113"/>
      <c r="V2488" s="113"/>
      <c r="W2488" s="113"/>
      <c r="X2488" s="113"/>
      <c r="Y2488" s="113"/>
      <c r="Z2488" s="113"/>
      <c r="AD2488" s="113"/>
      <c r="AE2488" s="113"/>
      <c r="AF2488" s="113"/>
      <c r="AG2488" s="113"/>
      <c r="AH2488" s="113"/>
      <c r="AI2488" s="113"/>
      <c r="AJ2488" s="113"/>
      <c r="AK2488" s="113"/>
      <c r="AL2488" s="113"/>
      <c r="AM2488" s="113"/>
      <c r="AQ2488" s="113"/>
      <c r="AS2488" s="113"/>
      <c r="AT2488" s="113"/>
      <c r="AU2488" s="113"/>
      <c r="AV2488" s="113"/>
    </row>
    <row r="2489" spans="4:48">
      <c r="D2489" s="113"/>
      <c r="E2489" s="113"/>
      <c r="F2489" s="113"/>
      <c r="G2489" s="113"/>
      <c r="H2489" s="113"/>
      <c r="I2489" s="113"/>
      <c r="J2489" s="113"/>
      <c r="K2489" s="113"/>
      <c r="L2489" s="113"/>
      <c r="M2489" s="113"/>
      <c r="Q2489" s="113"/>
      <c r="R2489" s="113"/>
      <c r="S2489" s="113"/>
      <c r="T2489" s="113"/>
      <c r="U2489" s="113"/>
      <c r="V2489" s="113"/>
      <c r="W2489" s="113"/>
      <c r="X2489" s="113"/>
      <c r="Y2489" s="113"/>
      <c r="Z2489" s="113"/>
      <c r="AD2489" s="113"/>
      <c r="AE2489" s="113"/>
      <c r="AF2489" s="113"/>
      <c r="AG2489" s="113"/>
      <c r="AH2489" s="113"/>
      <c r="AI2489" s="113"/>
      <c r="AJ2489" s="113"/>
      <c r="AK2489" s="113"/>
      <c r="AL2489" s="113"/>
      <c r="AM2489" s="113"/>
      <c r="AQ2489" s="113"/>
      <c r="AS2489" s="113"/>
      <c r="AT2489" s="113"/>
      <c r="AU2489" s="113"/>
      <c r="AV2489" s="113"/>
    </row>
    <row r="2490" spans="4:48">
      <c r="D2490" s="113"/>
      <c r="E2490" s="113"/>
      <c r="F2490" s="113"/>
      <c r="G2490" s="113"/>
      <c r="H2490" s="113"/>
      <c r="I2490" s="113"/>
      <c r="J2490" s="113"/>
      <c r="K2490" s="113"/>
      <c r="L2490" s="113"/>
      <c r="M2490" s="113"/>
      <c r="Q2490" s="113"/>
      <c r="R2490" s="113"/>
      <c r="S2490" s="113"/>
      <c r="T2490" s="113"/>
      <c r="U2490" s="113"/>
      <c r="V2490" s="113"/>
      <c r="W2490" s="113"/>
      <c r="X2490" s="113"/>
      <c r="Y2490" s="113"/>
      <c r="Z2490" s="113"/>
      <c r="AD2490" s="113"/>
      <c r="AE2490" s="113"/>
      <c r="AF2490" s="113"/>
      <c r="AG2490" s="113"/>
      <c r="AH2490" s="113"/>
      <c r="AI2490" s="113"/>
      <c r="AJ2490" s="113"/>
      <c r="AK2490" s="113"/>
      <c r="AL2490" s="113"/>
      <c r="AM2490" s="113"/>
      <c r="AQ2490" s="113"/>
      <c r="AS2490" s="113"/>
      <c r="AT2490" s="113"/>
      <c r="AU2490" s="113"/>
      <c r="AV2490" s="113"/>
    </row>
    <row r="2491" spans="4:48">
      <c r="D2491" s="113"/>
      <c r="E2491" s="113"/>
      <c r="F2491" s="113"/>
      <c r="G2491" s="113"/>
      <c r="H2491" s="113"/>
      <c r="I2491" s="113"/>
      <c r="J2491" s="113"/>
      <c r="K2491" s="113"/>
      <c r="L2491" s="113"/>
      <c r="M2491" s="113"/>
      <c r="Q2491" s="113"/>
      <c r="R2491" s="113"/>
      <c r="S2491" s="113"/>
      <c r="T2491" s="113"/>
      <c r="U2491" s="113"/>
      <c r="V2491" s="113"/>
      <c r="W2491" s="113"/>
      <c r="X2491" s="113"/>
      <c r="Y2491" s="113"/>
      <c r="Z2491" s="113"/>
      <c r="AD2491" s="113"/>
      <c r="AE2491" s="113"/>
      <c r="AF2491" s="113"/>
      <c r="AG2491" s="113"/>
      <c r="AH2491" s="113"/>
      <c r="AI2491" s="113"/>
      <c r="AJ2491" s="113"/>
      <c r="AK2491" s="113"/>
      <c r="AL2491" s="113"/>
      <c r="AM2491" s="113"/>
      <c r="AQ2491" s="113"/>
      <c r="AS2491" s="113"/>
      <c r="AT2491" s="113"/>
      <c r="AU2491" s="113"/>
      <c r="AV2491" s="113"/>
    </row>
    <row r="2492" spans="4:48">
      <c r="D2492" s="113"/>
      <c r="E2492" s="113"/>
      <c r="F2492" s="113"/>
      <c r="G2492" s="113"/>
      <c r="H2492" s="113"/>
      <c r="I2492" s="113"/>
      <c r="J2492" s="113"/>
      <c r="K2492" s="113"/>
      <c r="L2492" s="113"/>
      <c r="M2492" s="113"/>
      <c r="Q2492" s="113"/>
      <c r="R2492" s="113"/>
      <c r="S2492" s="113"/>
      <c r="T2492" s="113"/>
      <c r="U2492" s="113"/>
      <c r="V2492" s="113"/>
      <c r="W2492" s="113"/>
      <c r="X2492" s="113"/>
      <c r="Y2492" s="113"/>
      <c r="Z2492" s="113"/>
      <c r="AD2492" s="113"/>
      <c r="AE2492" s="113"/>
      <c r="AF2492" s="113"/>
      <c r="AG2492" s="113"/>
      <c r="AH2492" s="113"/>
      <c r="AI2492" s="113"/>
      <c r="AJ2492" s="113"/>
      <c r="AK2492" s="113"/>
      <c r="AL2492" s="113"/>
      <c r="AM2492" s="113"/>
      <c r="AQ2492" s="113"/>
      <c r="AS2492" s="113"/>
      <c r="AT2492" s="113"/>
      <c r="AU2492" s="113"/>
      <c r="AV2492" s="113"/>
    </row>
    <row r="2493" spans="4:48">
      <c r="D2493" s="113"/>
      <c r="E2493" s="113"/>
      <c r="F2493" s="113"/>
      <c r="G2493" s="113"/>
      <c r="H2493" s="113"/>
      <c r="I2493" s="113"/>
      <c r="J2493" s="113"/>
      <c r="K2493" s="113"/>
      <c r="L2493" s="113"/>
      <c r="M2493" s="113"/>
      <c r="Q2493" s="113"/>
      <c r="R2493" s="113"/>
      <c r="S2493" s="113"/>
      <c r="T2493" s="113"/>
      <c r="U2493" s="113"/>
      <c r="V2493" s="113"/>
      <c r="W2493" s="113"/>
      <c r="X2493" s="113"/>
      <c r="Y2493" s="113"/>
      <c r="Z2493" s="113"/>
      <c r="AD2493" s="113"/>
      <c r="AE2493" s="113"/>
      <c r="AF2493" s="113"/>
      <c r="AG2493" s="113"/>
      <c r="AH2493" s="113"/>
      <c r="AI2493" s="113"/>
      <c r="AJ2493" s="113"/>
      <c r="AK2493" s="113"/>
      <c r="AL2493" s="113"/>
      <c r="AM2493" s="113"/>
      <c r="AQ2493" s="113"/>
      <c r="AS2493" s="113"/>
      <c r="AT2493" s="113"/>
      <c r="AU2493" s="113"/>
      <c r="AV2493" s="113"/>
    </row>
    <row r="2494" spans="4:48">
      <c r="D2494" s="113"/>
      <c r="E2494" s="113"/>
      <c r="F2494" s="113"/>
      <c r="G2494" s="113"/>
      <c r="H2494" s="113"/>
      <c r="I2494" s="113"/>
      <c r="J2494" s="113"/>
      <c r="K2494" s="113"/>
      <c r="L2494" s="113"/>
      <c r="M2494" s="113"/>
      <c r="Q2494" s="113"/>
      <c r="R2494" s="113"/>
      <c r="S2494" s="113"/>
      <c r="T2494" s="113"/>
      <c r="U2494" s="113"/>
      <c r="V2494" s="113"/>
      <c r="W2494" s="113"/>
      <c r="X2494" s="113"/>
      <c r="Y2494" s="113"/>
      <c r="Z2494" s="113"/>
      <c r="AD2494" s="113"/>
      <c r="AE2494" s="113"/>
      <c r="AF2494" s="113"/>
      <c r="AG2494" s="113"/>
      <c r="AH2494" s="113"/>
      <c r="AI2494" s="113"/>
      <c r="AJ2494" s="113"/>
      <c r="AK2494" s="113"/>
      <c r="AL2494" s="113"/>
      <c r="AM2494" s="113"/>
      <c r="AQ2494" s="113"/>
      <c r="AS2494" s="113"/>
      <c r="AT2494" s="113"/>
      <c r="AU2494" s="113"/>
      <c r="AV2494" s="113"/>
    </row>
    <row r="2495" spans="4:48">
      <c r="D2495" s="113"/>
      <c r="E2495" s="113"/>
      <c r="F2495" s="113"/>
      <c r="G2495" s="113"/>
      <c r="H2495" s="113"/>
      <c r="I2495" s="113"/>
      <c r="J2495" s="113"/>
      <c r="K2495" s="113"/>
      <c r="L2495" s="113"/>
      <c r="M2495" s="113"/>
      <c r="Q2495" s="113"/>
      <c r="R2495" s="113"/>
      <c r="S2495" s="113"/>
      <c r="T2495" s="113"/>
      <c r="U2495" s="113"/>
      <c r="V2495" s="113"/>
      <c r="W2495" s="113"/>
      <c r="X2495" s="113"/>
      <c r="Y2495" s="113"/>
      <c r="Z2495" s="113"/>
      <c r="AD2495" s="113"/>
      <c r="AE2495" s="113"/>
      <c r="AF2495" s="113"/>
      <c r="AG2495" s="113"/>
      <c r="AH2495" s="113"/>
      <c r="AI2495" s="113"/>
      <c r="AJ2495" s="113"/>
      <c r="AK2495" s="113"/>
      <c r="AL2495" s="113"/>
      <c r="AM2495" s="113"/>
      <c r="AQ2495" s="113"/>
      <c r="AS2495" s="113"/>
      <c r="AT2495" s="113"/>
      <c r="AU2495" s="113"/>
      <c r="AV2495" s="113"/>
    </row>
    <row r="2496" spans="4:48">
      <c r="D2496" s="113"/>
      <c r="E2496" s="113"/>
      <c r="F2496" s="113"/>
      <c r="G2496" s="113"/>
      <c r="H2496" s="113"/>
      <c r="I2496" s="113"/>
      <c r="J2496" s="113"/>
      <c r="K2496" s="113"/>
      <c r="L2496" s="113"/>
      <c r="M2496" s="113"/>
      <c r="Q2496" s="113"/>
      <c r="R2496" s="113"/>
      <c r="S2496" s="113"/>
      <c r="T2496" s="113"/>
      <c r="U2496" s="113"/>
      <c r="V2496" s="113"/>
      <c r="W2496" s="113"/>
      <c r="X2496" s="113"/>
      <c r="Y2496" s="113"/>
      <c r="Z2496" s="113"/>
      <c r="AD2496" s="113"/>
      <c r="AE2496" s="113"/>
      <c r="AF2496" s="113"/>
      <c r="AG2496" s="113"/>
      <c r="AH2496" s="113"/>
      <c r="AI2496" s="113"/>
      <c r="AJ2496" s="113"/>
      <c r="AK2496" s="113"/>
      <c r="AL2496" s="113"/>
      <c r="AM2496" s="113"/>
      <c r="AQ2496" s="113"/>
      <c r="AS2496" s="113"/>
      <c r="AT2496" s="113"/>
      <c r="AU2496" s="113"/>
      <c r="AV2496" s="113"/>
    </row>
    <row r="2497" spans="4:48">
      <c r="D2497" s="113"/>
      <c r="E2497" s="113"/>
      <c r="F2497" s="113"/>
      <c r="G2497" s="113"/>
      <c r="H2497" s="113"/>
      <c r="I2497" s="113"/>
      <c r="J2497" s="113"/>
      <c r="K2497" s="113"/>
      <c r="L2497" s="113"/>
      <c r="M2497" s="113"/>
      <c r="Q2497" s="113"/>
      <c r="R2497" s="113"/>
      <c r="S2497" s="113"/>
      <c r="T2497" s="113"/>
      <c r="U2497" s="113"/>
      <c r="V2497" s="113"/>
      <c r="W2497" s="113"/>
      <c r="X2497" s="113"/>
      <c r="Y2497" s="113"/>
      <c r="Z2497" s="113"/>
      <c r="AD2497" s="113"/>
      <c r="AE2497" s="113"/>
      <c r="AF2497" s="113"/>
      <c r="AG2497" s="113"/>
      <c r="AH2497" s="113"/>
      <c r="AI2497" s="113"/>
      <c r="AJ2497" s="113"/>
      <c r="AK2497" s="113"/>
      <c r="AL2497" s="113"/>
      <c r="AM2497" s="113"/>
      <c r="AQ2497" s="113"/>
      <c r="AS2497" s="113"/>
      <c r="AT2497" s="113"/>
      <c r="AU2497" s="113"/>
      <c r="AV2497" s="113"/>
    </row>
    <row r="2498" spans="4:48">
      <c r="D2498" s="113"/>
      <c r="E2498" s="113"/>
      <c r="F2498" s="113"/>
      <c r="G2498" s="113"/>
      <c r="H2498" s="113"/>
      <c r="I2498" s="113"/>
      <c r="J2498" s="113"/>
      <c r="K2498" s="113"/>
      <c r="L2498" s="113"/>
      <c r="M2498" s="113"/>
      <c r="Q2498" s="113"/>
      <c r="R2498" s="113"/>
      <c r="S2498" s="113"/>
      <c r="T2498" s="113"/>
      <c r="U2498" s="113"/>
      <c r="V2498" s="113"/>
      <c r="W2498" s="113"/>
      <c r="X2498" s="113"/>
      <c r="Y2498" s="113"/>
      <c r="Z2498" s="113"/>
      <c r="AD2498" s="113"/>
      <c r="AE2498" s="113"/>
      <c r="AF2498" s="113"/>
      <c r="AG2498" s="113"/>
      <c r="AH2498" s="113"/>
      <c r="AI2498" s="113"/>
      <c r="AJ2498" s="113"/>
      <c r="AK2498" s="113"/>
      <c r="AL2498" s="113"/>
      <c r="AM2498" s="113"/>
      <c r="AQ2498" s="113"/>
      <c r="AS2498" s="113"/>
      <c r="AT2498" s="113"/>
      <c r="AU2498" s="113"/>
      <c r="AV2498" s="113"/>
    </row>
    <row r="2499" spans="4:48">
      <c r="D2499" s="113"/>
      <c r="E2499" s="113"/>
      <c r="F2499" s="113"/>
      <c r="G2499" s="113"/>
      <c r="H2499" s="113"/>
      <c r="I2499" s="113"/>
      <c r="J2499" s="113"/>
      <c r="K2499" s="113"/>
      <c r="L2499" s="113"/>
      <c r="M2499" s="113"/>
      <c r="Q2499" s="113"/>
      <c r="R2499" s="113"/>
      <c r="S2499" s="113"/>
      <c r="T2499" s="113"/>
      <c r="U2499" s="113"/>
      <c r="V2499" s="113"/>
      <c r="W2499" s="113"/>
      <c r="X2499" s="113"/>
      <c r="Y2499" s="113"/>
      <c r="Z2499" s="113"/>
      <c r="AD2499" s="113"/>
      <c r="AE2499" s="113"/>
      <c r="AF2499" s="113"/>
      <c r="AG2499" s="113"/>
      <c r="AH2499" s="113"/>
      <c r="AI2499" s="113"/>
      <c r="AJ2499" s="113"/>
      <c r="AK2499" s="113"/>
      <c r="AL2499" s="113"/>
      <c r="AM2499" s="113"/>
      <c r="AQ2499" s="113"/>
      <c r="AS2499" s="113"/>
      <c r="AT2499" s="113"/>
      <c r="AU2499" s="113"/>
      <c r="AV2499" s="113"/>
    </row>
    <row r="2500" spans="4:48">
      <c r="D2500" s="113"/>
      <c r="E2500" s="113"/>
      <c r="F2500" s="113"/>
      <c r="G2500" s="113"/>
      <c r="H2500" s="113"/>
      <c r="I2500" s="113"/>
      <c r="J2500" s="113"/>
      <c r="K2500" s="113"/>
      <c r="L2500" s="113"/>
      <c r="M2500" s="113"/>
      <c r="Q2500" s="113"/>
      <c r="R2500" s="113"/>
      <c r="S2500" s="113"/>
      <c r="T2500" s="113"/>
      <c r="U2500" s="113"/>
      <c r="V2500" s="113"/>
      <c r="W2500" s="113"/>
      <c r="X2500" s="113"/>
      <c r="Y2500" s="113"/>
      <c r="Z2500" s="113"/>
      <c r="AD2500" s="113"/>
      <c r="AE2500" s="113"/>
      <c r="AF2500" s="113"/>
      <c r="AG2500" s="113"/>
      <c r="AH2500" s="113"/>
      <c r="AI2500" s="113"/>
      <c r="AJ2500" s="113"/>
      <c r="AK2500" s="113"/>
      <c r="AL2500" s="113"/>
      <c r="AM2500" s="113"/>
      <c r="AQ2500" s="113"/>
      <c r="AS2500" s="113"/>
      <c r="AT2500" s="113"/>
      <c r="AU2500" s="113"/>
      <c r="AV2500" s="113"/>
    </row>
    <row r="2501" spans="4:48">
      <c r="D2501" s="113"/>
      <c r="E2501" s="113"/>
      <c r="F2501" s="113"/>
      <c r="G2501" s="113"/>
      <c r="H2501" s="113"/>
      <c r="I2501" s="113"/>
      <c r="J2501" s="113"/>
      <c r="K2501" s="113"/>
      <c r="L2501" s="113"/>
      <c r="M2501" s="113"/>
      <c r="Q2501" s="113"/>
      <c r="R2501" s="113"/>
      <c r="S2501" s="113"/>
      <c r="T2501" s="113"/>
      <c r="U2501" s="113"/>
      <c r="V2501" s="113"/>
      <c r="W2501" s="113"/>
      <c r="X2501" s="113"/>
      <c r="Y2501" s="113"/>
      <c r="Z2501" s="113"/>
      <c r="AD2501" s="113"/>
      <c r="AE2501" s="113"/>
      <c r="AF2501" s="113"/>
      <c r="AG2501" s="113"/>
      <c r="AH2501" s="113"/>
      <c r="AI2501" s="113"/>
      <c r="AJ2501" s="113"/>
      <c r="AK2501" s="113"/>
      <c r="AL2501" s="113"/>
      <c r="AM2501" s="113"/>
      <c r="AQ2501" s="113"/>
      <c r="AS2501" s="113"/>
      <c r="AT2501" s="113"/>
      <c r="AU2501" s="113"/>
      <c r="AV2501" s="113"/>
    </row>
    <row r="2502" spans="4:48">
      <c r="D2502" s="113"/>
      <c r="E2502" s="113"/>
      <c r="F2502" s="113"/>
      <c r="G2502" s="113"/>
      <c r="H2502" s="113"/>
      <c r="I2502" s="113"/>
      <c r="J2502" s="113"/>
      <c r="K2502" s="113"/>
      <c r="L2502" s="113"/>
      <c r="M2502" s="113"/>
      <c r="Q2502" s="113"/>
      <c r="R2502" s="113"/>
      <c r="S2502" s="113"/>
      <c r="T2502" s="113"/>
      <c r="U2502" s="113"/>
      <c r="V2502" s="113"/>
      <c r="W2502" s="113"/>
      <c r="X2502" s="113"/>
      <c r="Y2502" s="113"/>
      <c r="Z2502" s="113"/>
      <c r="AD2502" s="113"/>
      <c r="AE2502" s="113"/>
      <c r="AF2502" s="113"/>
      <c r="AG2502" s="113"/>
      <c r="AH2502" s="113"/>
      <c r="AI2502" s="113"/>
      <c r="AJ2502" s="113"/>
      <c r="AK2502" s="113"/>
      <c r="AL2502" s="113"/>
      <c r="AM2502" s="113"/>
      <c r="AQ2502" s="113"/>
      <c r="AS2502" s="113"/>
      <c r="AT2502" s="113"/>
      <c r="AU2502" s="113"/>
      <c r="AV2502" s="113"/>
    </row>
    <row r="2503" spans="4:48">
      <c r="D2503" s="113"/>
      <c r="E2503" s="113"/>
      <c r="F2503" s="113"/>
      <c r="G2503" s="113"/>
      <c r="H2503" s="113"/>
      <c r="I2503" s="113"/>
      <c r="J2503" s="113"/>
      <c r="K2503" s="113"/>
      <c r="L2503" s="113"/>
      <c r="M2503" s="113"/>
      <c r="Q2503" s="113"/>
      <c r="R2503" s="113"/>
      <c r="S2503" s="113"/>
      <c r="T2503" s="113"/>
      <c r="U2503" s="113"/>
      <c r="V2503" s="113"/>
      <c r="W2503" s="113"/>
      <c r="X2503" s="113"/>
      <c r="Y2503" s="113"/>
      <c r="Z2503" s="113"/>
      <c r="AD2503" s="113"/>
      <c r="AE2503" s="113"/>
      <c r="AF2503" s="113"/>
      <c r="AG2503" s="113"/>
      <c r="AH2503" s="113"/>
      <c r="AI2503" s="113"/>
      <c r="AJ2503" s="113"/>
      <c r="AK2503" s="113"/>
      <c r="AL2503" s="113"/>
      <c r="AM2503" s="113"/>
      <c r="AQ2503" s="113"/>
      <c r="AS2503" s="113"/>
      <c r="AT2503" s="113"/>
      <c r="AU2503" s="113"/>
      <c r="AV2503" s="113"/>
    </row>
    <row r="2504" spans="4:48">
      <c r="D2504" s="113"/>
      <c r="E2504" s="113"/>
      <c r="F2504" s="113"/>
      <c r="G2504" s="113"/>
      <c r="H2504" s="113"/>
      <c r="I2504" s="113"/>
      <c r="J2504" s="113"/>
      <c r="K2504" s="113"/>
      <c r="L2504" s="113"/>
      <c r="M2504" s="113"/>
      <c r="Q2504" s="113"/>
      <c r="R2504" s="113"/>
      <c r="S2504" s="113"/>
      <c r="T2504" s="113"/>
      <c r="U2504" s="113"/>
      <c r="V2504" s="113"/>
      <c r="W2504" s="113"/>
      <c r="X2504" s="113"/>
      <c r="Y2504" s="113"/>
      <c r="Z2504" s="113"/>
      <c r="AD2504" s="113"/>
      <c r="AE2504" s="113"/>
      <c r="AF2504" s="113"/>
      <c r="AG2504" s="113"/>
      <c r="AH2504" s="113"/>
      <c r="AI2504" s="113"/>
      <c r="AJ2504" s="113"/>
      <c r="AK2504" s="113"/>
      <c r="AL2504" s="113"/>
      <c r="AM2504" s="113"/>
      <c r="AQ2504" s="113"/>
      <c r="AS2504" s="113"/>
      <c r="AT2504" s="113"/>
      <c r="AU2504" s="113"/>
      <c r="AV2504" s="113"/>
    </row>
    <row r="2505" spans="4:48">
      <c r="D2505" s="113"/>
      <c r="E2505" s="113"/>
      <c r="F2505" s="113"/>
      <c r="G2505" s="113"/>
      <c r="H2505" s="113"/>
      <c r="I2505" s="113"/>
      <c r="J2505" s="113"/>
      <c r="K2505" s="113"/>
      <c r="L2505" s="113"/>
      <c r="M2505" s="113"/>
      <c r="Q2505" s="113"/>
      <c r="R2505" s="113"/>
      <c r="S2505" s="113"/>
      <c r="T2505" s="113"/>
      <c r="U2505" s="113"/>
      <c r="V2505" s="113"/>
      <c r="W2505" s="113"/>
      <c r="X2505" s="113"/>
      <c r="Y2505" s="113"/>
      <c r="Z2505" s="113"/>
      <c r="AD2505" s="113"/>
      <c r="AE2505" s="113"/>
      <c r="AF2505" s="113"/>
      <c r="AG2505" s="113"/>
      <c r="AH2505" s="113"/>
      <c r="AI2505" s="113"/>
      <c r="AJ2505" s="113"/>
      <c r="AK2505" s="113"/>
      <c r="AL2505" s="113"/>
      <c r="AM2505" s="113"/>
      <c r="AQ2505" s="113"/>
      <c r="AS2505" s="113"/>
      <c r="AT2505" s="113"/>
      <c r="AU2505" s="113"/>
      <c r="AV2505" s="113"/>
    </row>
    <row r="2506" spans="4:48">
      <c r="D2506" s="113"/>
      <c r="E2506" s="113"/>
      <c r="F2506" s="113"/>
      <c r="G2506" s="113"/>
      <c r="H2506" s="113"/>
      <c r="I2506" s="113"/>
      <c r="J2506" s="113"/>
      <c r="K2506" s="113"/>
      <c r="L2506" s="113"/>
      <c r="M2506" s="113"/>
      <c r="Q2506" s="113"/>
      <c r="R2506" s="113"/>
      <c r="S2506" s="113"/>
      <c r="T2506" s="113"/>
      <c r="U2506" s="113"/>
      <c r="V2506" s="113"/>
      <c r="W2506" s="113"/>
      <c r="X2506" s="113"/>
      <c r="Y2506" s="113"/>
      <c r="Z2506" s="113"/>
      <c r="AD2506" s="113"/>
      <c r="AE2506" s="113"/>
      <c r="AF2506" s="113"/>
      <c r="AG2506" s="113"/>
      <c r="AH2506" s="113"/>
      <c r="AI2506" s="113"/>
      <c r="AJ2506" s="113"/>
      <c r="AK2506" s="113"/>
      <c r="AL2506" s="113"/>
      <c r="AM2506" s="113"/>
      <c r="AQ2506" s="113"/>
      <c r="AS2506" s="113"/>
      <c r="AT2506" s="113"/>
      <c r="AU2506" s="113"/>
      <c r="AV2506" s="113"/>
    </row>
    <row r="2507" spans="4:48">
      <c r="D2507" s="113"/>
      <c r="E2507" s="113"/>
      <c r="F2507" s="113"/>
      <c r="G2507" s="113"/>
      <c r="H2507" s="113"/>
      <c r="I2507" s="113"/>
      <c r="J2507" s="113"/>
      <c r="K2507" s="113"/>
      <c r="L2507" s="113"/>
      <c r="M2507" s="113"/>
      <c r="Q2507" s="113"/>
      <c r="R2507" s="113"/>
      <c r="S2507" s="113"/>
      <c r="T2507" s="113"/>
      <c r="U2507" s="113"/>
      <c r="V2507" s="113"/>
      <c r="W2507" s="113"/>
      <c r="X2507" s="113"/>
      <c r="Y2507" s="113"/>
      <c r="Z2507" s="113"/>
      <c r="AD2507" s="113"/>
      <c r="AE2507" s="113"/>
      <c r="AF2507" s="113"/>
      <c r="AG2507" s="113"/>
      <c r="AH2507" s="113"/>
      <c r="AI2507" s="113"/>
      <c r="AJ2507" s="113"/>
      <c r="AK2507" s="113"/>
      <c r="AL2507" s="113"/>
      <c r="AM2507" s="113"/>
      <c r="AQ2507" s="113"/>
      <c r="AS2507" s="113"/>
      <c r="AT2507" s="113"/>
      <c r="AU2507" s="113"/>
      <c r="AV2507" s="113"/>
    </row>
    <row r="2508" spans="4:48">
      <c r="D2508" s="113"/>
      <c r="E2508" s="113"/>
      <c r="F2508" s="113"/>
      <c r="G2508" s="113"/>
      <c r="H2508" s="113"/>
      <c r="I2508" s="113"/>
      <c r="J2508" s="113"/>
      <c r="K2508" s="113"/>
      <c r="L2508" s="113"/>
      <c r="M2508" s="113"/>
      <c r="Q2508" s="113"/>
      <c r="R2508" s="113"/>
      <c r="S2508" s="113"/>
      <c r="T2508" s="113"/>
      <c r="U2508" s="113"/>
      <c r="V2508" s="113"/>
      <c r="W2508" s="113"/>
      <c r="X2508" s="113"/>
      <c r="Y2508" s="113"/>
      <c r="Z2508" s="113"/>
      <c r="AD2508" s="113"/>
      <c r="AE2508" s="113"/>
      <c r="AF2508" s="113"/>
      <c r="AG2508" s="113"/>
      <c r="AH2508" s="113"/>
      <c r="AI2508" s="113"/>
      <c r="AJ2508" s="113"/>
      <c r="AK2508" s="113"/>
      <c r="AL2508" s="113"/>
      <c r="AM2508" s="113"/>
      <c r="AQ2508" s="113"/>
      <c r="AS2508" s="113"/>
      <c r="AT2508" s="113"/>
      <c r="AU2508" s="113"/>
      <c r="AV2508" s="113"/>
    </row>
    <row r="2509" spans="4:48">
      <c r="D2509" s="113"/>
      <c r="E2509" s="113"/>
      <c r="F2509" s="113"/>
      <c r="G2509" s="113"/>
      <c r="H2509" s="113"/>
      <c r="I2509" s="113"/>
      <c r="J2509" s="113"/>
      <c r="K2509" s="113"/>
      <c r="L2509" s="113"/>
      <c r="M2509" s="113"/>
      <c r="Q2509" s="113"/>
      <c r="R2509" s="113"/>
      <c r="S2509" s="113"/>
      <c r="T2509" s="113"/>
      <c r="U2509" s="113"/>
      <c r="V2509" s="113"/>
      <c r="W2509" s="113"/>
      <c r="X2509" s="113"/>
      <c r="Y2509" s="113"/>
      <c r="Z2509" s="113"/>
      <c r="AD2509" s="113"/>
      <c r="AE2509" s="113"/>
      <c r="AF2509" s="113"/>
      <c r="AG2509" s="113"/>
      <c r="AH2509" s="113"/>
      <c r="AI2509" s="113"/>
      <c r="AJ2509" s="113"/>
      <c r="AK2509" s="113"/>
      <c r="AL2509" s="113"/>
      <c r="AM2509" s="113"/>
      <c r="AQ2509" s="113"/>
      <c r="AS2509" s="113"/>
      <c r="AT2509" s="113"/>
      <c r="AU2509" s="113"/>
      <c r="AV2509" s="113"/>
    </row>
    <row r="2510" spans="4:48">
      <c r="D2510" s="113"/>
      <c r="E2510" s="113"/>
      <c r="F2510" s="113"/>
      <c r="G2510" s="113"/>
      <c r="H2510" s="113"/>
      <c r="I2510" s="113"/>
      <c r="J2510" s="113"/>
      <c r="K2510" s="113"/>
      <c r="L2510" s="113"/>
      <c r="M2510" s="113"/>
      <c r="Q2510" s="113"/>
      <c r="R2510" s="113"/>
      <c r="S2510" s="113"/>
      <c r="T2510" s="113"/>
      <c r="U2510" s="113"/>
      <c r="V2510" s="113"/>
      <c r="W2510" s="113"/>
      <c r="X2510" s="113"/>
      <c r="Y2510" s="113"/>
      <c r="Z2510" s="113"/>
      <c r="AD2510" s="113"/>
      <c r="AE2510" s="113"/>
      <c r="AF2510" s="113"/>
      <c r="AG2510" s="113"/>
      <c r="AH2510" s="113"/>
      <c r="AI2510" s="113"/>
      <c r="AJ2510" s="113"/>
      <c r="AK2510" s="113"/>
      <c r="AL2510" s="113"/>
      <c r="AM2510" s="113"/>
      <c r="AQ2510" s="113"/>
      <c r="AS2510" s="113"/>
      <c r="AT2510" s="113"/>
      <c r="AU2510" s="113"/>
      <c r="AV2510" s="113"/>
    </row>
    <row r="2511" spans="4:48">
      <c r="D2511" s="113"/>
      <c r="E2511" s="113"/>
      <c r="F2511" s="113"/>
      <c r="G2511" s="113"/>
      <c r="H2511" s="113"/>
      <c r="I2511" s="113"/>
      <c r="J2511" s="113"/>
      <c r="K2511" s="113"/>
      <c r="L2511" s="113"/>
      <c r="M2511" s="113"/>
      <c r="Q2511" s="113"/>
      <c r="R2511" s="113"/>
      <c r="S2511" s="113"/>
      <c r="T2511" s="113"/>
      <c r="U2511" s="113"/>
      <c r="V2511" s="113"/>
      <c r="W2511" s="113"/>
      <c r="X2511" s="113"/>
      <c r="Y2511" s="113"/>
      <c r="Z2511" s="113"/>
      <c r="AD2511" s="113"/>
      <c r="AE2511" s="113"/>
      <c r="AF2511" s="113"/>
      <c r="AG2511" s="113"/>
      <c r="AH2511" s="113"/>
      <c r="AI2511" s="113"/>
      <c r="AJ2511" s="113"/>
      <c r="AK2511" s="113"/>
      <c r="AL2511" s="113"/>
      <c r="AM2511" s="113"/>
      <c r="AQ2511" s="113"/>
      <c r="AS2511" s="113"/>
      <c r="AT2511" s="113"/>
      <c r="AU2511" s="113"/>
      <c r="AV2511" s="113"/>
    </row>
    <row r="2512" spans="4:48">
      <c r="D2512" s="113"/>
      <c r="E2512" s="113"/>
      <c r="F2512" s="113"/>
      <c r="G2512" s="113"/>
      <c r="H2512" s="113"/>
      <c r="I2512" s="113"/>
      <c r="J2512" s="113"/>
      <c r="K2512" s="113"/>
      <c r="L2512" s="113"/>
      <c r="M2512" s="113"/>
      <c r="Q2512" s="113"/>
      <c r="R2512" s="113"/>
      <c r="S2512" s="113"/>
      <c r="T2512" s="113"/>
      <c r="U2512" s="113"/>
      <c r="V2512" s="113"/>
      <c r="W2512" s="113"/>
      <c r="X2512" s="113"/>
      <c r="Y2512" s="113"/>
      <c r="Z2512" s="113"/>
      <c r="AD2512" s="113"/>
      <c r="AE2512" s="113"/>
      <c r="AF2512" s="113"/>
      <c r="AG2512" s="113"/>
      <c r="AH2512" s="113"/>
      <c r="AI2512" s="113"/>
      <c r="AJ2512" s="113"/>
      <c r="AK2512" s="113"/>
      <c r="AL2512" s="113"/>
      <c r="AM2512" s="113"/>
      <c r="AQ2512" s="113"/>
      <c r="AS2512" s="113"/>
      <c r="AT2512" s="113"/>
      <c r="AU2512" s="113"/>
      <c r="AV2512" s="113"/>
    </row>
    <row r="2513" spans="4:48">
      <c r="D2513" s="113"/>
      <c r="E2513" s="113"/>
      <c r="F2513" s="113"/>
      <c r="G2513" s="113"/>
      <c r="H2513" s="113"/>
      <c r="I2513" s="113"/>
      <c r="J2513" s="113"/>
      <c r="K2513" s="113"/>
      <c r="L2513" s="113"/>
      <c r="M2513" s="113"/>
      <c r="Q2513" s="113"/>
      <c r="R2513" s="113"/>
      <c r="S2513" s="113"/>
      <c r="T2513" s="113"/>
      <c r="U2513" s="113"/>
      <c r="V2513" s="113"/>
      <c r="W2513" s="113"/>
      <c r="X2513" s="113"/>
      <c r="Y2513" s="113"/>
      <c r="Z2513" s="113"/>
      <c r="AD2513" s="113"/>
      <c r="AE2513" s="113"/>
      <c r="AF2513" s="113"/>
      <c r="AG2513" s="113"/>
      <c r="AH2513" s="113"/>
      <c r="AI2513" s="113"/>
      <c r="AJ2513" s="113"/>
      <c r="AK2513" s="113"/>
      <c r="AL2513" s="113"/>
      <c r="AM2513" s="113"/>
      <c r="AQ2513" s="113"/>
      <c r="AS2513" s="113"/>
      <c r="AT2513" s="113"/>
      <c r="AU2513" s="113"/>
      <c r="AV2513" s="113"/>
    </row>
    <row r="2514" spans="4:48">
      <c r="D2514" s="113"/>
      <c r="E2514" s="113"/>
      <c r="F2514" s="113"/>
      <c r="G2514" s="113"/>
      <c r="H2514" s="113"/>
      <c r="I2514" s="113"/>
      <c r="J2514" s="113"/>
      <c r="K2514" s="113"/>
      <c r="L2514" s="113"/>
      <c r="M2514" s="113"/>
      <c r="Q2514" s="113"/>
      <c r="R2514" s="113"/>
      <c r="S2514" s="113"/>
      <c r="T2514" s="113"/>
      <c r="U2514" s="113"/>
      <c r="V2514" s="113"/>
      <c r="W2514" s="113"/>
      <c r="X2514" s="113"/>
      <c r="Y2514" s="113"/>
      <c r="Z2514" s="113"/>
      <c r="AD2514" s="113"/>
      <c r="AE2514" s="113"/>
      <c r="AF2514" s="113"/>
      <c r="AG2514" s="113"/>
      <c r="AH2514" s="113"/>
      <c r="AI2514" s="113"/>
      <c r="AJ2514" s="113"/>
      <c r="AK2514" s="113"/>
      <c r="AL2514" s="113"/>
      <c r="AM2514" s="113"/>
      <c r="AQ2514" s="113"/>
      <c r="AS2514" s="113"/>
      <c r="AT2514" s="113"/>
      <c r="AU2514" s="113"/>
      <c r="AV2514" s="113"/>
    </row>
    <row r="2515" spans="4:48">
      <c r="D2515" s="113"/>
      <c r="E2515" s="113"/>
      <c r="F2515" s="113"/>
      <c r="G2515" s="113"/>
      <c r="H2515" s="113"/>
      <c r="I2515" s="113"/>
      <c r="J2515" s="113"/>
      <c r="K2515" s="113"/>
      <c r="L2515" s="113"/>
      <c r="M2515" s="113"/>
      <c r="Q2515" s="113"/>
      <c r="R2515" s="113"/>
      <c r="S2515" s="113"/>
      <c r="T2515" s="113"/>
      <c r="U2515" s="113"/>
      <c r="V2515" s="113"/>
      <c r="W2515" s="113"/>
      <c r="X2515" s="113"/>
      <c r="Y2515" s="113"/>
      <c r="Z2515" s="113"/>
      <c r="AD2515" s="113"/>
      <c r="AE2515" s="113"/>
      <c r="AF2515" s="113"/>
      <c r="AG2515" s="113"/>
      <c r="AH2515" s="113"/>
      <c r="AI2515" s="113"/>
      <c r="AJ2515" s="113"/>
      <c r="AK2515" s="113"/>
      <c r="AL2515" s="113"/>
      <c r="AM2515" s="113"/>
      <c r="AQ2515" s="113"/>
      <c r="AS2515" s="113"/>
      <c r="AT2515" s="113"/>
      <c r="AU2515" s="113"/>
      <c r="AV2515" s="113"/>
    </row>
    <row r="2516" spans="4:48">
      <c r="D2516" s="113"/>
      <c r="E2516" s="113"/>
      <c r="F2516" s="113"/>
      <c r="G2516" s="113"/>
      <c r="H2516" s="113"/>
      <c r="I2516" s="113"/>
      <c r="J2516" s="113"/>
      <c r="K2516" s="113"/>
      <c r="L2516" s="113"/>
      <c r="M2516" s="113"/>
      <c r="Q2516" s="113"/>
      <c r="R2516" s="113"/>
      <c r="S2516" s="113"/>
      <c r="T2516" s="113"/>
      <c r="U2516" s="113"/>
      <c r="V2516" s="113"/>
      <c r="W2516" s="113"/>
      <c r="X2516" s="113"/>
      <c r="Y2516" s="113"/>
      <c r="Z2516" s="113"/>
      <c r="AD2516" s="113"/>
      <c r="AE2516" s="113"/>
      <c r="AF2516" s="113"/>
      <c r="AG2516" s="113"/>
      <c r="AH2516" s="113"/>
      <c r="AI2516" s="113"/>
      <c r="AJ2516" s="113"/>
      <c r="AK2516" s="113"/>
      <c r="AL2516" s="113"/>
      <c r="AM2516" s="113"/>
      <c r="AQ2516" s="113"/>
      <c r="AS2516" s="113"/>
      <c r="AT2516" s="113"/>
      <c r="AU2516" s="113"/>
      <c r="AV2516" s="113"/>
    </row>
    <row r="2517" spans="4:48">
      <c r="D2517" s="113"/>
      <c r="E2517" s="113"/>
      <c r="F2517" s="113"/>
      <c r="G2517" s="113"/>
      <c r="H2517" s="113"/>
      <c r="I2517" s="113"/>
      <c r="J2517" s="113"/>
      <c r="K2517" s="113"/>
      <c r="L2517" s="113"/>
      <c r="M2517" s="113"/>
      <c r="Q2517" s="113"/>
      <c r="R2517" s="113"/>
      <c r="S2517" s="113"/>
      <c r="T2517" s="113"/>
      <c r="U2517" s="113"/>
      <c r="V2517" s="113"/>
      <c r="W2517" s="113"/>
      <c r="X2517" s="113"/>
      <c r="Y2517" s="113"/>
      <c r="Z2517" s="113"/>
      <c r="AD2517" s="113"/>
      <c r="AE2517" s="113"/>
      <c r="AF2517" s="113"/>
      <c r="AG2517" s="113"/>
      <c r="AH2517" s="113"/>
      <c r="AI2517" s="113"/>
      <c r="AJ2517" s="113"/>
      <c r="AK2517" s="113"/>
      <c r="AL2517" s="113"/>
      <c r="AM2517" s="113"/>
      <c r="AQ2517" s="113"/>
      <c r="AS2517" s="113"/>
      <c r="AT2517" s="113"/>
      <c r="AU2517" s="113"/>
      <c r="AV2517" s="113"/>
    </row>
    <row r="2518" spans="4:48">
      <c r="D2518" s="113"/>
      <c r="E2518" s="113"/>
      <c r="F2518" s="113"/>
      <c r="G2518" s="113"/>
      <c r="H2518" s="113"/>
      <c r="I2518" s="113"/>
      <c r="J2518" s="113"/>
      <c r="K2518" s="113"/>
      <c r="L2518" s="113"/>
      <c r="M2518" s="113"/>
      <c r="Q2518" s="113"/>
      <c r="R2518" s="113"/>
      <c r="S2518" s="113"/>
      <c r="T2518" s="113"/>
      <c r="U2518" s="113"/>
      <c r="V2518" s="113"/>
      <c r="W2518" s="113"/>
      <c r="X2518" s="113"/>
      <c r="Y2518" s="113"/>
      <c r="Z2518" s="113"/>
      <c r="AD2518" s="113"/>
      <c r="AE2518" s="113"/>
      <c r="AF2518" s="113"/>
      <c r="AG2518" s="113"/>
      <c r="AH2518" s="113"/>
      <c r="AI2518" s="113"/>
      <c r="AJ2518" s="113"/>
      <c r="AK2518" s="113"/>
      <c r="AL2518" s="113"/>
      <c r="AM2518" s="113"/>
      <c r="AQ2518" s="113"/>
      <c r="AS2518" s="113"/>
      <c r="AT2518" s="113"/>
      <c r="AU2518" s="113"/>
      <c r="AV2518" s="113"/>
    </row>
    <row r="2519" spans="4:48">
      <c r="D2519" s="113"/>
      <c r="E2519" s="113"/>
      <c r="F2519" s="113"/>
      <c r="G2519" s="113"/>
      <c r="H2519" s="113"/>
      <c r="I2519" s="113"/>
      <c r="J2519" s="113"/>
      <c r="K2519" s="113"/>
      <c r="L2519" s="113"/>
      <c r="M2519" s="113"/>
      <c r="Q2519" s="113"/>
      <c r="R2519" s="113"/>
      <c r="S2519" s="113"/>
      <c r="T2519" s="113"/>
      <c r="U2519" s="113"/>
      <c r="V2519" s="113"/>
      <c r="W2519" s="113"/>
      <c r="X2519" s="113"/>
      <c r="Y2519" s="113"/>
      <c r="Z2519" s="113"/>
      <c r="AD2519" s="113"/>
      <c r="AE2519" s="113"/>
      <c r="AF2519" s="113"/>
      <c r="AG2519" s="113"/>
      <c r="AH2519" s="113"/>
      <c r="AI2519" s="113"/>
      <c r="AJ2519" s="113"/>
      <c r="AK2519" s="113"/>
      <c r="AL2519" s="113"/>
      <c r="AM2519" s="113"/>
      <c r="AQ2519" s="113"/>
      <c r="AS2519" s="113"/>
      <c r="AT2519" s="113"/>
      <c r="AU2519" s="113"/>
      <c r="AV2519" s="113"/>
    </row>
    <row r="2520" spans="4:48">
      <c r="D2520" s="113"/>
      <c r="E2520" s="113"/>
      <c r="F2520" s="113"/>
      <c r="G2520" s="113"/>
      <c r="H2520" s="113"/>
      <c r="I2520" s="113"/>
      <c r="J2520" s="113"/>
      <c r="K2520" s="113"/>
      <c r="L2520" s="113"/>
      <c r="M2520" s="113"/>
      <c r="Q2520" s="113"/>
      <c r="R2520" s="113"/>
      <c r="S2520" s="113"/>
      <c r="T2520" s="113"/>
      <c r="U2520" s="113"/>
      <c r="V2520" s="113"/>
      <c r="W2520" s="113"/>
      <c r="X2520" s="113"/>
      <c r="Y2520" s="113"/>
      <c r="Z2520" s="113"/>
      <c r="AD2520" s="113"/>
      <c r="AE2520" s="113"/>
      <c r="AF2520" s="113"/>
      <c r="AG2520" s="113"/>
      <c r="AH2520" s="113"/>
      <c r="AI2520" s="113"/>
      <c r="AJ2520" s="113"/>
      <c r="AK2520" s="113"/>
      <c r="AL2520" s="113"/>
      <c r="AM2520" s="113"/>
      <c r="AQ2520" s="113"/>
      <c r="AS2520" s="113"/>
      <c r="AT2520" s="113"/>
      <c r="AU2520" s="113"/>
      <c r="AV2520" s="113"/>
    </row>
    <row r="2521" spans="4:48">
      <c r="D2521" s="113"/>
      <c r="E2521" s="113"/>
      <c r="F2521" s="113"/>
      <c r="G2521" s="113"/>
      <c r="H2521" s="113"/>
      <c r="I2521" s="113"/>
      <c r="J2521" s="113"/>
      <c r="K2521" s="113"/>
      <c r="L2521" s="113"/>
      <c r="M2521" s="113"/>
      <c r="Q2521" s="113"/>
      <c r="R2521" s="113"/>
      <c r="S2521" s="113"/>
      <c r="T2521" s="113"/>
      <c r="U2521" s="113"/>
      <c r="V2521" s="113"/>
      <c r="W2521" s="113"/>
      <c r="X2521" s="113"/>
      <c r="Y2521" s="113"/>
      <c r="Z2521" s="113"/>
      <c r="AD2521" s="113"/>
      <c r="AE2521" s="113"/>
      <c r="AF2521" s="113"/>
      <c r="AG2521" s="113"/>
      <c r="AH2521" s="113"/>
      <c r="AI2521" s="113"/>
      <c r="AJ2521" s="113"/>
      <c r="AK2521" s="113"/>
      <c r="AL2521" s="113"/>
      <c r="AM2521" s="113"/>
      <c r="AQ2521" s="113"/>
      <c r="AS2521" s="113"/>
      <c r="AT2521" s="113"/>
      <c r="AU2521" s="113"/>
      <c r="AV2521" s="113"/>
    </row>
    <row r="2522" spans="4:48">
      <c r="D2522" s="113"/>
      <c r="E2522" s="113"/>
      <c r="F2522" s="113"/>
      <c r="G2522" s="113"/>
      <c r="H2522" s="113"/>
      <c r="I2522" s="113"/>
      <c r="J2522" s="113"/>
      <c r="K2522" s="113"/>
      <c r="L2522" s="113"/>
      <c r="M2522" s="113"/>
      <c r="Q2522" s="113"/>
      <c r="R2522" s="113"/>
      <c r="S2522" s="113"/>
      <c r="T2522" s="113"/>
      <c r="U2522" s="113"/>
      <c r="V2522" s="113"/>
      <c r="W2522" s="113"/>
      <c r="X2522" s="113"/>
      <c r="Y2522" s="113"/>
      <c r="Z2522" s="113"/>
      <c r="AD2522" s="113"/>
      <c r="AE2522" s="113"/>
      <c r="AF2522" s="113"/>
      <c r="AG2522" s="113"/>
      <c r="AH2522" s="113"/>
      <c r="AI2522" s="113"/>
      <c r="AJ2522" s="113"/>
      <c r="AK2522" s="113"/>
      <c r="AL2522" s="113"/>
      <c r="AM2522" s="113"/>
      <c r="AQ2522" s="113"/>
      <c r="AS2522" s="113"/>
      <c r="AT2522" s="113"/>
      <c r="AU2522" s="113"/>
      <c r="AV2522" s="113"/>
    </row>
    <row r="2523" spans="4:48">
      <c r="D2523" s="113"/>
      <c r="E2523" s="113"/>
      <c r="F2523" s="113"/>
      <c r="G2523" s="113"/>
      <c r="H2523" s="113"/>
      <c r="I2523" s="113"/>
      <c r="J2523" s="113"/>
      <c r="K2523" s="113"/>
      <c r="L2523" s="113"/>
      <c r="M2523" s="113"/>
      <c r="Q2523" s="113"/>
      <c r="R2523" s="113"/>
      <c r="S2523" s="113"/>
      <c r="T2523" s="113"/>
      <c r="U2523" s="113"/>
      <c r="V2523" s="113"/>
      <c r="W2523" s="113"/>
      <c r="X2523" s="113"/>
      <c r="Y2523" s="113"/>
      <c r="Z2523" s="113"/>
      <c r="AD2523" s="113"/>
      <c r="AE2523" s="113"/>
      <c r="AF2523" s="113"/>
      <c r="AG2523" s="113"/>
      <c r="AH2523" s="113"/>
      <c r="AI2523" s="113"/>
      <c r="AJ2523" s="113"/>
      <c r="AK2523" s="113"/>
      <c r="AL2523" s="113"/>
      <c r="AM2523" s="113"/>
      <c r="AQ2523" s="113"/>
      <c r="AS2523" s="113"/>
      <c r="AT2523" s="113"/>
      <c r="AU2523" s="113"/>
      <c r="AV2523" s="113"/>
    </row>
    <row r="2524" spans="4:48">
      <c r="D2524" s="113"/>
      <c r="E2524" s="113"/>
      <c r="F2524" s="113"/>
      <c r="G2524" s="113"/>
      <c r="H2524" s="113"/>
      <c r="I2524" s="113"/>
      <c r="J2524" s="113"/>
      <c r="K2524" s="113"/>
      <c r="L2524" s="113"/>
      <c r="M2524" s="113"/>
      <c r="Q2524" s="113"/>
      <c r="R2524" s="113"/>
      <c r="S2524" s="113"/>
      <c r="T2524" s="113"/>
      <c r="U2524" s="113"/>
      <c r="V2524" s="113"/>
      <c r="W2524" s="113"/>
      <c r="X2524" s="113"/>
      <c r="Y2524" s="113"/>
      <c r="Z2524" s="113"/>
      <c r="AD2524" s="113"/>
      <c r="AE2524" s="113"/>
      <c r="AF2524" s="113"/>
      <c r="AG2524" s="113"/>
      <c r="AH2524" s="113"/>
      <c r="AI2524" s="113"/>
      <c r="AJ2524" s="113"/>
      <c r="AK2524" s="113"/>
      <c r="AL2524" s="113"/>
      <c r="AM2524" s="113"/>
      <c r="AQ2524" s="113"/>
      <c r="AS2524" s="113"/>
      <c r="AT2524" s="113"/>
      <c r="AU2524" s="113"/>
      <c r="AV2524" s="113"/>
    </row>
    <row r="2525" spans="4:48">
      <c r="D2525" s="113"/>
      <c r="E2525" s="113"/>
      <c r="F2525" s="113"/>
      <c r="G2525" s="113"/>
      <c r="H2525" s="113"/>
      <c r="I2525" s="113"/>
      <c r="J2525" s="113"/>
      <c r="K2525" s="113"/>
      <c r="L2525" s="113"/>
      <c r="M2525" s="113"/>
      <c r="Q2525" s="113"/>
      <c r="R2525" s="113"/>
      <c r="S2525" s="113"/>
      <c r="T2525" s="113"/>
      <c r="U2525" s="113"/>
      <c r="V2525" s="113"/>
      <c r="W2525" s="113"/>
      <c r="X2525" s="113"/>
      <c r="Y2525" s="113"/>
      <c r="Z2525" s="113"/>
      <c r="AD2525" s="113"/>
      <c r="AE2525" s="113"/>
      <c r="AF2525" s="113"/>
      <c r="AG2525" s="113"/>
      <c r="AH2525" s="113"/>
      <c r="AI2525" s="113"/>
      <c r="AJ2525" s="113"/>
      <c r="AK2525" s="113"/>
      <c r="AL2525" s="113"/>
      <c r="AM2525" s="113"/>
      <c r="AQ2525" s="113"/>
      <c r="AS2525" s="113"/>
      <c r="AT2525" s="113"/>
      <c r="AU2525" s="113"/>
      <c r="AV2525" s="113"/>
    </row>
    <row r="2526" spans="4:48">
      <c r="D2526" s="113"/>
      <c r="E2526" s="113"/>
      <c r="F2526" s="113"/>
      <c r="G2526" s="113"/>
      <c r="H2526" s="113"/>
      <c r="I2526" s="113"/>
      <c r="J2526" s="113"/>
      <c r="K2526" s="113"/>
      <c r="L2526" s="113"/>
      <c r="M2526" s="113"/>
      <c r="Q2526" s="113"/>
      <c r="R2526" s="113"/>
      <c r="S2526" s="113"/>
      <c r="T2526" s="113"/>
      <c r="U2526" s="113"/>
      <c r="V2526" s="113"/>
      <c r="W2526" s="113"/>
      <c r="X2526" s="113"/>
      <c r="Y2526" s="113"/>
      <c r="Z2526" s="113"/>
      <c r="AD2526" s="113"/>
      <c r="AE2526" s="113"/>
      <c r="AF2526" s="113"/>
      <c r="AG2526" s="113"/>
      <c r="AH2526" s="113"/>
      <c r="AI2526" s="113"/>
      <c r="AJ2526" s="113"/>
      <c r="AK2526" s="113"/>
      <c r="AL2526" s="113"/>
      <c r="AM2526" s="113"/>
      <c r="AQ2526" s="113"/>
      <c r="AS2526" s="113"/>
      <c r="AT2526" s="113"/>
      <c r="AU2526" s="113"/>
      <c r="AV2526" s="113"/>
    </row>
    <row r="2527" spans="4:48">
      <c r="D2527" s="113"/>
      <c r="E2527" s="113"/>
      <c r="F2527" s="113"/>
      <c r="G2527" s="113"/>
      <c r="H2527" s="113"/>
      <c r="I2527" s="113"/>
      <c r="J2527" s="113"/>
      <c r="K2527" s="113"/>
      <c r="L2527" s="113"/>
      <c r="M2527" s="113"/>
      <c r="Q2527" s="113"/>
      <c r="R2527" s="113"/>
      <c r="S2527" s="113"/>
      <c r="T2527" s="113"/>
      <c r="U2527" s="113"/>
      <c r="V2527" s="113"/>
      <c r="W2527" s="113"/>
      <c r="X2527" s="113"/>
      <c r="Y2527" s="113"/>
      <c r="Z2527" s="113"/>
      <c r="AD2527" s="113"/>
      <c r="AE2527" s="113"/>
      <c r="AF2527" s="113"/>
      <c r="AG2527" s="113"/>
      <c r="AH2527" s="113"/>
      <c r="AI2527" s="113"/>
      <c r="AJ2527" s="113"/>
      <c r="AK2527" s="113"/>
      <c r="AL2527" s="113"/>
      <c r="AM2527" s="113"/>
      <c r="AQ2527" s="113"/>
      <c r="AS2527" s="113"/>
      <c r="AT2527" s="113"/>
      <c r="AU2527" s="113"/>
      <c r="AV2527" s="113"/>
    </row>
    <row r="2528" spans="4:48">
      <c r="D2528" s="113"/>
      <c r="E2528" s="113"/>
      <c r="F2528" s="113"/>
      <c r="G2528" s="113"/>
      <c r="H2528" s="113"/>
      <c r="I2528" s="113"/>
      <c r="J2528" s="113"/>
      <c r="K2528" s="113"/>
      <c r="L2528" s="113"/>
      <c r="M2528" s="113"/>
      <c r="Q2528" s="113"/>
      <c r="R2528" s="113"/>
      <c r="S2528" s="113"/>
      <c r="T2528" s="113"/>
      <c r="U2528" s="113"/>
      <c r="V2528" s="113"/>
      <c r="W2528" s="113"/>
      <c r="X2528" s="113"/>
      <c r="Y2528" s="113"/>
      <c r="Z2528" s="113"/>
      <c r="AD2528" s="113"/>
      <c r="AE2528" s="113"/>
      <c r="AF2528" s="113"/>
      <c r="AG2528" s="113"/>
      <c r="AH2528" s="113"/>
      <c r="AI2528" s="113"/>
      <c r="AJ2528" s="113"/>
      <c r="AK2528" s="113"/>
      <c r="AL2528" s="113"/>
      <c r="AM2528" s="113"/>
      <c r="AQ2528" s="113"/>
      <c r="AS2528" s="113"/>
      <c r="AT2528" s="113"/>
      <c r="AU2528" s="113"/>
      <c r="AV2528" s="113"/>
    </row>
    <row r="2529" spans="4:48">
      <c r="D2529" s="113"/>
      <c r="E2529" s="113"/>
      <c r="F2529" s="113"/>
      <c r="G2529" s="113"/>
      <c r="H2529" s="113"/>
      <c r="I2529" s="113"/>
      <c r="J2529" s="113"/>
      <c r="K2529" s="113"/>
      <c r="L2529" s="113"/>
      <c r="M2529" s="113"/>
      <c r="Q2529" s="113"/>
      <c r="R2529" s="113"/>
      <c r="S2529" s="113"/>
      <c r="T2529" s="113"/>
      <c r="U2529" s="113"/>
      <c r="V2529" s="113"/>
      <c r="W2529" s="113"/>
      <c r="X2529" s="113"/>
      <c r="Y2529" s="113"/>
      <c r="Z2529" s="113"/>
      <c r="AD2529" s="113"/>
      <c r="AE2529" s="113"/>
      <c r="AF2529" s="113"/>
      <c r="AG2529" s="113"/>
      <c r="AH2529" s="113"/>
      <c r="AI2529" s="113"/>
      <c r="AJ2529" s="113"/>
      <c r="AK2529" s="113"/>
      <c r="AL2529" s="113"/>
      <c r="AM2529" s="113"/>
      <c r="AQ2529" s="113"/>
      <c r="AS2529" s="113"/>
      <c r="AT2529" s="113"/>
      <c r="AU2529" s="113"/>
      <c r="AV2529" s="113"/>
    </row>
    <row r="2530" spans="4:48">
      <c r="D2530" s="113"/>
      <c r="E2530" s="113"/>
      <c r="F2530" s="113"/>
      <c r="G2530" s="113"/>
      <c r="H2530" s="113"/>
      <c r="I2530" s="113"/>
      <c r="J2530" s="113"/>
      <c r="K2530" s="113"/>
      <c r="L2530" s="113"/>
      <c r="M2530" s="113"/>
      <c r="Q2530" s="113"/>
      <c r="R2530" s="113"/>
      <c r="S2530" s="113"/>
      <c r="T2530" s="113"/>
      <c r="U2530" s="113"/>
      <c r="V2530" s="113"/>
      <c r="W2530" s="113"/>
      <c r="X2530" s="113"/>
      <c r="Y2530" s="113"/>
      <c r="Z2530" s="113"/>
      <c r="AD2530" s="113"/>
      <c r="AE2530" s="113"/>
      <c r="AF2530" s="113"/>
      <c r="AG2530" s="113"/>
      <c r="AH2530" s="113"/>
      <c r="AI2530" s="113"/>
      <c r="AJ2530" s="113"/>
      <c r="AK2530" s="113"/>
      <c r="AL2530" s="113"/>
      <c r="AM2530" s="113"/>
      <c r="AQ2530" s="113"/>
      <c r="AS2530" s="113"/>
      <c r="AT2530" s="113"/>
      <c r="AU2530" s="113"/>
      <c r="AV2530" s="113"/>
    </row>
    <row r="2531" spans="4:48">
      <c r="D2531" s="113"/>
      <c r="E2531" s="113"/>
      <c r="F2531" s="113"/>
      <c r="G2531" s="113"/>
      <c r="H2531" s="113"/>
      <c r="I2531" s="113"/>
      <c r="J2531" s="113"/>
      <c r="K2531" s="113"/>
      <c r="L2531" s="113"/>
      <c r="M2531" s="113"/>
      <c r="Q2531" s="113"/>
      <c r="R2531" s="113"/>
      <c r="S2531" s="113"/>
      <c r="T2531" s="113"/>
      <c r="U2531" s="113"/>
      <c r="V2531" s="113"/>
      <c r="W2531" s="113"/>
      <c r="X2531" s="113"/>
      <c r="Y2531" s="113"/>
      <c r="Z2531" s="113"/>
      <c r="AD2531" s="113"/>
      <c r="AE2531" s="113"/>
      <c r="AF2531" s="113"/>
      <c r="AG2531" s="113"/>
      <c r="AH2531" s="113"/>
      <c r="AI2531" s="113"/>
      <c r="AJ2531" s="113"/>
      <c r="AK2531" s="113"/>
      <c r="AL2531" s="113"/>
      <c r="AM2531" s="113"/>
      <c r="AQ2531" s="113"/>
      <c r="AS2531" s="113"/>
      <c r="AT2531" s="113"/>
      <c r="AU2531" s="113"/>
      <c r="AV2531" s="113"/>
    </row>
    <row r="2532" spans="4:48">
      <c r="D2532" s="113"/>
      <c r="E2532" s="113"/>
      <c r="F2532" s="113"/>
      <c r="G2532" s="113"/>
      <c r="H2532" s="113"/>
      <c r="I2532" s="113"/>
      <c r="J2532" s="113"/>
      <c r="K2532" s="113"/>
      <c r="L2532" s="113"/>
      <c r="M2532" s="113"/>
      <c r="Q2532" s="113"/>
      <c r="R2532" s="113"/>
      <c r="S2532" s="113"/>
      <c r="T2532" s="113"/>
      <c r="U2532" s="113"/>
      <c r="V2532" s="113"/>
      <c r="W2532" s="113"/>
      <c r="X2532" s="113"/>
      <c r="Y2532" s="113"/>
      <c r="Z2532" s="113"/>
      <c r="AD2532" s="113"/>
      <c r="AE2532" s="113"/>
      <c r="AF2532" s="113"/>
      <c r="AG2532" s="113"/>
      <c r="AH2532" s="113"/>
      <c r="AI2532" s="113"/>
      <c r="AJ2532" s="113"/>
      <c r="AK2532" s="113"/>
      <c r="AL2532" s="113"/>
      <c r="AM2532" s="113"/>
      <c r="AQ2532" s="113"/>
      <c r="AS2532" s="113"/>
      <c r="AT2532" s="113"/>
      <c r="AU2532" s="113"/>
      <c r="AV2532" s="113"/>
    </row>
    <row r="2533" spans="4:48">
      <c r="D2533" s="113"/>
      <c r="E2533" s="113"/>
      <c r="F2533" s="113"/>
      <c r="G2533" s="113"/>
      <c r="H2533" s="113"/>
      <c r="I2533" s="113"/>
      <c r="J2533" s="113"/>
      <c r="K2533" s="113"/>
      <c r="L2533" s="113"/>
      <c r="M2533" s="113"/>
      <c r="Q2533" s="113"/>
      <c r="R2533" s="113"/>
      <c r="S2533" s="113"/>
      <c r="T2533" s="113"/>
      <c r="U2533" s="113"/>
      <c r="V2533" s="113"/>
      <c r="W2533" s="113"/>
      <c r="X2533" s="113"/>
      <c r="Y2533" s="113"/>
      <c r="Z2533" s="113"/>
      <c r="AD2533" s="113"/>
      <c r="AE2533" s="113"/>
      <c r="AF2533" s="113"/>
      <c r="AG2533" s="113"/>
      <c r="AH2533" s="113"/>
      <c r="AI2533" s="113"/>
      <c r="AJ2533" s="113"/>
      <c r="AK2533" s="113"/>
      <c r="AL2533" s="113"/>
      <c r="AM2533" s="113"/>
      <c r="AQ2533" s="113"/>
      <c r="AS2533" s="113"/>
      <c r="AT2533" s="113"/>
      <c r="AU2533" s="113"/>
      <c r="AV2533" s="113"/>
    </row>
    <row r="2534" spans="4:48">
      <c r="D2534" s="113"/>
      <c r="E2534" s="113"/>
      <c r="F2534" s="113"/>
      <c r="G2534" s="113"/>
      <c r="H2534" s="113"/>
      <c r="I2534" s="113"/>
      <c r="J2534" s="113"/>
      <c r="K2534" s="113"/>
      <c r="L2534" s="113"/>
      <c r="M2534" s="113"/>
      <c r="Q2534" s="113"/>
      <c r="R2534" s="113"/>
      <c r="S2534" s="113"/>
      <c r="T2534" s="113"/>
      <c r="U2534" s="113"/>
      <c r="V2534" s="113"/>
      <c r="W2534" s="113"/>
      <c r="X2534" s="113"/>
      <c r="Y2534" s="113"/>
      <c r="Z2534" s="113"/>
      <c r="AD2534" s="113"/>
      <c r="AE2534" s="113"/>
      <c r="AF2534" s="113"/>
      <c r="AG2534" s="113"/>
      <c r="AH2534" s="113"/>
      <c r="AI2534" s="113"/>
      <c r="AJ2534" s="113"/>
      <c r="AK2534" s="113"/>
      <c r="AL2534" s="113"/>
      <c r="AM2534" s="113"/>
      <c r="AQ2534" s="113"/>
      <c r="AS2534" s="113"/>
      <c r="AT2534" s="113"/>
      <c r="AU2534" s="113"/>
      <c r="AV2534" s="113"/>
    </row>
    <row r="2535" spans="4:48">
      <c r="D2535" s="113"/>
      <c r="E2535" s="113"/>
      <c r="F2535" s="113"/>
      <c r="G2535" s="113"/>
      <c r="H2535" s="113"/>
      <c r="I2535" s="113"/>
      <c r="J2535" s="113"/>
      <c r="K2535" s="113"/>
      <c r="L2535" s="113"/>
      <c r="M2535" s="113"/>
      <c r="Q2535" s="113"/>
      <c r="R2535" s="113"/>
      <c r="S2535" s="113"/>
      <c r="T2535" s="113"/>
      <c r="U2535" s="113"/>
      <c r="V2535" s="113"/>
      <c r="W2535" s="113"/>
      <c r="X2535" s="113"/>
      <c r="Y2535" s="113"/>
      <c r="Z2535" s="113"/>
      <c r="AD2535" s="113"/>
      <c r="AE2535" s="113"/>
      <c r="AF2535" s="113"/>
      <c r="AG2535" s="113"/>
      <c r="AH2535" s="113"/>
      <c r="AI2535" s="113"/>
      <c r="AJ2535" s="113"/>
      <c r="AK2535" s="113"/>
      <c r="AL2535" s="113"/>
      <c r="AM2535" s="113"/>
      <c r="AQ2535" s="113"/>
      <c r="AS2535" s="113"/>
      <c r="AT2535" s="113"/>
      <c r="AU2535" s="113"/>
      <c r="AV2535" s="113"/>
    </row>
    <row r="2536" spans="4:48">
      <c r="D2536" s="113"/>
      <c r="E2536" s="113"/>
      <c r="F2536" s="113"/>
      <c r="G2536" s="113"/>
      <c r="H2536" s="113"/>
      <c r="I2536" s="113"/>
      <c r="J2536" s="113"/>
      <c r="K2536" s="113"/>
      <c r="L2536" s="113"/>
      <c r="M2536" s="113"/>
      <c r="Q2536" s="113"/>
      <c r="R2536" s="113"/>
      <c r="S2536" s="113"/>
      <c r="T2536" s="113"/>
      <c r="U2536" s="113"/>
      <c r="V2536" s="113"/>
      <c r="W2536" s="113"/>
      <c r="X2536" s="113"/>
      <c r="Y2536" s="113"/>
      <c r="Z2536" s="113"/>
      <c r="AD2536" s="113"/>
      <c r="AE2536" s="113"/>
      <c r="AF2536" s="113"/>
      <c r="AG2536" s="113"/>
      <c r="AH2536" s="113"/>
      <c r="AI2536" s="113"/>
      <c r="AJ2536" s="113"/>
      <c r="AK2536" s="113"/>
      <c r="AL2536" s="113"/>
      <c r="AM2536" s="113"/>
      <c r="AQ2536" s="113"/>
      <c r="AS2536" s="113"/>
      <c r="AT2536" s="113"/>
      <c r="AU2536" s="113"/>
      <c r="AV2536" s="113"/>
    </row>
    <row r="2537" spans="4:48">
      <c r="D2537" s="113"/>
      <c r="E2537" s="113"/>
      <c r="F2537" s="113"/>
      <c r="G2537" s="113"/>
      <c r="H2537" s="113"/>
      <c r="I2537" s="113"/>
      <c r="J2537" s="113"/>
      <c r="K2537" s="113"/>
      <c r="L2537" s="113"/>
      <c r="M2537" s="113"/>
      <c r="Q2537" s="113"/>
      <c r="R2537" s="113"/>
      <c r="S2537" s="113"/>
      <c r="T2537" s="113"/>
      <c r="U2537" s="113"/>
      <c r="V2537" s="113"/>
      <c r="W2537" s="113"/>
      <c r="X2537" s="113"/>
      <c r="Y2537" s="113"/>
      <c r="Z2537" s="113"/>
      <c r="AD2537" s="113"/>
      <c r="AE2537" s="113"/>
      <c r="AF2537" s="113"/>
      <c r="AG2537" s="113"/>
      <c r="AH2537" s="113"/>
      <c r="AI2537" s="113"/>
      <c r="AJ2537" s="113"/>
      <c r="AK2537" s="113"/>
      <c r="AL2537" s="113"/>
      <c r="AM2537" s="113"/>
      <c r="AQ2537" s="113"/>
      <c r="AS2537" s="113"/>
      <c r="AT2537" s="113"/>
      <c r="AU2537" s="113"/>
      <c r="AV2537" s="113"/>
    </row>
    <row r="2538" spans="4:48">
      <c r="D2538" s="113"/>
      <c r="E2538" s="113"/>
      <c r="F2538" s="113"/>
      <c r="G2538" s="113"/>
      <c r="H2538" s="113"/>
      <c r="I2538" s="113"/>
      <c r="J2538" s="113"/>
      <c r="K2538" s="113"/>
      <c r="L2538" s="113"/>
      <c r="M2538" s="113"/>
      <c r="Q2538" s="113"/>
      <c r="R2538" s="113"/>
      <c r="S2538" s="113"/>
      <c r="T2538" s="113"/>
      <c r="U2538" s="113"/>
      <c r="V2538" s="113"/>
      <c r="W2538" s="113"/>
      <c r="X2538" s="113"/>
      <c r="Y2538" s="113"/>
      <c r="Z2538" s="113"/>
      <c r="AD2538" s="113"/>
      <c r="AE2538" s="113"/>
      <c r="AF2538" s="113"/>
      <c r="AG2538" s="113"/>
      <c r="AH2538" s="113"/>
      <c r="AI2538" s="113"/>
      <c r="AJ2538" s="113"/>
      <c r="AK2538" s="113"/>
      <c r="AL2538" s="113"/>
      <c r="AM2538" s="113"/>
      <c r="AQ2538" s="113"/>
      <c r="AS2538" s="113"/>
      <c r="AT2538" s="113"/>
      <c r="AU2538" s="113"/>
      <c r="AV2538" s="113"/>
    </row>
    <row r="2539" spans="4:48">
      <c r="D2539" s="113"/>
      <c r="E2539" s="113"/>
      <c r="F2539" s="113"/>
      <c r="G2539" s="113"/>
      <c r="H2539" s="113"/>
      <c r="I2539" s="113"/>
      <c r="J2539" s="113"/>
      <c r="K2539" s="113"/>
      <c r="L2539" s="113"/>
      <c r="M2539" s="113"/>
      <c r="Q2539" s="113"/>
      <c r="R2539" s="113"/>
      <c r="S2539" s="113"/>
      <c r="T2539" s="113"/>
      <c r="U2539" s="113"/>
      <c r="V2539" s="113"/>
      <c r="W2539" s="113"/>
      <c r="X2539" s="113"/>
      <c r="Y2539" s="113"/>
      <c r="Z2539" s="113"/>
      <c r="AD2539" s="113"/>
      <c r="AE2539" s="113"/>
      <c r="AF2539" s="113"/>
      <c r="AG2539" s="113"/>
      <c r="AH2539" s="113"/>
      <c r="AI2539" s="113"/>
      <c r="AJ2539" s="113"/>
      <c r="AK2539" s="113"/>
      <c r="AL2539" s="113"/>
      <c r="AM2539" s="113"/>
      <c r="AQ2539" s="113"/>
      <c r="AS2539" s="113"/>
      <c r="AT2539" s="113"/>
      <c r="AU2539" s="113"/>
      <c r="AV2539" s="113"/>
    </row>
    <row r="2540" spans="4:48">
      <c r="D2540" s="113"/>
      <c r="E2540" s="113"/>
      <c r="F2540" s="113"/>
      <c r="G2540" s="113"/>
      <c r="H2540" s="113"/>
      <c r="I2540" s="113"/>
      <c r="J2540" s="113"/>
      <c r="K2540" s="113"/>
      <c r="L2540" s="113"/>
      <c r="M2540" s="113"/>
      <c r="Q2540" s="113"/>
      <c r="R2540" s="113"/>
      <c r="S2540" s="113"/>
      <c r="T2540" s="113"/>
      <c r="U2540" s="113"/>
      <c r="V2540" s="113"/>
      <c r="W2540" s="113"/>
      <c r="X2540" s="113"/>
      <c r="Y2540" s="113"/>
      <c r="Z2540" s="113"/>
      <c r="AD2540" s="113"/>
      <c r="AE2540" s="113"/>
      <c r="AF2540" s="113"/>
      <c r="AG2540" s="113"/>
      <c r="AH2540" s="113"/>
      <c r="AI2540" s="113"/>
      <c r="AJ2540" s="113"/>
      <c r="AK2540" s="113"/>
      <c r="AL2540" s="113"/>
      <c r="AM2540" s="113"/>
      <c r="AQ2540" s="113"/>
      <c r="AS2540" s="113"/>
      <c r="AT2540" s="113"/>
      <c r="AU2540" s="113"/>
      <c r="AV2540" s="113"/>
    </row>
    <row r="2541" spans="4:48">
      <c r="D2541" s="113"/>
      <c r="E2541" s="113"/>
      <c r="F2541" s="113"/>
      <c r="G2541" s="113"/>
      <c r="H2541" s="113"/>
      <c r="I2541" s="113"/>
      <c r="J2541" s="113"/>
      <c r="K2541" s="113"/>
      <c r="L2541" s="113"/>
      <c r="M2541" s="113"/>
      <c r="Q2541" s="113"/>
      <c r="R2541" s="113"/>
      <c r="S2541" s="113"/>
      <c r="T2541" s="113"/>
      <c r="U2541" s="113"/>
      <c r="V2541" s="113"/>
      <c r="W2541" s="113"/>
      <c r="X2541" s="113"/>
      <c r="Y2541" s="113"/>
      <c r="Z2541" s="113"/>
      <c r="AD2541" s="113"/>
      <c r="AE2541" s="113"/>
      <c r="AF2541" s="113"/>
      <c r="AG2541" s="113"/>
      <c r="AH2541" s="113"/>
      <c r="AI2541" s="113"/>
      <c r="AJ2541" s="113"/>
      <c r="AK2541" s="113"/>
      <c r="AL2541" s="113"/>
      <c r="AM2541" s="113"/>
      <c r="AQ2541" s="113"/>
      <c r="AS2541" s="113"/>
      <c r="AT2541" s="113"/>
      <c r="AU2541" s="113"/>
      <c r="AV2541" s="113"/>
    </row>
    <row r="2542" spans="4:48">
      <c r="D2542" s="113"/>
      <c r="E2542" s="113"/>
      <c r="F2542" s="113"/>
      <c r="G2542" s="113"/>
      <c r="H2542" s="113"/>
      <c r="I2542" s="113"/>
      <c r="J2542" s="113"/>
      <c r="K2542" s="113"/>
      <c r="L2542" s="113"/>
      <c r="M2542" s="113"/>
      <c r="Q2542" s="113"/>
      <c r="R2542" s="113"/>
      <c r="S2542" s="113"/>
      <c r="T2542" s="113"/>
      <c r="U2542" s="113"/>
      <c r="V2542" s="113"/>
      <c r="W2542" s="113"/>
      <c r="X2542" s="113"/>
      <c r="Y2542" s="113"/>
      <c r="Z2542" s="113"/>
      <c r="AD2542" s="113"/>
      <c r="AE2542" s="113"/>
      <c r="AF2542" s="113"/>
      <c r="AG2542" s="113"/>
      <c r="AH2542" s="113"/>
      <c r="AI2542" s="113"/>
      <c r="AJ2542" s="113"/>
      <c r="AK2542" s="113"/>
      <c r="AL2542" s="113"/>
      <c r="AM2542" s="113"/>
      <c r="AQ2542" s="113"/>
      <c r="AS2542" s="113"/>
      <c r="AT2542" s="113"/>
      <c r="AU2542" s="113"/>
      <c r="AV2542" s="113"/>
    </row>
    <row r="2543" spans="4:48">
      <c r="D2543" s="113"/>
      <c r="E2543" s="113"/>
      <c r="F2543" s="113"/>
      <c r="G2543" s="113"/>
      <c r="H2543" s="113"/>
      <c r="I2543" s="113"/>
      <c r="J2543" s="113"/>
      <c r="K2543" s="113"/>
      <c r="L2543" s="113"/>
      <c r="M2543" s="113"/>
      <c r="Q2543" s="113"/>
      <c r="R2543" s="113"/>
      <c r="S2543" s="113"/>
      <c r="T2543" s="113"/>
      <c r="U2543" s="113"/>
      <c r="V2543" s="113"/>
      <c r="W2543" s="113"/>
      <c r="X2543" s="113"/>
      <c r="Y2543" s="113"/>
      <c r="Z2543" s="113"/>
      <c r="AD2543" s="113"/>
      <c r="AE2543" s="113"/>
      <c r="AF2543" s="113"/>
      <c r="AG2543" s="113"/>
      <c r="AH2543" s="113"/>
      <c r="AI2543" s="113"/>
      <c r="AJ2543" s="113"/>
      <c r="AK2543" s="113"/>
      <c r="AL2543" s="113"/>
      <c r="AM2543" s="113"/>
      <c r="AQ2543" s="113"/>
      <c r="AS2543" s="113"/>
      <c r="AT2543" s="113"/>
      <c r="AU2543" s="113"/>
      <c r="AV2543" s="113"/>
    </row>
    <row r="2544" spans="4:48">
      <c r="D2544" s="113"/>
      <c r="E2544" s="113"/>
      <c r="F2544" s="113"/>
      <c r="G2544" s="113"/>
      <c r="H2544" s="113"/>
      <c r="I2544" s="113"/>
      <c r="J2544" s="113"/>
      <c r="K2544" s="113"/>
      <c r="L2544" s="113"/>
      <c r="M2544" s="113"/>
      <c r="Q2544" s="113"/>
      <c r="R2544" s="113"/>
      <c r="S2544" s="113"/>
      <c r="T2544" s="113"/>
      <c r="U2544" s="113"/>
      <c r="V2544" s="113"/>
      <c r="W2544" s="113"/>
      <c r="X2544" s="113"/>
      <c r="Y2544" s="113"/>
      <c r="Z2544" s="113"/>
      <c r="AD2544" s="113"/>
      <c r="AE2544" s="113"/>
      <c r="AF2544" s="113"/>
      <c r="AG2544" s="113"/>
      <c r="AH2544" s="113"/>
      <c r="AI2544" s="113"/>
      <c r="AJ2544" s="113"/>
      <c r="AK2544" s="113"/>
      <c r="AL2544" s="113"/>
      <c r="AM2544" s="113"/>
      <c r="AQ2544" s="113"/>
      <c r="AS2544" s="113"/>
      <c r="AT2544" s="113"/>
      <c r="AU2544" s="113"/>
      <c r="AV2544" s="113"/>
    </row>
    <row r="2545" spans="4:48">
      <c r="D2545" s="113"/>
      <c r="E2545" s="113"/>
      <c r="F2545" s="113"/>
      <c r="G2545" s="113"/>
      <c r="H2545" s="113"/>
      <c r="I2545" s="113"/>
      <c r="J2545" s="113"/>
      <c r="K2545" s="113"/>
      <c r="L2545" s="113"/>
      <c r="M2545" s="113"/>
      <c r="Q2545" s="113"/>
      <c r="R2545" s="113"/>
      <c r="S2545" s="113"/>
      <c r="T2545" s="113"/>
      <c r="U2545" s="113"/>
      <c r="V2545" s="113"/>
      <c r="W2545" s="113"/>
      <c r="X2545" s="113"/>
      <c r="Y2545" s="113"/>
      <c r="Z2545" s="113"/>
      <c r="AD2545" s="113"/>
      <c r="AE2545" s="113"/>
      <c r="AF2545" s="113"/>
      <c r="AG2545" s="113"/>
      <c r="AH2545" s="113"/>
      <c r="AI2545" s="113"/>
      <c r="AJ2545" s="113"/>
      <c r="AK2545" s="113"/>
      <c r="AL2545" s="113"/>
      <c r="AM2545" s="113"/>
      <c r="AQ2545" s="113"/>
      <c r="AS2545" s="113"/>
      <c r="AT2545" s="113"/>
      <c r="AU2545" s="113"/>
      <c r="AV2545" s="113"/>
    </row>
    <row r="2546" spans="4:48">
      <c r="D2546" s="113"/>
      <c r="E2546" s="113"/>
      <c r="F2546" s="113"/>
      <c r="G2546" s="113"/>
      <c r="H2546" s="113"/>
      <c r="I2546" s="113"/>
      <c r="J2546" s="113"/>
      <c r="K2546" s="113"/>
      <c r="L2546" s="113"/>
      <c r="M2546" s="113"/>
      <c r="Q2546" s="113"/>
      <c r="R2546" s="113"/>
      <c r="S2546" s="113"/>
      <c r="T2546" s="113"/>
      <c r="U2546" s="113"/>
      <c r="V2546" s="113"/>
      <c r="W2546" s="113"/>
      <c r="X2546" s="113"/>
      <c r="Y2546" s="113"/>
      <c r="Z2546" s="113"/>
      <c r="AD2546" s="113"/>
      <c r="AE2546" s="113"/>
      <c r="AF2546" s="113"/>
      <c r="AG2546" s="113"/>
      <c r="AH2546" s="113"/>
      <c r="AI2546" s="113"/>
      <c r="AJ2546" s="113"/>
      <c r="AK2546" s="113"/>
      <c r="AL2546" s="113"/>
      <c r="AM2546" s="113"/>
      <c r="AQ2546" s="113"/>
      <c r="AS2546" s="113"/>
      <c r="AT2546" s="113"/>
      <c r="AU2546" s="113"/>
      <c r="AV2546" s="113"/>
    </row>
    <row r="2547" spans="4:48">
      <c r="D2547" s="113"/>
      <c r="E2547" s="113"/>
      <c r="F2547" s="113"/>
      <c r="G2547" s="113"/>
      <c r="H2547" s="113"/>
      <c r="I2547" s="113"/>
      <c r="J2547" s="113"/>
      <c r="K2547" s="113"/>
      <c r="L2547" s="113"/>
      <c r="M2547" s="113"/>
      <c r="Q2547" s="113"/>
      <c r="R2547" s="113"/>
      <c r="S2547" s="113"/>
      <c r="T2547" s="113"/>
      <c r="U2547" s="113"/>
      <c r="V2547" s="113"/>
      <c r="W2547" s="113"/>
      <c r="X2547" s="113"/>
      <c r="Y2547" s="113"/>
      <c r="Z2547" s="113"/>
      <c r="AD2547" s="113"/>
      <c r="AE2547" s="113"/>
      <c r="AF2547" s="113"/>
      <c r="AG2547" s="113"/>
      <c r="AH2547" s="113"/>
      <c r="AI2547" s="113"/>
      <c r="AJ2547" s="113"/>
      <c r="AK2547" s="113"/>
      <c r="AL2547" s="113"/>
      <c r="AM2547" s="113"/>
      <c r="AQ2547" s="113"/>
      <c r="AS2547" s="113"/>
      <c r="AT2547" s="113"/>
      <c r="AU2547" s="113"/>
      <c r="AV2547" s="113"/>
    </row>
    <row r="2548" spans="4:48">
      <c r="D2548" s="113"/>
      <c r="E2548" s="113"/>
      <c r="F2548" s="113"/>
      <c r="G2548" s="113"/>
      <c r="H2548" s="113"/>
      <c r="I2548" s="113"/>
      <c r="J2548" s="113"/>
      <c r="K2548" s="113"/>
      <c r="L2548" s="113"/>
      <c r="M2548" s="113"/>
      <c r="Q2548" s="113"/>
      <c r="R2548" s="113"/>
      <c r="S2548" s="113"/>
      <c r="T2548" s="113"/>
      <c r="U2548" s="113"/>
      <c r="V2548" s="113"/>
      <c r="W2548" s="113"/>
      <c r="X2548" s="113"/>
      <c r="Y2548" s="113"/>
      <c r="Z2548" s="113"/>
      <c r="AD2548" s="113"/>
      <c r="AE2548" s="113"/>
      <c r="AF2548" s="113"/>
      <c r="AG2548" s="113"/>
      <c r="AH2548" s="113"/>
      <c r="AI2548" s="113"/>
      <c r="AJ2548" s="113"/>
      <c r="AK2548" s="113"/>
      <c r="AL2548" s="113"/>
      <c r="AM2548" s="113"/>
      <c r="AQ2548" s="113"/>
      <c r="AS2548" s="113"/>
      <c r="AT2548" s="113"/>
      <c r="AU2548" s="113"/>
      <c r="AV2548" s="113"/>
    </row>
    <row r="2549" spans="4:48">
      <c r="D2549" s="113"/>
      <c r="E2549" s="113"/>
      <c r="F2549" s="113"/>
      <c r="G2549" s="113"/>
      <c r="H2549" s="113"/>
      <c r="I2549" s="113"/>
      <c r="J2549" s="113"/>
      <c r="K2549" s="113"/>
      <c r="L2549" s="113"/>
      <c r="M2549" s="113"/>
      <c r="Q2549" s="113"/>
      <c r="R2549" s="113"/>
      <c r="S2549" s="113"/>
      <c r="T2549" s="113"/>
      <c r="U2549" s="113"/>
      <c r="V2549" s="113"/>
      <c r="W2549" s="113"/>
      <c r="X2549" s="113"/>
      <c r="Y2549" s="113"/>
      <c r="Z2549" s="113"/>
      <c r="AD2549" s="113"/>
      <c r="AE2549" s="113"/>
      <c r="AF2549" s="113"/>
      <c r="AG2549" s="113"/>
      <c r="AH2549" s="113"/>
      <c r="AI2549" s="113"/>
      <c r="AJ2549" s="113"/>
      <c r="AK2549" s="113"/>
      <c r="AL2549" s="113"/>
      <c r="AM2549" s="113"/>
      <c r="AQ2549" s="113"/>
      <c r="AS2549" s="113"/>
      <c r="AT2549" s="113"/>
      <c r="AU2549" s="113"/>
      <c r="AV2549" s="113"/>
    </row>
    <row r="2550" spans="4:48">
      <c r="D2550" s="113"/>
      <c r="E2550" s="113"/>
      <c r="F2550" s="113"/>
      <c r="G2550" s="113"/>
      <c r="H2550" s="113"/>
      <c r="I2550" s="113"/>
      <c r="J2550" s="113"/>
      <c r="K2550" s="113"/>
      <c r="L2550" s="113"/>
      <c r="M2550" s="113"/>
      <c r="Q2550" s="113"/>
      <c r="R2550" s="113"/>
      <c r="S2550" s="113"/>
      <c r="T2550" s="113"/>
      <c r="U2550" s="113"/>
      <c r="V2550" s="113"/>
      <c r="W2550" s="113"/>
      <c r="X2550" s="113"/>
      <c r="Y2550" s="113"/>
      <c r="Z2550" s="113"/>
      <c r="AD2550" s="113"/>
      <c r="AE2550" s="113"/>
      <c r="AF2550" s="113"/>
      <c r="AG2550" s="113"/>
      <c r="AH2550" s="113"/>
      <c r="AI2550" s="113"/>
      <c r="AJ2550" s="113"/>
      <c r="AK2550" s="113"/>
      <c r="AL2550" s="113"/>
      <c r="AM2550" s="113"/>
      <c r="AQ2550" s="113"/>
      <c r="AS2550" s="113"/>
      <c r="AT2550" s="113"/>
      <c r="AU2550" s="113"/>
      <c r="AV2550" s="113"/>
    </row>
    <row r="2551" spans="4:48">
      <c r="D2551" s="113"/>
      <c r="E2551" s="113"/>
      <c r="F2551" s="113"/>
      <c r="G2551" s="113"/>
      <c r="H2551" s="113"/>
      <c r="I2551" s="113"/>
      <c r="J2551" s="113"/>
      <c r="K2551" s="113"/>
      <c r="L2551" s="113"/>
      <c r="M2551" s="113"/>
      <c r="Q2551" s="113"/>
      <c r="R2551" s="113"/>
      <c r="S2551" s="113"/>
      <c r="T2551" s="113"/>
      <c r="U2551" s="113"/>
      <c r="V2551" s="113"/>
      <c r="W2551" s="113"/>
      <c r="X2551" s="113"/>
      <c r="Y2551" s="113"/>
      <c r="Z2551" s="113"/>
      <c r="AD2551" s="113"/>
      <c r="AE2551" s="113"/>
      <c r="AF2551" s="113"/>
      <c r="AG2551" s="113"/>
      <c r="AH2551" s="113"/>
      <c r="AI2551" s="113"/>
      <c r="AJ2551" s="113"/>
      <c r="AK2551" s="113"/>
      <c r="AL2551" s="113"/>
      <c r="AM2551" s="113"/>
      <c r="AQ2551" s="113"/>
      <c r="AS2551" s="113"/>
      <c r="AT2551" s="113"/>
      <c r="AU2551" s="113"/>
      <c r="AV2551" s="113"/>
    </row>
    <row r="2552" spans="4:48">
      <c r="D2552" s="113"/>
      <c r="E2552" s="113"/>
      <c r="F2552" s="113"/>
      <c r="G2552" s="113"/>
      <c r="H2552" s="113"/>
      <c r="I2552" s="113"/>
      <c r="J2552" s="113"/>
      <c r="K2552" s="113"/>
      <c r="L2552" s="113"/>
      <c r="M2552" s="113"/>
      <c r="Q2552" s="113"/>
      <c r="R2552" s="113"/>
      <c r="S2552" s="113"/>
      <c r="T2552" s="113"/>
      <c r="U2552" s="113"/>
      <c r="V2552" s="113"/>
      <c r="W2552" s="113"/>
      <c r="X2552" s="113"/>
      <c r="Y2552" s="113"/>
      <c r="Z2552" s="113"/>
      <c r="AD2552" s="113"/>
      <c r="AE2552" s="113"/>
      <c r="AF2552" s="113"/>
      <c r="AG2552" s="113"/>
      <c r="AH2552" s="113"/>
      <c r="AI2552" s="113"/>
      <c r="AJ2552" s="113"/>
      <c r="AK2552" s="113"/>
      <c r="AL2552" s="113"/>
      <c r="AM2552" s="113"/>
      <c r="AQ2552" s="113"/>
      <c r="AS2552" s="113"/>
      <c r="AT2552" s="113"/>
      <c r="AU2552" s="113"/>
      <c r="AV2552" s="113"/>
    </row>
    <row r="2553" spans="4:48">
      <c r="D2553" s="113"/>
      <c r="E2553" s="113"/>
      <c r="F2553" s="113"/>
      <c r="G2553" s="113"/>
      <c r="H2553" s="113"/>
      <c r="I2553" s="113"/>
      <c r="J2553" s="113"/>
      <c r="K2553" s="113"/>
      <c r="L2553" s="113"/>
      <c r="M2553" s="113"/>
      <c r="Q2553" s="113"/>
      <c r="R2553" s="113"/>
      <c r="S2553" s="113"/>
      <c r="T2553" s="113"/>
      <c r="U2553" s="113"/>
      <c r="V2553" s="113"/>
      <c r="W2553" s="113"/>
      <c r="X2553" s="113"/>
      <c r="Y2553" s="113"/>
      <c r="Z2553" s="113"/>
      <c r="AD2553" s="113"/>
      <c r="AE2553" s="113"/>
      <c r="AF2553" s="113"/>
      <c r="AG2553" s="113"/>
      <c r="AH2553" s="113"/>
      <c r="AI2553" s="113"/>
      <c r="AJ2553" s="113"/>
      <c r="AK2553" s="113"/>
      <c r="AL2553" s="113"/>
      <c r="AM2553" s="113"/>
      <c r="AQ2553" s="113"/>
      <c r="AS2553" s="113"/>
      <c r="AT2553" s="113"/>
      <c r="AU2553" s="113"/>
      <c r="AV2553" s="113"/>
    </row>
    <row r="2554" spans="4:48">
      <c r="D2554" s="113"/>
      <c r="E2554" s="113"/>
      <c r="F2554" s="113"/>
      <c r="G2554" s="113"/>
      <c r="H2554" s="113"/>
      <c r="I2554" s="113"/>
      <c r="J2554" s="113"/>
      <c r="K2554" s="113"/>
      <c r="L2554" s="113"/>
      <c r="M2554" s="113"/>
      <c r="Q2554" s="113"/>
      <c r="R2554" s="113"/>
      <c r="S2554" s="113"/>
      <c r="T2554" s="113"/>
      <c r="U2554" s="113"/>
      <c r="V2554" s="113"/>
      <c r="W2554" s="113"/>
      <c r="X2554" s="113"/>
      <c r="Y2554" s="113"/>
      <c r="Z2554" s="113"/>
      <c r="AD2554" s="113"/>
      <c r="AE2554" s="113"/>
      <c r="AF2554" s="113"/>
      <c r="AG2554" s="113"/>
      <c r="AH2554" s="113"/>
      <c r="AI2554" s="113"/>
      <c r="AJ2554" s="113"/>
      <c r="AK2554" s="113"/>
      <c r="AL2554" s="113"/>
      <c r="AM2554" s="113"/>
      <c r="AQ2554" s="113"/>
      <c r="AS2554" s="113"/>
      <c r="AT2554" s="113"/>
      <c r="AU2554" s="113"/>
      <c r="AV2554" s="113"/>
    </row>
    <row r="2555" spans="4:48">
      <c r="D2555" s="113"/>
      <c r="E2555" s="113"/>
      <c r="F2555" s="113"/>
      <c r="G2555" s="113"/>
      <c r="H2555" s="113"/>
      <c r="I2555" s="113"/>
      <c r="J2555" s="113"/>
      <c r="K2555" s="113"/>
      <c r="L2555" s="113"/>
      <c r="M2555" s="113"/>
      <c r="Q2555" s="113"/>
      <c r="R2555" s="113"/>
      <c r="S2555" s="113"/>
      <c r="T2555" s="113"/>
      <c r="U2555" s="113"/>
      <c r="V2555" s="113"/>
      <c r="W2555" s="113"/>
      <c r="X2555" s="113"/>
      <c r="Y2555" s="113"/>
      <c r="Z2555" s="113"/>
      <c r="AD2555" s="113"/>
      <c r="AE2555" s="113"/>
      <c r="AF2555" s="113"/>
      <c r="AG2555" s="113"/>
      <c r="AH2555" s="113"/>
      <c r="AI2555" s="113"/>
      <c r="AJ2555" s="113"/>
      <c r="AK2555" s="113"/>
      <c r="AL2555" s="113"/>
      <c r="AM2555" s="113"/>
      <c r="AQ2555" s="113"/>
      <c r="AS2555" s="113"/>
      <c r="AT2555" s="113"/>
      <c r="AU2555" s="113"/>
      <c r="AV2555" s="113"/>
    </row>
    <row r="2556" spans="4:48">
      <c r="D2556" s="113"/>
      <c r="E2556" s="113"/>
      <c r="F2556" s="113"/>
      <c r="G2556" s="113"/>
      <c r="H2556" s="113"/>
      <c r="I2556" s="113"/>
      <c r="J2556" s="113"/>
      <c r="K2556" s="113"/>
      <c r="L2556" s="113"/>
      <c r="M2556" s="113"/>
      <c r="Q2556" s="113"/>
      <c r="R2556" s="113"/>
      <c r="S2556" s="113"/>
      <c r="T2556" s="113"/>
      <c r="U2556" s="113"/>
      <c r="V2556" s="113"/>
      <c r="W2556" s="113"/>
      <c r="X2556" s="113"/>
      <c r="Y2556" s="113"/>
      <c r="Z2556" s="113"/>
      <c r="AD2556" s="113"/>
      <c r="AE2556" s="113"/>
      <c r="AF2556" s="113"/>
      <c r="AG2556" s="113"/>
      <c r="AH2556" s="113"/>
      <c r="AI2556" s="113"/>
      <c r="AJ2556" s="113"/>
      <c r="AK2556" s="113"/>
      <c r="AL2556" s="113"/>
      <c r="AM2556" s="113"/>
      <c r="AQ2556" s="113"/>
      <c r="AS2556" s="113"/>
      <c r="AT2556" s="113"/>
      <c r="AU2556" s="113"/>
      <c r="AV2556" s="113"/>
    </row>
    <row r="2557" spans="4:48">
      <c r="D2557" s="113"/>
      <c r="E2557" s="113"/>
      <c r="F2557" s="113"/>
      <c r="G2557" s="113"/>
      <c r="H2557" s="113"/>
      <c r="I2557" s="113"/>
      <c r="J2557" s="113"/>
      <c r="K2557" s="113"/>
      <c r="L2557" s="113"/>
      <c r="M2557" s="113"/>
      <c r="Q2557" s="113"/>
      <c r="R2557" s="113"/>
      <c r="S2557" s="113"/>
      <c r="T2557" s="113"/>
      <c r="U2557" s="113"/>
      <c r="V2557" s="113"/>
      <c r="W2557" s="113"/>
      <c r="X2557" s="113"/>
      <c r="Y2557" s="113"/>
      <c r="Z2557" s="113"/>
      <c r="AD2557" s="113"/>
      <c r="AE2557" s="113"/>
      <c r="AF2557" s="113"/>
      <c r="AG2557" s="113"/>
      <c r="AH2557" s="113"/>
      <c r="AI2557" s="113"/>
      <c r="AJ2557" s="113"/>
      <c r="AK2557" s="113"/>
      <c r="AL2557" s="113"/>
      <c r="AM2557" s="113"/>
      <c r="AQ2557" s="113"/>
      <c r="AS2557" s="113"/>
      <c r="AT2557" s="113"/>
      <c r="AU2557" s="113"/>
      <c r="AV2557" s="113"/>
    </row>
    <row r="2558" spans="4:48">
      <c r="D2558" s="113"/>
      <c r="E2558" s="113"/>
      <c r="F2558" s="113"/>
      <c r="G2558" s="113"/>
      <c r="H2558" s="113"/>
      <c r="I2558" s="113"/>
      <c r="J2558" s="113"/>
      <c r="K2558" s="113"/>
      <c r="L2558" s="113"/>
      <c r="M2558" s="113"/>
      <c r="Q2558" s="113"/>
      <c r="R2558" s="113"/>
      <c r="S2558" s="113"/>
      <c r="T2558" s="113"/>
      <c r="U2558" s="113"/>
      <c r="V2558" s="113"/>
      <c r="W2558" s="113"/>
      <c r="X2558" s="113"/>
      <c r="Y2558" s="113"/>
      <c r="Z2558" s="113"/>
      <c r="AD2558" s="113"/>
      <c r="AE2558" s="113"/>
      <c r="AF2558" s="113"/>
      <c r="AG2558" s="113"/>
      <c r="AH2558" s="113"/>
      <c r="AI2558" s="113"/>
      <c r="AJ2558" s="113"/>
      <c r="AK2558" s="113"/>
      <c r="AL2558" s="113"/>
      <c r="AM2558" s="113"/>
      <c r="AQ2558" s="113"/>
      <c r="AS2558" s="113"/>
      <c r="AT2558" s="113"/>
      <c r="AU2558" s="113"/>
      <c r="AV2558" s="113"/>
    </row>
    <row r="2559" spans="4:48">
      <c r="D2559" s="113"/>
      <c r="E2559" s="113"/>
      <c r="F2559" s="113"/>
      <c r="G2559" s="113"/>
      <c r="H2559" s="113"/>
      <c r="I2559" s="113"/>
      <c r="J2559" s="113"/>
      <c r="K2559" s="113"/>
      <c r="L2559" s="113"/>
      <c r="M2559" s="113"/>
      <c r="Q2559" s="113"/>
      <c r="R2559" s="113"/>
      <c r="S2559" s="113"/>
      <c r="T2559" s="113"/>
      <c r="U2559" s="113"/>
      <c r="V2559" s="113"/>
      <c r="W2559" s="113"/>
      <c r="X2559" s="113"/>
      <c r="Y2559" s="113"/>
      <c r="Z2559" s="113"/>
      <c r="AD2559" s="113"/>
      <c r="AE2559" s="113"/>
      <c r="AF2559" s="113"/>
      <c r="AG2559" s="113"/>
      <c r="AH2559" s="113"/>
      <c r="AI2559" s="113"/>
      <c r="AJ2559" s="113"/>
      <c r="AK2559" s="113"/>
      <c r="AL2559" s="113"/>
      <c r="AM2559" s="113"/>
      <c r="AQ2559" s="113"/>
      <c r="AS2559" s="113"/>
      <c r="AT2559" s="113"/>
      <c r="AU2559" s="113"/>
      <c r="AV2559" s="113"/>
    </row>
    <row r="2560" spans="4:48">
      <c r="D2560" s="113"/>
      <c r="E2560" s="113"/>
      <c r="F2560" s="113"/>
      <c r="G2560" s="113"/>
      <c r="H2560" s="113"/>
      <c r="I2560" s="113"/>
      <c r="J2560" s="113"/>
      <c r="K2560" s="113"/>
      <c r="L2560" s="113"/>
      <c r="M2560" s="113"/>
      <c r="Q2560" s="113"/>
      <c r="R2560" s="113"/>
      <c r="S2560" s="113"/>
      <c r="T2560" s="113"/>
      <c r="U2560" s="113"/>
      <c r="V2560" s="113"/>
      <c r="W2560" s="113"/>
      <c r="X2560" s="113"/>
      <c r="Y2560" s="113"/>
      <c r="Z2560" s="113"/>
      <c r="AD2560" s="113"/>
      <c r="AE2560" s="113"/>
      <c r="AF2560" s="113"/>
      <c r="AG2560" s="113"/>
      <c r="AH2560" s="113"/>
      <c r="AI2560" s="113"/>
      <c r="AJ2560" s="113"/>
      <c r="AK2560" s="113"/>
      <c r="AL2560" s="113"/>
      <c r="AM2560" s="113"/>
      <c r="AQ2560" s="113"/>
      <c r="AS2560" s="113"/>
      <c r="AT2560" s="113"/>
      <c r="AU2560" s="113"/>
      <c r="AV2560" s="113"/>
    </row>
    <row r="2561" spans="4:48">
      <c r="D2561" s="113"/>
      <c r="E2561" s="113"/>
      <c r="F2561" s="113"/>
      <c r="G2561" s="113"/>
      <c r="H2561" s="113"/>
      <c r="I2561" s="113"/>
      <c r="J2561" s="113"/>
      <c r="K2561" s="113"/>
      <c r="L2561" s="113"/>
      <c r="M2561" s="113"/>
      <c r="Q2561" s="113"/>
      <c r="R2561" s="113"/>
      <c r="S2561" s="113"/>
      <c r="T2561" s="113"/>
      <c r="U2561" s="113"/>
      <c r="V2561" s="113"/>
      <c r="W2561" s="113"/>
      <c r="X2561" s="113"/>
      <c r="Y2561" s="113"/>
      <c r="Z2561" s="113"/>
      <c r="AD2561" s="113"/>
      <c r="AE2561" s="113"/>
      <c r="AF2561" s="113"/>
      <c r="AG2561" s="113"/>
      <c r="AH2561" s="113"/>
      <c r="AI2561" s="113"/>
      <c r="AJ2561" s="113"/>
      <c r="AK2561" s="113"/>
      <c r="AL2561" s="113"/>
      <c r="AM2561" s="113"/>
      <c r="AQ2561" s="113"/>
      <c r="AS2561" s="113"/>
      <c r="AT2561" s="113"/>
      <c r="AU2561" s="113"/>
      <c r="AV2561" s="113"/>
    </row>
    <row r="2562" spans="4:48">
      <c r="D2562" s="113"/>
      <c r="E2562" s="113"/>
      <c r="F2562" s="113"/>
      <c r="G2562" s="113"/>
      <c r="H2562" s="113"/>
      <c r="I2562" s="113"/>
      <c r="J2562" s="113"/>
      <c r="K2562" s="113"/>
      <c r="L2562" s="113"/>
      <c r="M2562" s="113"/>
      <c r="Q2562" s="113"/>
      <c r="R2562" s="113"/>
      <c r="S2562" s="113"/>
      <c r="T2562" s="113"/>
      <c r="U2562" s="113"/>
      <c r="V2562" s="113"/>
      <c r="W2562" s="113"/>
      <c r="X2562" s="113"/>
      <c r="Y2562" s="113"/>
      <c r="Z2562" s="113"/>
      <c r="AD2562" s="113"/>
      <c r="AE2562" s="113"/>
      <c r="AF2562" s="113"/>
      <c r="AG2562" s="113"/>
      <c r="AH2562" s="113"/>
      <c r="AI2562" s="113"/>
      <c r="AJ2562" s="113"/>
      <c r="AK2562" s="113"/>
      <c r="AL2562" s="113"/>
      <c r="AM2562" s="113"/>
      <c r="AQ2562" s="113"/>
      <c r="AS2562" s="113"/>
      <c r="AT2562" s="113"/>
      <c r="AU2562" s="113"/>
      <c r="AV2562" s="113"/>
    </row>
    <row r="2563" spans="4:48">
      <c r="D2563" s="113"/>
      <c r="E2563" s="113"/>
      <c r="F2563" s="113"/>
      <c r="G2563" s="113"/>
      <c r="H2563" s="113"/>
      <c r="I2563" s="113"/>
      <c r="J2563" s="113"/>
      <c r="K2563" s="113"/>
      <c r="L2563" s="113"/>
      <c r="M2563" s="113"/>
      <c r="Q2563" s="113"/>
      <c r="R2563" s="113"/>
      <c r="S2563" s="113"/>
      <c r="T2563" s="113"/>
      <c r="U2563" s="113"/>
      <c r="V2563" s="113"/>
      <c r="W2563" s="113"/>
      <c r="X2563" s="113"/>
      <c r="Y2563" s="113"/>
      <c r="Z2563" s="113"/>
      <c r="AD2563" s="113"/>
      <c r="AE2563" s="113"/>
      <c r="AF2563" s="113"/>
      <c r="AG2563" s="113"/>
      <c r="AH2563" s="113"/>
      <c r="AI2563" s="113"/>
      <c r="AJ2563" s="113"/>
      <c r="AK2563" s="113"/>
      <c r="AL2563" s="113"/>
      <c r="AM2563" s="113"/>
      <c r="AQ2563" s="113"/>
      <c r="AS2563" s="113"/>
      <c r="AT2563" s="113"/>
      <c r="AU2563" s="113"/>
      <c r="AV2563" s="113"/>
    </row>
    <row r="2564" spans="4:48">
      <c r="D2564" s="113"/>
      <c r="E2564" s="113"/>
      <c r="F2564" s="113"/>
      <c r="G2564" s="113"/>
      <c r="H2564" s="113"/>
      <c r="I2564" s="113"/>
      <c r="J2564" s="113"/>
      <c r="K2564" s="113"/>
      <c r="L2564" s="113"/>
      <c r="M2564" s="113"/>
      <c r="Q2564" s="113"/>
      <c r="R2564" s="113"/>
      <c r="S2564" s="113"/>
      <c r="T2564" s="113"/>
      <c r="U2564" s="113"/>
      <c r="V2564" s="113"/>
      <c r="W2564" s="113"/>
      <c r="X2564" s="113"/>
      <c r="Y2564" s="113"/>
      <c r="Z2564" s="113"/>
      <c r="AD2564" s="113"/>
      <c r="AE2564" s="113"/>
      <c r="AF2564" s="113"/>
      <c r="AG2564" s="113"/>
      <c r="AH2564" s="113"/>
      <c r="AI2564" s="113"/>
      <c r="AJ2564" s="113"/>
      <c r="AK2564" s="113"/>
      <c r="AL2564" s="113"/>
      <c r="AM2564" s="113"/>
      <c r="AQ2564" s="113"/>
      <c r="AS2564" s="113"/>
      <c r="AT2564" s="113"/>
      <c r="AU2564" s="113"/>
      <c r="AV2564" s="113"/>
    </row>
    <row r="2565" spans="4:48">
      <c r="D2565" s="113"/>
      <c r="E2565" s="113"/>
      <c r="F2565" s="113"/>
      <c r="G2565" s="113"/>
      <c r="H2565" s="113"/>
      <c r="I2565" s="113"/>
      <c r="J2565" s="113"/>
      <c r="K2565" s="113"/>
      <c r="L2565" s="113"/>
      <c r="M2565" s="113"/>
      <c r="Q2565" s="113"/>
      <c r="R2565" s="113"/>
      <c r="S2565" s="113"/>
      <c r="T2565" s="113"/>
      <c r="U2565" s="113"/>
      <c r="V2565" s="113"/>
      <c r="W2565" s="113"/>
      <c r="X2565" s="113"/>
      <c r="Y2565" s="113"/>
      <c r="Z2565" s="113"/>
      <c r="AD2565" s="113"/>
      <c r="AE2565" s="113"/>
      <c r="AF2565" s="113"/>
      <c r="AG2565" s="113"/>
      <c r="AH2565" s="113"/>
      <c r="AI2565" s="113"/>
      <c r="AJ2565" s="113"/>
      <c r="AK2565" s="113"/>
      <c r="AL2565" s="113"/>
      <c r="AM2565" s="113"/>
      <c r="AQ2565" s="113"/>
      <c r="AS2565" s="113"/>
      <c r="AT2565" s="113"/>
      <c r="AU2565" s="113"/>
      <c r="AV2565" s="113"/>
    </row>
    <row r="2566" spans="4:48">
      <c r="D2566" s="113"/>
      <c r="E2566" s="113"/>
      <c r="F2566" s="113"/>
      <c r="G2566" s="113"/>
      <c r="H2566" s="113"/>
      <c r="I2566" s="113"/>
      <c r="J2566" s="113"/>
      <c r="K2566" s="113"/>
      <c r="L2566" s="113"/>
      <c r="M2566" s="113"/>
      <c r="Q2566" s="113"/>
      <c r="R2566" s="113"/>
      <c r="S2566" s="113"/>
      <c r="T2566" s="113"/>
      <c r="U2566" s="113"/>
      <c r="V2566" s="113"/>
      <c r="W2566" s="113"/>
      <c r="X2566" s="113"/>
      <c r="Y2566" s="113"/>
      <c r="Z2566" s="113"/>
      <c r="AD2566" s="113"/>
      <c r="AE2566" s="113"/>
      <c r="AF2566" s="113"/>
      <c r="AG2566" s="113"/>
      <c r="AH2566" s="113"/>
      <c r="AI2566" s="113"/>
      <c r="AJ2566" s="113"/>
      <c r="AK2566" s="113"/>
      <c r="AL2566" s="113"/>
      <c r="AM2566" s="113"/>
      <c r="AQ2566" s="113"/>
      <c r="AS2566" s="113"/>
      <c r="AT2566" s="113"/>
      <c r="AU2566" s="113"/>
      <c r="AV2566" s="113"/>
    </row>
    <row r="2567" spans="4:48">
      <c r="D2567" s="113"/>
      <c r="E2567" s="113"/>
      <c r="F2567" s="113"/>
      <c r="G2567" s="113"/>
      <c r="H2567" s="113"/>
      <c r="I2567" s="113"/>
      <c r="J2567" s="113"/>
      <c r="K2567" s="113"/>
      <c r="L2567" s="113"/>
      <c r="M2567" s="113"/>
      <c r="Q2567" s="113"/>
      <c r="R2567" s="113"/>
      <c r="S2567" s="113"/>
      <c r="T2567" s="113"/>
      <c r="U2567" s="113"/>
      <c r="V2567" s="113"/>
      <c r="W2567" s="113"/>
      <c r="X2567" s="113"/>
      <c r="Y2567" s="113"/>
      <c r="Z2567" s="113"/>
      <c r="AD2567" s="113"/>
      <c r="AE2567" s="113"/>
      <c r="AF2567" s="113"/>
      <c r="AG2567" s="113"/>
      <c r="AH2567" s="113"/>
      <c r="AI2567" s="113"/>
      <c r="AJ2567" s="113"/>
      <c r="AK2567" s="113"/>
      <c r="AL2567" s="113"/>
      <c r="AM2567" s="113"/>
      <c r="AQ2567" s="113"/>
      <c r="AS2567" s="113"/>
      <c r="AT2567" s="113"/>
      <c r="AU2567" s="113"/>
      <c r="AV2567" s="113"/>
    </row>
    <row r="2568" spans="4:48">
      <c r="D2568" s="113"/>
      <c r="E2568" s="113"/>
      <c r="F2568" s="113"/>
      <c r="G2568" s="113"/>
      <c r="H2568" s="113"/>
      <c r="I2568" s="113"/>
      <c r="J2568" s="113"/>
      <c r="K2568" s="113"/>
      <c r="L2568" s="113"/>
      <c r="M2568" s="113"/>
      <c r="Q2568" s="113"/>
      <c r="R2568" s="113"/>
      <c r="S2568" s="113"/>
      <c r="T2568" s="113"/>
      <c r="U2568" s="113"/>
      <c r="V2568" s="113"/>
      <c r="W2568" s="113"/>
      <c r="X2568" s="113"/>
      <c r="Y2568" s="113"/>
      <c r="Z2568" s="113"/>
      <c r="AD2568" s="113"/>
      <c r="AE2568" s="113"/>
      <c r="AF2568" s="113"/>
      <c r="AG2568" s="113"/>
      <c r="AH2568" s="113"/>
      <c r="AI2568" s="113"/>
      <c r="AJ2568" s="113"/>
      <c r="AK2568" s="113"/>
      <c r="AL2568" s="113"/>
      <c r="AM2568" s="113"/>
      <c r="AQ2568" s="113"/>
      <c r="AS2568" s="113"/>
      <c r="AT2568" s="113"/>
      <c r="AU2568" s="113"/>
      <c r="AV2568" s="113"/>
    </row>
    <row r="2569" spans="4:48">
      <c r="D2569" s="113"/>
      <c r="E2569" s="113"/>
      <c r="F2569" s="113"/>
      <c r="G2569" s="113"/>
      <c r="H2569" s="113"/>
      <c r="I2569" s="113"/>
      <c r="J2569" s="113"/>
      <c r="K2569" s="113"/>
      <c r="L2569" s="113"/>
      <c r="M2569" s="113"/>
      <c r="Q2569" s="113"/>
      <c r="R2569" s="113"/>
      <c r="S2569" s="113"/>
      <c r="T2569" s="113"/>
      <c r="U2569" s="113"/>
      <c r="V2569" s="113"/>
      <c r="W2569" s="113"/>
      <c r="X2569" s="113"/>
      <c r="Y2569" s="113"/>
      <c r="Z2569" s="113"/>
      <c r="AD2569" s="113"/>
      <c r="AE2569" s="113"/>
      <c r="AF2569" s="113"/>
      <c r="AG2569" s="113"/>
      <c r="AH2569" s="113"/>
      <c r="AI2569" s="113"/>
      <c r="AJ2569" s="113"/>
      <c r="AK2569" s="113"/>
      <c r="AL2569" s="113"/>
      <c r="AM2569" s="113"/>
      <c r="AQ2569" s="113"/>
      <c r="AS2569" s="113"/>
      <c r="AT2569" s="113"/>
      <c r="AU2569" s="113"/>
      <c r="AV2569" s="113"/>
    </row>
    <row r="2570" spans="4:48">
      <c r="D2570" s="113"/>
      <c r="E2570" s="113"/>
      <c r="F2570" s="113"/>
      <c r="G2570" s="113"/>
      <c r="H2570" s="113"/>
      <c r="I2570" s="113"/>
      <c r="J2570" s="113"/>
      <c r="K2570" s="113"/>
      <c r="L2570" s="113"/>
      <c r="M2570" s="113"/>
      <c r="Q2570" s="113"/>
      <c r="R2570" s="113"/>
      <c r="S2570" s="113"/>
      <c r="T2570" s="113"/>
      <c r="U2570" s="113"/>
      <c r="V2570" s="113"/>
      <c r="W2570" s="113"/>
      <c r="X2570" s="113"/>
      <c r="Y2570" s="113"/>
      <c r="Z2570" s="113"/>
      <c r="AD2570" s="113"/>
      <c r="AE2570" s="113"/>
      <c r="AF2570" s="113"/>
      <c r="AG2570" s="113"/>
      <c r="AH2570" s="113"/>
      <c r="AI2570" s="113"/>
      <c r="AJ2570" s="113"/>
      <c r="AK2570" s="113"/>
      <c r="AL2570" s="113"/>
      <c r="AM2570" s="113"/>
      <c r="AQ2570" s="113"/>
      <c r="AS2570" s="113"/>
      <c r="AT2570" s="113"/>
      <c r="AU2570" s="113"/>
      <c r="AV2570" s="113"/>
    </row>
    <row r="2571" spans="4:48">
      <c r="D2571" s="113"/>
      <c r="E2571" s="113"/>
      <c r="F2571" s="113"/>
      <c r="G2571" s="113"/>
      <c r="H2571" s="113"/>
      <c r="I2571" s="113"/>
      <c r="J2571" s="113"/>
      <c r="K2571" s="113"/>
      <c r="L2571" s="113"/>
      <c r="M2571" s="113"/>
      <c r="Q2571" s="113"/>
      <c r="R2571" s="113"/>
      <c r="S2571" s="113"/>
      <c r="T2571" s="113"/>
      <c r="U2571" s="113"/>
      <c r="V2571" s="113"/>
      <c r="W2571" s="113"/>
      <c r="X2571" s="113"/>
      <c r="Y2571" s="113"/>
      <c r="Z2571" s="113"/>
      <c r="AD2571" s="113"/>
      <c r="AE2571" s="113"/>
      <c r="AF2571" s="113"/>
      <c r="AG2571" s="113"/>
      <c r="AH2571" s="113"/>
      <c r="AI2571" s="113"/>
      <c r="AJ2571" s="113"/>
      <c r="AK2571" s="113"/>
      <c r="AL2571" s="113"/>
      <c r="AM2571" s="113"/>
      <c r="AQ2571" s="113"/>
      <c r="AS2571" s="113"/>
      <c r="AT2571" s="113"/>
      <c r="AU2571" s="113"/>
      <c r="AV2571" s="113"/>
    </row>
    <row r="2572" spans="4:48">
      <c r="D2572" s="113"/>
      <c r="E2572" s="113"/>
      <c r="F2572" s="113"/>
      <c r="G2572" s="113"/>
      <c r="H2572" s="113"/>
      <c r="I2572" s="113"/>
      <c r="J2572" s="113"/>
      <c r="K2572" s="113"/>
      <c r="L2572" s="113"/>
      <c r="M2572" s="113"/>
      <c r="Q2572" s="113"/>
      <c r="R2572" s="113"/>
      <c r="S2572" s="113"/>
      <c r="T2572" s="113"/>
      <c r="U2572" s="113"/>
      <c r="V2572" s="113"/>
      <c r="W2572" s="113"/>
      <c r="X2572" s="113"/>
      <c r="Y2572" s="113"/>
      <c r="Z2572" s="113"/>
      <c r="AD2572" s="113"/>
      <c r="AE2572" s="113"/>
      <c r="AF2572" s="113"/>
      <c r="AG2572" s="113"/>
      <c r="AH2572" s="113"/>
      <c r="AI2572" s="113"/>
      <c r="AJ2572" s="113"/>
      <c r="AK2572" s="113"/>
      <c r="AL2572" s="113"/>
      <c r="AM2572" s="113"/>
      <c r="AQ2572" s="113"/>
      <c r="AS2572" s="113"/>
      <c r="AT2572" s="113"/>
      <c r="AU2572" s="113"/>
      <c r="AV2572" s="113"/>
    </row>
    <row r="2573" spans="4:48">
      <c r="D2573" s="113"/>
      <c r="E2573" s="113"/>
      <c r="F2573" s="113"/>
      <c r="G2573" s="113"/>
      <c r="H2573" s="113"/>
      <c r="I2573" s="113"/>
      <c r="J2573" s="113"/>
      <c r="K2573" s="113"/>
      <c r="L2573" s="113"/>
      <c r="M2573" s="113"/>
      <c r="Q2573" s="113"/>
      <c r="R2573" s="113"/>
      <c r="S2573" s="113"/>
      <c r="T2573" s="113"/>
      <c r="U2573" s="113"/>
      <c r="V2573" s="113"/>
      <c r="W2573" s="113"/>
      <c r="X2573" s="113"/>
      <c r="Y2573" s="113"/>
      <c r="Z2573" s="113"/>
      <c r="AD2573" s="113"/>
      <c r="AE2573" s="113"/>
      <c r="AF2573" s="113"/>
      <c r="AG2573" s="113"/>
      <c r="AH2573" s="113"/>
      <c r="AI2573" s="113"/>
      <c r="AJ2573" s="113"/>
      <c r="AK2573" s="113"/>
      <c r="AL2573" s="113"/>
      <c r="AM2573" s="113"/>
      <c r="AQ2573" s="113"/>
      <c r="AS2573" s="113"/>
      <c r="AT2573" s="113"/>
      <c r="AU2573" s="113"/>
      <c r="AV2573" s="113"/>
    </row>
    <row r="2574" spans="4:48">
      <c r="D2574" s="113"/>
      <c r="E2574" s="113"/>
      <c r="F2574" s="113"/>
      <c r="G2574" s="113"/>
      <c r="H2574" s="113"/>
      <c r="I2574" s="113"/>
      <c r="J2574" s="113"/>
      <c r="K2574" s="113"/>
      <c r="L2574" s="113"/>
      <c r="M2574" s="113"/>
      <c r="Q2574" s="113"/>
      <c r="R2574" s="113"/>
      <c r="S2574" s="113"/>
      <c r="T2574" s="113"/>
      <c r="U2574" s="113"/>
      <c r="V2574" s="113"/>
      <c r="W2574" s="113"/>
      <c r="X2574" s="113"/>
      <c r="Y2574" s="113"/>
      <c r="Z2574" s="113"/>
      <c r="AD2574" s="113"/>
      <c r="AE2574" s="113"/>
      <c r="AF2574" s="113"/>
      <c r="AG2574" s="113"/>
      <c r="AH2574" s="113"/>
      <c r="AI2574" s="113"/>
      <c r="AJ2574" s="113"/>
      <c r="AK2574" s="113"/>
      <c r="AL2574" s="113"/>
      <c r="AM2574" s="113"/>
      <c r="AQ2574" s="113"/>
      <c r="AS2574" s="113"/>
      <c r="AT2574" s="113"/>
      <c r="AU2574" s="113"/>
      <c r="AV2574" s="113"/>
    </row>
    <row r="2575" spans="4:48">
      <c r="D2575" s="113"/>
      <c r="E2575" s="113"/>
      <c r="F2575" s="113"/>
      <c r="G2575" s="113"/>
      <c r="H2575" s="113"/>
      <c r="I2575" s="113"/>
      <c r="J2575" s="113"/>
      <c r="K2575" s="113"/>
      <c r="L2575" s="113"/>
      <c r="M2575" s="113"/>
      <c r="Q2575" s="113"/>
      <c r="R2575" s="113"/>
      <c r="S2575" s="113"/>
      <c r="T2575" s="113"/>
      <c r="U2575" s="113"/>
      <c r="V2575" s="113"/>
      <c r="W2575" s="113"/>
      <c r="X2575" s="113"/>
      <c r="Y2575" s="113"/>
      <c r="Z2575" s="113"/>
      <c r="AD2575" s="113"/>
      <c r="AE2575" s="113"/>
      <c r="AF2575" s="113"/>
      <c r="AG2575" s="113"/>
      <c r="AH2575" s="113"/>
      <c r="AI2575" s="113"/>
      <c r="AJ2575" s="113"/>
      <c r="AK2575" s="113"/>
      <c r="AL2575" s="113"/>
      <c r="AM2575" s="113"/>
      <c r="AQ2575" s="113"/>
      <c r="AS2575" s="113"/>
      <c r="AT2575" s="113"/>
      <c r="AU2575" s="113"/>
      <c r="AV2575" s="113"/>
    </row>
    <row r="2576" spans="4:48">
      <c r="D2576" s="113"/>
      <c r="E2576" s="113"/>
      <c r="F2576" s="113"/>
      <c r="G2576" s="113"/>
      <c r="H2576" s="113"/>
      <c r="I2576" s="113"/>
      <c r="J2576" s="113"/>
      <c r="K2576" s="113"/>
      <c r="L2576" s="113"/>
      <c r="M2576" s="113"/>
      <c r="Q2576" s="113"/>
      <c r="R2576" s="113"/>
      <c r="S2576" s="113"/>
      <c r="T2576" s="113"/>
      <c r="U2576" s="113"/>
      <c r="V2576" s="113"/>
      <c r="W2576" s="113"/>
      <c r="X2576" s="113"/>
      <c r="Y2576" s="113"/>
      <c r="Z2576" s="113"/>
      <c r="AD2576" s="113"/>
      <c r="AE2576" s="113"/>
      <c r="AF2576" s="113"/>
      <c r="AG2576" s="113"/>
      <c r="AH2576" s="113"/>
      <c r="AI2576" s="113"/>
      <c r="AJ2576" s="113"/>
      <c r="AK2576" s="113"/>
      <c r="AL2576" s="113"/>
      <c r="AM2576" s="113"/>
      <c r="AQ2576" s="113"/>
      <c r="AS2576" s="113"/>
      <c r="AT2576" s="113"/>
      <c r="AU2576" s="113"/>
      <c r="AV2576" s="113"/>
    </row>
    <row r="2577" spans="4:48">
      <c r="D2577" s="113"/>
      <c r="E2577" s="113"/>
      <c r="F2577" s="113"/>
      <c r="G2577" s="113"/>
      <c r="H2577" s="113"/>
      <c r="I2577" s="113"/>
      <c r="J2577" s="113"/>
      <c r="K2577" s="113"/>
      <c r="L2577" s="113"/>
      <c r="M2577" s="113"/>
      <c r="Q2577" s="113"/>
      <c r="R2577" s="113"/>
      <c r="S2577" s="113"/>
      <c r="T2577" s="113"/>
      <c r="U2577" s="113"/>
      <c r="V2577" s="113"/>
      <c r="W2577" s="113"/>
      <c r="X2577" s="113"/>
      <c r="Y2577" s="113"/>
      <c r="Z2577" s="113"/>
      <c r="AD2577" s="113"/>
      <c r="AE2577" s="113"/>
      <c r="AF2577" s="113"/>
      <c r="AG2577" s="113"/>
      <c r="AH2577" s="113"/>
      <c r="AI2577" s="113"/>
      <c r="AJ2577" s="113"/>
      <c r="AK2577" s="113"/>
      <c r="AL2577" s="113"/>
      <c r="AM2577" s="113"/>
      <c r="AQ2577" s="113"/>
      <c r="AS2577" s="113"/>
      <c r="AT2577" s="113"/>
      <c r="AU2577" s="113"/>
      <c r="AV2577" s="113"/>
    </row>
    <row r="2578" spans="4:48">
      <c r="D2578" s="113"/>
      <c r="E2578" s="113"/>
      <c r="F2578" s="113"/>
      <c r="G2578" s="113"/>
      <c r="H2578" s="113"/>
      <c r="I2578" s="113"/>
      <c r="J2578" s="113"/>
      <c r="K2578" s="113"/>
      <c r="L2578" s="113"/>
      <c r="M2578" s="113"/>
      <c r="Q2578" s="113"/>
      <c r="R2578" s="113"/>
      <c r="S2578" s="113"/>
      <c r="T2578" s="113"/>
      <c r="U2578" s="113"/>
      <c r="V2578" s="113"/>
      <c r="W2578" s="113"/>
      <c r="X2578" s="113"/>
      <c r="Y2578" s="113"/>
      <c r="Z2578" s="113"/>
      <c r="AD2578" s="113"/>
      <c r="AE2578" s="113"/>
      <c r="AF2578" s="113"/>
      <c r="AG2578" s="113"/>
      <c r="AH2578" s="113"/>
      <c r="AI2578" s="113"/>
      <c r="AJ2578" s="113"/>
      <c r="AK2578" s="113"/>
      <c r="AL2578" s="113"/>
      <c r="AM2578" s="113"/>
      <c r="AQ2578" s="113"/>
      <c r="AS2578" s="113"/>
      <c r="AT2578" s="113"/>
      <c r="AU2578" s="113"/>
      <c r="AV2578" s="113"/>
    </row>
    <row r="2579" spans="4:48">
      <c r="D2579" s="113"/>
      <c r="E2579" s="113"/>
      <c r="F2579" s="113"/>
      <c r="G2579" s="113"/>
      <c r="H2579" s="113"/>
      <c r="I2579" s="113"/>
      <c r="J2579" s="113"/>
      <c r="K2579" s="113"/>
      <c r="L2579" s="113"/>
      <c r="M2579" s="113"/>
      <c r="Q2579" s="113"/>
      <c r="R2579" s="113"/>
      <c r="S2579" s="113"/>
      <c r="T2579" s="113"/>
      <c r="U2579" s="113"/>
      <c r="V2579" s="113"/>
      <c r="W2579" s="113"/>
      <c r="X2579" s="113"/>
      <c r="Y2579" s="113"/>
      <c r="Z2579" s="113"/>
      <c r="AD2579" s="113"/>
      <c r="AE2579" s="113"/>
      <c r="AF2579" s="113"/>
      <c r="AG2579" s="113"/>
      <c r="AH2579" s="113"/>
      <c r="AI2579" s="113"/>
      <c r="AJ2579" s="113"/>
      <c r="AK2579" s="113"/>
      <c r="AL2579" s="113"/>
      <c r="AM2579" s="113"/>
      <c r="AQ2579" s="113"/>
      <c r="AS2579" s="113"/>
      <c r="AT2579" s="113"/>
      <c r="AU2579" s="113"/>
      <c r="AV2579" s="113"/>
    </row>
    <row r="2580" spans="4:48">
      <c r="D2580" s="113"/>
      <c r="E2580" s="113"/>
      <c r="F2580" s="113"/>
      <c r="G2580" s="113"/>
      <c r="H2580" s="113"/>
      <c r="I2580" s="113"/>
      <c r="J2580" s="113"/>
      <c r="K2580" s="113"/>
      <c r="L2580" s="113"/>
      <c r="M2580" s="113"/>
      <c r="Q2580" s="113"/>
      <c r="R2580" s="113"/>
      <c r="S2580" s="113"/>
      <c r="T2580" s="113"/>
      <c r="U2580" s="113"/>
      <c r="V2580" s="113"/>
      <c r="W2580" s="113"/>
      <c r="X2580" s="113"/>
      <c r="Y2580" s="113"/>
      <c r="Z2580" s="113"/>
      <c r="AD2580" s="113"/>
      <c r="AE2580" s="113"/>
      <c r="AF2580" s="113"/>
      <c r="AG2580" s="113"/>
      <c r="AH2580" s="113"/>
      <c r="AI2580" s="113"/>
      <c r="AJ2580" s="113"/>
      <c r="AK2580" s="113"/>
      <c r="AL2580" s="113"/>
      <c r="AM2580" s="113"/>
      <c r="AQ2580" s="113"/>
      <c r="AS2580" s="113"/>
      <c r="AT2580" s="113"/>
      <c r="AU2580" s="113"/>
      <c r="AV2580" s="113"/>
    </row>
    <row r="2581" spans="4:48">
      <c r="D2581" s="113"/>
      <c r="E2581" s="113"/>
      <c r="F2581" s="113"/>
      <c r="G2581" s="113"/>
      <c r="H2581" s="113"/>
      <c r="I2581" s="113"/>
      <c r="J2581" s="113"/>
      <c r="K2581" s="113"/>
      <c r="L2581" s="113"/>
      <c r="M2581" s="113"/>
      <c r="Q2581" s="113"/>
      <c r="R2581" s="113"/>
      <c r="S2581" s="113"/>
      <c r="T2581" s="113"/>
      <c r="U2581" s="113"/>
      <c r="V2581" s="113"/>
      <c r="W2581" s="113"/>
      <c r="X2581" s="113"/>
      <c r="Y2581" s="113"/>
      <c r="Z2581" s="113"/>
      <c r="AD2581" s="113"/>
      <c r="AE2581" s="113"/>
      <c r="AF2581" s="113"/>
      <c r="AG2581" s="113"/>
      <c r="AH2581" s="113"/>
      <c r="AI2581" s="113"/>
      <c r="AJ2581" s="113"/>
      <c r="AK2581" s="113"/>
      <c r="AL2581" s="113"/>
      <c r="AM2581" s="113"/>
      <c r="AQ2581" s="113"/>
      <c r="AS2581" s="113"/>
      <c r="AT2581" s="113"/>
      <c r="AU2581" s="113"/>
      <c r="AV2581" s="113"/>
    </row>
    <row r="2582" spans="4:48">
      <c r="D2582" s="113"/>
      <c r="E2582" s="113"/>
      <c r="F2582" s="113"/>
      <c r="G2582" s="113"/>
      <c r="H2582" s="113"/>
      <c r="I2582" s="113"/>
      <c r="J2582" s="113"/>
      <c r="K2582" s="113"/>
      <c r="L2582" s="113"/>
      <c r="M2582" s="113"/>
      <c r="Q2582" s="113"/>
      <c r="R2582" s="113"/>
      <c r="S2582" s="113"/>
      <c r="T2582" s="113"/>
      <c r="U2582" s="113"/>
      <c r="V2582" s="113"/>
      <c r="W2582" s="113"/>
      <c r="X2582" s="113"/>
      <c r="Y2582" s="113"/>
      <c r="Z2582" s="113"/>
      <c r="AD2582" s="113"/>
      <c r="AE2582" s="113"/>
      <c r="AF2582" s="113"/>
      <c r="AG2582" s="113"/>
      <c r="AH2582" s="113"/>
      <c r="AI2582" s="113"/>
      <c r="AJ2582" s="113"/>
      <c r="AK2582" s="113"/>
      <c r="AL2582" s="113"/>
      <c r="AM2582" s="113"/>
      <c r="AQ2582" s="113"/>
      <c r="AS2582" s="113"/>
      <c r="AT2582" s="113"/>
      <c r="AU2582" s="113"/>
      <c r="AV2582" s="113"/>
    </row>
    <row r="2583" spans="4:48">
      <c r="D2583" s="113"/>
      <c r="E2583" s="113"/>
      <c r="F2583" s="113"/>
      <c r="G2583" s="113"/>
      <c r="H2583" s="113"/>
      <c r="I2583" s="113"/>
      <c r="J2583" s="113"/>
      <c r="K2583" s="113"/>
      <c r="L2583" s="113"/>
      <c r="M2583" s="113"/>
      <c r="Q2583" s="113"/>
      <c r="R2583" s="113"/>
      <c r="S2583" s="113"/>
      <c r="T2583" s="113"/>
      <c r="U2583" s="113"/>
      <c r="V2583" s="113"/>
      <c r="W2583" s="113"/>
      <c r="X2583" s="113"/>
      <c r="Y2583" s="113"/>
      <c r="Z2583" s="113"/>
      <c r="AD2583" s="113"/>
      <c r="AE2583" s="113"/>
      <c r="AF2583" s="113"/>
      <c r="AG2583" s="113"/>
      <c r="AH2583" s="113"/>
      <c r="AI2583" s="113"/>
      <c r="AJ2583" s="113"/>
      <c r="AK2583" s="113"/>
      <c r="AL2583" s="113"/>
      <c r="AM2583" s="113"/>
      <c r="AQ2583" s="113"/>
      <c r="AS2583" s="113"/>
      <c r="AT2583" s="113"/>
      <c r="AU2583" s="113"/>
      <c r="AV2583" s="113"/>
    </row>
    <row r="2584" spans="4:48">
      <c r="D2584" s="113"/>
      <c r="E2584" s="113"/>
      <c r="F2584" s="113"/>
      <c r="G2584" s="113"/>
      <c r="H2584" s="113"/>
      <c r="I2584" s="113"/>
      <c r="J2584" s="113"/>
      <c r="K2584" s="113"/>
      <c r="L2584" s="113"/>
      <c r="M2584" s="113"/>
      <c r="Q2584" s="113"/>
      <c r="R2584" s="113"/>
      <c r="S2584" s="113"/>
      <c r="T2584" s="113"/>
      <c r="U2584" s="113"/>
      <c r="V2584" s="113"/>
      <c r="W2584" s="113"/>
      <c r="X2584" s="113"/>
      <c r="Y2584" s="113"/>
      <c r="Z2584" s="113"/>
      <c r="AD2584" s="113"/>
      <c r="AE2584" s="113"/>
      <c r="AF2584" s="113"/>
      <c r="AG2584" s="113"/>
      <c r="AH2584" s="113"/>
      <c r="AI2584" s="113"/>
      <c r="AJ2584" s="113"/>
      <c r="AK2584" s="113"/>
      <c r="AL2584" s="113"/>
      <c r="AM2584" s="113"/>
      <c r="AQ2584" s="113"/>
      <c r="AS2584" s="113"/>
      <c r="AT2584" s="113"/>
      <c r="AU2584" s="113"/>
      <c r="AV2584" s="113"/>
    </row>
    <row r="2585" spans="4:48">
      <c r="D2585" s="113"/>
      <c r="E2585" s="113"/>
      <c r="F2585" s="113"/>
      <c r="G2585" s="113"/>
      <c r="H2585" s="113"/>
      <c r="I2585" s="113"/>
      <c r="J2585" s="113"/>
      <c r="K2585" s="113"/>
      <c r="L2585" s="113"/>
      <c r="M2585" s="113"/>
      <c r="Q2585" s="113"/>
      <c r="R2585" s="113"/>
      <c r="S2585" s="113"/>
      <c r="T2585" s="113"/>
      <c r="U2585" s="113"/>
      <c r="V2585" s="113"/>
      <c r="W2585" s="113"/>
      <c r="X2585" s="113"/>
      <c r="Y2585" s="113"/>
      <c r="Z2585" s="113"/>
      <c r="AD2585" s="113"/>
      <c r="AE2585" s="113"/>
      <c r="AF2585" s="113"/>
      <c r="AG2585" s="113"/>
      <c r="AH2585" s="113"/>
      <c r="AI2585" s="113"/>
      <c r="AJ2585" s="113"/>
      <c r="AK2585" s="113"/>
      <c r="AL2585" s="113"/>
      <c r="AM2585" s="113"/>
      <c r="AQ2585" s="113"/>
      <c r="AS2585" s="113"/>
      <c r="AT2585" s="113"/>
      <c r="AU2585" s="113"/>
      <c r="AV2585" s="113"/>
    </row>
    <row r="2586" spans="4:48">
      <c r="D2586" s="113"/>
      <c r="E2586" s="113"/>
      <c r="F2586" s="113"/>
      <c r="G2586" s="113"/>
      <c r="H2586" s="113"/>
      <c r="I2586" s="113"/>
      <c r="J2586" s="113"/>
      <c r="K2586" s="113"/>
      <c r="L2586" s="113"/>
      <c r="M2586" s="113"/>
      <c r="Q2586" s="113"/>
      <c r="R2586" s="113"/>
      <c r="S2586" s="113"/>
      <c r="T2586" s="113"/>
      <c r="U2586" s="113"/>
      <c r="V2586" s="113"/>
      <c r="W2586" s="113"/>
      <c r="X2586" s="113"/>
      <c r="Y2586" s="113"/>
      <c r="Z2586" s="113"/>
      <c r="AD2586" s="113"/>
      <c r="AE2586" s="113"/>
      <c r="AF2586" s="113"/>
      <c r="AG2586" s="113"/>
      <c r="AH2586" s="113"/>
      <c r="AI2586" s="113"/>
      <c r="AJ2586" s="113"/>
      <c r="AK2586" s="113"/>
      <c r="AL2586" s="113"/>
      <c r="AM2586" s="113"/>
      <c r="AQ2586" s="113"/>
      <c r="AS2586" s="113"/>
      <c r="AT2586" s="113"/>
      <c r="AU2586" s="113"/>
      <c r="AV2586" s="113"/>
    </row>
    <row r="2587" spans="4:48">
      <c r="D2587" s="113"/>
      <c r="E2587" s="113"/>
      <c r="F2587" s="113"/>
      <c r="G2587" s="113"/>
      <c r="H2587" s="113"/>
      <c r="I2587" s="113"/>
      <c r="J2587" s="113"/>
      <c r="K2587" s="113"/>
      <c r="L2587" s="113"/>
      <c r="M2587" s="113"/>
      <c r="Q2587" s="113"/>
      <c r="R2587" s="113"/>
      <c r="S2587" s="113"/>
      <c r="T2587" s="113"/>
      <c r="U2587" s="113"/>
      <c r="V2587" s="113"/>
      <c r="W2587" s="113"/>
      <c r="X2587" s="113"/>
      <c r="Y2587" s="113"/>
      <c r="Z2587" s="113"/>
      <c r="AD2587" s="113"/>
      <c r="AE2587" s="113"/>
      <c r="AF2587" s="113"/>
      <c r="AG2587" s="113"/>
      <c r="AH2587" s="113"/>
      <c r="AI2587" s="113"/>
      <c r="AJ2587" s="113"/>
      <c r="AK2587" s="113"/>
      <c r="AL2587" s="113"/>
      <c r="AM2587" s="113"/>
      <c r="AQ2587" s="113"/>
      <c r="AS2587" s="113"/>
      <c r="AT2587" s="113"/>
      <c r="AU2587" s="113"/>
      <c r="AV2587" s="113"/>
    </row>
    <row r="2588" spans="4:48">
      <c r="D2588" s="113"/>
      <c r="E2588" s="113"/>
      <c r="F2588" s="113"/>
      <c r="G2588" s="113"/>
      <c r="H2588" s="113"/>
      <c r="I2588" s="113"/>
      <c r="J2588" s="113"/>
      <c r="K2588" s="113"/>
      <c r="L2588" s="113"/>
      <c r="M2588" s="113"/>
      <c r="Q2588" s="113"/>
      <c r="R2588" s="113"/>
      <c r="S2588" s="113"/>
      <c r="T2588" s="113"/>
      <c r="U2588" s="113"/>
      <c r="V2588" s="113"/>
      <c r="W2588" s="113"/>
      <c r="X2588" s="113"/>
      <c r="Y2588" s="113"/>
      <c r="Z2588" s="113"/>
      <c r="AD2588" s="113"/>
      <c r="AE2588" s="113"/>
      <c r="AF2588" s="113"/>
      <c r="AG2588" s="113"/>
      <c r="AH2588" s="113"/>
      <c r="AI2588" s="113"/>
      <c r="AJ2588" s="113"/>
      <c r="AK2588" s="113"/>
      <c r="AL2588" s="113"/>
      <c r="AM2588" s="113"/>
      <c r="AQ2588" s="113"/>
      <c r="AS2588" s="113"/>
      <c r="AT2588" s="113"/>
      <c r="AU2588" s="113"/>
      <c r="AV2588" s="113"/>
    </row>
    <row r="2589" spans="4:48">
      <c r="D2589" s="113"/>
      <c r="E2589" s="113"/>
      <c r="F2589" s="113"/>
      <c r="G2589" s="113"/>
      <c r="H2589" s="113"/>
      <c r="I2589" s="113"/>
      <c r="J2589" s="113"/>
      <c r="K2589" s="113"/>
      <c r="L2589" s="113"/>
      <c r="M2589" s="113"/>
      <c r="Q2589" s="113"/>
      <c r="R2589" s="113"/>
      <c r="S2589" s="113"/>
      <c r="T2589" s="113"/>
      <c r="U2589" s="113"/>
      <c r="V2589" s="113"/>
      <c r="W2589" s="113"/>
      <c r="X2589" s="113"/>
      <c r="Y2589" s="113"/>
      <c r="Z2589" s="113"/>
      <c r="AD2589" s="113"/>
      <c r="AE2589" s="113"/>
      <c r="AF2589" s="113"/>
      <c r="AG2589" s="113"/>
      <c r="AH2589" s="113"/>
      <c r="AI2589" s="113"/>
      <c r="AJ2589" s="113"/>
      <c r="AK2589" s="113"/>
      <c r="AL2589" s="113"/>
      <c r="AM2589" s="113"/>
      <c r="AQ2589" s="113"/>
      <c r="AS2589" s="113"/>
      <c r="AT2589" s="113"/>
      <c r="AU2589" s="113"/>
      <c r="AV2589" s="113"/>
    </row>
    <row r="2590" spans="4:48">
      <c r="D2590" s="113"/>
      <c r="E2590" s="113"/>
      <c r="F2590" s="113"/>
      <c r="G2590" s="113"/>
      <c r="H2590" s="113"/>
      <c r="I2590" s="113"/>
      <c r="J2590" s="113"/>
      <c r="K2590" s="113"/>
      <c r="L2590" s="113"/>
      <c r="M2590" s="113"/>
      <c r="Q2590" s="113"/>
      <c r="R2590" s="113"/>
      <c r="S2590" s="113"/>
      <c r="T2590" s="113"/>
      <c r="U2590" s="113"/>
      <c r="V2590" s="113"/>
      <c r="W2590" s="113"/>
      <c r="X2590" s="113"/>
      <c r="Y2590" s="113"/>
      <c r="Z2590" s="113"/>
      <c r="AD2590" s="113"/>
      <c r="AE2590" s="113"/>
      <c r="AF2590" s="113"/>
      <c r="AG2590" s="113"/>
      <c r="AH2590" s="113"/>
      <c r="AI2590" s="113"/>
      <c r="AJ2590" s="113"/>
      <c r="AK2590" s="113"/>
      <c r="AL2590" s="113"/>
      <c r="AM2590" s="113"/>
      <c r="AQ2590" s="113"/>
      <c r="AS2590" s="113"/>
      <c r="AT2590" s="113"/>
      <c r="AU2590" s="113"/>
      <c r="AV2590" s="113"/>
    </row>
    <row r="2591" spans="4:48">
      <c r="D2591" s="113"/>
      <c r="E2591" s="113"/>
      <c r="F2591" s="113"/>
      <c r="G2591" s="113"/>
      <c r="H2591" s="113"/>
      <c r="I2591" s="113"/>
      <c r="J2591" s="113"/>
      <c r="K2591" s="113"/>
      <c r="L2591" s="113"/>
      <c r="M2591" s="113"/>
      <c r="Q2591" s="113"/>
      <c r="R2591" s="113"/>
      <c r="S2591" s="113"/>
      <c r="T2591" s="113"/>
      <c r="U2591" s="113"/>
      <c r="V2591" s="113"/>
      <c r="W2591" s="113"/>
      <c r="X2591" s="113"/>
      <c r="Y2591" s="113"/>
      <c r="Z2591" s="113"/>
      <c r="AD2591" s="113"/>
      <c r="AE2591" s="113"/>
      <c r="AF2591" s="113"/>
      <c r="AG2591" s="113"/>
      <c r="AH2591" s="113"/>
      <c r="AI2591" s="113"/>
      <c r="AJ2591" s="113"/>
      <c r="AK2591" s="113"/>
      <c r="AL2591" s="113"/>
      <c r="AM2591" s="113"/>
      <c r="AQ2591" s="113"/>
      <c r="AS2591" s="113"/>
      <c r="AT2591" s="113"/>
      <c r="AU2591" s="113"/>
      <c r="AV2591" s="113"/>
    </row>
    <row r="2592" spans="4:48">
      <c r="D2592" s="113"/>
      <c r="E2592" s="113"/>
      <c r="F2592" s="113"/>
      <c r="G2592" s="113"/>
      <c r="H2592" s="113"/>
      <c r="I2592" s="113"/>
      <c r="J2592" s="113"/>
      <c r="K2592" s="113"/>
      <c r="L2592" s="113"/>
      <c r="M2592" s="113"/>
      <c r="Q2592" s="113"/>
      <c r="R2592" s="113"/>
      <c r="S2592" s="113"/>
      <c r="T2592" s="113"/>
      <c r="U2592" s="113"/>
      <c r="V2592" s="113"/>
      <c r="W2592" s="113"/>
      <c r="X2592" s="113"/>
      <c r="Y2592" s="113"/>
      <c r="Z2592" s="113"/>
      <c r="AD2592" s="113"/>
      <c r="AE2592" s="113"/>
      <c r="AF2592" s="113"/>
      <c r="AG2592" s="113"/>
      <c r="AH2592" s="113"/>
      <c r="AI2592" s="113"/>
      <c r="AJ2592" s="113"/>
      <c r="AK2592" s="113"/>
      <c r="AL2592" s="113"/>
      <c r="AM2592" s="113"/>
      <c r="AQ2592" s="113"/>
      <c r="AS2592" s="113"/>
      <c r="AT2592" s="113"/>
      <c r="AU2592" s="113"/>
      <c r="AV2592" s="113"/>
    </row>
    <row r="2593" spans="4:48">
      <c r="D2593" s="113"/>
      <c r="E2593" s="113"/>
      <c r="F2593" s="113"/>
      <c r="G2593" s="113"/>
      <c r="H2593" s="113"/>
      <c r="I2593" s="113"/>
      <c r="J2593" s="113"/>
      <c r="K2593" s="113"/>
      <c r="L2593" s="113"/>
      <c r="M2593" s="113"/>
      <c r="Q2593" s="113"/>
      <c r="R2593" s="113"/>
      <c r="S2593" s="113"/>
      <c r="T2593" s="113"/>
      <c r="U2593" s="113"/>
      <c r="V2593" s="113"/>
      <c r="W2593" s="113"/>
      <c r="X2593" s="113"/>
      <c r="Y2593" s="113"/>
      <c r="Z2593" s="113"/>
      <c r="AD2593" s="113"/>
      <c r="AE2593" s="113"/>
      <c r="AF2593" s="113"/>
      <c r="AG2593" s="113"/>
      <c r="AH2593" s="113"/>
      <c r="AI2593" s="113"/>
      <c r="AJ2593" s="113"/>
      <c r="AK2593" s="113"/>
      <c r="AL2593" s="113"/>
      <c r="AM2593" s="113"/>
      <c r="AQ2593" s="113"/>
      <c r="AS2593" s="113"/>
      <c r="AT2593" s="113"/>
      <c r="AU2593" s="113"/>
      <c r="AV2593" s="113"/>
    </row>
    <row r="2594" spans="4:48">
      <c r="D2594" s="113"/>
      <c r="E2594" s="113"/>
      <c r="F2594" s="113"/>
      <c r="G2594" s="113"/>
      <c r="H2594" s="113"/>
      <c r="I2594" s="113"/>
      <c r="J2594" s="113"/>
      <c r="K2594" s="113"/>
      <c r="L2594" s="113"/>
      <c r="M2594" s="113"/>
      <c r="Q2594" s="113"/>
      <c r="R2594" s="113"/>
      <c r="S2594" s="113"/>
      <c r="T2594" s="113"/>
      <c r="U2594" s="113"/>
      <c r="V2594" s="113"/>
      <c r="W2594" s="113"/>
      <c r="X2594" s="113"/>
      <c r="Y2594" s="113"/>
      <c r="Z2594" s="113"/>
      <c r="AD2594" s="113"/>
      <c r="AE2594" s="113"/>
      <c r="AF2594" s="113"/>
      <c r="AG2594" s="113"/>
      <c r="AH2594" s="113"/>
      <c r="AI2594" s="113"/>
      <c r="AJ2594" s="113"/>
      <c r="AK2594" s="113"/>
      <c r="AL2594" s="113"/>
      <c r="AM2594" s="113"/>
      <c r="AQ2594" s="113"/>
      <c r="AS2594" s="113"/>
      <c r="AT2594" s="113"/>
      <c r="AU2594" s="113"/>
      <c r="AV2594" s="113"/>
    </row>
    <row r="2595" spans="4:48">
      <c r="D2595" s="113"/>
      <c r="E2595" s="113"/>
      <c r="F2595" s="113"/>
      <c r="G2595" s="113"/>
      <c r="H2595" s="113"/>
      <c r="I2595" s="113"/>
      <c r="J2595" s="113"/>
      <c r="K2595" s="113"/>
      <c r="L2595" s="113"/>
      <c r="M2595" s="113"/>
      <c r="Q2595" s="113"/>
      <c r="R2595" s="113"/>
      <c r="S2595" s="113"/>
      <c r="T2595" s="113"/>
      <c r="U2595" s="113"/>
      <c r="V2595" s="113"/>
      <c r="W2595" s="113"/>
      <c r="X2595" s="113"/>
      <c r="Y2595" s="113"/>
      <c r="Z2595" s="113"/>
      <c r="AD2595" s="113"/>
      <c r="AE2595" s="113"/>
      <c r="AF2595" s="113"/>
      <c r="AG2595" s="113"/>
      <c r="AH2595" s="113"/>
      <c r="AI2595" s="113"/>
      <c r="AJ2595" s="113"/>
      <c r="AK2595" s="113"/>
      <c r="AL2595" s="113"/>
      <c r="AM2595" s="113"/>
      <c r="AQ2595" s="113"/>
      <c r="AS2595" s="113"/>
      <c r="AT2595" s="113"/>
      <c r="AU2595" s="113"/>
      <c r="AV2595" s="113"/>
    </row>
    <row r="2596" spans="4:48">
      <c r="D2596" s="113"/>
      <c r="E2596" s="113"/>
      <c r="F2596" s="113"/>
      <c r="G2596" s="113"/>
      <c r="H2596" s="113"/>
      <c r="I2596" s="113"/>
      <c r="J2596" s="113"/>
      <c r="K2596" s="113"/>
      <c r="L2596" s="113"/>
      <c r="M2596" s="113"/>
      <c r="Q2596" s="113"/>
      <c r="R2596" s="113"/>
      <c r="S2596" s="113"/>
      <c r="T2596" s="113"/>
      <c r="U2596" s="113"/>
      <c r="V2596" s="113"/>
      <c r="W2596" s="113"/>
      <c r="X2596" s="113"/>
      <c r="Y2596" s="113"/>
      <c r="Z2596" s="113"/>
      <c r="AD2596" s="113"/>
      <c r="AE2596" s="113"/>
      <c r="AF2596" s="113"/>
      <c r="AG2596" s="113"/>
      <c r="AH2596" s="113"/>
      <c r="AI2596" s="113"/>
      <c r="AJ2596" s="113"/>
      <c r="AK2596" s="113"/>
      <c r="AL2596" s="113"/>
      <c r="AM2596" s="113"/>
      <c r="AQ2596" s="113"/>
      <c r="AS2596" s="113"/>
      <c r="AT2596" s="113"/>
      <c r="AU2596" s="113"/>
      <c r="AV2596" s="113"/>
    </row>
    <row r="2597" spans="4:48">
      <c r="D2597" s="113"/>
      <c r="E2597" s="113"/>
      <c r="F2597" s="113"/>
      <c r="G2597" s="113"/>
      <c r="H2597" s="113"/>
      <c r="I2597" s="113"/>
      <c r="J2597" s="113"/>
      <c r="K2597" s="113"/>
      <c r="L2597" s="113"/>
      <c r="M2597" s="113"/>
      <c r="Q2597" s="113"/>
      <c r="R2597" s="113"/>
      <c r="S2597" s="113"/>
      <c r="T2597" s="113"/>
      <c r="U2597" s="113"/>
      <c r="V2597" s="113"/>
      <c r="W2597" s="113"/>
      <c r="X2597" s="113"/>
      <c r="Y2597" s="113"/>
      <c r="Z2597" s="113"/>
      <c r="AD2597" s="113"/>
      <c r="AE2597" s="113"/>
      <c r="AF2597" s="113"/>
      <c r="AG2597" s="113"/>
      <c r="AH2597" s="113"/>
      <c r="AI2597" s="113"/>
      <c r="AJ2597" s="113"/>
      <c r="AK2597" s="113"/>
      <c r="AL2597" s="113"/>
      <c r="AM2597" s="113"/>
      <c r="AQ2597" s="113"/>
      <c r="AS2597" s="113"/>
      <c r="AT2597" s="113"/>
      <c r="AU2597" s="113"/>
      <c r="AV2597" s="113"/>
    </row>
    <row r="2598" spans="4:48">
      <c r="D2598" s="113"/>
      <c r="E2598" s="113"/>
      <c r="F2598" s="113"/>
      <c r="G2598" s="113"/>
      <c r="H2598" s="113"/>
      <c r="I2598" s="113"/>
      <c r="J2598" s="113"/>
      <c r="K2598" s="113"/>
      <c r="L2598" s="113"/>
      <c r="M2598" s="113"/>
      <c r="Q2598" s="113"/>
      <c r="R2598" s="113"/>
      <c r="S2598" s="113"/>
      <c r="T2598" s="113"/>
      <c r="U2598" s="113"/>
      <c r="V2598" s="113"/>
      <c r="W2598" s="113"/>
      <c r="X2598" s="113"/>
      <c r="Y2598" s="113"/>
      <c r="Z2598" s="113"/>
      <c r="AD2598" s="113"/>
      <c r="AE2598" s="113"/>
      <c r="AF2598" s="113"/>
      <c r="AG2598" s="113"/>
      <c r="AH2598" s="113"/>
      <c r="AI2598" s="113"/>
      <c r="AJ2598" s="113"/>
      <c r="AK2598" s="113"/>
      <c r="AL2598" s="113"/>
      <c r="AM2598" s="113"/>
      <c r="AQ2598" s="113"/>
      <c r="AS2598" s="113"/>
      <c r="AT2598" s="113"/>
      <c r="AU2598" s="113"/>
      <c r="AV2598" s="113"/>
    </row>
    <row r="2599" spans="4:48">
      <c r="D2599" s="113"/>
      <c r="E2599" s="113"/>
      <c r="F2599" s="113"/>
      <c r="G2599" s="113"/>
      <c r="H2599" s="113"/>
      <c r="I2599" s="113"/>
      <c r="J2599" s="113"/>
      <c r="K2599" s="113"/>
      <c r="L2599" s="113"/>
      <c r="M2599" s="113"/>
      <c r="Q2599" s="113"/>
      <c r="R2599" s="113"/>
      <c r="S2599" s="113"/>
      <c r="T2599" s="113"/>
      <c r="U2599" s="113"/>
      <c r="V2599" s="113"/>
      <c r="W2599" s="113"/>
      <c r="X2599" s="113"/>
      <c r="Y2599" s="113"/>
      <c r="Z2599" s="113"/>
      <c r="AD2599" s="113"/>
      <c r="AE2599" s="113"/>
      <c r="AF2599" s="113"/>
      <c r="AG2599" s="113"/>
      <c r="AH2599" s="113"/>
      <c r="AI2599" s="113"/>
      <c r="AJ2599" s="113"/>
      <c r="AK2599" s="113"/>
      <c r="AL2599" s="113"/>
      <c r="AM2599" s="113"/>
      <c r="AQ2599" s="113"/>
      <c r="AS2599" s="113"/>
      <c r="AT2599" s="113"/>
      <c r="AU2599" s="113"/>
      <c r="AV2599" s="113"/>
    </row>
    <row r="2600" spans="4:48">
      <c r="D2600" s="113"/>
      <c r="E2600" s="113"/>
      <c r="F2600" s="113"/>
      <c r="G2600" s="113"/>
      <c r="H2600" s="113"/>
      <c r="I2600" s="113"/>
      <c r="J2600" s="113"/>
      <c r="K2600" s="113"/>
      <c r="L2600" s="113"/>
      <c r="M2600" s="113"/>
      <c r="Q2600" s="113"/>
      <c r="R2600" s="113"/>
      <c r="S2600" s="113"/>
      <c r="T2600" s="113"/>
      <c r="U2600" s="113"/>
      <c r="V2600" s="113"/>
      <c r="W2600" s="113"/>
      <c r="X2600" s="113"/>
      <c r="Y2600" s="113"/>
      <c r="Z2600" s="113"/>
      <c r="AD2600" s="113"/>
      <c r="AE2600" s="113"/>
      <c r="AF2600" s="113"/>
      <c r="AG2600" s="113"/>
      <c r="AH2600" s="113"/>
      <c r="AI2600" s="113"/>
      <c r="AJ2600" s="113"/>
      <c r="AK2600" s="113"/>
      <c r="AL2600" s="113"/>
      <c r="AM2600" s="113"/>
      <c r="AQ2600" s="113"/>
      <c r="AS2600" s="113"/>
      <c r="AT2600" s="113"/>
      <c r="AU2600" s="113"/>
      <c r="AV2600" s="113"/>
    </row>
    <row r="2601" spans="4:48">
      <c r="D2601" s="113"/>
      <c r="E2601" s="113"/>
      <c r="F2601" s="113"/>
      <c r="G2601" s="113"/>
      <c r="H2601" s="113"/>
      <c r="I2601" s="113"/>
      <c r="J2601" s="113"/>
      <c r="K2601" s="113"/>
      <c r="L2601" s="113"/>
      <c r="M2601" s="113"/>
      <c r="Q2601" s="113"/>
      <c r="R2601" s="113"/>
      <c r="S2601" s="113"/>
      <c r="T2601" s="113"/>
      <c r="U2601" s="113"/>
      <c r="V2601" s="113"/>
      <c r="W2601" s="113"/>
      <c r="X2601" s="113"/>
      <c r="Y2601" s="113"/>
      <c r="Z2601" s="113"/>
      <c r="AD2601" s="113"/>
      <c r="AE2601" s="113"/>
      <c r="AF2601" s="113"/>
      <c r="AG2601" s="113"/>
      <c r="AH2601" s="113"/>
      <c r="AI2601" s="113"/>
      <c r="AJ2601" s="113"/>
      <c r="AK2601" s="113"/>
      <c r="AL2601" s="113"/>
      <c r="AM2601" s="113"/>
      <c r="AQ2601" s="113"/>
      <c r="AS2601" s="113"/>
      <c r="AT2601" s="113"/>
      <c r="AU2601" s="113"/>
      <c r="AV2601" s="113"/>
    </row>
    <row r="2602" spans="4:48">
      <c r="D2602" s="113"/>
      <c r="E2602" s="113"/>
      <c r="F2602" s="113"/>
      <c r="G2602" s="113"/>
      <c r="H2602" s="113"/>
      <c r="I2602" s="113"/>
      <c r="J2602" s="113"/>
      <c r="K2602" s="113"/>
      <c r="L2602" s="113"/>
      <c r="M2602" s="113"/>
      <c r="Q2602" s="113"/>
      <c r="R2602" s="113"/>
      <c r="S2602" s="113"/>
      <c r="T2602" s="113"/>
      <c r="U2602" s="113"/>
      <c r="V2602" s="113"/>
      <c r="W2602" s="113"/>
      <c r="X2602" s="113"/>
      <c r="Y2602" s="113"/>
      <c r="Z2602" s="113"/>
      <c r="AD2602" s="113"/>
      <c r="AE2602" s="113"/>
      <c r="AF2602" s="113"/>
      <c r="AG2602" s="113"/>
      <c r="AH2602" s="113"/>
      <c r="AI2602" s="113"/>
      <c r="AJ2602" s="113"/>
      <c r="AK2602" s="113"/>
      <c r="AL2602" s="113"/>
      <c r="AM2602" s="113"/>
      <c r="AQ2602" s="113"/>
      <c r="AS2602" s="113"/>
      <c r="AT2602" s="113"/>
      <c r="AU2602" s="113"/>
      <c r="AV2602" s="113"/>
    </row>
    <row r="2603" spans="4:48">
      <c r="D2603" s="113"/>
      <c r="E2603" s="113"/>
      <c r="F2603" s="113"/>
      <c r="G2603" s="113"/>
      <c r="H2603" s="113"/>
      <c r="I2603" s="113"/>
      <c r="J2603" s="113"/>
      <c r="K2603" s="113"/>
      <c r="L2603" s="113"/>
      <c r="M2603" s="113"/>
      <c r="Q2603" s="113"/>
      <c r="R2603" s="113"/>
      <c r="S2603" s="113"/>
      <c r="T2603" s="113"/>
      <c r="U2603" s="113"/>
      <c r="V2603" s="113"/>
      <c r="W2603" s="113"/>
      <c r="X2603" s="113"/>
      <c r="Y2603" s="113"/>
      <c r="Z2603" s="113"/>
      <c r="AD2603" s="113"/>
      <c r="AE2603" s="113"/>
      <c r="AF2603" s="113"/>
      <c r="AG2603" s="113"/>
      <c r="AH2603" s="113"/>
      <c r="AI2603" s="113"/>
      <c r="AJ2603" s="113"/>
      <c r="AK2603" s="113"/>
      <c r="AL2603" s="113"/>
      <c r="AM2603" s="113"/>
      <c r="AQ2603" s="113"/>
      <c r="AS2603" s="113"/>
      <c r="AT2603" s="113"/>
      <c r="AU2603" s="113"/>
      <c r="AV2603" s="113"/>
    </row>
    <row r="2604" spans="4:48">
      <c r="D2604" s="113"/>
      <c r="E2604" s="113"/>
      <c r="F2604" s="113"/>
      <c r="G2604" s="113"/>
      <c r="H2604" s="113"/>
      <c r="I2604" s="113"/>
      <c r="J2604" s="113"/>
      <c r="K2604" s="113"/>
      <c r="L2604" s="113"/>
      <c r="M2604" s="113"/>
      <c r="Q2604" s="113"/>
      <c r="R2604" s="113"/>
      <c r="S2604" s="113"/>
      <c r="T2604" s="113"/>
      <c r="U2604" s="113"/>
      <c r="V2604" s="113"/>
      <c r="W2604" s="113"/>
      <c r="X2604" s="113"/>
      <c r="Y2604" s="113"/>
      <c r="Z2604" s="113"/>
      <c r="AD2604" s="113"/>
      <c r="AE2604" s="113"/>
      <c r="AF2604" s="113"/>
      <c r="AG2604" s="113"/>
      <c r="AH2604" s="113"/>
      <c r="AI2604" s="113"/>
      <c r="AJ2604" s="113"/>
      <c r="AK2604" s="113"/>
      <c r="AL2604" s="113"/>
      <c r="AM2604" s="113"/>
      <c r="AQ2604" s="113"/>
      <c r="AS2604" s="113"/>
      <c r="AT2604" s="113"/>
      <c r="AU2604" s="113"/>
      <c r="AV2604" s="113"/>
    </row>
    <row r="2605" spans="4:48">
      <c r="D2605" s="113"/>
      <c r="E2605" s="113"/>
      <c r="F2605" s="113"/>
      <c r="G2605" s="113"/>
      <c r="H2605" s="113"/>
      <c r="I2605" s="113"/>
      <c r="J2605" s="113"/>
      <c r="K2605" s="113"/>
      <c r="L2605" s="113"/>
      <c r="M2605" s="113"/>
      <c r="Q2605" s="113"/>
      <c r="R2605" s="113"/>
      <c r="S2605" s="113"/>
      <c r="T2605" s="113"/>
      <c r="U2605" s="113"/>
      <c r="V2605" s="113"/>
      <c r="W2605" s="113"/>
      <c r="X2605" s="113"/>
      <c r="Y2605" s="113"/>
      <c r="Z2605" s="113"/>
      <c r="AD2605" s="113"/>
      <c r="AE2605" s="113"/>
      <c r="AF2605" s="113"/>
      <c r="AG2605" s="113"/>
      <c r="AH2605" s="113"/>
      <c r="AI2605" s="113"/>
      <c r="AJ2605" s="113"/>
      <c r="AK2605" s="113"/>
      <c r="AL2605" s="113"/>
      <c r="AM2605" s="113"/>
      <c r="AQ2605" s="113"/>
      <c r="AS2605" s="113"/>
      <c r="AT2605" s="113"/>
      <c r="AU2605" s="113"/>
      <c r="AV2605" s="113"/>
    </row>
    <row r="2606" spans="4:48">
      <c r="D2606" s="113"/>
      <c r="E2606" s="113"/>
      <c r="F2606" s="113"/>
      <c r="G2606" s="113"/>
      <c r="H2606" s="113"/>
      <c r="I2606" s="113"/>
      <c r="J2606" s="113"/>
      <c r="K2606" s="113"/>
      <c r="L2606" s="113"/>
      <c r="M2606" s="113"/>
      <c r="Q2606" s="113"/>
      <c r="R2606" s="113"/>
      <c r="S2606" s="113"/>
      <c r="T2606" s="113"/>
      <c r="U2606" s="113"/>
      <c r="V2606" s="113"/>
      <c r="W2606" s="113"/>
      <c r="X2606" s="113"/>
      <c r="Y2606" s="113"/>
      <c r="Z2606" s="113"/>
      <c r="AD2606" s="113"/>
      <c r="AE2606" s="113"/>
      <c r="AF2606" s="113"/>
      <c r="AG2606" s="113"/>
      <c r="AH2606" s="113"/>
      <c r="AI2606" s="113"/>
      <c r="AJ2606" s="113"/>
      <c r="AK2606" s="113"/>
      <c r="AL2606" s="113"/>
      <c r="AM2606" s="113"/>
      <c r="AQ2606" s="113"/>
      <c r="AS2606" s="113"/>
      <c r="AT2606" s="113"/>
      <c r="AU2606" s="113"/>
      <c r="AV2606" s="113"/>
    </row>
    <row r="2607" spans="4:48">
      <c r="D2607" s="113"/>
      <c r="E2607" s="113"/>
      <c r="F2607" s="113"/>
      <c r="G2607" s="113"/>
      <c r="H2607" s="113"/>
      <c r="I2607" s="113"/>
      <c r="J2607" s="113"/>
      <c r="K2607" s="113"/>
      <c r="L2607" s="113"/>
      <c r="M2607" s="113"/>
      <c r="Q2607" s="113"/>
      <c r="R2607" s="113"/>
      <c r="S2607" s="113"/>
      <c r="T2607" s="113"/>
      <c r="U2607" s="113"/>
      <c r="V2607" s="113"/>
      <c r="W2607" s="113"/>
      <c r="X2607" s="113"/>
      <c r="Y2607" s="113"/>
      <c r="Z2607" s="113"/>
      <c r="AD2607" s="113"/>
      <c r="AE2607" s="113"/>
      <c r="AF2607" s="113"/>
      <c r="AG2607" s="113"/>
      <c r="AH2607" s="113"/>
      <c r="AI2607" s="113"/>
      <c r="AJ2607" s="113"/>
      <c r="AK2607" s="113"/>
      <c r="AL2607" s="113"/>
      <c r="AM2607" s="113"/>
      <c r="AQ2607" s="113"/>
      <c r="AS2607" s="113"/>
      <c r="AT2607" s="113"/>
      <c r="AU2607" s="113"/>
      <c r="AV2607" s="113"/>
    </row>
    <row r="2608" spans="4:48">
      <c r="D2608" s="113"/>
      <c r="E2608" s="113"/>
      <c r="F2608" s="113"/>
      <c r="G2608" s="113"/>
      <c r="H2608" s="113"/>
      <c r="I2608" s="113"/>
      <c r="J2608" s="113"/>
      <c r="K2608" s="113"/>
      <c r="L2608" s="113"/>
      <c r="M2608" s="113"/>
      <c r="Q2608" s="113"/>
      <c r="R2608" s="113"/>
      <c r="S2608" s="113"/>
      <c r="T2608" s="113"/>
      <c r="U2608" s="113"/>
      <c r="V2608" s="113"/>
      <c r="W2608" s="113"/>
      <c r="X2608" s="113"/>
      <c r="Y2608" s="113"/>
      <c r="Z2608" s="113"/>
      <c r="AD2608" s="113"/>
      <c r="AE2608" s="113"/>
      <c r="AF2608" s="113"/>
      <c r="AG2608" s="113"/>
      <c r="AH2608" s="113"/>
      <c r="AI2608" s="113"/>
      <c r="AJ2608" s="113"/>
      <c r="AK2608" s="113"/>
      <c r="AL2608" s="113"/>
      <c r="AM2608" s="113"/>
      <c r="AQ2608" s="113"/>
      <c r="AS2608" s="113"/>
      <c r="AT2608" s="113"/>
      <c r="AU2608" s="113"/>
      <c r="AV2608" s="113"/>
    </row>
    <row r="2609" spans="4:48">
      <c r="D2609" s="113"/>
      <c r="E2609" s="113"/>
      <c r="F2609" s="113"/>
      <c r="G2609" s="113"/>
      <c r="H2609" s="113"/>
      <c r="I2609" s="113"/>
      <c r="J2609" s="113"/>
      <c r="K2609" s="113"/>
      <c r="L2609" s="113"/>
      <c r="M2609" s="113"/>
      <c r="Q2609" s="113"/>
      <c r="R2609" s="113"/>
      <c r="S2609" s="113"/>
      <c r="T2609" s="113"/>
      <c r="U2609" s="113"/>
      <c r="V2609" s="113"/>
      <c r="W2609" s="113"/>
      <c r="X2609" s="113"/>
      <c r="Y2609" s="113"/>
      <c r="Z2609" s="113"/>
      <c r="AD2609" s="113"/>
      <c r="AE2609" s="113"/>
      <c r="AF2609" s="113"/>
      <c r="AG2609" s="113"/>
      <c r="AH2609" s="113"/>
      <c r="AI2609" s="113"/>
      <c r="AJ2609" s="113"/>
      <c r="AK2609" s="113"/>
      <c r="AL2609" s="113"/>
      <c r="AM2609" s="113"/>
      <c r="AQ2609" s="113"/>
      <c r="AS2609" s="113"/>
      <c r="AT2609" s="113"/>
      <c r="AU2609" s="113"/>
      <c r="AV2609" s="113"/>
    </row>
    <row r="2610" spans="4:48">
      <c r="D2610" s="113"/>
      <c r="E2610" s="113"/>
      <c r="F2610" s="113"/>
      <c r="G2610" s="113"/>
      <c r="H2610" s="113"/>
      <c r="I2610" s="113"/>
      <c r="J2610" s="113"/>
      <c r="K2610" s="113"/>
      <c r="L2610" s="113"/>
      <c r="M2610" s="113"/>
      <c r="Q2610" s="113"/>
      <c r="R2610" s="113"/>
      <c r="S2610" s="113"/>
      <c r="T2610" s="113"/>
      <c r="U2610" s="113"/>
      <c r="V2610" s="113"/>
      <c r="W2610" s="113"/>
      <c r="X2610" s="113"/>
      <c r="Y2610" s="113"/>
      <c r="Z2610" s="113"/>
      <c r="AD2610" s="113"/>
      <c r="AE2610" s="113"/>
      <c r="AF2610" s="113"/>
      <c r="AG2610" s="113"/>
      <c r="AH2610" s="113"/>
      <c r="AI2610" s="113"/>
      <c r="AJ2610" s="113"/>
      <c r="AK2610" s="113"/>
      <c r="AL2610" s="113"/>
      <c r="AM2610" s="113"/>
      <c r="AQ2610" s="113"/>
      <c r="AS2610" s="113"/>
      <c r="AT2610" s="113"/>
      <c r="AU2610" s="113"/>
      <c r="AV2610" s="113"/>
    </row>
    <row r="2611" spans="4:48">
      <c r="D2611" s="113"/>
      <c r="E2611" s="113"/>
      <c r="F2611" s="113"/>
      <c r="G2611" s="113"/>
      <c r="H2611" s="113"/>
      <c r="I2611" s="113"/>
      <c r="J2611" s="113"/>
      <c r="K2611" s="113"/>
      <c r="L2611" s="113"/>
      <c r="M2611" s="113"/>
      <c r="Q2611" s="113"/>
      <c r="R2611" s="113"/>
      <c r="S2611" s="113"/>
      <c r="T2611" s="113"/>
      <c r="U2611" s="113"/>
      <c r="V2611" s="113"/>
      <c r="W2611" s="113"/>
      <c r="X2611" s="113"/>
      <c r="Y2611" s="113"/>
      <c r="Z2611" s="113"/>
      <c r="AD2611" s="113"/>
      <c r="AE2611" s="113"/>
      <c r="AF2611" s="113"/>
      <c r="AG2611" s="113"/>
      <c r="AH2611" s="113"/>
      <c r="AI2611" s="113"/>
      <c r="AJ2611" s="113"/>
      <c r="AK2611" s="113"/>
      <c r="AL2611" s="113"/>
      <c r="AM2611" s="113"/>
      <c r="AQ2611" s="113"/>
      <c r="AS2611" s="113"/>
      <c r="AT2611" s="113"/>
      <c r="AU2611" s="113"/>
      <c r="AV2611" s="113"/>
    </row>
    <row r="2612" spans="4:48">
      <c r="D2612" s="113"/>
      <c r="E2612" s="113"/>
      <c r="F2612" s="113"/>
      <c r="G2612" s="113"/>
      <c r="H2612" s="113"/>
      <c r="I2612" s="113"/>
      <c r="J2612" s="113"/>
      <c r="K2612" s="113"/>
      <c r="L2612" s="113"/>
      <c r="M2612" s="113"/>
      <c r="Q2612" s="113"/>
      <c r="R2612" s="113"/>
      <c r="S2612" s="113"/>
      <c r="T2612" s="113"/>
      <c r="U2612" s="113"/>
      <c r="V2612" s="113"/>
      <c r="W2612" s="113"/>
      <c r="X2612" s="113"/>
      <c r="Y2612" s="113"/>
      <c r="Z2612" s="113"/>
      <c r="AD2612" s="113"/>
      <c r="AE2612" s="113"/>
      <c r="AF2612" s="113"/>
      <c r="AG2612" s="113"/>
      <c r="AH2612" s="113"/>
      <c r="AI2612" s="113"/>
      <c r="AJ2612" s="113"/>
      <c r="AK2612" s="113"/>
      <c r="AL2612" s="113"/>
      <c r="AM2612" s="113"/>
      <c r="AQ2612" s="113"/>
      <c r="AS2612" s="113"/>
      <c r="AT2612" s="113"/>
      <c r="AU2612" s="113"/>
      <c r="AV2612" s="113"/>
    </row>
    <row r="2613" spans="4:48">
      <c r="D2613" s="113"/>
      <c r="E2613" s="113"/>
      <c r="F2613" s="113"/>
      <c r="G2613" s="113"/>
      <c r="H2613" s="113"/>
      <c r="I2613" s="113"/>
      <c r="J2613" s="113"/>
      <c r="K2613" s="113"/>
      <c r="L2613" s="113"/>
      <c r="M2613" s="113"/>
      <c r="Q2613" s="113"/>
      <c r="R2613" s="113"/>
      <c r="S2613" s="113"/>
      <c r="T2613" s="113"/>
      <c r="U2613" s="113"/>
      <c r="V2613" s="113"/>
      <c r="W2613" s="113"/>
      <c r="X2613" s="113"/>
      <c r="Y2613" s="113"/>
      <c r="Z2613" s="113"/>
      <c r="AD2613" s="113"/>
      <c r="AE2613" s="113"/>
      <c r="AF2613" s="113"/>
      <c r="AG2613" s="113"/>
      <c r="AH2613" s="113"/>
      <c r="AI2613" s="113"/>
      <c r="AJ2613" s="113"/>
      <c r="AK2613" s="113"/>
      <c r="AL2613" s="113"/>
      <c r="AM2613" s="113"/>
      <c r="AQ2613" s="113"/>
      <c r="AS2613" s="113"/>
      <c r="AT2613" s="113"/>
      <c r="AU2613" s="113"/>
      <c r="AV2613" s="113"/>
    </row>
    <row r="2614" spans="4:48">
      <c r="D2614" s="113"/>
      <c r="E2614" s="113"/>
      <c r="F2614" s="113"/>
      <c r="G2614" s="113"/>
      <c r="H2614" s="113"/>
      <c r="I2614" s="113"/>
      <c r="J2614" s="113"/>
      <c r="K2614" s="113"/>
      <c r="L2614" s="113"/>
      <c r="M2614" s="113"/>
      <c r="Q2614" s="113"/>
      <c r="R2614" s="113"/>
      <c r="S2614" s="113"/>
      <c r="T2614" s="113"/>
      <c r="U2614" s="113"/>
      <c r="V2614" s="113"/>
      <c r="W2614" s="113"/>
      <c r="X2614" s="113"/>
      <c r="Y2614" s="113"/>
      <c r="Z2614" s="113"/>
      <c r="AD2614" s="113"/>
      <c r="AE2614" s="113"/>
      <c r="AF2614" s="113"/>
      <c r="AG2614" s="113"/>
      <c r="AH2614" s="113"/>
      <c r="AI2614" s="113"/>
      <c r="AJ2614" s="113"/>
      <c r="AK2614" s="113"/>
      <c r="AL2614" s="113"/>
      <c r="AM2614" s="113"/>
      <c r="AQ2614" s="113"/>
      <c r="AS2614" s="113"/>
      <c r="AT2614" s="113"/>
      <c r="AU2614" s="113"/>
      <c r="AV2614" s="113"/>
    </row>
    <row r="2615" spans="4:48">
      <c r="D2615" s="113"/>
      <c r="E2615" s="113"/>
      <c r="F2615" s="113"/>
      <c r="G2615" s="113"/>
      <c r="H2615" s="113"/>
      <c r="I2615" s="113"/>
      <c r="J2615" s="113"/>
      <c r="K2615" s="113"/>
      <c r="L2615" s="113"/>
      <c r="M2615" s="113"/>
      <c r="Q2615" s="113"/>
      <c r="R2615" s="113"/>
      <c r="S2615" s="113"/>
      <c r="T2615" s="113"/>
      <c r="U2615" s="113"/>
      <c r="V2615" s="113"/>
      <c r="W2615" s="113"/>
      <c r="X2615" s="113"/>
      <c r="Y2615" s="113"/>
      <c r="Z2615" s="113"/>
      <c r="AD2615" s="113"/>
      <c r="AE2615" s="113"/>
      <c r="AF2615" s="113"/>
      <c r="AG2615" s="113"/>
      <c r="AH2615" s="113"/>
      <c r="AI2615" s="113"/>
      <c r="AJ2615" s="113"/>
      <c r="AK2615" s="113"/>
      <c r="AL2615" s="113"/>
      <c r="AM2615" s="113"/>
      <c r="AQ2615" s="113"/>
      <c r="AS2615" s="113"/>
      <c r="AT2615" s="113"/>
      <c r="AU2615" s="113"/>
      <c r="AV2615" s="113"/>
    </row>
    <row r="2616" spans="4:48">
      <c r="D2616" s="113"/>
      <c r="E2616" s="113"/>
      <c r="F2616" s="113"/>
      <c r="G2616" s="113"/>
      <c r="H2616" s="113"/>
      <c r="I2616" s="113"/>
      <c r="J2616" s="113"/>
      <c r="K2616" s="113"/>
      <c r="L2616" s="113"/>
      <c r="M2616" s="113"/>
      <c r="Q2616" s="113"/>
      <c r="R2616" s="113"/>
      <c r="S2616" s="113"/>
      <c r="T2616" s="113"/>
      <c r="U2616" s="113"/>
      <c r="V2616" s="113"/>
      <c r="W2616" s="113"/>
      <c r="X2616" s="113"/>
      <c r="Y2616" s="113"/>
      <c r="Z2616" s="113"/>
      <c r="AD2616" s="113"/>
      <c r="AE2616" s="113"/>
      <c r="AF2616" s="113"/>
      <c r="AG2616" s="113"/>
      <c r="AH2616" s="113"/>
      <c r="AI2616" s="113"/>
      <c r="AJ2616" s="113"/>
      <c r="AK2616" s="113"/>
      <c r="AL2616" s="113"/>
      <c r="AM2616" s="113"/>
      <c r="AQ2616" s="113"/>
      <c r="AS2616" s="113"/>
      <c r="AT2616" s="113"/>
      <c r="AU2616" s="113"/>
      <c r="AV2616" s="113"/>
    </row>
    <row r="2617" spans="4:48">
      <c r="D2617" s="113"/>
      <c r="E2617" s="113"/>
      <c r="F2617" s="113"/>
      <c r="G2617" s="113"/>
      <c r="H2617" s="113"/>
      <c r="I2617" s="113"/>
      <c r="J2617" s="113"/>
      <c r="K2617" s="113"/>
      <c r="L2617" s="113"/>
      <c r="M2617" s="113"/>
      <c r="Q2617" s="113"/>
      <c r="R2617" s="113"/>
      <c r="S2617" s="113"/>
      <c r="T2617" s="113"/>
      <c r="U2617" s="113"/>
      <c r="V2617" s="113"/>
      <c r="W2617" s="113"/>
      <c r="X2617" s="113"/>
      <c r="Y2617" s="113"/>
      <c r="Z2617" s="113"/>
      <c r="AD2617" s="113"/>
      <c r="AE2617" s="113"/>
      <c r="AF2617" s="113"/>
      <c r="AG2617" s="113"/>
      <c r="AH2617" s="113"/>
      <c r="AI2617" s="113"/>
      <c r="AJ2617" s="113"/>
      <c r="AK2617" s="113"/>
      <c r="AL2617" s="113"/>
      <c r="AM2617" s="113"/>
      <c r="AQ2617" s="113"/>
      <c r="AS2617" s="113"/>
      <c r="AT2617" s="113"/>
      <c r="AU2617" s="113"/>
      <c r="AV2617" s="113"/>
    </row>
    <row r="2618" spans="4:48">
      <c r="D2618" s="113"/>
      <c r="E2618" s="113"/>
      <c r="F2618" s="113"/>
      <c r="G2618" s="113"/>
      <c r="H2618" s="113"/>
      <c r="I2618" s="113"/>
      <c r="J2618" s="113"/>
      <c r="K2618" s="113"/>
      <c r="L2618" s="113"/>
      <c r="M2618" s="113"/>
      <c r="Q2618" s="113"/>
      <c r="R2618" s="113"/>
      <c r="S2618" s="113"/>
      <c r="T2618" s="113"/>
      <c r="U2618" s="113"/>
      <c r="V2618" s="113"/>
      <c r="W2618" s="113"/>
      <c r="X2618" s="113"/>
      <c r="Y2618" s="113"/>
      <c r="Z2618" s="113"/>
      <c r="AD2618" s="113"/>
      <c r="AE2618" s="113"/>
      <c r="AF2618" s="113"/>
      <c r="AG2618" s="113"/>
      <c r="AH2618" s="113"/>
      <c r="AI2618" s="113"/>
      <c r="AJ2618" s="113"/>
      <c r="AK2618" s="113"/>
      <c r="AL2618" s="113"/>
      <c r="AM2618" s="113"/>
      <c r="AQ2618" s="113"/>
      <c r="AS2618" s="113"/>
      <c r="AT2618" s="113"/>
      <c r="AU2618" s="113"/>
      <c r="AV2618" s="113"/>
    </row>
    <row r="2619" spans="4:48">
      <c r="D2619" s="113"/>
      <c r="E2619" s="113"/>
      <c r="F2619" s="113"/>
      <c r="G2619" s="113"/>
      <c r="H2619" s="113"/>
      <c r="I2619" s="113"/>
      <c r="J2619" s="113"/>
      <c r="K2619" s="113"/>
      <c r="L2619" s="113"/>
      <c r="M2619" s="113"/>
      <c r="Q2619" s="113"/>
      <c r="R2619" s="113"/>
      <c r="S2619" s="113"/>
      <c r="T2619" s="113"/>
      <c r="U2619" s="113"/>
      <c r="V2619" s="113"/>
      <c r="W2619" s="113"/>
      <c r="X2619" s="113"/>
      <c r="Y2619" s="113"/>
      <c r="Z2619" s="113"/>
      <c r="AD2619" s="113"/>
      <c r="AE2619" s="113"/>
      <c r="AF2619" s="113"/>
      <c r="AG2619" s="113"/>
      <c r="AH2619" s="113"/>
      <c r="AI2619" s="113"/>
      <c r="AJ2619" s="113"/>
      <c r="AK2619" s="113"/>
      <c r="AL2619" s="113"/>
      <c r="AM2619" s="113"/>
      <c r="AQ2619" s="113"/>
      <c r="AS2619" s="113"/>
      <c r="AT2619" s="113"/>
      <c r="AU2619" s="113"/>
      <c r="AV2619" s="113"/>
    </row>
    <row r="2620" spans="4:48">
      <c r="D2620" s="113"/>
      <c r="E2620" s="113"/>
      <c r="F2620" s="113"/>
      <c r="G2620" s="113"/>
      <c r="H2620" s="113"/>
      <c r="I2620" s="113"/>
      <c r="J2620" s="113"/>
      <c r="K2620" s="113"/>
      <c r="L2620" s="113"/>
      <c r="M2620" s="113"/>
      <c r="Q2620" s="113"/>
      <c r="R2620" s="113"/>
      <c r="S2620" s="113"/>
      <c r="T2620" s="113"/>
      <c r="U2620" s="113"/>
      <c r="V2620" s="113"/>
      <c r="W2620" s="113"/>
      <c r="X2620" s="113"/>
      <c r="Y2620" s="113"/>
      <c r="Z2620" s="113"/>
      <c r="AD2620" s="113"/>
      <c r="AE2620" s="113"/>
      <c r="AF2620" s="113"/>
      <c r="AG2620" s="113"/>
      <c r="AH2620" s="113"/>
      <c r="AI2620" s="113"/>
      <c r="AJ2620" s="113"/>
      <c r="AK2620" s="113"/>
      <c r="AL2620" s="113"/>
      <c r="AM2620" s="113"/>
      <c r="AQ2620" s="113"/>
      <c r="AS2620" s="113"/>
      <c r="AT2620" s="113"/>
      <c r="AU2620" s="113"/>
      <c r="AV2620" s="113"/>
    </row>
    <row r="2621" spans="4:48">
      <c r="D2621" s="113"/>
      <c r="E2621" s="113"/>
      <c r="F2621" s="113"/>
      <c r="G2621" s="113"/>
      <c r="H2621" s="113"/>
      <c r="I2621" s="113"/>
      <c r="J2621" s="113"/>
      <c r="K2621" s="113"/>
      <c r="L2621" s="113"/>
      <c r="M2621" s="113"/>
      <c r="Q2621" s="113"/>
      <c r="R2621" s="113"/>
      <c r="S2621" s="113"/>
      <c r="T2621" s="113"/>
      <c r="U2621" s="113"/>
      <c r="V2621" s="113"/>
      <c r="W2621" s="113"/>
      <c r="X2621" s="113"/>
      <c r="Y2621" s="113"/>
      <c r="Z2621" s="113"/>
      <c r="AD2621" s="113"/>
      <c r="AE2621" s="113"/>
      <c r="AF2621" s="113"/>
      <c r="AG2621" s="113"/>
      <c r="AH2621" s="113"/>
      <c r="AI2621" s="113"/>
      <c r="AJ2621" s="113"/>
      <c r="AK2621" s="113"/>
      <c r="AL2621" s="113"/>
      <c r="AM2621" s="113"/>
      <c r="AQ2621" s="113"/>
      <c r="AS2621" s="113"/>
      <c r="AT2621" s="113"/>
      <c r="AU2621" s="113"/>
      <c r="AV2621" s="113"/>
    </row>
    <row r="2622" spans="4:48">
      <c r="D2622" s="113"/>
      <c r="E2622" s="113"/>
      <c r="F2622" s="113"/>
      <c r="G2622" s="113"/>
      <c r="H2622" s="113"/>
      <c r="I2622" s="113"/>
      <c r="J2622" s="113"/>
      <c r="K2622" s="113"/>
      <c r="L2622" s="113"/>
      <c r="M2622" s="113"/>
      <c r="Q2622" s="113"/>
      <c r="R2622" s="113"/>
      <c r="S2622" s="113"/>
      <c r="T2622" s="113"/>
      <c r="U2622" s="113"/>
      <c r="V2622" s="113"/>
      <c r="W2622" s="113"/>
      <c r="X2622" s="113"/>
      <c r="Y2622" s="113"/>
      <c r="Z2622" s="113"/>
      <c r="AD2622" s="113"/>
      <c r="AE2622" s="113"/>
      <c r="AF2622" s="113"/>
      <c r="AG2622" s="113"/>
      <c r="AH2622" s="113"/>
      <c r="AI2622" s="113"/>
      <c r="AJ2622" s="113"/>
      <c r="AK2622" s="113"/>
      <c r="AL2622" s="113"/>
      <c r="AM2622" s="113"/>
      <c r="AQ2622" s="113"/>
      <c r="AS2622" s="113"/>
      <c r="AT2622" s="113"/>
      <c r="AU2622" s="113"/>
      <c r="AV2622" s="113"/>
    </row>
    <row r="2623" spans="4:48">
      <c r="D2623" s="113"/>
      <c r="E2623" s="113"/>
      <c r="F2623" s="113"/>
      <c r="G2623" s="113"/>
      <c r="H2623" s="113"/>
      <c r="I2623" s="113"/>
      <c r="J2623" s="113"/>
      <c r="K2623" s="113"/>
      <c r="L2623" s="113"/>
      <c r="M2623" s="113"/>
      <c r="Q2623" s="113"/>
      <c r="R2623" s="113"/>
      <c r="S2623" s="113"/>
      <c r="T2623" s="113"/>
      <c r="U2623" s="113"/>
      <c r="V2623" s="113"/>
      <c r="W2623" s="113"/>
      <c r="X2623" s="113"/>
      <c r="Y2623" s="113"/>
      <c r="Z2623" s="113"/>
      <c r="AD2623" s="113"/>
      <c r="AE2623" s="113"/>
      <c r="AF2623" s="113"/>
      <c r="AG2623" s="113"/>
      <c r="AH2623" s="113"/>
      <c r="AI2623" s="113"/>
      <c r="AJ2623" s="113"/>
      <c r="AK2623" s="113"/>
      <c r="AL2623" s="113"/>
      <c r="AM2623" s="113"/>
      <c r="AQ2623" s="113"/>
      <c r="AS2623" s="113"/>
      <c r="AT2623" s="113"/>
      <c r="AU2623" s="113"/>
      <c r="AV2623" s="113"/>
    </row>
    <row r="2624" spans="4:48">
      <c r="D2624" s="113"/>
      <c r="E2624" s="113"/>
      <c r="F2624" s="113"/>
      <c r="G2624" s="113"/>
      <c r="H2624" s="113"/>
      <c r="I2624" s="113"/>
      <c r="J2624" s="113"/>
      <c r="K2624" s="113"/>
      <c r="L2624" s="113"/>
      <c r="M2624" s="113"/>
      <c r="Q2624" s="113"/>
      <c r="R2624" s="113"/>
      <c r="S2624" s="113"/>
      <c r="T2624" s="113"/>
      <c r="U2624" s="113"/>
      <c r="V2624" s="113"/>
      <c r="W2624" s="113"/>
      <c r="X2624" s="113"/>
      <c r="Y2624" s="113"/>
      <c r="Z2624" s="113"/>
      <c r="AD2624" s="113"/>
      <c r="AE2624" s="113"/>
      <c r="AF2624" s="113"/>
      <c r="AG2624" s="113"/>
      <c r="AH2624" s="113"/>
      <c r="AI2624" s="113"/>
      <c r="AJ2624" s="113"/>
      <c r="AK2624" s="113"/>
      <c r="AL2624" s="113"/>
      <c r="AM2624" s="113"/>
      <c r="AQ2624" s="113"/>
      <c r="AS2624" s="113"/>
      <c r="AT2624" s="113"/>
      <c r="AU2624" s="113"/>
      <c r="AV2624" s="113"/>
    </row>
    <row r="2625" spans="4:48">
      <c r="D2625" s="113"/>
      <c r="E2625" s="113"/>
      <c r="F2625" s="113"/>
      <c r="G2625" s="113"/>
      <c r="H2625" s="113"/>
      <c r="I2625" s="113"/>
      <c r="J2625" s="113"/>
      <c r="K2625" s="113"/>
      <c r="L2625" s="113"/>
      <c r="M2625" s="113"/>
      <c r="Q2625" s="113"/>
      <c r="R2625" s="113"/>
      <c r="S2625" s="113"/>
      <c r="T2625" s="113"/>
      <c r="U2625" s="113"/>
      <c r="V2625" s="113"/>
      <c r="W2625" s="113"/>
      <c r="X2625" s="113"/>
      <c r="Y2625" s="113"/>
      <c r="Z2625" s="113"/>
      <c r="AD2625" s="113"/>
      <c r="AE2625" s="113"/>
      <c r="AF2625" s="113"/>
      <c r="AG2625" s="113"/>
      <c r="AH2625" s="113"/>
      <c r="AI2625" s="113"/>
      <c r="AJ2625" s="113"/>
      <c r="AK2625" s="113"/>
      <c r="AL2625" s="113"/>
      <c r="AM2625" s="113"/>
      <c r="AQ2625" s="113"/>
      <c r="AS2625" s="113"/>
      <c r="AT2625" s="113"/>
      <c r="AU2625" s="113"/>
      <c r="AV2625" s="113"/>
    </row>
    <row r="2626" spans="4:48">
      <c r="D2626" s="113"/>
      <c r="E2626" s="113"/>
      <c r="F2626" s="113"/>
      <c r="G2626" s="113"/>
      <c r="H2626" s="113"/>
      <c r="I2626" s="113"/>
      <c r="J2626" s="113"/>
      <c r="K2626" s="113"/>
      <c r="L2626" s="113"/>
      <c r="M2626" s="113"/>
      <c r="Q2626" s="113"/>
      <c r="R2626" s="113"/>
      <c r="S2626" s="113"/>
      <c r="T2626" s="113"/>
      <c r="U2626" s="113"/>
      <c r="V2626" s="113"/>
      <c r="W2626" s="113"/>
      <c r="X2626" s="113"/>
      <c r="Y2626" s="113"/>
      <c r="Z2626" s="113"/>
      <c r="AD2626" s="113"/>
      <c r="AE2626" s="113"/>
      <c r="AF2626" s="113"/>
      <c r="AG2626" s="113"/>
      <c r="AH2626" s="113"/>
      <c r="AI2626" s="113"/>
      <c r="AJ2626" s="113"/>
      <c r="AK2626" s="113"/>
      <c r="AL2626" s="113"/>
      <c r="AM2626" s="113"/>
      <c r="AQ2626" s="113"/>
      <c r="AS2626" s="113"/>
      <c r="AT2626" s="113"/>
      <c r="AU2626" s="113"/>
      <c r="AV2626" s="113"/>
    </row>
    <row r="2627" spans="4:48">
      <c r="D2627" s="113"/>
      <c r="E2627" s="113"/>
      <c r="F2627" s="113"/>
      <c r="G2627" s="113"/>
      <c r="H2627" s="113"/>
      <c r="I2627" s="113"/>
      <c r="J2627" s="113"/>
      <c r="K2627" s="113"/>
      <c r="L2627" s="113"/>
      <c r="M2627" s="113"/>
      <c r="Q2627" s="113"/>
      <c r="R2627" s="113"/>
      <c r="S2627" s="113"/>
      <c r="T2627" s="113"/>
      <c r="U2627" s="113"/>
      <c r="V2627" s="113"/>
      <c r="W2627" s="113"/>
      <c r="X2627" s="113"/>
      <c r="Y2627" s="113"/>
      <c r="Z2627" s="113"/>
      <c r="AD2627" s="113"/>
      <c r="AE2627" s="113"/>
      <c r="AF2627" s="113"/>
      <c r="AG2627" s="113"/>
      <c r="AH2627" s="113"/>
      <c r="AI2627" s="113"/>
      <c r="AJ2627" s="113"/>
      <c r="AK2627" s="113"/>
      <c r="AL2627" s="113"/>
      <c r="AM2627" s="113"/>
      <c r="AQ2627" s="113"/>
      <c r="AS2627" s="113"/>
      <c r="AT2627" s="113"/>
      <c r="AU2627" s="113"/>
      <c r="AV2627" s="113"/>
    </row>
    <row r="2628" spans="4:48">
      <c r="D2628" s="113"/>
      <c r="E2628" s="113"/>
      <c r="F2628" s="113"/>
      <c r="G2628" s="113"/>
      <c r="H2628" s="113"/>
      <c r="I2628" s="113"/>
      <c r="J2628" s="113"/>
      <c r="K2628" s="113"/>
      <c r="L2628" s="113"/>
      <c r="M2628" s="113"/>
      <c r="Q2628" s="113"/>
      <c r="R2628" s="113"/>
      <c r="S2628" s="113"/>
      <c r="T2628" s="113"/>
      <c r="U2628" s="113"/>
      <c r="V2628" s="113"/>
      <c r="W2628" s="113"/>
      <c r="X2628" s="113"/>
      <c r="Y2628" s="113"/>
      <c r="Z2628" s="113"/>
      <c r="AD2628" s="113"/>
      <c r="AE2628" s="113"/>
      <c r="AF2628" s="113"/>
      <c r="AG2628" s="113"/>
      <c r="AH2628" s="113"/>
      <c r="AI2628" s="113"/>
      <c r="AJ2628" s="113"/>
      <c r="AK2628" s="113"/>
      <c r="AL2628" s="113"/>
      <c r="AM2628" s="113"/>
      <c r="AQ2628" s="113"/>
      <c r="AS2628" s="113"/>
      <c r="AT2628" s="113"/>
      <c r="AU2628" s="113"/>
      <c r="AV2628" s="113"/>
    </row>
    <row r="2629" spans="4:48">
      <c r="D2629" s="113"/>
      <c r="E2629" s="113"/>
      <c r="F2629" s="113"/>
      <c r="G2629" s="113"/>
      <c r="H2629" s="113"/>
      <c r="I2629" s="113"/>
      <c r="J2629" s="113"/>
      <c r="K2629" s="113"/>
      <c r="L2629" s="113"/>
      <c r="M2629" s="113"/>
      <c r="Q2629" s="113"/>
      <c r="R2629" s="113"/>
      <c r="S2629" s="113"/>
      <c r="T2629" s="113"/>
      <c r="U2629" s="113"/>
      <c r="V2629" s="113"/>
      <c r="W2629" s="113"/>
      <c r="X2629" s="113"/>
      <c r="Y2629" s="113"/>
      <c r="Z2629" s="113"/>
      <c r="AD2629" s="113"/>
      <c r="AE2629" s="113"/>
      <c r="AF2629" s="113"/>
      <c r="AG2629" s="113"/>
      <c r="AH2629" s="113"/>
      <c r="AI2629" s="113"/>
      <c r="AJ2629" s="113"/>
      <c r="AK2629" s="113"/>
      <c r="AL2629" s="113"/>
      <c r="AM2629" s="113"/>
      <c r="AQ2629" s="113"/>
      <c r="AS2629" s="113"/>
      <c r="AT2629" s="113"/>
      <c r="AU2629" s="113"/>
      <c r="AV2629" s="113"/>
    </row>
    <row r="2630" spans="4:48">
      <c r="D2630" s="113"/>
      <c r="E2630" s="113"/>
      <c r="F2630" s="113"/>
      <c r="G2630" s="113"/>
      <c r="H2630" s="113"/>
      <c r="I2630" s="113"/>
      <c r="J2630" s="113"/>
      <c r="K2630" s="113"/>
      <c r="L2630" s="113"/>
      <c r="M2630" s="113"/>
      <c r="Q2630" s="113"/>
      <c r="R2630" s="113"/>
      <c r="S2630" s="113"/>
      <c r="T2630" s="113"/>
      <c r="U2630" s="113"/>
      <c r="V2630" s="113"/>
      <c r="W2630" s="113"/>
      <c r="X2630" s="113"/>
      <c r="Y2630" s="113"/>
      <c r="Z2630" s="113"/>
      <c r="AD2630" s="113"/>
      <c r="AE2630" s="113"/>
      <c r="AF2630" s="113"/>
      <c r="AG2630" s="113"/>
      <c r="AH2630" s="113"/>
      <c r="AI2630" s="113"/>
      <c r="AJ2630" s="113"/>
      <c r="AK2630" s="113"/>
      <c r="AL2630" s="113"/>
      <c r="AM2630" s="113"/>
      <c r="AQ2630" s="113"/>
      <c r="AS2630" s="113"/>
      <c r="AT2630" s="113"/>
      <c r="AU2630" s="113"/>
      <c r="AV2630" s="113"/>
    </row>
    <row r="2631" spans="4:48">
      <c r="D2631" s="113"/>
      <c r="E2631" s="113"/>
      <c r="F2631" s="113"/>
      <c r="G2631" s="113"/>
      <c r="H2631" s="113"/>
      <c r="I2631" s="113"/>
      <c r="J2631" s="113"/>
      <c r="K2631" s="113"/>
      <c r="L2631" s="113"/>
      <c r="M2631" s="113"/>
      <c r="Q2631" s="113"/>
      <c r="R2631" s="113"/>
      <c r="S2631" s="113"/>
      <c r="T2631" s="113"/>
      <c r="U2631" s="113"/>
      <c r="V2631" s="113"/>
      <c r="W2631" s="113"/>
      <c r="X2631" s="113"/>
      <c r="Y2631" s="113"/>
      <c r="Z2631" s="113"/>
      <c r="AD2631" s="113"/>
      <c r="AE2631" s="113"/>
      <c r="AF2631" s="113"/>
      <c r="AG2631" s="113"/>
      <c r="AH2631" s="113"/>
      <c r="AI2631" s="113"/>
      <c r="AJ2631" s="113"/>
      <c r="AK2631" s="113"/>
      <c r="AL2631" s="113"/>
      <c r="AM2631" s="113"/>
      <c r="AQ2631" s="113"/>
      <c r="AS2631" s="113"/>
      <c r="AT2631" s="113"/>
      <c r="AU2631" s="113"/>
      <c r="AV2631" s="113"/>
    </row>
    <row r="2632" spans="4:48">
      <c r="D2632" s="113"/>
      <c r="E2632" s="113"/>
      <c r="F2632" s="113"/>
      <c r="G2632" s="113"/>
      <c r="H2632" s="113"/>
      <c r="I2632" s="113"/>
      <c r="J2632" s="113"/>
      <c r="K2632" s="113"/>
      <c r="L2632" s="113"/>
      <c r="M2632" s="113"/>
      <c r="Q2632" s="113"/>
      <c r="R2632" s="113"/>
      <c r="S2632" s="113"/>
      <c r="T2632" s="113"/>
      <c r="U2632" s="113"/>
      <c r="V2632" s="113"/>
      <c r="W2632" s="113"/>
      <c r="X2632" s="113"/>
      <c r="Y2632" s="113"/>
      <c r="Z2632" s="113"/>
      <c r="AD2632" s="113"/>
      <c r="AE2632" s="113"/>
      <c r="AF2632" s="113"/>
      <c r="AG2632" s="113"/>
      <c r="AH2632" s="113"/>
      <c r="AI2632" s="113"/>
      <c r="AJ2632" s="113"/>
      <c r="AK2632" s="113"/>
      <c r="AL2632" s="113"/>
      <c r="AM2632" s="113"/>
      <c r="AQ2632" s="113"/>
      <c r="AS2632" s="113"/>
      <c r="AT2632" s="113"/>
      <c r="AU2632" s="113"/>
      <c r="AV2632" s="113"/>
    </row>
    <row r="2633" spans="4:48">
      <c r="D2633" s="113"/>
      <c r="E2633" s="113"/>
      <c r="F2633" s="113"/>
      <c r="G2633" s="113"/>
      <c r="H2633" s="113"/>
      <c r="I2633" s="113"/>
      <c r="J2633" s="113"/>
      <c r="K2633" s="113"/>
      <c r="L2633" s="113"/>
      <c r="M2633" s="113"/>
      <c r="Q2633" s="113"/>
      <c r="R2633" s="113"/>
      <c r="S2633" s="113"/>
      <c r="T2633" s="113"/>
      <c r="U2633" s="113"/>
      <c r="V2633" s="113"/>
      <c r="W2633" s="113"/>
      <c r="X2633" s="113"/>
      <c r="Y2633" s="113"/>
      <c r="Z2633" s="113"/>
      <c r="AD2633" s="113"/>
      <c r="AE2633" s="113"/>
      <c r="AF2633" s="113"/>
      <c r="AG2633" s="113"/>
      <c r="AH2633" s="113"/>
      <c r="AI2633" s="113"/>
      <c r="AJ2633" s="113"/>
      <c r="AK2633" s="113"/>
      <c r="AL2633" s="113"/>
      <c r="AM2633" s="113"/>
      <c r="AQ2633" s="113"/>
      <c r="AS2633" s="113"/>
      <c r="AT2633" s="113"/>
      <c r="AU2633" s="113"/>
      <c r="AV2633" s="113"/>
    </row>
    <row r="2634" spans="4:48">
      <c r="D2634" s="113"/>
      <c r="E2634" s="113"/>
      <c r="F2634" s="113"/>
      <c r="G2634" s="113"/>
      <c r="H2634" s="113"/>
      <c r="I2634" s="113"/>
      <c r="J2634" s="113"/>
      <c r="K2634" s="113"/>
      <c r="L2634" s="113"/>
      <c r="M2634" s="113"/>
      <c r="Q2634" s="113"/>
      <c r="R2634" s="113"/>
      <c r="S2634" s="113"/>
      <c r="T2634" s="113"/>
      <c r="U2634" s="113"/>
      <c r="V2634" s="113"/>
      <c r="W2634" s="113"/>
      <c r="X2634" s="113"/>
      <c r="Y2634" s="113"/>
      <c r="Z2634" s="113"/>
      <c r="AD2634" s="113"/>
      <c r="AE2634" s="113"/>
      <c r="AF2634" s="113"/>
      <c r="AG2634" s="113"/>
      <c r="AH2634" s="113"/>
      <c r="AI2634" s="113"/>
      <c r="AJ2634" s="113"/>
      <c r="AK2634" s="113"/>
      <c r="AL2634" s="113"/>
      <c r="AM2634" s="113"/>
      <c r="AQ2634" s="113"/>
      <c r="AS2634" s="113"/>
      <c r="AT2634" s="113"/>
      <c r="AU2634" s="113"/>
      <c r="AV2634" s="113"/>
    </row>
    <row r="2635" spans="4:48">
      <c r="D2635" s="113"/>
      <c r="E2635" s="113"/>
      <c r="F2635" s="113"/>
      <c r="G2635" s="113"/>
      <c r="H2635" s="113"/>
      <c r="I2635" s="113"/>
      <c r="J2635" s="113"/>
      <c r="K2635" s="113"/>
      <c r="L2635" s="113"/>
      <c r="M2635" s="113"/>
      <c r="Q2635" s="113"/>
      <c r="R2635" s="113"/>
      <c r="S2635" s="113"/>
      <c r="T2635" s="113"/>
      <c r="U2635" s="113"/>
      <c r="V2635" s="113"/>
      <c r="W2635" s="113"/>
      <c r="X2635" s="113"/>
      <c r="Y2635" s="113"/>
      <c r="Z2635" s="113"/>
      <c r="AD2635" s="113"/>
      <c r="AE2635" s="113"/>
      <c r="AF2635" s="113"/>
      <c r="AG2635" s="113"/>
      <c r="AH2635" s="113"/>
      <c r="AI2635" s="113"/>
      <c r="AJ2635" s="113"/>
      <c r="AK2635" s="113"/>
      <c r="AL2635" s="113"/>
      <c r="AM2635" s="113"/>
      <c r="AQ2635" s="113"/>
      <c r="AS2635" s="113"/>
      <c r="AT2635" s="113"/>
      <c r="AU2635" s="113"/>
      <c r="AV2635" s="113"/>
    </row>
    <row r="2636" spans="4:48">
      <c r="D2636" s="113"/>
      <c r="E2636" s="113"/>
      <c r="F2636" s="113"/>
      <c r="G2636" s="113"/>
      <c r="H2636" s="113"/>
      <c r="I2636" s="113"/>
      <c r="J2636" s="113"/>
      <c r="K2636" s="113"/>
      <c r="L2636" s="113"/>
      <c r="M2636" s="113"/>
      <c r="Q2636" s="113"/>
      <c r="R2636" s="113"/>
      <c r="S2636" s="113"/>
      <c r="T2636" s="113"/>
      <c r="U2636" s="113"/>
      <c r="V2636" s="113"/>
      <c r="W2636" s="113"/>
      <c r="X2636" s="113"/>
      <c r="Y2636" s="113"/>
      <c r="Z2636" s="113"/>
      <c r="AD2636" s="113"/>
      <c r="AE2636" s="113"/>
      <c r="AF2636" s="113"/>
      <c r="AG2636" s="113"/>
      <c r="AH2636" s="113"/>
      <c r="AI2636" s="113"/>
      <c r="AJ2636" s="113"/>
      <c r="AK2636" s="113"/>
      <c r="AL2636" s="113"/>
      <c r="AM2636" s="113"/>
      <c r="AQ2636" s="113"/>
      <c r="AS2636" s="113"/>
      <c r="AT2636" s="113"/>
      <c r="AU2636" s="113"/>
      <c r="AV2636" s="113"/>
    </row>
    <row r="2637" spans="4:48">
      <c r="D2637" s="113"/>
      <c r="E2637" s="113"/>
      <c r="F2637" s="113"/>
      <c r="G2637" s="113"/>
      <c r="H2637" s="113"/>
      <c r="I2637" s="113"/>
      <c r="J2637" s="113"/>
      <c r="K2637" s="113"/>
      <c r="L2637" s="113"/>
      <c r="M2637" s="113"/>
      <c r="Q2637" s="113"/>
      <c r="R2637" s="113"/>
      <c r="S2637" s="113"/>
      <c r="T2637" s="113"/>
      <c r="U2637" s="113"/>
      <c r="V2637" s="113"/>
      <c r="W2637" s="113"/>
      <c r="X2637" s="113"/>
      <c r="Y2637" s="113"/>
      <c r="Z2637" s="113"/>
      <c r="AD2637" s="113"/>
      <c r="AE2637" s="113"/>
      <c r="AF2637" s="113"/>
      <c r="AG2637" s="113"/>
      <c r="AH2637" s="113"/>
      <c r="AI2637" s="113"/>
      <c r="AJ2637" s="113"/>
      <c r="AK2637" s="113"/>
      <c r="AL2637" s="113"/>
      <c r="AM2637" s="113"/>
      <c r="AQ2637" s="113"/>
      <c r="AS2637" s="113"/>
      <c r="AT2637" s="113"/>
      <c r="AU2637" s="113"/>
      <c r="AV2637" s="113"/>
    </row>
    <row r="2638" spans="4:48">
      <c r="D2638" s="113"/>
      <c r="E2638" s="113"/>
      <c r="F2638" s="113"/>
      <c r="G2638" s="113"/>
      <c r="H2638" s="113"/>
      <c r="I2638" s="113"/>
      <c r="J2638" s="113"/>
      <c r="K2638" s="113"/>
      <c r="L2638" s="113"/>
      <c r="M2638" s="113"/>
      <c r="Q2638" s="113"/>
      <c r="R2638" s="113"/>
      <c r="S2638" s="113"/>
      <c r="T2638" s="113"/>
      <c r="U2638" s="113"/>
      <c r="V2638" s="113"/>
      <c r="W2638" s="113"/>
      <c r="X2638" s="113"/>
      <c r="Y2638" s="113"/>
      <c r="Z2638" s="113"/>
      <c r="AD2638" s="113"/>
      <c r="AE2638" s="113"/>
      <c r="AF2638" s="113"/>
      <c r="AG2638" s="113"/>
      <c r="AH2638" s="113"/>
      <c r="AI2638" s="113"/>
      <c r="AJ2638" s="113"/>
      <c r="AK2638" s="113"/>
      <c r="AL2638" s="113"/>
      <c r="AM2638" s="113"/>
      <c r="AQ2638" s="113"/>
      <c r="AS2638" s="113"/>
      <c r="AT2638" s="113"/>
      <c r="AU2638" s="113"/>
      <c r="AV2638" s="113"/>
    </row>
    <row r="2639" spans="4:48">
      <c r="D2639" s="113"/>
      <c r="E2639" s="113"/>
      <c r="F2639" s="113"/>
      <c r="G2639" s="113"/>
      <c r="H2639" s="113"/>
      <c r="I2639" s="113"/>
      <c r="J2639" s="113"/>
      <c r="K2639" s="113"/>
      <c r="L2639" s="113"/>
      <c r="M2639" s="113"/>
      <c r="Q2639" s="113"/>
      <c r="R2639" s="113"/>
      <c r="S2639" s="113"/>
      <c r="T2639" s="113"/>
      <c r="U2639" s="113"/>
      <c r="V2639" s="113"/>
      <c r="W2639" s="113"/>
      <c r="X2639" s="113"/>
      <c r="Y2639" s="113"/>
      <c r="Z2639" s="113"/>
      <c r="AD2639" s="113"/>
      <c r="AE2639" s="113"/>
      <c r="AF2639" s="113"/>
      <c r="AG2639" s="113"/>
      <c r="AH2639" s="113"/>
      <c r="AI2639" s="113"/>
      <c r="AJ2639" s="113"/>
      <c r="AK2639" s="113"/>
      <c r="AL2639" s="113"/>
      <c r="AM2639" s="113"/>
      <c r="AQ2639" s="113"/>
      <c r="AS2639" s="113"/>
      <c r="AT2639" s="113"/>
      <c r="AU2639" s="113"/>
      <c r="AV2639" s="113"/>
    </row>
    <row r="2640" spans="4:48">
      <c r="D2640" s="113"/>
      <c r="E2640" s="113"/>
      <c r="F2640" s="113"/>
      <c r="G2640" s="113"/>
      <c r="H2640" s="113"/>
      <c r="I2640" s="113"/>
      <c r="J2640" s="113"/>
      <c r="K2640" s="113"/>
      <c r="L2640" s="113"/>
      <c r="M2640" s="113"/>
      <c r="Q2640" s="113"/>
      <c r="R2640" s="113"/>
      <c r="S2640" s="113"/>
      <c r="T2640" s="113"/>
      <c r="U2640" s="113"/>
      <c r="V2640" s="113"/>
      <c r="W2640" s="113"/>
      <c r="X2640" s="113"/>
      <c r="Y2640" s="113"/>
      <c r="Z2640" s="113"/>
      <c r="AD2640" s="113"/>
      <c r="AE2640" s="113"/>
      <c r="AF2640" s="113"/>
      <c r="AG2640" s="113"/>
      <c r="AH2640" s="113"/>
      <c r="AI2640" s="113"/>
      <c r="AJ2640" s="113"/>
      <c r="AK2640" s="113"/>
      <c r="AL2640" s="113"/>
      <c r="AM2640" s="113"/>
      <c r="AQ2640" s="113"/>
      <c r="AS2640" s="113"/>
      <c r="AT2640" s="113"/>
      <c r="AU2640" s="113"/>
      <c r="AV2640" s="113"/>
    </row>
    <row r="2641" spans="4:48">
      <c r="D2641" s="113"/>
      <c r="E2641" s="113"/>
      <c r="F2641" s="113"/>
      <c r="G2641" s="113"/>
      <c r="H2641" s="113"/>
      <c r="I2641" s="113"/>
      <c r="J2641" s="113"/>
      <c r="K2641" s="113"/>
      <c r="L2641" s="113"/>
      <c r="M2641" s="113"/>
      <c r="Q2641" s="113"/>
      <c r="R2641" s="113"/>
      <c r="S2641" s="113"/>
      <c r="T2641" s="113"/>
      <c r="U2641" s="113"/>
      <c r="V2641" s="113"/>
      <c r="W2641" s="113"/>
      <c r="X2641" s="113"/>
      <c r="Y2641" s="113"/>
      <c r="Z2641" s="113"/>
      <c r="AD2641" s="113"/>
      <c r="AE2641" s="113"/>
      <c r="AF2641" s="113"/>
      <c r="AG2641" s="113"/>
      <c r="AH2641" s="113"/>
      <c r="AI2641" s="113"/>
      <c r="AJ2641" s="113"/>
      <c r="AK2641" s="113"/>
      <c r="AL2641" s="113"/>
      <c r="AM2641" s="113"/>
      <c r="AQ2641" s="113"/>
      <c r="AS2641" s="113"/>
      <c r="AT2641" s="113"/>
      <c r="AU2641" s="113"/>
      <c r="AV2641" s="113"/>
    </row>
    <row r="2642" spans="4:48">
      <c r="D2642" s="113"/>
      <c r="E2642" s="113"/>
      <c r="F2642" s="113"/>
      <c r="G2642" s="113"/>
      <c r="H2642" s="113"/>
      <c r="I2642" s="113"/>
      <c r="J2642" s="113"/>
      <c r="K2642" s="113"/>
      <c r="L2642" s="113"/>
      <c r="M2642" s="113"/>
      <c r="Q2642" s="113"/>
      <c r="R2642" s="113"/>
      <c r="S2642" s="113"/>
      <c r="T2642" s="113"/>
      <c r="U2642" s="113"/>
      <c r="V2642" s="113"/>
      <c r="W2642" s="113"/>
      <c r="X2642" s="113"/>
      <c r="Y2642" s="113"/>
      <c r="Z2642" s="113"/>
      <c r="AD2642" s="113"/>
      <c r="AE2642" s="113"/>
      <c r="AF2642" s="113"/>
      <c r="AG2642" s="113"/>
      <c r="AH2642" s="113"/>
      <c r="AI2642" s="113"/>
      <c r="AJ2642" s="113"/>
      <c r="AK2642" s="113"/>
      <c r="AL2642" s="113"/>
      <c r="AM2642" s="113"/>
      <c r="AQ2642" s="113"/>
      <c r="AS2642" s="113"/>
      <c r="AT2642" s="113"/>
      <c r="AU2642" s="113"/>
      <c r="AV2642" s="113"/>
    </row>
    <row r="2643" spans="4:48">
      <c r="D2643" s="113"/>
      <c r="E2643" s="113"/>
      <c r="F2643" s="113"/>
      <c r="G2643" s="113"/>
      <c r="H2643" s="113"/>
      <c r="I2643" s="113"/>
      <c r="J2643" s="113"/>
      <c r="K2643" s="113"/>
      <c r="L2643" s="113"/>
      <c r="M2643" s="113"/>
      <c r="Q2643" s="113"/>
      <c r="R2643" s="113"/>
      <c r="S2643" s="113"/>
      <c r="T2643" s="113"/>
      <c r="U2643" s="113"/>
      <c r="V2643" s="113"/>
      <c r="W2643" s="113"/>
      <c r="X2643" s="113"/>
      <c r="Y2643" s="113"/>
      <c r="Z2643" s="113"/>
      <c r="AD2643" s="113"/>
      <c r="AE2643" s="113"/>
      <c r="AF2643" s="113"/>
      <c r="AG2643" s="113"/>
      <c r="AH2643" s="113"/>
      <c r="AI2643" s="113"/>
      <c r="AJ2643" s="113"/>
      <c r="AK2643" s="113"/>
      <c r="AL2643" s="113"/>
      <c r="AM2643" s="113"/>
      <c r="AQ2643" s="113"/>
      <c r="AS2643" s="113"/>
      <c r="AT2643" s="113"/>
      <c r="AU2643" s="113"/>
      <c r="AV2643" s="113"/>
    </row>
    <row r="2644" spans="4:48">
      <c r="D2644" s="113"/>
      <c r="E2644" s="113"/>
      <c r="F2644" s="113"/>
      <c r="G2644" s="113"/>
      <c r="H2644" s="113"/>
      <c r="I2644" s="113"/>
      <c r="J2644" s="113"/>
      <c r="K2644" s="113"/>
      <c r="L2644" s="113"/>
      <c r="M2644" s="113"/>
      <c r="Q2644" s="113"/>
      <c r="R2644" s="113"/>
      <c r="S2644" s="113"/>
      <c r="T2644" s="113"/>
      <c r="U2644" s="113"/>
      <c r="V2644" s="113"/>
      <c r="W2644" s="113"/>
      <c r="X2644" s="113"/>
      <c r="Y2644" s="113"/>
      <c r="Z2644" s="113"/>
      <c r="AD2644" s="113"/>
      <c r="AE2644" s="113"/>
      <c r="AF2644" s="113"/>
      <c r="AG2644" s="113"/>
      <c r="AH2644" s="113"/>
      <c r="AI2644" s="113"/>
      <c r="AJ2644" s="113"/>
      <c r="AK2644" s="113"/>
      <c r="AL2644" s="113"/>
      <c r="AM2644" s="113"/>
      <c r="AQ2644" s="113"/>
      <c r="AS2644" s="113"/>
      <c r="AT2644" s="113"/>
      <c r="AU2644" s="113"/>
      <c r="AV2644" s="113"/>
    </row>
    <row r="2645" spans="4:48">
      <c r="D2645" s="113"/>
      <c r="E2645" s="113"/>
      <c r="F2645" s="113"/>
      <c r="G2645" s="113"/>
      <c r="H2645" s="113"/>
      <c r="I2645" s="113"/>
      <c r="J2645" s="113"/>
      <c r="K2645" s="113"/>
      <c r="L2645" s="113"/>
      <c r="M2645" s="113"/>
      <c r="Q2645" s="113"/>
      <c r="R2645" s="113"/>
      <c r="S2645" s="113"/>
      <c r="T2645" s="113"/>
      <c r="U2645" s="113"/>
      <c r="V2645" s="113"/>
      <c r="W2645" s="113"/>
      <c r="X2645" s="113"/>
      <c r="Y2645" s="113"/>
      <c r="Z2645" s="113"/>
      <c r="AD2645" s="113"/>
      <c r="AE2645" s="113"/>
      <c r="AF2645" s="113"/>
      <c r="AG2645" s="113"/>
      <c r="AH2645" s="113"/>
      <c r="AI2645" s="113"/>
      <c r="AJ2645" s="113"/>
      <c r="AK2645" s="113"/>
      <c r="AL2645" s="113"/>
      <c r="AM2645" s="113"/>
      <c r="AQ2645" s="113"/>
      <c r="AS2645" s="113"/>
      <c r="AT2645" s="113"/>
      <c r="AU2645" s="113"/>
      <c r="AV2645" s="113"/>
    </row>
    <row r="2646" spans="4:48">
      <c r="D2646" s="113"/>
      <c r="E2646" s="113"/>
      <c r="F2646" s="113"/>
      <c r="G2646" s="113"/>
      <c r="H2646" s="113"/>
      <c r="I2646" s="113"/>
      <c r="J2646" s="113"/>
      <c r="K2646" s="113"/>
      <c r="L2646" s="113"/>
      <c r="M2646" s="113"/>
      <c r="Q2646" s="113"/>
      <c r="R2646" s="113"/>
      <c r="S2646" s="113"/>
      <c r="T2646" s="113"/>
      <c r="U2646" s="113"/>
      <c r="V2646" s="113"/>
      <c r="W2646" s="113"/>
      <c r="X2646" s="113"/>
      <c r="Y2646" s="113"/>
      <c r="Z2646" s="113"/>
      <c r="AD2646" s="113"/>
      <c r="AE2646" s="113"/>
      <c r="AF2646" s="113"/>
      <c r="AG2646" s="113"/>
      <c r="AH2646" s="113"/>
      <c r="AI2646" s="113"/>
      <c r="AJ2646" s="113"/>
      <c r="AK2646" s="113"/>
      <c r="AL2646" s="113"/>
      <c r="AM2646" s="113"/>
      <c r="AQ2646" s="113"/>
      <c r="AS2646" s="113"/>
      <c r="AT2646" s="113"/>
      <c r="AU2646" s="113"/>
      <c r="AV2646" s="113"/>
    </row>
    <row r="2647" spans="4:48">
      <c r="D2647" s="113"/>
      <c r="E2647" s="113"/>
      <c r="F2647" s="113"/>
      <c r="G2647" s="113"/>
      <c r="H2647" s="113"/>
      <c r="I2647" s="113"/>
      <c r="J2647" s="113"/>
      <c r="K2647" s="113"/>
      <c r="L2647" s="113"/>
      <c r="M2647" s="113"/>
      <c r="Q2647" s="113"/>
      <c r="R2647" s="113"/>
      <c r="S2647" s="113"/>
      <c r="T2647" s="113"/>
      <c r="U2647" s="113"/>
      <c r="V2647" s="113"/>
      <c r="W2647" s="113"/>
      <c r="X2647" s="113"/>
      <c r="Y2647" s="113"/>
      <c r="Z2647" s="113"/>
      <c r="AD2647" s="113"/>
      <c r="AE2647" s="113"/>
      <c r="AF2647" s="113"/>
      <c r="AG2647" s="113"/>
      <c r="AH2647" s="113"/>
      <c r="AI2647" s="113"/>
      <c r="AJ2647" s="113"/>
      <c r="AK2647" s="113"/>
      <c r="AL2647" s="113"/>
      <c r="AM2647" s="113"/>
      <c r="AQ2647" s="113"/>
      <c r="AS2647" s="113"/>
      <c r="AT2647" s="113"/>
      <c r="AU2647" s="113"/>
      <c r="AV2647" s="113"/>
    </row>
    <row r="2648" spans="4:48">
      <c r="D2648" s="113"/>
      <c r="E2648" s="113"/>
      <c r="F2648" s="113"/>
      <c r="G2648" s="113"/>
      <c r="H2648" s="113"/>
      <c r="I2648" s="113"/>
      <c r="J2648" s="113"/>
      <c r="K2648" s="113"/>
      <c r="L2648" s="113"/>
      <c r="M2648" s="113"/>
      <c r="Q2648" s="113"/>
      <c r="R2648" s="113"/>
      <c r="S2648" s="113"/>
      <c r="T2648" s="113"/>
      <c r="U2648" s="113"/>
      <c r="V2648" s="113"/>
      <c r="W2648" s="113"/>
      <c r="X2648" s="113"/>
      <c r="Y2648" s="113"/>
      <c r="Z2648" s="113"/>
      <c r="AD2648" s="113"/>
      <c r="AE2648" s="113"/>
      <c r="AF2648" s="113"/>
      <c r="AG2648" s="113"/>
      <c r="AH2648" s="113"/>
      <c r="AI2648" s="113"/>
      <c r="AJ2648" s="113"/>
      <c r="AK2648" s="113"/>
      <c r="AL2648" s="113"/>
      <c r="AM2648" s="113"/>
      <c r="AQ2648" s="113"/>
      <c r="AS2648" s="113"/>
      <c r="AT2648" s="113"/>
      <c r="AU2648" s="113"/>
      <c r="AV2648" s="113"/>
    </row>
    <row r="2649" spans="4:48">
      <c r="D2649" s="113"/>
      <c r="E2649" s="113"/>
      <c r="F2649" s="113"/>
      <c r="G2649" s="113"/>
      <c r="H2649" s="113"/>
      <c r="I2649" s="113"/>
      <c r="J2649" s="113"/>
      <c r="K2649" s="113"/>
      <c r="L2649" s="113"/>
      <c r="M2649" s="113"/>
      <c r="Q2649" s="113"/>
      <c r="R2649" s="113"/>
      <c r="S2649" s="113"/>
      <c r="T2649" s="113"/>
      <c r="U2649" s="113"/>
      <c r="V2649" s="113"/>
      <c r="W2649" s="113"/>
      <c r="X2649" s="113"/>
      <c r="Y2649" s="113"/>
      <c r="Z2649" s="113"/>
      <c r="AD2649" s="113"/>
      <c r="AE2649" s="113"/>
      <c r="AF2649" s="113"/>
      <c r="AG2649" s="113"/>
      <c r="AH2649" s="113"/>
      <c r="AI2649" s="113"/>
      <c r="AJ2649" s="113"/>
      <c r="AK2649" s="113"/>
      <c r="AL2649" s="113"/>
      <c r="AM2649" s="113"/>
      <c r="AQ2649" s="113"/>
      <c r="AS2649" s="113"/>
      <c r="AT2649" s="113"/>
      <c r="AU2649" s="113"/>
      <c r="AV2649" s="113"/>
    </row>
    <row r="2650" spans="4:48">
      <c r="D2650" s="113"/>
      <c r="E2650" s="113"/>
      <c r="F2650" s="113"/>
      <c r="G2650" s="113"/>
      <c r="H2650" s="113"/>
      <c r="I2650" s="113"/>
      <c r="J2650" s="113"/>
      <c r="K2650" s="113"/>
      <c r="L2650" s="113"/>
      <c r="M2650" s="113"/>
      <c r="Q2650" s="113"/>
      <c r="R2650" s="113"/>
      <c r="S2650" s="113"/>
      <c r="T2650" s="113"/>
      <c r="U2650" s="113"/>
      <c r="V2650" s="113"/>
      <c r="W2650" s="113"/>
      <c r="X2650" s="113"/>
      <c r="Y2650" s="113"/>
      <c r="Z2650" s="113"/>
      <c r="AD2650" s="113"/>
      <c r="AE2650" s="113"/>
      <c r="AF2650" s="113"/>
      <c r="AG2650" s="113"/>
      <c r="AH2650" s="113"/>
      <c r="AI2650" s="113"/>
      <c r="AJ2650" s="113"/>
      <c r="AK2650" s="113"/>
      <c r="AL2650" s="113"/>
      <c r="AM2650" s="113"/>
      <c r="AQ2650" s="113"/>
      <c r="AS2650" s="113"/>
      <c r="AT2650" s="113"/>
      <c r="AU2650" s="113"/>
      <c r="AV2650" s="113"/>
    </row>
    <row r="2651" spans="4:48">
      <c r="D2651" s="113"/>
      <c r="E2651" s="113"/>
      <c r="F2651" s="113"/>
      <c r="G2651" s="113"/>
      <c r="H2651" s="113"/>
      <c r="I2651" s="113"/>
      <c r="J2651" s="113"/>
      <c r="K2651" s="113"/>
      <c r="L2651" s="113"/>
      <c r="M2651" s="113"/>
      <c r="Q2651" s="113"/>
      <c r="R2651" s="113"/>
      <c r="S2651" s="113"/>
      <c r="T2651" s="113"/>
      <c r="U2651" s="113"/>
      <c r="V2651" s="113"/>
      <c r="W2651" s="113"/>
      <c r="X2651" s="113"/>
      <c r="Y2651" s="113"/>
      <c r="Z2651" s="113"/>
      <c r="AD2651" s="113"/>
      <c r="AE2651" s="113"/>
      <c r="AF2651" s="113"/>
      <c r="AG2651" s="113"/>
      <c r="AH2651" s="113"/>
      <c r="AI2651" s="113"/>
      <c r="AJ2651" s="113"/>
      <c r="AK2651" s="113"/>
      <c r="AL2651" s="113"/>
      <c r="AM2651" s="113"/>
      <c r="AQ2651" s="113"/>
      <c r="AS2651" s="113"/>
      <c r="AT2651" s="113"/>
      <c r="AU2651" s="113"/>
      <c r="AV2651" s="113"/>
    </row>
    <row r="2652" spans="4:48">
      <c r="D2652" s="113"/>
      <c r="E2652" s="113"/>
      <c r="F2652" s="113"/>
      <c r="G2652" s="113"/>
      <c r="H2652" s="113"/>
      <c r="I2652" s="113"/>
      <c r="J2652" s="113"/>
      <c r="K2652" s="113"/>
      <c r="L2652" s="113"/>
      <c r="M2652" s="113"/>
      <c r="Q2652" s="113"/>
      <c r="R2652" s="113"/>
      <c r="S2652" s="113"/>
      <c r="T2652" s="113"/>
      <c r="U2652" s="113"/>
      <c r="V2652" s="113"/>
      <c r="W2652" s="113"/>
      <c r="X2652" s="113"/>
      <c r="Y2652" s="113"/>
      <c r="Z2652" s="113"/>
      <c r="AD2652" s="113"/>
      <c r="AE2652" s="113"/>
      <c r="AF2652" s="113"/>
      <c r="AG2652" s="113"/>
      <c r="AH2652" s="113"/>
      <c r="AI2652" s="113"/>
      <c r="AJ2652" s="113"/>
      <c r="AK2652" s="113"/>
      <c r="AL2652" s="113"/>
      <c r="AM2652" s="113"/>
      <c r="AQ2652" s="113"/>
      <c r="AS2652" s="113"/>
      <c r="AT2652" s="113"/>
      <c r="AU2652" s="113"/>
      <c r="AV2652" s="113"/>
    </row>
    <row r="2653" spans="4:48">
      <c r="D2653" s="113"/>
      <c r="E2653" s="113"/>
      <c r="F2653" s="113"/>
      <c r="G2653" s="113"/>
      <c r="H2653" s="113"/>
      <c r="I2653" s="113"/>
      <c r="J2653" s="113"/>
      <c r="K2653" s="113"/>
      <c r="L2653" s="113"/>
      <c r="M2653" s="113"/>
      <c r="Q2653" s="113"/>
      <c r="R2653" s="113"/>
      <c r="S2653" s="113"/>
      <c r="T2653" s="113"/>
      <c r="U2653" s="113"/>
      <c r="V2653" s="113"/>
      <c r="W2653" s="113"/>
      <c r="X2653" s="113"/>
      <c r="Y2653" s="113"/>
      <c r="Z2653" s="113"/>
      <c r="AD2653" s="113"/>
      <c r="AE2653" s="113"/>
      <c r="AF2653" s="113"/>
      <c r="AG2653" s="113"/>
      <c r="AH2653" s="113"/>
      <c r="AI2653" s="113"/>
      <c r="AJ2653" s="113"/>
      <c r="AK2653" s="113"/>
      <c r="AL2653" s="113"/>
      <c r="AM2653" s="113"/>
      <c r="AQ2653" s="113"/>
      <c r="AS2653" s="113"/>
      <c r="AT2653" s="113"/>
      <c r="AU2653" s="113"/>
      <c r="AV2653" s="113"/>
    </row>
    <row r="2654" spans="4:48">
      <c r="D2654" s="113"/>
      <c r="E2654" s="113"/>
      <c r="F2654" s="113"/>
      <c r="G2654" s="113"/>
      <c r="H2654" s="113"/>
      <c r="I2654" s="113"/>
      <c r="J2654" s="113"/>
      <c r="K2654" s="113"/>
      <c r="L2654" s="113"/>
      <c r="M2654" s="113"/>
      <c r="Q2654" s="113"/>
      <c r="R2654" s="113"/>
      <c r="S2654" s="113"/>
      <c r="T2654" s="113"/>
      <c r="U2654" s="113"/>
      <c r="V2654" s="113"/>
      <c r="W2654" s="113"/>
      <c r="X2654" s="113"/>
      <c r="Y2654" s="113"/>
      <c r="Z2654" s="113"/>
      <c r="AD2654" s="113"/>
      <c r="AE2654" s="113"/>
      <c r="AF2654" s="113"/>
      <c r="AG2654" s="113"/>
      <c r="AH2654" s="113"/>
      <c r="AI2654" s="113"/>
      <c r="AJ2654" s="113"/>
      <c r="AK2654" s="113"/>
      <c r="AL2654" s="113"/>
      <c r="AM2654" s="113"/>
      <c r="AQ2654" s="113"/>
      <c r="AS2654" s="113"/>
      <c r="AT2654" s="113"/>
      <c r="AU2654" s="113"/>
      <c r="AV2654" s="113"/>
    </row>
    <row r="2655" spans="4:48">
      <c r="D2655" s="113"/>
      <c r="E2655" s="113"/>
      <c r="F2655" s="113"/>
      <c r="G2655" s="113"/>
      <c r="H2655" s="113"/>
      <c r="I2655" s="113"/>
      <c r="J2655" s="113"/>
      <c r="K2655" s="113"/>
      <c r="L2655" s="113"/>
      <c r="M2655" s="113"/>
      <c r="Q2655" s="113"/>
      <c r="R2655" s="113"/>
      <c r="S2655" s="113"/>
      <c r="T2655" s="113"/>
      <c r="U2655" s="113"/>
      <c r="V2655" s="113"/>
      <c r="W2655" s="113"/>
      <c r="X2655" s="113"/>
      <c r="Y2655" s="113"/>
      <c r="Z2655" s="113"/>
      <c r="AD2655" s="113"/>
      <c r="AE2655" s="113"/>
      <c r="AF2655" s="113"/>
      <c r="AG2655" s="113"/>
      <c r="AH2655" s="113"/>
      <c r="AI2655" s="113"/>
      <c r="AJ2655" s="113"/>
      <c r="AK2655" s="113"/>
      <c r="AL2655" s="113"/>
      <c r="AM2655" s="113"/>
      <c r="AQ2655" s="113"/>
      <c r="AS2655" s="113"/>
      <c r="AT2655" s="113"/>
      <c r="AU2655" s="113"/>
      <c r="AV2655" s="113"/>
    </row>
    <row r="2656" spans="4:48">
      <c r="D2656" s="113"/>
      <c r="E2656" s="113"/>
      <c r="F2656" s="113"/>
      <c r="G2656" s="113"/>
      <c r="H2656" s="113"/>
      <c r="I2656" s="113"/>
      <c r="J2656" s="113"/>
      <c r="K2656" s="113"/>
      <c r="L2656" s="113"/>
      <c r="M2656" s="113"/>
      <c r="Q2656" s="113"/>
      <c r="R2656" s="113"/>
      <c r="S2656" s="113"/>
      <c r="T2656" s="113"/>
      <c r="U2656" s="113"/>
      <c r="V2656" s="113"/>
      <c r="W2656" s="113"/>
      <c r="X2656" s="113"/>
      <c r="Y2656" s="113"/>
      <c r="Z2656" s="113"/>
      <c r="AD2656" s="113"/>
      <c r="AE2656" s="113"/>
      <c r="AF2656" s="113"/>
      <c r="AG2656" s="113"/>
      <c r="AH2656" s="113"/>
      <c r="AI2656" s="113"/>
      <c r="AJ2656" s="113"/>
      <c r="AK2656" s="113"/>
      <c r="AL2656" s="113"/>
      <c r="AM2656" s="113"/>
      <c r="AQ2656" s="113"/>
      <c r="AS2656" s="113"/>
      <c r="AT2656" s="113"/>
      <c r="AU2656" s="113"/>
      <c r="AV2656" s="113"/>
    </row>
    <row r="2657" spans="4:48">
      <c r="D2657" s="113"/>
      <c r="E2657" s="113"/>
      <c r="F2657" s="113"/>
      <c r="G2657" s="113"/>
      <c r="H2657" s="113"/>
      <c r="I2657" s="113"/>
      <c r="J2657" s="113"/>
      <c r="K2657" s="113"/>
      <c r="L2657" s="113"/>
      <c r="M2657" s="113"/>
      <c r="Q2657" s="113"/>
      <c r="R2657" s="113"/>
      <c r="S2657" s="113"/>
      <c r="T2657" s="113"/>
      <c r="U2657" s="113"/>
      <c r="V2657" s="113"/>
      <c r="W2657" s="113"/>
      <c r="X2657" s="113"/>
      <c r="Y2657" s="113"/>
      <c r="Z2657" s="113"/>
      <c r="AD2657" s="113"/>
      <c r="AE2657" s="113"/>
      <c r="AF2657" s="113"/>
      <c r="AG2657" s="113"/>
      <c r="AH2657" s="113"/>
      <c r="AI2657" s="113"/>
      <c r="AJ2657" s="113"/>
      <c r="AK2657" s="113"/>
      <c r="AL2657" s="113"/>
      <c r="AM2657" s="113"/>
      <c r="AQ2657" s="113"/>
      <c r="AS2657" s="113"/>
      <c r="AT2657" s="113"/>
      <c r="AU2657" s="113"/>
      <c r="AV2657" s="113"/>
    </row>
    <row r="2658" spans="4:48">
      <c r="D2658" s="113"/>
      <c r="E2658" s="113"/>
      <c r="F2658" s="113"/>
      <c r="G2658" s="113"/>
      <c r="H2658" s="113"/>
      <c r="I2658" s="113"/>
      <c r="J2658" s="113"/>
      <c r="K2658" s="113"/>
      <c r="L2658" s="113"/>
      <c r="M2658" s="113"/>
      <c r="Q2658" s="113"/>
      <c r="R2658" s="113"/>
      <c r="S2658" s="113"/>
      <c r="T2658" s="113"/>
      <c r="U2658" s="113"/>
      <c r="V2658" s="113"/>
      <c r="W2658" s="113"/>
      <c r="X2658" s="113"/>
      <c r="Y2658" s="113"/>
      <c r="Z2658" s="113"/>
      <c r="AD2658" s="113"/>
      <c r="AE2658" s="113"/>
      <c r="AF2658" s="113"/>
      <c r="AG2658" s="113"/>
      <c r="AH2658" s="113"/>
      <c r="AI2658" s="113"/>
      <c r="AJ2658" s="113"/>
      <c r="AK2658" s="113"/>
      <c r="AL2658" s="113"/>
      <c r="AM2658" s="113"/>
      <c r="AQ2658" s="113"/>
      <c r="AS2658" s="113"/>
      <c r="AT2658" s="113"/>
      <c r="AU2658" s="113"/>
      <c r="AV2658" s="113"/>
    </row>
    <row r="2659" spans="4:48">
      <c r="D2659" s="113"/>
      <c r="E2659" s="113"/>
      <c r="F2659" s="113"/>
      <c r="G2659" s="113"/>
      <c r="H2659" s="113"/>
      <c r="I2659" s="113"/>
      <c r="J2659" s="113"/>
      <c r="K2659" s="113"/>
      <c r="L2659" s="113"/>
      <c r="M2659" s="113"/>
      <c r="Q2659" s="113"/>
      <c r="R2659" s="113"/>
      <c r="S2659" s="113"/>
      <c r="T2659" s="113"/>
      <c r="U2659" s="113"/>
      <c r="V2659" s="113"/>
      <c r="W2659" s="113"/>
      <c r="X2659" s="113"/>
      <c r="Y2659" s="113"/>
      <c r="Z2659" s="113"/>
      <c r="AD2659" s="113"/>
      <c r="AE2659" s="113"/>
      <c r="AF2659" s="113"/>
      <c r="AG2659" s="113"/>
      <c r="AH2659" s="113"/>
      <c r="AI2659" s="113"/>
      <c r="AJ2659" s="113"/>
      <c r="AK2659" s="113"/>
      <c r="AL2659" s="113"/>
      <c r="AM2659" s="113"/>
      <c r="AQ2659" s="113"/>
      <c r="AS2659" s="113"/>
      <c r="AT2659" s="113"/>
      <c r="AU2659" s="113"/>
      <c r="AV2659" s="113"/>
    </row>
    <row r="2660" spans="4:48">
      <c r="D2660" s="113"/>
      <c r="E2660" s="113"/>
      <c r="F2660" s="113"/>
      <c r="G2660" s="113"/>
      <c r="H2660" s="113"/>
      <c r="I2660" s="113"/>
      <c r="J2660" s="113"/>
      <c r="K2660" s="113"/>
      <c r="L2660" s="113"/>
      <c r="M2660" s="113"/>
      <c r="Q2660" s="113"/>
      <c r="R2660" s="113"/>
      <c r="S2660" s="113"/>
      <c r="T2660" s="113"/>
      <c r="U2660" s="113"/>
      <c r="V2660" s="113"/>
      <c r="W2660" s="113"/>
      <c r="X2660" s="113"/>
      <c r="Y2660" s="113"/>
      <c r="Z2660" s="113"/>
      <c r="AD2660" s="113"/>
      <c r="AE2660" s="113"/>
      <c r="AF2660" s="113"/>
      <c r="AG2660" s="113"/>
      <c r="AH2660" s="113"/>
      <c r="AI2660" s="113"/>
      <c r="AJ2660" s="113"/>
      <c r="AK2660" s="113"/>
      <c r="AL2660" s="113"/>
      <c r="AM2660" s="113"/>
      <c r="AQ2660" s="113"/>
      <c r="AS2660" s="113"/>
      <c r="AT2660" s="113"/>
      <c r="AU2660" s="113"/>
      <c r="AV2660" s="113"/>
    </row>
    <row r="2661" spans="4:48">
      <c r="D2661" s="113"/>
      <c r="E2661" s="113"/>
      <c r="F2661" s="113"/>
      <c r="G2661" s="113"/>
      <c r="H2661" s="113"/>
      <c r="I2661" s="113"/>
      <c r="J2661" s="113"/>
      <c r="K2661" s="113"/>
      <c r="L2661" s="113"/>
      <c r="M2661" s="113"/>
      <c r="Q2661" s="113"/>
      <c r="R2661" s="113"/>
      <c r="S2661" s="113"/>
      <c r="T2661" s="113"/>
      <c r="U2661" s="113"/>
      <c r="V2661" s="113"/>
      <c r="W2661" s="113"/>
      <c r="X2661" s="113"/>
      <c r="Y2661" s="113"/>
      <c r="Z2661" s="113"/>
      <c r="AD2661" s="113"/>
      <c r="AE2661" s="113"/>
      <c r="AF2661" s="113"/>
      <c r="AG2661" s="113"/>
      <c r="AH2661" s="113"/>
      <c r="AI2661" s="113"/>
      <c r="AJ2661" s="113"/>
      <c r="AK2661" s="113"/>
      <c r="AL2661" s="113"/>
      <c r="AM2661" s="113"/>
      <c r="AQ2661" s="113"/>
      <c r="AS2661" s="113"/>
      <c r="AT2661" s="113"/>
      <c r="AU2661" s="113"/>
      <c r="AV2661" s="113"/>
    </row>
    <row r="2662" spans="4:48">
      <c r="D2662" s="113"/>
      <c r="E2662" s="113"/>
      <c r="F2662" s="113"/>
      <c r="G2662" s="113"/>
      <c r="H2662" s="113"/>
      <c r="I2662" s="113"/>
      <c r="J2662" s="113"/>
      <c r="K2662" s="113"/>
      <c r="L2662" s="113"/>
      <c r="M2662" s="113"/>
      <c r="Q2662" s="113"/>
      <c r="R2662" s="113"/>
      <c r="S2662" s="113"/>
      <c r="T2662" s="113"/>
      <c r="U2662" s="113"/>
      <c r="V2662" s="113"/>
      <c r="W2662" s="113"/>
      <c r="X2662" s="113"/>
      <c r="Y2662" s="113"/>
      <c r="Z2662" s="113"/>
      <c r="AD2662" s="113"/>
      <c r="AE2662" s="113"/>
      <c r="AF2662" s="113"/>
      <c r="AG2662" s="113"/>
      <c r="AH2662" s="113"/>
      <c r="AI2662" s="113"/>
      <c r="AJ2662" s="113"/>
      <c r="AK2662" s="113"/>
      <c r="AL2662" s="113"/>
      <c r="AM2662" s="113"/>
      <c r="AQ2662" s="113"/>
      <c r="AS2662" s="113"/>
      <c r="AT2662" s="113"/>
      <c r="AU2662" s="113"/>
      <c r="AV2662" s="113"/>
    </row>
    <row r="2663" spans="4:48">
      <c r="D2663" s="113"/>
      <c r="E2663" s="113"/>
      <c r="F2663" s="113"/>
      <c r="G2663" s="113"/>
      <c r="H2663" s="113"/>
      <c r="I2663" s="113"/>
      <c r="J2663" s="113"/>
      <c r="K2663" s="113"/>
      <c r="L2663" s="113"/>
      <c r="M2663" s="113"/>
      <c r="Q2663" s="113"/>
      <c r="R2663" s="113"/>
      <c r="S2663" s="113"/>
      <c r="T2663" s="113"/>
      <c r="U2663" s="113"/>
      <c r="V2663" s="113"/>
      <c r="W2663" s="113"/>
      <c r="X2663" s="113"/>
      <c r="Y2663" s="113"/>
      <c r="Z2663" s="113"/>
      <c r="AD2663" s="113"/>
      <c r="AE2663" s="113"/>
      <c r="AF2663" s="113"/>
      <c r="AG2663" s="113"/>
      <c r="AH2663" s="113"/>
      <c r="AI2663" s="113"/>
      <c r="AJ2663" s="113"/>
      <c r="AK2663" s="113"/>
      <c r="AL2663" s="113"/>
      <c r="AM2663" s="113"/>
      <c r="AQ2663" s="113"/>
      <c r="AS2663" s="113"/>
      <c r="AT2663" s="113"/>
      <c r="AU2663" s="113"/>
      <c r="AV2663" s="113"/>
    </row>
    <row r="2664" spans="4:48">
      <c r="D2664" s="113"/>
      <c r="E2664" s="113"/>
      <c r="F2664" s="113"/>
      <c r="G2664" s="113"/>
      <c r="H2664" s="113"/>
      <c r="I2664" s="113"/>
      <c r="J2664" s="113"/>
      <c r="K2664" s="113"/>
      <c r="L2664" s="113"/>
      <c r="M2664" s="113"/>
      <c r="Q2664" s="113"/>
      <c r="R2664" s="113"/>
      <c r="S2664" s="113"/>
      <c r="T2664" s="113"/>
      <c r="U2664" s="113"/>
      <c r="V2664" s="113"/>
      <c r="W2664" s="113"/>
      <c r="X2664" s="113"/>
      <c r="Y2664" s="113"/>
      <c r="Z2664" s="113"/>
      <c r="AD2664" s="113"/>
      <c r="AE2664" s="113"/>
      <c r="AF2664" s="113"/>
      <c r="AG2664" s="113"/>
      <c r="AH2664" s="113"/>
      <c r="AI2664" s="113"/>
      <c r="AJ2664" s="113"/>
      <c r="AK2664" s="113"/>
      <c r="AL2664" s="113"/>
      <c r="AM2664" s="113"/>
      <c r="AQ2664" s="113"/>
      <c r="AS2664" s="113"/>
      <c r="AT2664" s="113"/>
      <c r="AU2664" s="113"/>
      <c r="AV2664" s="113"/>
    </row>
    <row r="2665" spans="4:48">
      <c r="D2665" s="113"/>
      <c r="E2665" s="113"/>
      <c r="F2665" s="113"/>
      <c r="G2665" s="113"/>
      <c r="H2665" s="113"/>
      <c r="I2665" s="113"/>
      <c r="J2665" s="113"/>
      <c r="K2665" s="113"/>
      <c r="L2665" s="113"/>
      <c r="M2665" s="113"/>
      <c r="Q2665" s="113"/>
      <c r="R2665" s="113"/>
      <c r="S2665" s="113"/>
      <c r="T2665" s="113"/>
      <c r="U2665" s="113"/>
      <c r="V2665" s="113"/>
      <c r="W2665" s="113"/>
      <c r="X2665" s="113"/>
      <c r="Y2665" s="113"/>
      <c r="Z2665" s="113"/>
      <c r="AD2665" s="113"/>
      <c r="AE2665" s="113"/>
      <c r="AF2665" s="113"/>
      <c r="AG2665" s="113"/>
      <c r="AH2665" s="113"/>
      <c r="AI2665" s="113"/>
      <c r="AJ2665" s="113"/>
      <c r="AK2665" s="113"/>
      <c r="AL2665" s="113"/>
      <c r="AM2665" s="113"/>
      <c r="AQ2665" s="113"/>
      <c r="AS2665" s="113"/>
      <c r="AT2665" s="113"/>
      <c r="AU2665" s="113"/>
      <c r="AV2665" s="113"/>
    </row>
    <row r="2666" spans="4:48">
      <c r="D2666" s="113"/>
      <c r="E2666" s="113"/>
      <c r="F2666" s="113"/>
      <c r="G2666" s="113"/>
      <c r="H2666" s="113"/>
      <c r="I2666" s="113"/>
      <c r="J2666" s="113"/>
      <c r="K2666" s="113"/>
      <c r="L2666" s="113"/>
      <c r="M2666" s="113"/>
      <c r="Q2666" s="113"/>
      <c r="R2666" s="113"/>
      <c r="S2666" s="113"/>
      <c r="T2666" s="113"/>
      <c r="U2666" s="113"/>
      <c r="V2666" s="113"/>
      <c r="W2666" s="113"/>
      <c r="X2666" s="113"/>
      <c r="Y2666" s="113"/>
      <c r="Z2666" s="113"/>
      <c r="AD2666" s="113"/>
      <c r="AE2666" s="113"/>
      <c r="AF2666" s="113"/>
      <c r="AG2666" s="113"/>
      <c r="AH2666" s="113"/>
      <c r="AI2666" s="113"/>
      <c r="AJ2666" s="113"/>
      <c r="AK2666" s="113"/>
      <c r="AL2666" s="113"/>
      <c r="AM2666" s="113"/>
      <c r="AQ2666" s="113"/>
      <c r="AS2666" s="113"/>
      <c r="AT2666" s="113"/>
      <c r="AU2666" s="113"/>
      <c r="AV2666" s="113"/>
    </row>
    <row r="2667" spans="4:48">
      <c r="D2667" s="113"/>
      <c r="E2667" s="113"/>
      <c r="F2667" s="113"/>
      <c r="G2667" s="113"/>
      <c r="H2667" s="113"/>
      <c r="I2667" s="113"/>
      <c r="J2667" s="113"/>
      <c r="K2667" s="113"/>
      <c r="L2667" s="113"/>
      <c r="M2667" s="113"/>
      <c r="Q2667" s="113"/>
      <c r="R2667" s="113"/>
      <c r="S2667" s="113"/>
      <c r="T2667" s="113"/>
      <c r="U2667" s="113"/>
      <c r="V2667" s="113"/>
      <c r="W2667" s="113"/>
      <c r="X2667" s="113"/>
      <c r="Y2667" s="113"/>
      <c r="Z2667" s="113"/>
      <c r="AD2667" s="113"/>
      <c r="AE2667" s="113"/>
      <c r="AF2667" s="113"/>
      <c r="AG2667" s="113"/>
      <c r="AH2667" s="113"/>
      <c r="AI2667" s="113"/>
      <c r="AJ2667" s="113"/>
      <c r="AK2667" s="113"/>
      <c r="AL2667" s="113"/>
      <c r="AM2667" s="113"/>
      <c r="AQ2667" s="113"/>
      <c r="AS2667" s="113"/>
      <c r="AT2667" s="113"/>
      <c r="AU2667" s="113"/>
      <c r="AV2667" s="113"/>
    </row>
    <row r="2668" spans="4:48">
      <c r="D2668" s="113"/>
      <c r="E2668" s="113"/>
      <c r="F2668" s="113"/>
      <c r="G2668" s="113"/>
      <c r="H2668" s="113"/>
      <c r="I2668" s="113"/>
      <c r="J2668" s="113"/>
      <c r="K2668" s="113"/>
      <c r="L2668" s="113"/>
      <c r="M2668" s="113"/>
      <c r="Q2668" s="113"/>
      <c r="R2668" s="113"/>
      <c r="S2668" s="113"/>
      <c r="T2668" s="113"/>
      <c r="U2668" s="113"/>
      <c r="V2668" s="113"/>
      <c r="W2668" s="113"/>
      <c r="X2668" s="113"/>
      <c r="Y2668" s="113"/>
      <c r="Z2668" s="113"/>
      <c r="AD2668" s="113"/>
      <c r="AE2668" s="113"/>
      <c r="AF2668" s="113"/>
      <c r="AG2668" s="113"/>
      <c r="AH2668" s="113"/>
      <c r="AI2668" s="113"/>
      <c r="AJ2668" s="113"/>
      <c r="AK2668" s="113"/>
      <c r="AL2668" s="113"/>
      <c r="AM2668" s="113"/>
      <c r="AQ2668" s="113"/>
      <c r="AS2668" s="113"/>
      <c r="AT2668" s="113"/>
      <c r="AU2668" s="113"/>
      <c r="AV2668" s="113"/>
    </row>
    <row r="2669" spans="4:48">
      <c r="D2669" s="113"/>
      <c r="E2669" s="113"/>
      <c r="F2669" s="113"/>
      <c r="G2669" s="113"/>
      <c r="H2669" s="113"/>
      <c r="I2669" s="113"/>
      <c r="J2669" s="113"/>
      <c r="K2669" s="113"/>
      <c r="L2669" s="113"/>
      <c r="M2669" s="113"/>
      <c r="Q2669" s="113"/>
      <c r="R2669" s="113"/>
      <c r="S2669" s="113"/>
      <c r="T2669" s="113"/>
      <c r="U2669" s="113"/>
      <c r="V2669" s="113"/>
      <c r="W2669" s="113"/>
      <c r="X2669" s="113"/>
      <c r="Y2669" s="113"/>
      <c r="Z2669" s="113"/>
      <c r="AD2669" s="113"/>
      <c r="AE2669" s="113"/>
      <c r="AF2669" s="113"/>
      <c r="AG2669" s="113"/>
      <c r="AH2669" s="113"/>
      <c r="AI2669" s="113"/>
      <c r="AJ2669" s="113"/>
      <c r="AK2669" s="113"/>
      <c r="AL2669" s="113"/>
      <c r="AM2669" s="113"/>
      <c r="AQ2669" s="113"/>
      <c r="AS2669" s="113"/>
      <c r="AT2669" s="113"/>
      <c r="AU2669" s="113"/>
      <c r="AV2669" s="113"/>
    </row>
    <row r="2670" spans="4:48">
      <c r="D2670" s="113"/>
      <c r="E2670" s="113"/>
      <c r="F2670" s="113"/>
      <c r="G2670" s="113"/>
      <c r="H2670" s="113"/>
      <c r="I2670" s="113"/>
      <c r="J2670" s="113"/>
      <c r="K2670" s="113"/>
      <c r="L2670" s="113"/>
      <c r="M2670" s="113"/>
      <c r="Q2670" s="113"/>
      <c r="R2670" s="113"/>
      <c r="S2670" s="113"/>
      <c r="T2670" s="113"/>
      <c r="U2670" s="113"/>
      <c r="V2670" s="113"/>
      <c r="W2670" s="113"/>
      <c r="X2670" s="113"/>
      <c r="Y2670" s="113"/>
      <c r="Z2670" s="113"/>
      <c r="AD2670" s="113"/>
      <c r="AE2670" s="113"/>
      <c r="AF2670" s="113"/>
      <c r="AG2670" s="113"/>
      <c r="AH2670" s="113"/>
      <c r="AI2670" s="113"/>
      <c r="AJ2670" s="113"/>
      <c r="AK2670" s="113"/>
      <c r="AL2670" s="113"/>
      <c r="AM2670" s="113"/>
      <c r="AQ2670" s="113"/>
      <c r="AS2670" s="113"/>
      <c r="AT2670" s="113"/>
      <c r="AU2670" s="113"/>
      <c r="AV2670" s="113"/>
    </row>
    <row r="2671" spans="4:48">
      <c r="D2671" s="113"/>
      <c r="E2671" s="113"/>
      <c r="F2671" s="113"/>
      <c r="G2671" s="113"/>
      <c r="H2671" s="113"/>
      <c r="I2671" s="113"/>
      <c r="J2671" s="113"/>
      <c r="K2671" s="113"/>
      <c r="L2671" s="113"/>
      <c r="M2671" s="113"/>
      <c r="Q2671" s="113"/>
      <c r="R2671" s="113"/>
      <c r="S2671" s="113"/>
      <c r="T2671" s="113"/>
      <c r="U2671" s="113"/>
      <c r="V2671" s="113"/>
      <c r="W2671" s="113"/>
      <c r="X2671" s="113"/>
      <c r="Y2671" s="113"/>
      <c r="Z2671" s="113"/>
      <c r="AD2671" s="113"/>
      <c r="AE2671" s="113"/>
      <c r="AF2671" s="113"/>
      <c r="AG2671" s="113"/>
      <c r="AH2671" s="113"/>
      <c r="AI2671" s="113"/>
      <c r="AJ2671" s="113"/>
      <c r="AK2671" s="113"/>
      <c r="AL2671" s="113"/>
      <c r="AM2671" s="113"/>
      <c r="AQ2671" s="113"/>
      <c r="AS2671" s="113"/>
      <c r="AT2671" s="113"/>
      <c r="AU2671" s="113"/>
      <c r="AV2671" s="113"/>
    </row>
    <row r="2672" spans="4:48">
      <c r="D2672" s="113"/>
      <c r="E2672" s="113"/>
      <c r="F2672" s="113"/>
      <c r="G2672" s="113"/>
      <c r="H2672" s="113"/>
      <c r="I2672" s="113"/>
      <c r="J2672" s="113"/>
      <c r="K2672" s="113"/>
      <c r="L2672" s="113"/>
      <c r="M2672" s="113"/>
      <c r="Q2672" s="113"/>
      <c r="R2672" s="113"/>
      <c r="S2672" s="113"/>
      <c r="T2672" s="113"/>
      <c r="U2672" s="113"/>
      <c r="V2672" s="113"/>
      <c r="W2672" s="113"/>
      <c r="X2672" s="113"/>
      <c r="Y2672" s="113"/>
      <c r="Z2672" s="113"/>
      <c r="AD2672" s="113"/>
      <c r="AE2672" s="113"/>
      <c r="AF2672" s="113"/>
      <c r="AG2672" s="113"/>
      <c r="AH2672" s="113"/>
      <c r="AI2672" s="113"/>
      <c r="AJ2672" s="113"/>
      <c r="AK2672" s="113"/>
      <c r="AL2672" s="113"/>
      <c r="AM2672" s="113"/>
      <c r="AQ2672" s="113"/>
      <c r="AS2672" s="113"/>
      <c r="AT2672" s="113"/>
      <c r="AU2672" s="113"/>
      <c r="AV2672" s="113"/>
    </row>
    <row r="2673" spans="4:48">
      <c r="D2673" s="113"/>
      <c r="E2673" s="113"/>
      <c r="F2673" s="113"/>
      <c r="G2673" s="113"/>
      <c r="H2673" s="113"/>
      <c r="I2673" s="113"/>
      <c r="J2673" s="113"/>
      <c r="K2673" s="113"/>
      <c r="L2673" s="113"/>
      <c r="M2673" s="113"/>
      <c r="Q2673" s="113"/>
      <c r="R2673" s="113"/>
      <c r="S2673" s="113"/>
      <c r="T2673" s="113"/>
      <c r="U2673" s="113"/>
      <c r="V2673" s="113"/>
      <c r="W2673" s="113"/>
      <c r="X2673" s="113"/>
      <c r="Y2673" s="113"/>
      <c r="Z2673" s="113"/>
      <c r="AD2673" s="113"/>
      <c r="AE2673" s="113"/>
      <c r="AF2673" s="113"/>
      <c r="AG2673" s="113"/>
      <c r="AH2673" s="113"/>
      <c r="AI2673" s="113"/>
      <c r="AJ2673" s="113"/>
      <c r="AK2673" s="113"/>
      <c r="AL2673" s="113"/>
      <c r="AM2673" s="113"/>
      <c r="AQ2673" s="113"/>
      <c r="AS2673" s="113"/>
      <c r="AT2673" s="113"/>
      <c r="AU2673" s="113"/>
      <c r="AV2673" s="113"/>
    </row>
    <row r="2674" spans="4:48">
      <c r="D2674" s="113"/>
      <c r="E2674" s="113"/>
      <c r="F2674" s="113"/>
      <c r="G2674" s="113"/>
      <c r="H2674" s="113"/>
      <c r="I2674" s="113"/>
      <c r="J2674" s="113"/>
      <c r="K2674" s="113"/>
      <c r="L2674" s="113"/>
      <c r="M2674" s="113"/>
      <c r="Q2674" s="113"/>
      <c r="R2674" s="113"/>
      <c r="S2674" s="113"/>
      <c r="T2674" s="113"/>
      <c r="U2674" s="113"/>
      <c r="V2674" s="113"/>
      <c r="W2674" s="113"/>
      <c r="X2674" s="113"/>
      <c r="Y2674" s="113"/>
      <c r="Z2674" s="113"/>
      <c r="AD2674" s="113"/>
      <c r="AE2674" s="113"/>
      <c r="AF2674" s="113"/>
      <c r="AG2674" s="113"/>
      <c r="AH2674" s="113"/>
      <c r="AI2674" s="113"/>
      <c r="AJ2674" s="113"/>
      <c r="AK2674" s="113"/>
      <c r="AL2674" s="113"/>
      <c r="AM2674" s="113"/>
      <c r="AQ2674" s="113"/>
      <c r="AS2674" s="113"/>
      <c r="AT2674" s="113"/>
      <c r="AU2674" s="113"/>
      <c r="AV2674" s="113"/>
    </row>
    <row r="2675" spans="4:48">
      <c r="D2675" s="113"/>
      <c r="E2675" s="113"/>
      <c r="F2675" s="113"/>
      <c r="G2675" s="113"/>
      <c r="H2675" s="113"/>
      <c r="I2675" s="113"/>
      <c r="J2675" s="113"/>
      <c r="K2675" s="113"/>
      <c r="L2675" s="113"/>
      <c r="M2675" s="113"/>
      <c r="Q2675" s="113"/>
      <c r="R2675" s="113"/>
      <c r="S2675" s="113"/>
      <c r="T2675" s="113"/>
      <c r="U2675" s="113"/>
      <c r="V2675" s="113"/>
      <c r="W2675" s="113"/>
      <c r="X2675" s="113"/>
      <c r="Y2675" s="113"/>
      <c r="Z2675" s="113"/>
      <c r="AD2675" s="113"/>
      <c r="AE2675" s="113"/>
      <c r="AF2675" s="113"/>
      <c r="AG2675" s="113"/>
      <c r="AH2675" s="113"/>
      <c r="AI2675" s="113"/>
      <c r="AJ2675" s="113"/>
      <c r="AK2675" s="113"/>
      <c r="AL2675" s="113"/>
      <c r="AM2675" s="113"/>
      <c r="AQ2675" s="113"/>
      <c r="AS2675" s="113"/>
      <c r="AT2675" s="113"/>
      <c r="AU2675" s="113"/>
      <c r="AV2675" s="113"/>
    </row>
    <row r="2676" spans="4:48">
      <c r="D2676" s="113"/>
      <c r="E2676" s="113"/>
      <c r="F2676" s="113"/>
      <c r="G2676" s="113"/>
      <c r="H2676" s="113"/>
      <c r="I2676" s="113"/>
      <c r="J2676" s="113"/>
      <c r="K2676" s="113"/>
      <c r="L2676" s="113"/>
      <c r="M2676" s="113"/>
      <c r="Q2676" s="113"/>
      <c r="R2676" s="113"/>
      <c r="S2676" s="113"/>
      <c r="T2676" s="113"/>
      <c r="U2676" s="113"/>
      <c r="V2676" s="113"/>
      <c r="W2676" s="113"/>
      <c r="X2676" s="113"/>
      <c r="Y2676" s="113"/>
      <c r="Z2676" s="113"/>
      <c r="AD2676" s="113"/>
      <c r="AE2676" s="113"/>
      <c r="AF2676" s="113"/>
      <c r="AG2676" s="113"/>
      <c r="AH2676" s="113"/>
      <c r="AI2676" s="113"/>
      <c r="AJ2676" s="113"/>
      <c r="AK2676" s="113"/>
      <c r="AL2676" s="113"/>
      <c r="AM2676" s="113"/>
      <c r="AQ2676" s="113"/>
      <c r="AS2676" s="113"/>
      <c r="AT2676" s="113"/>
      <c r="AU2676" s="113"/>
      <c r="AV2676" s="113"/>
    </row>
    <row r="2677" spans="4:48">
      <c r="D2677" s="113"/>
      <c r="E2677" s="113"/>
      <c r="F2677" s="113"/>
      <c r="G2677" s="113"/>
      <c r="H2677" s="113"/>
      <c r="I2677" s="113"/>
      <c r="J2677" s="113"/>
      <c r="K2677" s="113"/>
      <c r="L2677" s="113"/>
      <c r="M2677" s="113"/>
      <c r="Q2677" s="113"/>
      <c r="R2677" s="113"/>
      <c r="S2677" s="113"/>
      <c r="T2677" s="113"/>
      <c r="U2677" s="113"/>
      <c r="V2677" s="113"/>
      <c r="W2677" s="113"/>
      <c r="X2677" s="113"/>
      <c r="Y2677" s="113"/>
      <c r="Z2677" s="113"/>
      <c r="AD2677" s="113"/>
      <c r="AE2677" s="113"/>
      <c r="AF2677" s="113"/>
      <c r="AG2677" s="113"/>
      <c r="AH2677" s="113"/>
      <c r="AI2677" s="113"/>
      <c r="AJ2677" s="113"/>
      <c r="AK2677" s="113"/>
      <c r="AL2677" s="113"/>
      <c r="AM2677" s="113"/>
      <c r="AQ2677" s="113"/>
      <c r="AS2677" s="113"/>
      <c r="AT2677" s="113"/>
      <c r="AU2677" s="113"/>
      <c r="AV2677" s="113"/>
    </row>
    <row r="2678" spans="4:48">
      <c r="D2678" s="113"/>
      <c r="E2678" s="113"/>
      <c r="F2678" s="113"/>
      <c r="G2678" s="113"/>
      <c r="H2678" s="113"/>
      <c r="I2678" s="113"/>
      <c r="J2678" s="113"/>
      <c r="K2678" s="113"/>
      <c r="L2678" s="113"/>
      <c r="M2678" s="113"/>
      <c r="Q2678" s="113"/>
      <c r="R2678" s="113"/>
      <c r="S2678" s="113"/>
      <c r="T2678" s="113"/>
      <c r="U2678" s="113"/>
      <c r="V2678" s="113"/>
      <c r="W2678" s="113"/>
      <c r="X2678" s="113"/>
      <c r="Y2678" s="113"/>
      <c r="Z2678" s="113"/>
      <c r="AD2678" s="113"/>
      <c r="AE2678" s="113"/>
      <c r="AF2678" s="113"/>
      <c r="AG2678" s="113"/>
      <c r="AH2678" s="113"/>
      <c r="AI2678" s="113"/>
      <c r="AJ2678" s="113"/>
      <c r="AK2678" s="113"/>
      <c r="AL2678" s="113"/>
      <c r="AM2678" s="113"/>
      <c r="AQ2678" s="113"/>
      <c r="AS2678" s="113"/>
      <c r="AT2678" s="113"/>
      <c r="AU2678" s="113"/>
      <c r="AV2678" s="113"/>
    </row>
    <row r="2679" spans="4:48">
      <c r="D2679" s="113"/>
      <c r="E2679" s="113"/>
      <c r="F2679" s="113"/>
      <c r="G2679" s="113"/>
      <c r="H2679" s="113"/>
      <c r="I2679" s="113"/>
      <c r="J2679" s="113"/>
      <c r="K2679" s="113"/>
      <c r="L2679" s="113"/>
      <c r="M2679" s="113"/>
      <c r="Q2679" s="113"/>
      <c r="R2679" s="113"/>
      <c r="S2679" s="113"/>
      <c r="T2679" s="113"/>
      <c r="U2679" s="113"/>
      <c r="V2679" s="113"/>
      <c r="W2679" s="113"/>
      <c r="X2679" s="113"/>
      <c r="Y2679" s="113"/>
      <c r="Z2679" s="113"/>
      <c r="AD2679" s="113"/>
      <c r="AE2679" s="113"/>
      <c r="AF2679" s="113"/>
      <c r="AG2679" s="113"/>
      <c r="AH2679" s="113"/>
      <c r="AI2679" s="113"/>
      <c r="AJ2679" s="113"/>
      <c r="AK2679" s="113"/>
      <c r="AL2679" s="113"/>
      <c r="AM2679" s="113"/>
      <c r="AQ2679" s="113"/>
      <c r="AS2679" s="113"/>
      <c r="AT2679" s="113"/>
      <c r="AU2679" s="113"/>
      <c r="AV2679" s="113"/>
    </row>
    <row r="2680" spans="4:48">
      <c r="D2680" s="113"/>
      <c r="E2680" s="113"/>
      <c r="F2680" s="113"/>
      <c r="G2680" s="113"/>
      <c r="H2680" s="113"/>
      <c r="I2680" s="113"/>
      <c r="J2680" s="113"/>
      <c r="K2680" s="113"/>
      <c r="L2680" s="113"/>
      <c r="M2680" s="113"/>
      <c r="Q2680" s="113"/>
      <c r="R2680" s="113"/>
      <c r="S2680" s="113"/>
      <c r="T2680" s="113"/>
      <c r="U2680" s="113"/>
      <c r="V2680" s="113"/>
      <c r="W2680" s="113"/>
      <c r="X2680" s="113"/>
      <c r="Y2680" s="113"/>
      <c r="Z2680" s="113"/>
      <c r="AD2680" s="113"/>
      <c r="AE2680" s="113"/>
      <c r="AF2680" s="113"/>
      <c r="AG2680" s="113"/>
      <c r="AH2680" s="113"/>
      <c r="AI2680" s="113"/>
      <c r="AJ2680" s="113"/>
      <c r="AK2680" s="113"/>
      <c r="AL2680" s="113"/>
      <c r="AM2680" s="113"/>
      <c r="AQ2680" s="113"/>
      <c r="AS2680" s="113"/>
      <c r="AT2680" s="113"/>
      <c r="AU2680" s="113"/>
      <c r="AV2680" s="113"/>
    </row>
    <row r="2681" spans="4:48">
      <c r="D2681" s="113"/>
      <c r="E2681" s="113"/>
      <c r="F2681" s="113"/>
      <c r="G2681" s="113"/>
      <c r="H2681" s="113"/>
      <c r="I2681" s="113"/>
      <c r="J2681" s="113"/>
      <c r="K2681" s="113"/>
      <c r="L2681" s="113"/>
      <c r="M2681" s="113"/>
      <c r="Q2681" s="113"/>
      <c r="R2681" s="113"/>
      <c r="S2681" s="113"/>
      <c r="T2681" s="113"/>
      <c r="U2681" s="113"/>
      <c r="V2681" s="113"/>
      <c r="W2681" s="113"/>
      <c r="X2681" s="113"/>
      <c r="Y2681" s="113"/>
      <c r="Z2681" s="113"/>
      <c r="AD2681" s="113"/>
      <c r="AE2681" s="113"/>
      <c r="AF2681" s="113"/>
      <c r="AG2681" s="113"/>
      <c r="AH2681" s="113"/>
      <c r="AI2681" s="113"/>
      <c r="AJ2681" s="113"/>
      <c r="AK2681" s="113"/>
      <c r="AL2681" s="113"/>
      <c r="AM2681" s="113"/>
      <c r="AQ2681" s="113"/>
      <c r="AS2681" s="113"/>
      <c r="AT2681" s="113"/>
      <c r="AU2681" s="113"/>
      <c r="AV2681" s="113"/>
    </row>
    <row r="2682" spans="4:48">
      <c r="D2682" s="113"/>
      <c r="E2682" s="113"/>
      <c r="F2682" s="113"/>
      <c r="G2682" s="113"/>
      <c r="H2682" s="113"/>
      <c r="I2682" s="113"/>
      <c r="J2682" s="113"/>
      <c r="K2682" s="113"/>
      <c r="L2682" s="113"/>
      <c r="M2682" s="113"/>
      <c r="Q2682" s="113"/>
      <c r="R2682" s="113"/>
      <c r="S2682" s="113"/>
      <c r="T2682" s="113"/>
      <c r="U2682" s="113"/>
      <c r="V2682" s="113"/>
      <c r="W2682" s="113"/>
      <c r="X2682" s="113"/>
      <c r="Y2682" s="113"/>
      <c r="Z2682" s="113"/>
      <c r="AD2682" s="113"/>
      <c r="AE2682" s="113"/>
      <c r="AF2682" s="113"/>
      <c r="AG2682" s="113"/>
      <c r="AH2682" s="113"/>
      <c r="AI2682" s="113"/>
      <c r="AJ2682" s="113"/>
      <c r="AK2682" s="113"/>
      <c r="AL2682" s="113"/>
      <c r="AM2682" s="113"/>
      <c r="AQ2682" s="113"/>
      <c r="AS2682" s="113"/>
      <c r="AT2682" s="113"/>
      <c r="AU2682" s="113"/>
      <c r="AV2682" s="113"/>
    </row>
    <row r="2683" spans="4:48">
      <c r="D2683" s="113"/>
      <c r="E2683" s="113"/>
      <c r="F2683" s="113"/>
      <c r="G2683" s="113"/>
      <c r="H2683" s="113"/>
      <c r="I2683" s="113"/>
      <c r="J2683" s="113"/>
      <c r="K2683" s="113"/>
      <c r="L2683" s="113"/>
      <c r="M2683" s="113"/>
      <c r="Q2683" s="113"/>
      <c r="R2683" s="113"/>
      <c r="S2683" s="113"/>
      <c r="T2683" s="113"/>
      <c r="U2683" s="113"/>
      <c r="V2683" s="113"/>
      <c r="W2683" s="113"/>
      <c r="X2683" s="113"/>
      <c r="Y2683" s="113"/>
      <c r="Z2683" s="113"/>
      <c r="AD2683" s="113"/>
      <c r="AE2683" s="113"/>
      <c r="AF2683" s="113"/>
      <c r="AG2683" s="113"/>
      <c r="AH2683" s="113"/>
      <c r="AI2683" s="113"/>
      <c r="AJ2683" s="113"/>
      <c r="AK2683" s="113"/>
      <c r="AL2683" s="113"/>
      <c r="AM2683" s="113"/>
      <c r="AQ2683" s="113"/>
      <c r="AS2683" s="113"/>
      <c r="AT2683" s="113"/>
      <c r="AU2683" s="113"/>
      <c r="AV2683" s="113"/>
    </row>
    <row r="2684" spans="4:48">
      <c r="D2684" s="113"/>
      <c r="E2684" s="113"/>
      <c r="F2684" s="113"/>
      <c r="G2684" s="113"/>
      <c r="H2684" s="113"/>
      <c r="I2684" s="113"/>
      <c r="J2684" s="113"/>
      <c r="K2684" s="113"/>
      <c r="L2684" s="113"/>
      <c r="M2684" s="113"/>
      <c r="Q2684" s="113"/>
      <c r="R2684" s="113"/>
      <c r="S2684" s="113"/>
      <c r="T2684" s="113"/>
      <c r="U2684" s="113"/>
      <c r="V2684" s="113"/>
      <c r="W2684" s="113"/>
      <c r="X2684" s="113"/>
      <c r="Y2684" s="113"/>
      <c r="Z2684" s="113"/>
      <c r="AD2684" s="113"/>
      <c r="AE2684" s="113"/>
      <c r="AF2684" s="113"/>
      <c r="AG2684" s="113"/>
      <c r="AH2684" s="113"/>
      <c r="AI2684" s="113"/>
      <c r="AJ2684" s="113"/>
      <c r="AK2684" s="113"/>
      <c r="AL2684" s="113"/>
      <c r="AM2684" s="113"/>
      <c r="AQ2684" s="113"/>
      <c r="AS2684" s="113"/>
      <c r="AT2684" s="113"/>
      <c r="AU2684" s="113"/>
      <c r="AV2684" s="113"/>
    </row>
    <row r="2685" spans="4:48">
      <c r="D2685" s="113"/>
      <c r="E2685" s="113"/>
      <c r="F2685" s="113"/>
      <c r="G2685" s="113"/>
      <c r="H2685" s="113"/>
      <c r="I2685" s="113"/>
      <c r="J2685" s="113"/>
      <c r="K2685" s="113"/>
      <c r="L2685" s="113"/>
      <c r="M2685" s="113"/>
      <c r="Q2685" s="113"/>
      <c r="R2685" s="113"/>
      <c r="S2685" s="113"/>
      <c r="T2685" s="113"/>
      <c r="U2685" s="113"/>
      <c r="V2685" s="113"/>
      <c r="W2685" s="113"/>
      <c r="X2685" s="113"/>
      <c r="Y2685" s="113"/>
      <c r="Z2685" s="113"/>
      <c r="AD2685" s="113"/>
      <c r="AE2685" s="113"/>
      <c r="AF2685" s="113"/>
      <c r="AG2685" s="113"/>
      <c r="AH2685" s="113"/>
      <c r="AI2685" s="113"/>
      <c r="AJ2685" s="113"/>
      <c r="AK2685" s="113"/>
      <c r="AL2685" s="113"/>
      <c r="AM2685" s="113"/>
      <c r="AQ2685" s="113"/>
      <c r="AS2685" s="113"/>
      <c r="AT2685" s="113"/>
      <c r="AU2685" s="113"/>
      <c r="AV2685" s="113"/>
    </row>
    <row r="2686" spans="4:48">
      <c r="D2686" s="113"/>
      <c r="E2686" s="113"/>
      <c r="F2686" s="113"/>
      <c r="G2686" s="113"/>
      <c r="H2686" s="113"/>
      <c r="I2686" s="113"/>
      <c r="J2686" s="113"/>
      <c r="K2686" s="113"/>
      <c r="L2686" s="113"/>
      <c r="M2686" s="113"/>
      <c r="Q2686" s="113"/>
      <c r="R2686" s="113"/>
      <c r="S2686" s="113"/>
      <c r="T2686" s="113"/>
      <c r="U2686" s="113"/>
      <c r="V2686" s="113"/>
      <c r="W2686" s="113"/>
      <c r="X2686" s="113"/>
      <c r="Y2686" s="113"/>
      <c r="Z2686" s="113"/>
      <c r="AD2686" s="113"/>
      <c r="AE2686" s="113"/>
      <c r="AF2686" s="113"/>
      <c r="AG2686" s="113"/>
      <c r="AH2686" s="113"/>
      <c r="AI2686" s="113"/>
      <c r="AJ2686" s="113"/>
      <c r="AK2686" s="113"/>
      <c r="AL2686" s="113"/>
      <c r="AM2686" s="113"/>
      <c r="AQ2686" s="113"/>
      <c r="AS2686" s="113"/>
      <c r="AT2686" s="113"/>
      <c r="AU2686" s="113"/>
      <c r="AV2686" s="113"/>
    </row>
    <row r="2687" spans="4:48">
      <c r="D2687" s="113"/>
      <c r="E2687" s="113"/>
      <c r="F2687" s="113"/>
      <c r="G2687" s="113"/>
      <c r="H2687" s="113"/>
      <c r="I2687" s="113"/>
      <c r="J2687" s="113"/>
      <c r="K2687" s="113"/>
      <c r="L2687" s="113"/>
      <c r="M2687" s="113"/>
      <c r="Q2687" s="113"/>
      <c r="R2687" s="113"/>
      <c r="S2687" s="113"/>
      <c r="T2687" s="113"/>
      <c r="U2687" s="113"/>
      <c r="V2687" s="113"/>
      <c r="W2687" s="113"/>
      <c r="X2687" s="113"/>
      <c r="Y2687" s="113"/>
      <c r="Z2687" s="113"/>
      <c r="AD2687" s="113"/>
      <c r="AE2687" s="113"/>
      <c r="AF2687" s="113"/>
      <c r="AG2687" s="113"/>
      <c r="AH2687" s="113"/>
      <c r="AI2687" s="113"/>
      <c r="AJ2687" s="113"/>
      <c r="AK2687" s="113"/>
      <c r="AL2687" s="113"/>
      <c r="AM2687" s="113"/>
      <c r="AQ2687" s="113"/>
      <c r="AS2687" s="113"/>
      <c r="AT2687" s="113"/>
      <c r="AU2687" s="113"/>
      <c r="AV2687" s="113"/>
    </row>
    <row r="2688" spans="4:48">
      <c r="D2688" s="113"/>
      <c r="E2688" s="113"/>
      <c r="F2688" s="113"/>
      <c r="G2688" s="113"/>
      <c r="H2688" s="113"/>
      <c r="I2688" s="113"/>
      <c r="J2688" s="113"/>
      <c r="K2688" s="113"/>
      <c r="L2688" s="113"/>
      <c r="M2688" s="113"/>
      <c r="Q2688" s="113"/>
      <c r="R2688" s="113"/>
      <c r="S2688" s="113"/>
      <c r="T2688" s="113"/>
      <c r="U2688" s="113"/>
      <c r="V2688" s="113"/>
      <c r="W2688" s="113"/>
      <c r="X2688" s="113"/>
      <c r="Y2688" s="113"/>
      <c r="Z2688" s="113"/>
      <c r="AD2688" s="113"/>
      <c r="AE2688" s="113"/>
      <c r="AF2688" s="113"/>
      <c r="AG2688" s="113"/>
      <c r="AH2688" s="113"/>
      <c r="AI2688" s="113"/>
      <c r="AJ2688" s="113"/>
      <c r="AK2688" s="113"/>
      <c r="AL2688" s="113"/>
      <c r="AM2688" s="113"/>
      <c r="AQ2688" s="113"/>
      <c r="AS2688" s="113"/>
      <c r="AT2688" s="113"/>
      <c r="AU2688" s="113"/>
      <c r="AV2688" s="113"/>
    </row>
    <row r="2689" spans="4:48">
      <c r="D2689" s="113"/>
      <c r="E2689" s="113"/>
      <c r="F2689" s="113"/>
      <c r="G2689" s="113"/>
      <c r="H2689" s="113"/>
      <c r="I2689" s="113"/>
      <c r="J2689" s="113"/>
      <c r="K2689" s="113"/>
      <c r="L2689" s="113"/>
      <c r="M2689" s="113"/>
      <c r="Q2689" s="113"/>
      <c r="R2689" s="113"/>
      <c r="S2689" s="113"/>
      <c r="T2689" s="113"/>
      <c r="U2689" s="113"/>
      <c r="V2689" s="113"/>
      <c r="W2689" s="113"/>
      <c r="X2689" s="113"/>
      <c r="Y2689" s="113"/>
      <c r="Z2689" s="113"/>
      <c r="AD2689" s="113"/>
      <c r="AE2689" s="113"/>
      <c r="AF2689" s="113"/>
      <c r="AG2689" s="113"/>
      <c r="AH2689" s="113"/>
      <c r="AI2689" s="113"/>
      <c r="AJ2689" s="113"/>
      <c r="AK2689" s="113"/>
      <c r="AL2689" s="113"/>
      <c r="AM2689" s="113"/>
      <c r="AQ2689" s="113"/>
      <c r="AS2689" s="113"/>
      <c r="AT2689" s="113"/>
      <c r="AU2689" s="113"/>
      <c r="AV2689" s="113"/>
    </row>
    <row r="2690" spans="4:48">
      <c r="D2690" s="113"/>
      <c r="E2690" s="113"/>
      <c r="F2690" s="113"/>
      <c r="G2690" s="113"/>
      <c r="H2690" s="113"/>
      <c r="I2690" s="113"/>
      <c r="J2690" s="113"/>
      <c r="K2690" s="113"/>
      <c r="L2690" s="113"/>
      <c r="M2690" s="113"/>
      <c r="Q2690" s="113"/>
      <c r="R2690" s="113"/>
      <c r="S2690" s="113"/>
      <c r="T2690" s="113"/>
      <c r="U2690" s="113"/>
      <c r="V2690" s="113"/>
      <c r="W2690" s="113"/>
      <c r="X2690" s="113"/>
      <c r="Y2690" s="113"/>
      <c r="Z2690" s="113"/>
      <c r="AD2690" s="113"/>
      <c r="AE2690" s="113"/>
      <c r="AF2690" s="113"/>
      <c r="AG2690" s="113"/>
      <c r="AH2690" s="113"/>
      <c r="AI2690" s="113"/>
      <c r="AJ2690" s="113"/>
      <c r="AK2690" s="113"/>
      <c r="AL2690" s="113"/>
      <c r="AM2690" s="113"/>
      <c r="AQ2690" s="113"/>
      <c r="AS2690" s="113"/>
      <c r="AT2690" s="113"/>
      <c r="AU2690" s="113"/>
      <c r="AV2690" s="113"/>
    </row>
    <row r="2691" spans="4:48">
      <c r="D2691" s="113"/>
      <c r="E2691" s="113"/>
      <c r="F2691" s="113"/>
      <c r="G2691" s="113"/>
      <c r="H2691" s="113"/>
      <c r="I2691" s="113"/>
      <c r="J2691" s="113"/>
      <c r="K2691" s="113"/>
      <c r="L2691" s="113"/>
      <c r="M2691" s="113"/>
      <c r="Q2691" s="113"/>
      <c r="R2691" s="113"/>
      <c r="S2691" s="113"/>
      <c r="T2691" s="113"/>
      <c r="U2691" s="113"/>
      <c r="V2691" s="113"/>
      <c r="W2691" s="113"/>
      <c r="X2691" s="113"/>
      <c r="Y2691" s="113"/>
      <c r="Z2691" s="113"/>
      <c r="AD2691" s="113"/>
      <c r="AE2691" s="113"/>
      <c r="AF2691" s="113"/>
      <c r="AG2691" s="113"/>
      <c r="AH2691" s="113"/>
      <c r="AI2691" s="113"/>
      <c r="AJ2691" s="113"/>
      <c r="AK2691" s="113"/>
      <c r="AL2691" s="113"/>
      <c r="AM2691" s="113"/>
      <c r="AQ2691" s="113"/>
      <c r="AS2691" s="113"/>
      <c r="AT2691" s="113"/>
      <c r="AU2691" s="113"/>
      <c r="AV2691" s="113"/>
    </row>
    <row r="2692" spans="4:48">
      <c r="D2692" s="113"/>
      <c r="E2692" s="113"/>
      <c r="F2692" s="113"/>
      <c r="G2692" s="113"/>
      <c r="H2692" s="113"/>
      <c r="I2692" s="113"/>
      <c r="J2692" s="113"/>
      <c r="K2692" s="113"/>
      <c r="L2692" s="113"/>
      <c r="M2692" s="113"/>
      <c r="Q2692" s="113"/>
      <c r="R2692" s="113"/>
      <c r="S2692" s="113"/>
      <c r="T2692" s="113"/>
      <c r="U2692" s="113"/>
      <c r="V2692" s="113"/>
      <c r="W2692" s="113"/>
      <c r="X2692" s="113"/>
      <c r="Y2692" s="113"/>
      <c r="Z2692" s="113"/>
      <c r="AD2692" s="113"/>
      <c r="AE2692" s="113"/>
      <c r="AF2692" s="113"/>
      <c r="AG2692" s="113"/>
      <c r="AH2692" s="113"/>
      <c r="AI2692" s="113"/>
      <c r="AJ2692" s="113"/>
      <c r="AK2692" s="113"/>
      <c r="AL2692" s="113"/>
      <c r="AM2692" s="113"/>
      <c r="AQ2692" s="113"/>
      <c r="AS2692" s="113"/>
      <c r="AT2692" s="113"/>
      <c r="AU2692" s="113"/>
      <c r="AV2692" s="113"/>
    </row>
    <row r="2693" spans="4:48">
      <c r="D2693" s="113"/>
      <c r="E2693" s="113"/>
      <c r="F2693" s="113"/>
      <c r="G2693" s="113"/>
      <c r="H2693" s="113"/>
      <c r="I2693" s="113"/>
      <c r="J2693" s="113"/>
      <c r="K2693" s="113"/>
      <c r="L2693" s="113"/>
      <c r="M2693" s="113"/>
      <c r="Q2693" s="113"/>
      <c r="R2693" s="113"/>
      <c r="S2693" s="113"/>
      <c r="T2693" s="113"/>
      <c r="U2693" s="113"/>
      <c r="V2693" s="113"/>
      <c r="W2693" s="113"/>
      <c r="X2693" s="113"/>
      <c r="Y2693" s="113"/>
      <c r="Z2693" s="113"/>
      <c r="AD2693" s="113"/>
      <c r="AE2693" s="113"/>
      <c r="AF2693" s="113"/>
      <c r="AG2693" s="113"/>
      <c r="AH2693" s="113"/>
      <c r="AI2693" s="113"/>
      <c r="AJ2693" s="113"/>
      <c r="AK2693" s="113"/>
      <c r="AL2693" s="113"/>
      <c r="AM2693" s="113"/>
      <c r="AQ2693" s="113"/>
      <c r="AS2693" s="113"/>
      <c r="AT2693" s="113"/>
      <c r="AU2693" s="113"/>
      <c r="AV2693" s="113"/>
    </row>
    <row r="2694" spans="4:48">
      <c r="D2694" s="113"/>
      <c r="E2694" s="113"/>
      <c r="F2694" s="113"/>
      <c r="G2694" s="113"/>
      <c r="H2694" s="113"/>
      <c r="I2694" s="113"/>
      <c r="J2694" s="113"/>
      <c r="K2694" s="113"/>
      <c r="L2694" s="113"/>
      <c r="M2694" s="113"/>
      <c r="Q2694" s="113"/>
      <c r="R2694" s="113"/>
      <c r="S2694" s="113"/>
      <c r="T2694" s="113"/>
      <c r="U2694" s="113"/>
      <c r="V2694" s="113"/>
      <c r="W2694" s="113"/>
      <c r="X2694" s="113"/>
      <c r="Y2694" s="113"/>
      <c r="Z2694" s="113"/>
      <c r="AD2694" s="113"/>
      <c r="AE2694" s="113"/>
      <c r="AF2694" s="113"/>
      <c r="AG2694" s="113"/>
      <c r="AH2694" s="113"/>
      <c r="AI2694" s="113"/>
      <c r="AJ2694" s="113"/>
      <c r="AK2694" s="113"/>
      <c r="AL2694" s="113"/>
      <c r="AM2694" s="113"/>
      <c r="AQ2694" s="113"/>
      <c r="AS2694" s="113"/>
      <c r="AT2694" s="113"/>
      <c r="AU2694" s="113"/>
      <c r="AV2694" s="113"/>
    </row>
    <row r="2695" spans="4:48">
      <c r="D2695" s="113"/>
      <c r="E2695" s="113"/>
      <c r="F2695" s="113"/>
      <c r="G2695" s="113"/>
      <c r="H2695" s="113"/>
      <c r="I2695" s="113"/>
      <c r="J2695" s="113"/>
      <c r="K2695" s="113"/>
      <c r="L2695" s="113"/>
      <c r="M2695" s="113"/>
      <c r="Q2695" s="113"/>
      <c r="R2695" s="113"/>
      <c r="S2695" s="113"/>
      <c r="T2695" s="113"/>
      <c r="U2695" s="113"/>
      <c r="V2695" s="113"/>
      <c r="W2695" s="113"/>
      <c r="X2695" s="113"/>
      <c r="Y2695" s="113"/>
      <c r="Z2695" s="113"/>
      <c r="AD2695" s="113"/>
      <c r="AE2695" s="113"/>
      <c r="AF2695" s="113"/>
      <c r="AG2695" s="113"/>
      <c r="AH2695" s="113"/>
      <c r="AI2695" s="113"/>
      <c r="AJ2695" s="113"/>
      <c r="AK2695" s="113"/>
      <c r="AL2695" s="113"/>
      <c r="AM2695" s="113"/>
      <c r="AQ2695" s="113"/>
      <c r="AS2695" s="113"/>
      <c r="AT2695" s="113"/>
      <c r="AU2695" s="113"/>
      <c r="AV2695" s="113"/>
    </row>
    <row r="2696" spans="4:48">
      <c r="D2696" s="113"/>
      <c r="E2696" s="113"/>
      <c r="F2696" s="113"/>
      <c r="G2696" s="113"/>
      <c r="H2696" s="113"/>
      <c r="I2696" s="113"/>
      <c r="J2696" s="113"/>
      <c r="K2696" s="113"/>
      <c r="L2696" s="113"/>
      <c r="M2696" s="113"/>
      <c r="Q2696" s="113"/>
      <c r="R2696" s="113"/>
      <c r="S2696" s="113"/>
      <c r="T2696" s="113"/>
      <c r="U2696" s="113"/>
      <c r="V2696" s="113"/>
      <c r="W2696" s="113"/>
      <c r="X2696" s="113"/>
      <c r="Y2696" s="113"/>
      <c r="Z2696" s="113"/>
      <c r="AD2696" s="113"/>
      <c r="AE2696" s="113"/>
      <c r="AF2696" s="113"/>
      <c r="AG2696" s="113"/>
      <c r="AH2696" s="113"/>
      <c r="AI2696" s="113"/>
      <c r="AJ2696" s="113"/>
      <c r="AK2696" s="113"/>
      <c r="AL2696" s="113"/>
      <c r="AM2696" s="113"/>
      <c r="AQ2696" s="113"/>
      <c r="AS2696" s="113"/>
      <c r="AT2696" s="113"/>
      <c r="AU2696" s="113"/>
      <c r="AV2696" s="113"/>
    </row>
    <row r="2697" spans="4:48">
      <c r="D2697" s="113"/>
      <c r="E2697" s="113"/>
      <c r="F2697" s="113"/>
      <c r="G2697" s="113"/>
      <c r="H2697" s="113"/>
      <c r="I2697" s="113"/>
      <c r="J2697" s="113"/>
      <c r="K2697" s="113"/>
      <c r="L2697" s="113"/>
      <c r="M2697" s="113"/>
      <c r="Q2697" s="113"/>
      <c r="R2697" s="113"/>
      <c r="S2697" s="113"/>
      <c r="T2697" s="113"/>
      <c r="U2697" s="113"/>
      <c r="V2697" s="113"/>
      <c r="W2697" s="113"/>
      <c r="X2697" s="113"/>
      <c r="Y2697" s="113"/>
      <c r="Z2697" s="113"/>
      <c r="AD2697" s="113"/>
      <c r="AE2697" s="113"/>
      <c r="AF2697" s="113"/>
      <c r="AG2697" s="113"/>
      <c r="AH2697" s="113"/>
      <c r="AI2697" s="113"/>
      <c r="AJ2697" s="113"/>
      <c r="AK2697" s="113"/>
      <c r="AL2697" s="113"/>
      <c r="AM2697" s="113"/>
      <c r="AQ2697" s="113"/>
      <c r="AS2697" s="113"/>
      <c r="AT2697" s="113"/>
      <c r="AU2697" s="113"/>
      <c r="AV2697" s="113"/>
    </row>
    <row r="2698" spans="4:48">
      <c r="D2698" s="113"/>
      <c r="E2698" s="113"/>
      <c r="F2698" s="113"/>
      <c r="G2698" s="113"/>
      <c r="H2698" s="113"/>
      <c r="I2698" s="113"/>
      <c r="J2698" s="113"/>
      <c r="K2698" s="113"/>
      <c r="L2698" s="113"/>
      <c r="M2698" s="113"/>
      <c r="Q2698" s="113"/>
      <c r="R2698" s="113"/>
      <c r="S2698" s="113"/>
      <c r="T2698" s="113"/>
      <c r="U2698" s="113"/>
      <c r="V2698" s="113"/>
      <c r="W2698" s="113"/>
      <c r="X2698" s="113"/>
      <c r="Y2698" s="113"/>
      <c r="Z2698" s="113"/>
      <c r="AD2698" s="113"/>
      <c r="AE2698" s="113"/>
      <c r="AF2698" s="113"/>
      <c r="AG2698" s="113"/>
      <c r="AH2698" s="113"/>
      <c r="AI2698" s="113"/>
      <c r="AJ2698" s="113"/>
      <c r="AK2698" s="113"/>
      <c r="AL2698" s="113"/>
      <c r="AM2698" s="113"/>
      <c r="AQ2698" s="113"/>
      <c r="AS2698" s="113"/>
      <c r="AT2698" s="113"/>
      <c r="AU2698" s="113"/>
      <c r="AV2698" s="113"/>
    </row>
    <row r="2699" spans="4:48">
      <c r="D2699" s="113"/>
      <c r="E2699" s="113"/>
      <c r="F2699" s="113"/>
      <c r="G2699" s="113"/>
      <c r="H2699" s="113"/>
      <c r="I2699" s="113"/>
      <c r="J2699" s="113"/>
      <c r="K2699" s="113"/>
      <c r="L2699" s="113"/>
      <c r="M2699" s="113"/>
      <c r="Q2699" s="113"/>
      <c r="R2699" s="113"/>
      <c r="S2699" s="113"/>
      <c r="T2699" s="113"/>
      <c r="U2699" s="113"/>
      <c r="V2699" s="113"/>
      <c r="W2699" s="113"/>
      <c r="X2699" s="113"/>
      <c r="Y2699" s="113"/>
      <c r="Z2699" s="113"/>
      <c r="AD2699" s="113"/>
      <c r="AE2699" s="113"/>
      <c r="AF2699" s="113"/>
      <c r="AG2699" s="113"/>
      <c r="AH2699" s="113"/>
      <c r="AI2699" s="113"/>
      <c r="AJ2699" s="113"/>
      <c r="AK2699" s="113"/>
      <c r="AL2699" s="113"/>
      <c r="AM2699" s="113"/>
      <c r="AQ2699" s="113"/>
      <c r="AS2699" s="113"/>
      <c r="AT2699" s="113"/>
      <c r="AU2699" s="113"/>
      <c r="AV2699" s="113"/>
    </row>
    <row r="2700" spans="4:48">
      <c r="D2700" s="113"/>
      <c r="E2700" s="113"/>
      <c r="F2700" s="113"/>
      <c r="G2700" s="113"/>
      <c r="H2700" s="113"/>
      <c r="I2700" s="113"/>
      <c r="J2700" s="113"/>
      <c r="K2700" s="113"/>
      <c r="L2700" s="113"/>
      <c r="M2700" s="113"/>
      <c r="Q2700" s="113"/>
      <c r="R2700" s="113"/>
      <c r="S2700" s="113"/>
      <c r="T2700" s="113"/>
      <c r="U2700" s="113"/>
      <c r="V2700" s="113"/>
      <c r="W2700" s="113"/>
      <c r="X2700" s="113"/>
      <c r="Y2700" s="113"/>
      <c r="Z2700" s="113"/>
      <c r="AD2700" s="113"/>
      <c r="AE2700" s="113"/>
      <c r="AF2700" s="113"/>
      <c r="AG2700" s="113"/>
      <c r="AH2700" s="113"/>
      <c r="AI2700" s="113"/>
      <c r="AJ2700" s="113"/>
      <c r="AK2700" s="113"/>
      <c r="AL2700" s="113"/>
      <c r="AM2700" s="113"/>
      <c r="AQ2700" s="113"/>
      <c r="AS2700" s="113"/>
      <c r="AT2700" s="113"/>
      <c r="AU2700" s="113"/>
      <c r="AV2700" s="113"/>
    </row>
    <row r="2701" spans="4:48">
      <c r="D2701" s="113"/>
      <c r="E2701" s="113"/>
      <c r="F2701" s="113"/>
      <c r="G2701" s="113"/>
      <c r="H2701" s="113"/>
      <c r="I2701" s="113"/>
      <c r="J2701" s="113"/>
      <c r="K2701" s="113"/>
      <c r="L2701" s="113"/>
      <c r="M2701" s="113"/>
      <c r="Q2701" s="113"/>
      <c r="R2701" s="113"/>
      <c r="S2701" s="113"/>
      <c r="T2701" s="113"/>
      <c r="U2701" s="113"/>
      <c r="V2701" s="113"/>
      <c r="W2701" s="113"/>
      <c r="X2701" s="113"/>
      <c r="Y2701" s="113"/>
      <c r="Z2701" s="113"/>
      <c r="AD2701" s="113"/>
      <c r="AE2701" s="113"/>
      <c r="AF2701" s="113"/>
      <c r="AG2701" s="113"/>
      <c r="AH2701" s="113"/>
      <c r="AI2701" s="113"/>
      <c r="AJ2701" s="113"/>
      <c r="AK2701" s="113"/>
      <c r="AL2701" s="113"/>
      <c r="AM2701" s="113"/>
      <c r="AQ2701" s="113"/>
      <c r="AS2701" s="113"/>
      <c r="AT2701" s="113"/>
      <c r="AU2701" s="113"/>
      <c r="AV2701" s="113"/>
    </row>
    <row r="2702" spans="4:48">
      <c r="D2702" s="113"/>
      <c r="E2702" s="113"/>
      <c r="F2702" s="113"/>
      <c r="G2702" s="113"/>
      <c r="H2702" s="113"/>
      <c r="I2702" s="113"/>
      <c r="J2702" s="113"/>
      <c r="K2702" s="113"/>
      <c r="L2702" s="113"/>
      <c r="M2702" s="113"/>
      <c r="Q2702" s="113"/>
      <c r="R2702" s="113"/>
      <c r="S2702" s="113"/>
      <c r="T2702" s="113"/>
      <c r="U2702" s="113"/>
      <c r="V2702" s="113"/>
      <c r="W2702" s="113"/>
      <c r="X2702" s="113"/>
      <c r="Y2702" s="113"/>
      <c r="Z2702" s="113"/>
      <c r="AD2702" s="113"/>
      <c r="AE2702" s="113"/>
      <c r="AF2702" s="113"/>
      <c r="AG2702" s="113"/>
      <c r="AH2702" s="113"/>
      <c r="AI2702" s="113"/>
      <c r="AJ2702" s="113"/>
      <c r="AK2702" s="113"/>
      <c r="AL2702" s="113"/>
      <c r="AM2702" s="113"/>
      <c r="AQ2702" s="113"/>
      <c r="AS2702" s="113"/>
      <c r="AT2702" s="113"/>
      <c r="AU2702" s="113"/>
      <c r="AV2702" s="113"/>
    </row>
    <row r="2703" spans="4:48">
      <c r="D2703" s="113"/>
      <c r="E2703" s="113"/>
      <c r="F2703" s="113"/>
      <c r="G2703" s="113"/>
      <c r="H2703" s="113"/>
      <c r="I2703" s="113"/>
      <c r="J2703" s="113"/>
      <c r="K2703" s="113"/>
      <c r="L2703" s="113"/>
      <c r="M2703" s="113"/>
      <c r="Q2703" s="113"/>
      <c r="R2703" s="113"/>
      <c r="S2703" s="113"/>
      <c r="T2703" s="113"/>
      <c r="U2703" s="113"/>
      <c r="V2703" s="113"/>
      <c r="W2703" s="113"/>
      <c r="X2703" s="113"/>
      <c r="Y2703" s="113"/>
      <c r="Z2703" s="113"/>
      <c r="AD2703" s="113"/>
      <c r="AE2703" s="113"/>
      <c r="AF2703" s="113"/>
      <c r="AG2703" s="113"/>
      <c r="AH2703" s="113"/>
      <c r="AI2703" s="113"/>
      <c r="AJ2703" s="113"/>
      <c r="AK2703" s="113"/>
      <c r="AL2703" s="113"/>
      <c r="AM2703" s="113"/>
      <c r="AQ2703" s="113"/>
      <c r="AS2703" s="113"/>
      <c r="AT2703" s="113"/>
      <c r="AU2703" s="113"/>
      <c r="AV2703" s="113"/>
    </row>
    <row r="2704" spans="4:48">
      <c r="D2704" s="113"/>
      <c r="E2704" s="113"/>
      <c r="F2704" s="113"/>
      <c r="G2704" s="113"/>
      <c r="H2704" s="113"/>
      <c r="I2704" s="113"/>
      <c r="J2704" s="113"/>
      <c r="K2704" s="113"/>
      <c r="L2704" s="113"/>
      <c r="M2704" s="113"/>
      <c r="Q2704" s="113"/>
      <c r="R2704" s="113"/>
      <c r="S2704" s="113"/>
      <c r="T2704" s="113"/>
      <c r="U2704" s="113"/>
      <c r="V2704" s="113"/>
      <c r="W2704" s="113"/>
      <c r="X2704" s="113"/>
      <c r="Y2704" s="113"/>
      <c r="Z2704" s="113"/>
      <c r="AD2704" s="113"/>
      <c r="AE2704" s="113"/>
      <c r="AF2704" s="113"/>
      <c r="AG2704" s="113"/>
      <c r="AH2704" s="113"/>
      <c r="AI2704" s="113"/>
      <c r="AJ2704" s="113"/>
      <c r="AK2704" s="113"/>
      <c r="AL2704" s="113"/>
      <c r="AM2704" s="113"/>
      <c r="AQ2704" s="113"/>
      <c r="AS2704" s="113"/>
      <c r="AT2704" s="113"/>
      <c r="AU2704" s="113"/>
      <c r="AV2704" s="113"/>
    </row>
    <row r="2705" spans="4:48">
      <c r="D2705" s="113"/>
      <c r="E2705" s="113"/>
      <c r="F2705" s="113"/>
      <c r="G2705" s="113"/>
      <c r="H2705" s="113"/>
      <c r="I2705" s="113"/>
      <c r="J2705" s="113"/>
      <c r="K2705" s="113"/>
      <c r="L2705" s="113"/>
      <c r="M2705" s="113"/>
      <c r="Q2705" s="113"/>
      <c r="R2705" s="113"/>
      <c r="S2705" s="113"/>
      <c r="T2705" s="113"/>
      <c r="U2705" s="113"/>
      <c r="V2705" s="113"/>
      <c r="W2705" s="113"/>
      <c r="X2705" s="113"/>
      <c r="Y2705" s="113"/>
      <c r="Z2705" s="113"/>
      <c r="AD2705" s="113"/>
      <c r="AE2705" s="113"/>
      <c r="AF2705" s="113"/>
      <c r="AG2705" s="113"/>
      <c r="AH2705" s="113"/>
      <c r="AI2705" s="113"/>
      <c r="AJ2705" s="113"/>
      <c r="AK2705" s="113"/>
      <c r="AL2705" s="113"/>
      <c r="AM2705" s="113"/>
      <c r="AQ2705" s="113"/>
      <c r="AS2705" s="113"/>
      <c r="AT2705" s="113"/>
      <c r="AU2705" s="113"/>
      <c r="AV2705" s="113"/>
    </row>
    <row r="2706" spans="4:48">
      <c r="D2706" s="113"/>
      <c r="E2706" s="113"/>
      <c r="F2706" s="113"/>
      <c r="G2706" s="113"/>
      <c r="H2706" s="113"/>
      <c r="I2706" s="113"/>
      <c r="J2706" s="113"/>
      <c r="K2706" s="113"/>
      <c r="L2706" s="113"/>
      <c r="M2706" s="113"/>
      <c r="Q2706" s="113"/>
      <c r="R2706" s="113"/>
      <c r="S2706" s="113"/>
      <c r="T2706" s="113"/>
      <c r="U2706" s="113"/>
      <c r="V2706" s="113"/>
      <c r="W2706" s="113"/>
      <c r="X2706" s="113"/>
      <c r="Y2706" s="113"/>
      <c r="Z2706" s="113"/>
      <c r="AD2706" s="113"/>
      <c r="AE2706" s="113"/>
      <c r="AF2706" s="113"/>
      <c r="AG2706" s="113"/>
      <c r="AH2706" s="113"/>
      <c r="AI2706" s="113"/>
      <c r="AJ2706" s="113"/>
      <c r="AK2706" s="113"/>
      <c r="AL2706" s="113"/>
      <c r="AM2706" s="113"/>
      <c r="AQ2706" s="113"/>
      <c r="AS2706" s="113"/>
      <c r="AT2706" s="113"/>
      <c r="AU2706" s="113"/>
      <c r="AV2706" s="113"/>
    </row>
    <row r="2707" spans="4:48">
      <c r="D2707" s="113"/>
      <c r="E2707" s="113"/>
      <c r="F2707" s="113"/>
      <c r="G2707" s="113"/>
      <c r="H2707" s="113"/>
      <c r="I2707" s="113"/>
      <c r="J2707" s="113"/>
      <c r="K2707" s="113"/>
      <c r="L2707" s="113"/>
      <c r="M2707" s="113"/>
      <c r="Q2707" s="113"/>
      <c r="R2707" s="113"/>
      <c r="S2707" s="113"/>
      <c r="T2707" s="113"/>
      <c r="U2707" s="113"/>
      <c r="V2707" s="113"/>
      <c r="W2707" s="113"/>
      <c r="X2707" s="113"/>
      <c r="Y2707" s="113"/>
      <c r="Z2707" s="113"/>
      <c r="AD2707" s="113"/>
      <c r="AE2707" s="113"/>
      <c r="AF2707" s="113"/>
      <c r="AG2707" s="113"/>
      <c r="AH2707" s="113"/>
      <c r="AI2707" s="113"/>
      <c r="AJ2707" s="113"/>
      <c r="AK2707" s="113"/>
      <c r="AL2707" s="113"/>
      <c r="AM2707" s="113"/>
      <c r="AQ2707" s="113"/>
      <c r="AS2707" s="113"/>
      <c r="AT2707" s="113"/>
      <c r="AU2707" s="113"/>
      <c r="AV2707" s="113"/>
    </row>
    <row r="2708" spans="4:48">
      <c r="D2708" s="113"/>
      <c r="E2708" s="113"/>
      <c r="F2708" s="113"/>
      <c r="G2708" s="113"/>
      <c r="H2708" s="113"/>
      <c r="I2708" s="113"/>
      <c r="J2708" s="113"/>
      <c r="K2708" s="113"/>
      <c r="L2708" s="113"/>
      <c r="M2708" s="113"/>
      <c r="Q2708" s="113"/>
      <c r="R2708" s="113"/>
      <c r="S2708" s="113"/>
      <c r="T2708" s="113"/>
      <c r="U2708" s="113"/>
      <c r="V2708" s="113"/>
      <c r="W2708" s="113"/>
      <c r="X2708" s="113"/>
      <c r="Y2708" s="113"/>
      <c r="Z2708" s="113"/>
      <c r="AD2708" s="113"/>
      <c r="AE2708" s="113"/>
      <c r="AF2708" s="113"/>
      <c r="AG2708" s="113"/>
      <c r="AH2708" s="113"/>
      <c r="AI2708" s="113"/>
      <c r="AJ2708" s="113"/>
      <c r="AK2708" s="113"/>
      <c r="AL2708" s="113"/>
      <c r="AM2708" s="113"/>
      <c r="AQ2708" s="113"/>
      <c r="AS2708" s="113"/>
      <c r="AT2708" s="113"/>
      <c r="AU2708" s="113"/>
      <c r="AV2708" s="113"/>
    </row>
    <row r="2709" spans="4:48">
      <c r="D2709" s="113"/>
      <c r="E2709" s="113"/>
      <c r="F2709" s="113"/>
      <c r="G2709" s="113"/>
      <c r="H2709" s="113"/>
      <c r="I2709" s="113"/>
      <c r="J2709" s="113"/>
      <c r="K2709" s="113"/>
      <c r="L2709" s="113"/>
      <c r="M2709" s="113"/>
      <c r="Q2709" s="113"/>
      <c r="R2709" s="113"/>
      <c r="S2709" s="113"/>
      <c r="T2709" s="113"/>
      <c r="U2709" s="113"/>
      <c r="V2709" s="113"/>
      <c r="W2709" s="113"/>
      <c r="X2709" s="113"/>
      <c r="Y2709" s="113"/>
      <c r="Z2709" s="113"/>
      <c r="AD2709" s="113"/>
      <c r="AE2709" s="113"/>
      <c r="AF2709" s="113"/>
      <c r="AG2709" s="113"/>
      <c r="AH2709" s="113"/>
      <c r="AI2709" s="113"/>
      <c r="AJ2709" s="113"/>
      <c r="AK2709" s="113"/>
      <c r="AL2709" s="113"/>
      <c r="AM2709" s="113"/>
      <c r="AQ2709" s="113"/>
      <c r="AS2709" s="113"/>
      <c r="AT2709" s="113"/>
      <c r="AU2709" s="113"/>
      <c r="AV2709" s="113"/>
    </row>
    <row r="2710" spans="4:48">
      <c r="D2710" s="113"/>
      <c r="E2710" s="113"/>
      <c r="F2710" s="113"/>
      <c r="G2710" s="113"/>
      <c r="H2710" s="113"/>
      <c r="I2710" s="113"/>
      <c r="J2710" s="113"/>
      <c r="K2710" s="113"/>
      <c r="L2710" s="113"/>
      <c r="M2710" s="113"/>
      <c r="Q2710" s="113"/>
      <c r="R2710" s="113"/>
      <c r="S2710" s="113"/>
      <c r="T2710" s="113"/>
      <c r="U2710" s="113"/>
      <c r="V2710" s="113"/>
      <c r="W2710" s="113"/>
      <c r="X2710" s="113"/>
      <c r="Y2710" s="113"/>
      <c r="Z2710" s="113"/>
      <c r="AD2710" s="113"/>
      <c r="AE2710" s="113"/>
      <c r="AF2710" s="113"/>
      <c r="AG2710" s="113"/>
      <c r="AH2710" s="113"/>
      <c r="AI2710" s="113"/>
      <c r="AJ2710" s="113"/>
      <c r="AK2710" s="113"/>
      <c r="AL2710" s="113"/>
      <c r="AM2710" s="113"/>
      <c r="AQ2710" s="113"/>
      <c r="AS2710" s="113"/>
      <c r="AT2710" s="113"/>
      <c r="AU2710" s="113"/>
      <c r="AV2710" s="113"/>
    </row>
    <row r="2711" spans="4:48">
      <c r="D2711" s="113"/>
      <c r="E2711" s="113"/>
      <c r="F2711" s="113"/>
      <c r="G2711" s="113"/>
      <c r="H2711" s="113"/>
      <c r="I2711" s="113"/>
      <c r="J2711" s="113"/>
      <c r="K2711" s="113"/>
      <c r="L2711" s="113"/>
      <c r="M2711" s="113"/>
      <c r="Q2711" s="113"/>
      <c r="R2711" s="113"/>
      <c r="S2711" s="113"/>
      <c r="T2711" s="113"/>
      <c r="U2711" s="113"/>
      <c r="V2711" s="113"/>
      <c r="W2711" s="113"/>
      <c r="X2711" s="113"/>
      <c r="Y2711" s="113"/>
      <c r="Z2711" s="113"/>
      <c r="AD2711" s="113"/>
      <c r="AE2711" s="113"/>
      <c r="AF2711" s="113"/>
      <c r="AG2711" s="113"/>
      <c r="AH2711" s="113"/>
      <c r="AI2711" s="113"/>
      <c r="AJ2711" s="113"/>
      <c r="AK2711" s="113"/>
      <c r="AL2711" s="113"/>
      <c r="AM2711" s="113"/>
      <c r="AQ2711" s="113"/>
      <c r="AS2711" s="113"/>
      <c r="AT2711" s="113"/>
      <c r="AU2711" s="113"/>
      <c r="AV2711" s="113"/>
    </row>
    <row r="2712" spans="4:48">
      <c r="D2712" s="113"/>
      <c r="E2712" s="113"/>
      <c r="F2712" s="113"/>
      <c r="G2712" s="113"/>
      <c r="H2712" s="113"/>
      <c r="I2712" s="113"/>
      <c r="J2712" s="113"/>
      <c r="K2712" s="113"/>
      <c r="L2712" s="113"/>
      <c r="M2712" s="113"/>
      <c r="Q2712" s="113"/>
      <c r="R2712" s="113"/>
      <c r="S2712" s="113"/>
      <c r="T2712" s="113"/>
      <c r="U2712" s="113"/>
      <c r="V2712" s="113"/>
      <c r="W2712" s="113"/>
      <c r="X2712" s="113"/>
      <c r="Y2712" s="113"/>
      <c r="Z2712" s="113"/>
      <c r="AD2712" s="113"/>
      <c r="AE2712" s="113"/>
      <c r="AF2712" s="113"/>
      <c r="AG2712" s="113"/>
      <c r="AH2712" s="113"/>
      <c r="AI2712" s="113"/>
      <c r="AJ2712" s="113"/>
      <c r="AK2712" s="113"/>
      <c r="AL2712" s="113"/>
      <c r="AM2712" s="113"/>
      <c r="AQ2712" s="113"/>
      <c r="AS2712" s="113"/>
      <c r="AT2712" s="113"/>
      <c r="AU2712" s="113"/>
      <c r="AV2712" s="113"/>
    </row>
    <row r="2713" spans="4:48">
      <c r="D2713" s="113"/>
      <c r="E2713" s="113"/>
      <c r="F2713" s="113"/>
      <c r="G2713" s="113"/>
      <c r="H2713" s="113"/>
      <c r="I2713" s="113"/>
      <c r="J2713" s="113"/>
      <c r="K2713" s="113"/>
      <c r="L2713" s="113"/>
      <c r="M2713" s="113"/>
      <c r="Q2713" s="113"/>
      <c r="R2713" s="113"/>
      <c r="S2713" s="113"/>
      <c r="T2713" s="113"/>
      <c r="U2713" s="113"/>
      <c r="V2713" s="113"/>
      <c r="W2713" s="113"/>
      <c r="X2713" s="113"/>
      <c r="Y2713" s="113"/>
      <c r="Z2713" s="113"/>
      <c r="AD2713" s="113"/>
      <c r="AE2713" s="113"/>
      <c r="AF2713" s="113"/>
      <c r="AG2713" s="113"/>
      <c r="AH2713" s="113"/>
      <c r="AI2713" s="113"/>
      <c r="AJ2713" s="113"/>
      <c r="AK2713" s="113"/>
      <c r="AL2713" s="113"/>
      <c r="AM2713" s="113"/>
      <c r="AQ2713" s="113"/>
      <c r="AS2713" s="113"/>
      <c r="AT2713" s="113"/>
      <c r="AU2713" s="113"/>
      <c r="AV2713" s="113"/>
    </row>
    <row r="2714" spans="4:48">
      <c r="D2714" s="113"/>
      <c r="E2714" s="113"/>
      <c r="F2714" s="113"/>
      <c r="G2714" s="113"/>
      <c r="H2714" s="113"/>
      <c r="I2714" s="113"/>
      <c r="J2714" s="113"/>
      <c r="K2714" s="113"/>
      <c r="L2714" s="113"/>
      <c r="M2714" s="113"/>
      <c r="Q2714" s="113"/>
      <c r="R2714" s="113"/>
      <c r="S2714" s="113"/>
      <c r="T2714" s="113"/>
      <c r="U2714" s="113"/>
      <c r="V2714" s="113"/>
      <c r="W2714" s="113"/>
      <c r="X2714" s="113"/>
      <c r="Y2714" s="113"/>
      <c r="Z2714" s="113"/>
      <c r="AD2714" s="113"/>
      <c r="AE2714" s="113"/>
      <c r="AF2714" s="113"/>
      <c r="AG2714" s="113"/>
      <c r="AH2714" s="113"/>
      <c r="AI2714" s="113"/>
      <c r="AJ2714" s="113"/>
      <c r="AK2714" s="113"/>
      <c r="AL2714" s="113"/>
      <c r="AM2714" s="113"/>
      <c r="AQ2714" s="113"/>
      <c r="AS2714" s="113"/>
      <c r="AT2714" s="113"/>
      <c r="AU2714" s="113"/>
      <c r="AV2714" s="113"/>
    </row>
    <row r="2715" spans="4:48">
      <c r="D2715" s="113"/>
      <c r="E2715" s="113"/>
      <c r="F2715" s="113"/>
      <c r="G2715" s="113"/>
      <c r="H2715" s="113"/>
      <c r="I2715" s="113"/>
      <c r="J2715" s="113"/>
      <c r="K2715" s="113"/>
      <c r="L2715" s="113"/>
      <c r="M2715" s="113"/>
      <c r="Q2715" s="113"/>
      <c r="R2715" s="113"/>
      <c r="S2715" s="113"/>
      <c r="T2715" s="113"/>
      <c r="U2715" s="113"/>
      <c r="V2715" s="113"/>
      <c r="W2715" s="113"/>
      <c r="X2715" s="113"/>
      <c r="Y2715" s="113"/>
      <c r="Z2715" s="113"/>
      <c r="AD2715" s="113"/>
      <c r="AE2715" s="113"/>
      <c r="AF2715" s="113"/>
      <c r="AG2715" s="113"/>
      <c r="AH2715" s="113"/>
      <c r="AI2715" s="113"/>
      <c r="AJ2715" s="113"/>
      <c r="AK2715" s="113"/>
      <c r="AL2715" s="113"/>
      <c r="AM2715" s="113"/>
      <c r="AQ2715" s="113"/>
      <c r="AS2715" s="113"/>
      <c r="AT2715" s="113"/>
      <c r="AU2715" s="113"/>
      <c r="AV2715" s="113"/>
    </row>
    <row r="2716" spans="4:48">
      <c r="D2716" s="113"/>
      <c r="E2716" s="113"/>
      <c r="F2716" s="113"/>
      <c r="G2716" s="113"/>
      <c r="H2716" s="113"/>
      <c r="I2716" s="113"/>
      <c r="J2716" s="113"/>
      <c r="K2716" s="113"/>
      <c r="L2716" s="113"/>
      <c r="M2716" s="113"/>
      <c r="Q2716" s="113"/>
      <c r="R2716" s="113"/>
      <c r="S2716" s="113"/>
      <c r="T2716" s="113"/>
      <c r="U2716" s="113"/>
      <c r="V2716" s="113"/>
      <c r="W2716" s="113"/>
      <c r="X2716" s="113"/>
      <c r="Y2716" s="113"/>
      <c r="Z2716" s="113"/>
      <c r="AD2716" s="113"/>
      <c r="AE2716" s="113"/>
      <c r="AF2716" s="113"/>
      <c r="AG2716" s="113"/>
      <c r="AH2716" s="113"/>
      <c r="AI2716" s="113"/>
      <c r="AJ2716" s="113"/>
      <c r="AK2716" s="113"/>
      <c r="AL2716" s="113"/>
      <c r="AM2716" s="113"/>
      <c r="AQ2716" s="113"/>
      <c r="AS2716" s="113"/>
      <c r="AT2716" s="113"/>
      <c r="AU2716" s="113"/>
      <c r="AV2716" s="113"/>
    </row>
    <row r="2717" spans="4:48">
      <c r="D2717" s="113"/>
      <c r="E2717" s="113"/>
      <c r="F2717" s="113"/>
      <c r="G2717" s="113"/>
      <c r="H2717" s="113"/>
      <c r="I2717" s="113"/>
      <c r="J2717" s="113"/>
      <c r="K2717" s="113"/>
      <c r="L2717" s="113"/>
      <c r="M2717" s="113"/>
      <c r="Q2717" s="113"/>
      <c r="R2717" s="113"/>
      <c r="S2717" s="113"/>
      <c r="T2717" s="113"/>
      <c r="U2717" s="113"/>
      <c r="V2717" s="113"/>
      <c r="W2717" s="113"/>
      <c r="X2717" s="113"/>
      <c r="Y2717" s="113"/>
      <c r="Z2717" s="113"/>
      <c r="AD2717" s="113"/>
      <c r="AE2717" s="113"/>
      <c r="AF2717" s="113"/>
      <c r="AG2717" s="113"/>
      <c r="AH2717" s="113"/>
      <c r="AI2717" s="113"/>
      <c r="AJ2717" s="113"/>
      <c r="AK2717" s="113"/>
      <c r="AL2717" s="113"/>
      <c r="AM2717" s="113"/>
      <c r="AQ2717" s="113"/>
      <c r="AS2717" s="113"/>
      <c r="AT2717" s="113"/>
      <c r="AU2717" s="113"/>
      <c r="AV2717" s="113"/>
    </row>
    <row r="2718" spans="4:48">
      <c r="D2718" s="113"/>
      <c r="E2718" s="113"/>
      <c r="F2718" s="113"/>
      <c r="G2718" s="113"/>
      <c r="H2718" s="113"/>
      <c r="I2718" s="113"/>
      <c r="J2718" s="113"/>
      <c r="K2718" s="113"/>
      <c r="L2718" s="113"/>
      <c r="M2718" s="113"/>
      <c r="Q2718" s="113"/>
      <c r="R2718" s="113"/>
      <c r="S2718" s="113"/>
      <c r="T2718" s="113"/>
      <c r="U2718" s="113"/>
      <c r="V2718" s="113"/>
      <c r="W2718" s="113"/>
      <c r="X2718" s="113"/>
      <c r="Y2718" s="113"/>
      <c r="Z2718" s="113"/>
      <c r="AD2718" s="113"/>
      <c r="AE2718" s="113"/>
      <c r="AF2718" s="113"/>
      <c r="AG2718" s="113"/>
      <c r="AH2718" s="113"/>
      <c r="AI2718" s="113"/>
      <c r="AJ2718" s="113"/>
      <c r="AK2718" s="113"/>
      <c r="AL2718" s="113"/>
      <c r="AM2718" s="113"/>
      <c r="AQ2718" s="113"/>
      <c r="AS2718" s="113"/>
      <c r="AT2718" s="113"/>
      <c r="AU2718" s="113"/>
      <c r="AV2718" s="113"/>
    </row>
    <row r="2719" spans="4:48">
      <c r="D2719" s="113"/>
      <c r="E2719" s="113"/>
      <c r="F2719" s="113"/>
      <c r="G2719" s="113"/>
      <c r="H2719" s="113"/>
      <c r="I2719" s="113"/>
      <c r="J2719" s="113"/>
      <c r="K2719" s="113"/>
      <c r="L2719" s="113"/>
      <c r="M2719" s="113"/>
      <c r="Q2719" s="113"/>
      <c r="R2719" s="113"/>
      <c r="S2719" s="113"/>
      <c r="T2719" s="113"/>
      <c r="U2719" s="113"/>
      <c r="V2719" s="113"/>
      <c r="W2719" s="113"/>
      <c r="X2719" s="113"/>
      <c r="Y2719" s="113"/>
      <c r="Z2719" s="113"/>
      <c r="AD2719" s="113"/>
      <c r="AE2719" s="113"/>
      <c r="AF2719" s="113"/>
      <c r="AG2719" s="113"/>
      <c r="AH2719" s="113"/>
      <c r="AI2719" s="113"/>
      <c r="AJ2719" s="113"/>
      <c r="AK2719" s="113"/>
      <c r="AL2719" s="113"/>
      <c r="AM2719" s="113"/>
      <c r="AQ2719" s="113"/>
      <c r="AS2719" s="113"/>
      <c r="AT2719" s="113"/>
      <c r="AU2719" s="113"/>
      <c r="AV2719" s="113"/>
    </row>
    <row r="2720" spans="4:48">
      <c r="D2720" s="113"/>
      <c r="E2720" s="113"/>
      <c r="F2720" s="113"/>
      <c r="G2720" s="113"/>
      <c r="H2720" s="113"/>
      <c r="I2720" s="113"/>
      <c r="J2720" s="113"/>
      <c r="K2720" s="113"/>
      <c r="L2720" s="113"/>
      <c r="M2720" s="113"/>
      <c r="Q2720" s="113"/>
      <c r="R2720" s="113"/>
      <c r="S2720" s="113"/>
      <c r="T2720" s="113"/>
      <c r="U2720" s="113"/>
      <c r="V2720" s="113"/>
      <c r="W2720" s="113"/>
      <c r="X2720" s="113"/>
      <c r="Y2720" s="113"/>
      <c r="Z2720" s="113"/>
      <c r="AD2720" s="113"/>
      <c r="AE2720" s="113"/>
      <c r="AF2720" s="113"/>
      <c r="AG2720" s="113"/>
      <c r="AH2720" s="113"/>
      <c r="AI2720" s="113"/>
      <c r="AJ2720" s="113"/>
      <c r="AK2720" s="113"/>
      <c r="AL2720" s="113"/>
      <c r="AM2720" s="113"/>
      <c r="AQ2720" s="113"/>
      <c r="AS2720" s="113"/>
      <c r="AT2720" s="113"/>
      <c r="AU2720" s="113"/>
      <c r="AV2720" s="113"/>
    </row>
    <row r="2721" spans="4:48">
      <c r="D2721" s="113"/>
      <c r="E2721" s="113"/>
      <c r="F2721" s="113"/>
      <c r="G2721" s="113"/>
      <c r="H2721" s="113"/>
      <c r="I2721" s="113"/>
      <c r="J2721" s="113"/>
      <c r="K2721" s="113"/>
      <c r="L2721" s="113"/>
      <c r="M2721" s="113"/>
      <c r="Q2721" s="113"/>
      <c r="R2721" s="113"/>
      <c r="S2721" s="113"/>
      <c r="T2721" s="113"/>
      <c r="U2721" s="113"/>
      <c r="V2721" s="113"/>
      <c r="W2721" s="113"/>
      <c r="X2721" s="113"/>
      <c r="Y2721" s="113"/>
      <c r="Z2721" s="113"/>
      <c r="AD2721" s="113"/>
      <c r="AE2721" s="113"/>
      <c r="AF2721" s="113"/>
      <c r="AG2721" s="113"/>
      <c r="AH2721" s="113"/>
      <c r="AI2721" s="113"/>
      <c r="AJ2721" s="113"/>
      <c r="AK2721" s="113"/>
      <c r="AL2721" s="113"/>
      <c r="AM2721" s="113"/>
      <c r="AQ2721" s="113"/>
      <c r="AS2721" s="113"/>
      <c r="AT2721" s="113"/>
      <c r="AU2721" s="113"/>
      <c r="AV2721" s="113"/>
    </row>
    <row r="2722" spans="4:48">
      <c r="D2722" s="113"/>
      <c r="E2722" s="113"/>
      <c r="F2722" s="113"/>
      <c r="G2722" s="113"/>
      <c r="H2722" s="113"/>
      <c r="I2722" s="113"/>
      <c r="J2722" s="113"/>
      <c r="K2722" s="113"/>
      <c r="L2722" s="113"/>
      <c r="M2722" s="113"/>
      <c r="Q2722" s="113"/>
      <c r="R2722" s="113"/>
      <c r="S2722" s="113"/>
      <c r="T2722" s="113"/>
      <c r="U2722" s="113"/>
      <c r="V2722" s="113"/>
      <c r="W2722" s="113"/>
      <c r="X2722" s="113"/>
      <c r="Y2722" s="113"/>
      <c r="Z2722" s="113"/>
      <c r="AD2722" s="113"/>
      <c r="AE2722" s="113"/>
      <c r="AF2722" s="113"/>
      <c r="AG2722" s="113"/>
      <c r="AH2722" s="113"/>
      <c r="AI2722" s="113"/>
      <c r="AJ2722" s="113"/>
      <c r="AK2722" s="113"/>
      <c r="AL2722" s="113"/>
      <c r="AM2722" s="113"/>
      <c r="AQ2722" s="113"/>
      <c r="AS2722" s="113"/>
      <c r="AT2722" s="113"/>
      <c r="AU2722" s="113"/>
      <c r="AV2722" s="113"/>
    </row>
    <row r="2723" spans="4:48">
      <c r="D2723" s="113"/>
      <c r="E2723" s="113"/>
      <c r="F2723" s="113"/>
      <c r="G2723" s="113"/>
      <c r="H2723" s="113"/>
      <c r="I2723" s="113"/>
      <c r="J2723" s="113"/>
      <c r="K2723" s="113"/>
      <c r="L2723" s="113"/>
      <c r="M2723" s="113"/>
      <c r="Q2723" s="113"/>
      <c r="R2723" s="113"/>
      <c r="S2723" s="113"/>
      <c r="T2723" s="113"/>
      <c r="U2723" s="113"/>
      <c r="V2723" s="113"/>
      <c r="W2723" s="113"/>
      <c r="X2723" s="113"/>
      <c r="Y2723" s="113"/>
      <c r="Z2723" s="113"/>
      <c r="AD2723" s="113"/>
      <c r="AE2723" s="113"/>
      <c r="AF2723" s="113"/>
      <c r="AG2723" s="113"/>
      <c r="AH2723" s="113"/>
      <c r="AI2723" s="113"/>
      <c r="AJ2723" s="113"/>
      <c r="AK2723" s="113"/>
      <c r="AL2723" s="113"/>
      <c r="AM2723" s="113"/>
      <c r="AQ2723" s="113"/>
      <c r="AS2723" s="113"/>
      <c r="AT2723" s="113"/>
      <c r="AU2723" s="113"/>
      <c r="AV2723" s="113"/>
    </row>
    <row r="2724" spans="4:48">
      <c r="D2724" s="113"/>
      <c r="E2724" s="113"/>
      <c r="F2724" s="113"/>
      <c r="G2724" s="113"/>
      <c r="H2724" s="113"/>
      <c r="I2724" s="113"/>
      <c r="J2724" s="113"/>
      <c r="K2724" s="113"/>
      <c r="L2724" s="113"/>
      <c r="M2724" s="113"/>
      <c r="Q2724" s="113"/>
      <c r="R2724" s="113"/>
      <c r="S2724" s="113"/>
      <c r="T2724" s="113"/>
      <c r="U2724" s="113"/>
      <c r="V2724" s="113"/>
      <c r="W2724" s="113"/>
      <c r="X2724" s="113"/>
      <c r="Y2724" s="113"/>
      <c r="Z2724" s="113"/>
      <c r="AD2724" s="113"/>
      <c r="AE2724" s="113"/>
      <c r="AF2724" s="113"/>
      <c r="AG2724" s="113"/>
      <c r="AH2724" s="113"/>
      <c r="AI2724" s="113"/>
      <c r="AJ2724" s="113"/>
      <c r="AK2724" s="113"/>
      <c r="AL2724" s="113"/>
      <c r="AM2724" s="113"/>
      <c r="AQ2724" s="113"/>
      <c r="AS2724" s="113"/>
      <c r="AT2724" s="113"/>
      <c r="AU2724" s="113"/>
      <c r="AV2724" s="113"/>
    </row>
    <row r="2725" spans="4:48">
      <c r="D2725" s="113"/>
      <c r="E2725" s="113"/>
      <c r="F2725" s="113"/>
      <c r="G2725" s="113"/>
      <c r="H2725" s="113"/>
      <c r="I2725" s="113"/>
      <c r="J2725" s="113"/>
      <c r="K2725" s="113"/>
      <c r="L2725" s="113"/>
      <c r="M2725" s="113"/>
      <c r="Q2725" s="113"/>
      <c r="R2725" s="113"/>
      <c r="S2725" s="113"/>
      <c r="T2725" s="113"/>
      <c r="U2725" s="113"/>
      <c r="V2725" s="113"/>
      <c r="W2725" s="113"/>
      <c r="X2725" s="113"/>
      <c r="Y2725" s="113"/>
      <c r="Z2725" s="113"/>
      <c r="AD2725" s="113"/>
      <c r="AE2725" s="113"/>
      <c r="AF2725" s="113"/>
      <c r="AG2725" s="113"/>
      <c r="AH2725" s="113"/>
      <c r="AI2725" s="113"/>
      <c r="AJ2725" s="113"/>
      <c r="AK2725" s="113"/>
      <c r="AL2725" s="113"/>
      <c r="AM2725" s="113"/>
      <c r="AQ2725" s="113"/>
      <c r="AS2725" s="113"/>
      <c r="AT2725" s="113"/>
      <c r="AU2725" s="113"/>
      <c r="AV2725" s="113"/>
    </row>
    <row r="2726" spans="4:48">
      <c r="D2726" s="113"/>
      <c r="E2726" s="113"/>
      <c r="F2726" s="113"/>
      <c r="G2726" s="113"/>
      <c r="H2726" s="113"/>
      <c r="I2726" s="113"/>
      <c r="J2726" s="113"/>
      <c r="K2726" s="113"/>
      <c r="L2726" s="113"/>
      <c r="M2726" s="113"/>
      <c r="Q2726" s="113"/>
      <c r="R2726" s="113"/>
      <c r="S2726" s="113"/>
      <c r="T2726" s="113"/>
      <c r="U2726" s="113"/>
      <c r="V2726" s="113"/>
      <c r="W2726" s="113"/>
      <c r="X2726" s="113"/>
      <c r="Y2726" s="113"/>
      <c r="Z2726" s="113"/>
      <c r="AD2726" s="113"/>
      <c r="AE2726" s="113"/>
      <c r="AF2726" s="113"/>
      <c r="AG2726" s="113"/>
      <c r="AH2726" s="113"/>
      <c r="AI2726" s="113"/>
      <c r="AJ2726" s="113"/>
      <c r="AK2726" s="113"/>
      <c r="AL2726" s="113"/>
      <c r="AM2726" s="113"/>
      <c r="AQ2726" s="113"/>
      <c r="AS2726" s="113"/>
      <c r="AT2726" s="113"/>
      <c r="AU2726" s="113"/>
      <c r="AV2726" s="113"/>
    </row>
    <row r="2727" spans="4:48">
      <c r="D2727" s="113"/>
      <c r="E2727" s="113"/>
      <c r="F2727" s="113"/>
      <c r="G2727" s="113"/>
      <c r="H2727" s="113"/>
      <c r="I2727" s="113"/>
      <c r="J2727" s="113"/>
      <c r="K2727" s="113"/>
      <c r="L2727" s="113"/>
      <c r="M2727" s="113"/>
      <c r="Q2727" s="113"/>
      <c r="R2727" s="113"/>
      <c r="S2727" s="113"/>
      <c r="T2727" s="113"/>
      <c r="U2727" s="113"/>
      <c r="V2727" s="113"/>
      <c r="W2727" s="113"/>
      <c r="X2727" s="113"/>
      <c r="Y2727" s="113"/>
      <c r="Z2727" s="113"/>
      <c r="AD2727" s="113"/>
      <c r="AE2727" s="113"/>
      <c r="AF2727" s="113"/>
      <c r="AG2727" s="113"/>
      <c r="AH2727" s="113"/>
      <c r="AI2727" s="113"/>
      <c r="AJ2727" s="113"/>
      <c r="AK2727" s="113"/>
      <c r="AL2727" s="113"/>
      <c r="AM2727" s="113"/>
      <c r="AQ2727" s="113"/>
      <c r="AS2727" s="113"/>
      <c r="AT2727" s="113"/>
      <c r="AU2727" s="113"/>
      <c r="AV2727" s="113"/>
    </row>
    <row r="2728" spans="4:48">
      <c r="D2728" s="113"/>
      <c r="E2728" s="113"/>
      <c r="F2728" s="113"/>
      <c r="G2728" s="113"/>
      <c r="H2728" s="113"/>
      <c r="I2728" s="113"/>
      <c r="J2728" s="113"/>
      <c r="K2728" s="113"/>
      <c r="L2728" s="113"/>
      <c r="M2728" s="113"/>
      <c r="Q2728" s="113"/>
      <c r="R2728" s="113"/>
      <c r="S2728" s="113"/>
      <c r="T2728" s="113"/>
      <c r="U2728" s="113"/>
      <c r="V2728" s="113"/>
      <c r="W2728" s="113"/>
      <c r="X2728" s="113"/>
      <c r="Y2728" s="113"/>
      <c r="Z2728" s="113"/>
      <c r="AD2728" s="113"/>
      <c r="AE2728" s="113"/>
      <c r="AF2728" s="113"/>
      <c r="AG2728" s="113"/>
      <c r="AH2728" s="113"/>
      <c r="AI2728" s="113"/>
      <c r="AJ2728" s="113"/>
      <c r="AK2728" s="113"/>
      <c r="AL2728" s="113"/>
      <c r="AM2728" s="113"/>
      <c r="AQ2728" s="113"/>
      <c r="AS2728" s="113"/>
      <c r="AT2728" s="113"/>
      <c r="AU2728" s="113"/>
      <c r="AV2728" s="113"/>
    </row>
    <row r="2729" spans="4:48">
      <c r="D2729" s="113"/>
      <c r="E2729" s="113"/>
      <c r="F2729" s="113"/>
      <c r="G2729" s="113"/>
      <c r="H2729" s="113"/>
      <c r="I2729" s="113"/>
      <c r="J2729" s="113"/>
      <c r="K2729" s="113"/>
      <c r="L2729" s="113"/>
      <c r="M2729" s="113"/>
      <c r="Q2729" s="113"/>
      <c r="R2729" s="113"/>
      <c r="S2729" s="113"/>
      <c r="T2729" s="113"/>
      <c r="U2729" s="113"/>
      <c r="V2729" s="113"/>
      <c r="W2729" s="113"/>
      <c r="X2729" s="113"/>
      <c r="Y2729" s="113"/>
      <c r="Z2729" s="113"/>
      <c r="AD2729" s="113"/>
      <c r="AE2729" s="113"/>
      <c r="AF2729" s="113"/>
      <c r="AG2729" s="113"/>
      <c r="AH2729" s="113"/>
      <c r="AI2729" s="113"/>
      <c r="AJ2729" s="113"/>
      <c r="AK2729" s="113"/>
      <c r="AL2729" s="113"/>
      <c r="AM2729" s="113"/>
      <c r="AQ2729" s="113"/>
      <c r="AS2729" s="113"/>
      <c r="AT2729" s="113"/>
      <c r="AU2729" s="113"/>
      <c r="AV2729" s="113"/>
    </row>
    <row r="2730" spans="4:48">
      <c r="D2730" s="113"/>
      <c r="E2730" s="113"/>
      <c r="F2730" s="113"/>
      <c r="G2730" s="113"/>
      <c r="H2730" s="113"/>
      <c r="I2730" s="113"/>
      <c r="J2730" s="113"/>
      <c r="K2730" s="113"/>
      <c r="L2730" s="113"/>
      <c r="M2730" s="113"/>
      <c r="Q2730" s="113"/>
      <c r="R2730" s="113"/>
      <c r="S2730" s="113"/>
      <c r="T2730" s="113"/>
      <c r="U2730" s="113"/>
      <c r="V2730" s="113"/>
      <c r="W2730" s="113"/>
      <c r="X2730" s="113"/>
      <c r="Y2730" s="113"/>
      <c r="Z2730" s="113"/>
      <c r="AD2730" s="113"/>
      <c r="AE2730" s="113"/>
      <c r="AF2730" s="113"/>
      <c r="AG2730" s="113"/>
      <c r="AH2730" s="113"/>
      <c r="AI2730" s="113"/>
      <c r="AJ2730" s="113"/>
      <c r="AK2730" s="113"/>
      <c r="AL2730" s="113"/>
      <c r="AM2730" s="113"/>
      <c r="AQ2730" s="113"/>
      <c r="AS2730" s="113"/>
      <c r="AT2730" s="113"/>
      <c r="AU2730" s="113"/>
      <c r="AV2730" s="113"/>
    </row>
    <row r="2731" spans="4:48">
      <c r="D2731" s="113"/>
      <c r="E2731" s="113"/>
      <c r="F2731" s="113"/>
      <c r="G2731" s="113"/>
      <c r="H2731" s="113"/>
      <c r="I2731" s="113"/>
      <c r="J2731" s="113"/>
      <c r="K2731" s="113"/>
      <c r="L2731" s="113"/>
      <c r="M2731" s="113"/>
      <c r="Q2731" s="113"/>
      <c r="R2731" s="113"/>
      <c r="S2731" s="113"/>
      <c r="T2731" s="113"/>
      <c r="U2731" s="113"/>
      <c r="V2731" s="113"/>
      <c r="W2731" s="113"/>
      <c r="X2731" s="113"/>
      <c r="Y2731" s="113"/>
      <c r="Z2731" s="113"/>
      <c r="AD2731" s="113"/>
      <c r="AE2731" s="113"/>
      <c r="AF2731" s="113"/>
      <c r="AG2731" s="113"/>
      <c r="AH2731" s="113"/>
      <c r="AI2731" s="113"/>
      <c r="AJ2731" s="113"/>
      <c r="AK2731" s="113"/>
      <c r="AL2731" s="113"/>
      <c r="AM2731" s="113"/>
      <c r="AQ2731" s="113"/>
      <c r="AS2731" s="113"/>
      <c r="AT2731" s="113"/>
      <c r="AU2731" s="113"/>
      <c r="AV2731" s="113"/>
    </row>
    <row r="2732" spans="4:48">
      <c r="D2732" s="113"/>
      <c r="E2732" s="113"/>
      <c r="F2732" s="113"/>
      <c r="G2732" s="113"/>
      <c r="H2732" s="113"/>
      <c r="I2732" s="113"/>
      <c r="J2732" s="113"/>
      <c r="K2732" s="113"/>
      <c r="L2732" s="113"/>
      <c r="M2732" s="113"/>
      <c r="Q2732" s="113"/>
      <c r="R2732" s="113"/>
      <c r="S2732" s="113"/>
      <c r="T2732" s="113"/>
      <c r="U2732" s="113"/>
      <c r="V2732" s="113"/>
      <c r="W2732" s="113"/>
      <c r="X2732" s="113"/>
      <c r="Y2732" s="113"/>
      <c r="Z2732" s="113"/>
      <c r="AD2732" s="113"/>
      <c r="AE2732" s="113"/>
      <c r="AF2732" s="113"/>
      <c r="AG2732" s="113"/>
      <c r="AH2732" s="113"/>
      <c r="AI2732" s="113"/>
      <c r="AJ2732" s="113"/>
      <c r="AK2732" s="113"/>
      <c r="AL2732" s="113"/>
      <c r="AM2732" s="113"/>
      <c r="AQ2732" s="113"/>
      <c r="AS2732" s="113"/>
      <c r="AT2732" s="113"/>
      <c r="AU2732" s="113"/>
      <c r="AV2732" s="113"/>
    </row>
    <row r="2733" spans="4:48">
      <c r="D2733" s="113"/>
      <c r="E2733" s="113"/>
      <c r="F2733" s="113"/>
      <c r="G2733" s="113"/>
      <c r="H2733" s="113"/>
      <c r="I2733" s="113"/>
      <c r="J2733" s="113"/>
      <c r="K2733" s="113"/>
      <c r="L2733" s="113"/>
      <c r="M2733" s="113"/>
      <c r="Q2733" s="113"/>
      <c r="R2733" s="113"/>
      <c r="S2733" s="113"/>
      <c r="T2733" s="113"/>
      <c r="U2733" s="113"/>
      <c r="V2733" s="113"/>
      <c r="W2733" s="113"/>
      <c r="X2733" s="113"/>
      <c r="Y2733" s="113"/>
      <c r="Z2733" s="113"/>
      <c r="AD2733" s="113"/>
      <c r="AE2733" s="113"/>
      <c r="AF2733" s="113"/>
      <c r="AG2733" s="113"/>
      <c r="AH2733" s="113"/>
      <c r="AI2733" s="113"/>
      <c r="AJ2733" s="113"/>
      <c r="AK2733" s="113"/>
      <c r="AL2733" s="113"/>
      <c r="AM2733" s="113"/>
      <c r="AQ2733" s="113"/>
      <c r="AS2733" s="113"/>
      <c r="AT2733" s="113"/>
      <c r="AU2733" s="113"/>
      <c r="AV2733" s="113"/>
    </row>
    <row r="2734" spans="4:48">
      <c r="D2734" s="113"/>
      <c r="E2734" s="113"/>
      <c r="F2734" s="113"/>
      <c r="G2734" s="113"/>
      <c r="H2734" s="113"/>
      <c r="I2734" s="113"/>
      <c r="J2734" s="113"/>
      <c r="K2734" s="113"/>
      <c r="L2734" s="113"/>
      <c r="M2734" s="113"/>
      <c r="Q2734" s="113"/>
      <c r="R2734" s="113"/>
      <c r="S2734" s="113"/>
      <c r="T2734" s="113"/>
      <c r="U2734" s="113"/>
      <c r="V2734" s="113"/>
      <c r="W2734" s="113"/>
      <c r="X2734" s="113"/>
      <c r="Y2734" s="113"/>
      <c r="Z2734" s="113"/>
      <c r="AD2734" s="113"/>
      <c r="AE2734" s="113"/>
      <c r="AF2734" s="113"/>
      <c r="AG2734" s="113"/>
      <c r="AH2734" s="113"/>
      <c r="AI2734" s="113"/>
      <c r="AJ2734" s="113"/>
      <c r="AK2734" s="113"/>
      <c r="AL2734" s="113"/>
      <c r="AM2734" s="113"/>
      <c r="AQ2734" s="113"/>
      <c r="AS2734" s="113"/>
      <c r="AT2734" s="113"/>
      <c r="AU2734" s="113"/>
      <c r="AV2734" s="113"/>
    </row>
    <row r="2735" spans="4:48">
      <c r="D2735" s="113"/>
      <c r="E2735" s="113"/>
      <c r="F2735" s="113"/>
      <c r="G2735" s="113"/>
      <c r="H2735" s="113"/>
      <c r="I2735" s="113"/>
      <c r="J2735" s="113"/>
      <c r="K2735" s="113"/>
      <c r="L2735" s="113"/>
      <c r="M2735" s="113"/>
      <c r="Q2735" s="113"/>
      <c r="R2735" s="113"/>
      <c r="S2735" s="113"/>
      <c r="T2735" s="113"/>
      <c r="U2735" s="113"/>
      <c r="V2735" s="113"/>
      <c r="W2735" s="113"/>
      <c r="X2735" s="113"/>
      <c r="Y2735" s="113"/>
      <c r="Z2735" s="113"/>
      <c r="AD2735" s="113"/>
      <c r="AE2735" s="113"/>
      <c r="AF2735" s="113"/>
      <c r="AG2735" s="113"/>
      <c r="AH2735" s="113"/>
      <c r="AI2735" s="113"/>
      <c r="AJ2735" s="113"/>
      <c r="AK2735" s="113"/>
      <c r="AL2735" s="113"/>
      <c r="AM2735" s="113"/>
      <c r="AQ2735" s="113"/>
      <c r="AS2735" s="113"/>
      <c r="AT2735" s="113"/>
      <c r="AU2735" s="113"/>
      <c r="AV2735" s="113"/>
    </row>
    <row r="2736" spans="4:48">
      <c r="D2736" s="113"/>
      <c r="E2736" s="113"/>
      <c r="F2736" s="113"/>
      <c r="G2736" s="113"/>
      <c r="H2736" s="113"/>
      <c r="I2736" s="113"/>
      <c r="J2736" s="113"/>
      <c r="K2736" s="113"/>
      <c r="L2736" s="113"/>
      <c r="M2736" s="113"/>
      <c r="Q2736" s="113"/>
      <c r="R2736" s="113"/>
      <c r="S2736" s="113"/>
      <c r="T2736" s="113"/>
      <c r="U2736" s="113"/>
      <c r="V2736" s="113"/>
      <c r="W2736" s="113"/>
      <c r="X2736" s="113"/>
      <c r="Y2736" s="113"/>
      <c r="Z2736" s="113"/>
      <c r="AD2736" s="113"/>
      <c r="AE2736" s="113"/>
      <c r="AF2736" s="113"/>
      <c r="AG2736" s="113"/>
      <c r="AH2736" s="113"/>
      <c r="AI2736" s="113"/>
      <c r="AJ2736" s="113"/>
      <c r="AK2736" s="113"/>
      <c r="AL2736" s="113"/>
      <c r="AM2736" s="113"/>
      <c r="AQ2736" s="113"/>
      <c r="AS2736" s="113"/>
      <c r="AT2736" s="113"/>
      <c r="AU2736" s="113"/>
      <c r="AV2736" s="113"/>
    </row>
    <row r="2737" spans="4:48">
      <c r="D2737" s="113"/>
      <c r="E2737" s="113"/>
      <c r="F2737" s="113"/>
      <c r="G2737" s="113"/>
      <c r="H2737" s="113"/>
      <c r="I2737" s="113"/>
      <c r="J2737" s="113"/>
      <c r="K2737" s="113"/>
      <c r="L2737" s="113"/>
      <c r="M2737" s="113"/>
      <c r="Q2737" s="113"/>
      <c r="R2737" s="113"/>
      <c r="S2737" s="113"/>
      <c r="T2737" s="113"/>
      <c r="U2737" s="113"/>
      <c r="V2737" s="113"/>
      <c r="W2737" s="113"/>
      <c r="X2737" s="113"/>
      <c r="Y2737" s="113"/>
      <c r="Z2737" s="113"/>
      <c r="AD2737" s="113"/>
      <c r="AE2737" s="113"/>
      <c r="AF2737" s="113"/>
      <c r="AG2737" s="113"/>
      <c r="AH2737" s="113"/>
      <c r="AI2737" s="113"/>
      <c r="AJ2737" s="113"/>
      <c r="AK2737" s="113"/>
      <c r="AL2737" s="113"/>
      <c r="AM2737" s="113"/>
      <c r="AQ2737" s="113"/>
      <c r="AS2737" s="113"/>
      <c r="AT2737" s="113"/>
      <c r="AU2737" s="113"/>
      <c r="AV2737" s="113"/>
    </row>
    <row r="2738" spans="4:48">
      <c r="D2738" s="113"/>
      <c r="E2738" s="113"/>
      <c r="F2738" s="113"/>
      <c r="G2738" s="113"/>
      <c r="H2738" s="113"/>
      <c r="I2738" s="113"/>
      <c r="J2738" s="113"/>
      <c r="K2738" s="113"/>
      <c r="L2738" s="113"/>
      <c r="M2738" s="113"/>
      <c r="Q2738" s="113"/>
      <c r="R2738" s="113"/>
      <c r="S2738" s="113"/>
      <c r="T2738" s="113"/>
      <c r="U2738" s="113"/>
      <c r="V2738" s="113"/>
      <c r="W2738" s="113"/>
      <c r="X2738" s="113"/>
      <c r="Y2738" s="113"/>
      <c r="Z2738" s="113"/>
      <c r="AD2738" s="113"/>
      <c r="AE2738" s="113"/>
      <c r="AF2738" s="113"/>
      <c r="AG2738" s="113"/>
      <c r="AH2738" s="113"/>
      <c r="AI2738" s="113"/>
      <c r="AJ2738" s="113"/>
      <c r="AK2738" s="113"/>
      <c r="AL2738" s="113"/>
      <c r="AM2738" s="113"/>
      <c r="AQ2738" s="113"/>
      <c r="AS2738" s="113"/>
      <c r="AT2738" s="113"/>
      <c r="AU2738" s="113"/>
      <c r="AV2738" s="113"/>
    </row>
    <row r="2739" spans="4:48">
      <c r="D2739" s="113"/>
      <c r="E2739" s="113"/>
      <c r="F2739" s="113"/>
      <c r="G2739" s="113"/>
      <c r="H2739" s="113"/>
      <c r="I2739" s="113"/>
      <c r="J2739" s="113"/>
      <c r="K2739" s="113"/>
      <c r="L2739" s="113"/>
      <c r="M2739" s="113"/>
      <c r="Q2739" s="113"/>
      <c r="R2739" s="113"/>
      <c r="S2739" s="113"/>
      <c r="T2739" s="113"/>
      <c r="U2739" s="113"/>
      <c r="V2739" s="113"/>
      <c r="W2739" s="113"/>
      <c r="X2739" s="113"/>
      <c r="Y2739" s="113"/>
      <c r="Z2739" s="113"/>
      <c r="AD2739" s="113"/>
      <c r="AE2739" s="113"/>
      <c r="AF2739" s="113"/>
      <c r="AG2739" s="113"/>
      <c r="AH2739" s="113"/>
      <c r="AI2739" s="113"/>
      <c r="AJ2739" s="113"/>
      <c r="AK2739" s="113"/>
      <c r="AL2739" s="113"/>
      <c r="AM2739" s="113"/>
      <c r="AQ2739" s="113"/>
      <c r="AS2739" s="113"/>
      <c r="AT2739" s="113"/>
      <c r="AU2739" s="113"/>
      <c r="AV2739" s="113"/>
    </row>
    <row r="2740" spans="4:48">
      <c r="D2740" s="113"/>
      <c r="E2740" s="113"/>
      <c r="F2740" s="113"/>
      <c r="G2740" s="113"/>
      <c r="H2740" s="113"/>
      <c r="I2740" s="113"/>
      <c r="J2740" s="113"/>
      <c r="K2740" s="113"/>
      <c r="L2740" s="113"/>
      <c r="M2740" s="113"/>
      <c r="Q2740" s="113"/>
      <c r="R2740" s="113"/>
      <c r="S2740" s="113"/>
      <c r="T2740" s="113"/>
      <c r="U2740" s="113"/>
      <c r="V2740" s="113"/>
      <c r="W2740" s="113"/>
      <c r="X2740" s="113"/>
      <c r="Y2740" s="113"/>
      <c r="Z2740" s="113"/>
      <c r="AD2740" s="113"/>
      <c r="AE2740" s="113"/>
      <c r="AF2740" s="113"/>
      <c r="AG2740" s="113"/>
      <c r="AH2740" s="113"/>
      <c r="AI2740" s="113"/>
      <c r="AJ2740" s="113"/>
      <c r="AK2740" s="113"/>
      <c r="AL2740" s="113"/>
      <c r="AM2740" s="113"/>
      <c r="AQ2740" s="113"/>
      <c r="AS2740" s="113"/>
      <c r="AT2740" s="113"/>
      <c r="AU2740" s="113"/>
      <c r="AV2740" s="113"/>
    </row>
    <row r="2741" spans="4:48">
      <c r="D2741" s="113"/>
      <c r="E2741" s="113"/>
      <c r="F2741" s="113"/>
      <c r="G2741" s="113"/>
      <c r="H2741" s="113"/>
      <c r="I2741" s="113"/>
      <c r="J2741" s="113"/>
      <c r="K2741" s="113"/>
      <c r="L2741" s="113"/>
      <c r="M2741" s="113"/>
      <c r="Q2741" s="113"/>
      <c r="R2741" s="113"/>
      <c r="S2741" s="113"/>
      <c r="T2741" s="113"/>
      <c r="U2741" s="113"/>
      <c r="V2741" s="113"/>
      <c r="W2741" s="113"/>
      <c r="X2741" s="113"/>
      <c r="Y2741" s="113"/>
      <c r="Z2741" s="113"/>
      <c r="AD2741" s="113"/>
      <c r="AE2741" s="113"/>
      <c r="AF2741" s="113"/>
      <c r="AG2741" s="113"/>
      <c r="AH2741" s="113"/>
      <c r="AI2741" s="113"/>
      <c r="AJ2741" s="113"/>
      <c r="AK2741" s="113"/>
      <c r="AL2741" s="113"/>
      <c r="AM2741" s="113"/>
      <c r="AQ2741" s="113"/>
      <c r="AS2741" s="113"/>
      <c r="AT2741" s="113"/>
      <c r="AU2741" s="113"/>
      <c r="AV2741" s="113"/>
    </row>
    <row r="2742" spans="4:48">
      <c r="D2742" s="113"/>
      <c r="E2742" s="113"/>
      <c r="F2742" s="113"/>
      <c r="G2742" s="113"/>
      <c r="H2742" s="113"/>
      <c r="I2742" s="113"/>
      <c r="J2742" s="113"/>
      <c r="K2742" s="113"/>
      <c r="L2742" s="113"/>
      <c r="M2742" s="113"/>
      <c r="Q2742" s="113"/>
      <c r="R2742" s="113"/>
      <c r="S2742" s="113"/>
      <c r="T2742" s="113"/>
      <c r="U2742" s="113"/>
      <c r="V2742" s="113"/>
      <c r="W2742" s="113"/>
      <c r="X2742" s="113"/>
      <c r="Y2742" s="113"/>
      <c r="Z2742" s="113"/>
      <c r="AD2742" s="113"/>
      <c r="AE2742" s="113"/>
      <c r="AF2742" s="113"/>
      <c r="AG2742" s="113"/>
      <c r="AH2742" s="113"/>
      <c r="AI2742" s="113"/>
      <c r="AJ2742" s="113"/>
      <c r="AK2742" s="113"/>
      <c r="AL2742" s="113"/>
      <c r="AM2742" s="113"/>
      <c r="AQ2742" s="113"/>
      <c r="AS2742" s="113"/>
      <c r="AT2742" s="113"/>
      <c r="AU2742" s="113"/>
      <c r="AV2742" s="113"/>
    </row>
    <row r="2743" spans="4:48">
      <c r="D2743" s="113"/>
      <c r="E2743" s="113"/>
      <c r="F2743" s="113"/>
      <c r="G2743" s="113"/>
      <c r="H2743" s="113"/>
      <c r="I2743" s="113"/>
      <c r="J2743" s="113"/>
      <c r="K2743" s="113"/>
      <c r="L2743" s="113"/>
      <c r="M2743" s="113"/>
      <c r="Q2743" s="113"/>
      <c r="R2743" s="113"/>
      <c r="S2743" s="113"/>
      <c r="T2743" s="113"/>
      <c r="U2743" s="113"/>
      <c r="V2743" s="113"/>
      <c r="W2743" s="113"/>
      <c r="X2743" s="113"/>
      <c r="Y2743" s="113"/>
      <c r="Z2743" s="113"/>
      <c r="AD2743" s="113"/>
      <c r="AE2743" s="113"/>
      <c r="AF2743" s="113"/>
      <c r="AG2743" s="113"/>
      <c r="AH2743" s="113"/>
      <c r="AI2743" s="113"/>
      <c r="AJ2743" s="113"/>
      <c r="AK2743" s="113"/>
      <c r="AL2743" s="113"/>
      <c r="AM2743" s="113"/>
      <c r="AQ2743" s="113"/>
      <c r="AS2743" s="113"/>
      <c r="AT2743" s="113"/>
      <c r="AU2743" s="113"/>
      <c r="AV2743" s="113"/>
    </row>
    <row r="2744" spans="4:48">
      <c r="D2744" s="113"/>
      <c r="E2744" s="113"/>
      <c r="F2744" s="113"/>
      <c r="G2744" s="113"/>
      <c r="H2744" s="113"/>
      <c r="I2744" s="113"/>
      <c r="J2744" s="113"/>
      <c r="K2744" s="113"/>
      <c r="L2744" s="113"/>
      <c r="M2744" s="113"/>
      <c r="Q2744" s="113"/>
      <c r="R2744" s="113"/>
      <c r="S2744" s="113"/>
      <c r="T2744" s="113"/>
      <c r="U2744" s="113"/>
      <c r="V2744" s="113"/>
      <c r="W2744" s="113"/>
      <c r="X2744" s="113"/>
      <c r="Y2744" s="113"/>
      <c r="Z2744" s="113"/>
      <c r="AD2744" s="113"/>
      <c r="AE2744" s="113"/>
      <c r="AF2744" s="113"/>
      <c r="AG2744" s="113"/>
      <c r="AH2744" s="113"/>
      <c r="AI2744" s="113"/>
      <c r="AJ2744" s="113"/>
      <c r="AK2744" s="113"/>
      <c r="AL2744" s="113"/>
      <c r="AM2744" s="113"/>
      <c r="AQ2744" s="113"/>
      <c r="AS2744" s="113"/>
      <c r="AT2744" s="113"/>
      <c r="AU2744" s="113"/>
      <c r="AV2744" s="113"/>
    </row>
    <row r="2745" spans="4:48">
      <c r="D2745" s="113"/>
      <c r="E2745" s="113"/>
      <c r="F2745" s="113"/>
      <c r="G2745" s="113"/>
      <c r="H2745" s="113"/>
      <c r="I2745" s="113"/>
      <c r="J2745" s="113"/>
      <c r="K2745" s="113"/>
      <c r="L2745" s="113"/>
      <c r="M2745" s="113"/>
      <c r="Q2745" s="113"/>
      <c r="R2745" s="113"/>
      <c r="S2745" s="113"/>
      <c r="T2745" s="113"/>
      <c r="U2745" s="113"/>
      <c r="V2745" s="113"/>
      <c r="W2745" s="113"/>
      <c r="X2745" s="113"/>
      <c r="Y2745" s="113"/>
      <c r="Z2745" s="113"/>
      <c r="AD2745" s="113"/>
      <c r="AE2745" s="113"/>
      <c r="AF2745" s="113"/>
      <c r="AG2745" s="113"/>
      <c r="AH2745" s="113"/>
      <c r="AI2745" s="113"/>
      <c r="AJ2745" s="113"/>
      <c r="AK2745" s="113"/>
      <c r="AL2745" s="113"/>
      <c r="AM2745" s="113"/>
      <c r="AQ2745" s="113"/>
      <c r="AS2745" s="113"/>
      <c r="AT2745" s="113"/>
      <c r="AU2745" s="113"/>
      <c r="AV2745" s="113"/>
    </row>
    <row r="2746" spans="4:48">
      <c r="D2746" s="113"/>
      <c r="E2746" s="113"/>
      <c r="F2746" s="113"/>
      <c r="G2746" s="113"/>
      <c r="H2746" s="113"/>
      <c r="I2746" s="113"/>
      <c r="J2746" s="113"/>
      <c r="K2746" s="113"/>
      <c r="L2746" s="113"/>
      <c r="M2746" s="113"/>
      <c r="Q2746" s="113"/>
      <c r="R2746" s="113"/>
      <c r="S2746" s="113"/>
      <c r="T2746" s="113"/>
      <c r="U2746" s="113"/>
      <c r="V2746" s="113"/>
      <c r="W2746" s="113"/>
      <c r="X2746" s="113"/>
      <c r="Y2746" s="113"/>
      <c r="Z2746" s="113"/>
      <c r="AD2746" s="113"/>
      <c r="AE2746" s="113"/>
      <c r="AF2746" s="113"/>
      <c r="AG2746" s="113"/>
      <c r="AH2746" s="113"/>
      <c r="AI2746" s="113"/>
      <c r="AJ2746" s="113"/>
      <c r="AK2746" s="113"/>
      <c r="AL2746" s="113"/>
      <c r="AM2746" s="113"/>
      <c r="AQ2746" s="113"/>
      <c r="AS2746" s="113"/>
      <c r="AT2746" s="113"/>
      <c r="AU2746" s="113"/>
      <c r="AV2746" s="113"/>
    </row>
    <row r="2747" spans="4:48">
      <c r="D2747" s="113"/>
      <c r="E2747" s="113"/>
      <c r="F2747" s="113"/>
      <c r="G2747" s="113"/>
      <c r="H2747" s="113"/>
      <c r="I2747" s="113"/>
      <c r="J2747" s="113"/>
      <c r="K2747" s="113"/>
      <c r="L2747" s="113"/>
      <c r="M2747" s="113"/>
      <c r="Q2747" s="113"/>
      <c r="R2747" s="113"/>
      <c r="S2747" s="113"/>
      <c r="T2747" s="113"/>
      <c r="U2747" s="113"/>
      <c r="V2747" s="113"/>
      <c r="W2747" s="113"/>
      <c r="X2747" s="113"/>
      <c r="Y2747" s="113"/>
      <c r="Z2747" s="113"/>
      <c r="AD2747" s="113"/>
      <c r="AE2747" s="113"/>
      <c r="AF2747" s="113"/>
      <c r="AG2747" s="113"/>
      <c r="AH2747" s="113"/>
      <c r="AI2747" s="113"/>
      <c r="AJ2747" s="113"/>
      <c r="AK2747" s="113"/>
      <c r="AL2747" s="113"/>
      <c r="AM2747" s="113"/>
      <c r="AQ2747" s="113"/>
      <c r="AS2747" s="113"/>
      <c r="AT2747" s="113"/>
      <c r="AU2747" s="113"/>
      <c r="AV2747" s="113"/>
    </row>
    <row r="2748" spans="4:48">
      <c r="D2748" s="113"/>
      <c r="E2748" s="113"/>
      <c r="F2748" s="113"/>
      <c r="G2748" s="113"/>
      <c r="H2748" s="113"/>
      <c r="I2748" s="113"/>
      <c r="J2748" s="113"/>
      <c r="K2748" s="113"/>
      <c r="L2748" s="113"/>
      <c r="M2748" s="113"/>
      <c r="Q2748" s="113"/>
      <c r="R2748" s="113"/>
      <c r="S2748" s="113"/>
      <c r="T2748" s="113"/>
      <c r="U2748" s="113"/>
      <c r="V2748" s="113"/>
      <c r="W2748" s="113"/>
      <c r="X2748" s="113"/>
      <c r="Y2748" s="113"/>
      <c r="Z2748" s="113"/>
      <c r="AD2748" s="113"/>
      <c r="AE2748" s="113"/>
      <c r="AF2748" s="113"/>
      <c r="AG2748" s="113"/>
      <c r="AH2748" s="113"/>
      <c r="AI2748" s="113"/>
      <c r="AJ2748" s="113"/>
      <c r="AK2748" s="113"/>
      <c r="AL2748" s="113"/>
      <c r="AM2748" s="113"/>
      <c r="AQ2748" s="113"/>
      <c r="AS2748" s="113"/>
      <c r="AT2748" s="113"/>
      <c r="AU2748" s="113"/>
      <c r="AV2748" s="113"/>
    </row>
    <row r="2749" spans="4:48">
      <c r="D2749" s="113"/>
      <c r="E2749" s="113"/>
      <c r="F2749" s="113"/>
      <c r="G2749" s="113"/>
      <c r="H2749" s="113"/>
      <c r="I2749" s="113"/>
      <c r="J2749" s="113"/>
      <c r="K2749" s="113"/>
      <c r="L2749" s="113"/>
      <c r="M2749" s="113"/>
      <c r="Q2749" s="113"/>
      <c r="R2749" s="113"/>
      <c r="S2749" s="113"/>
      <c r="T2749" s="113"/>
      <c r="U2749" s="113"/>
      <c r="V2749" s="113"/>
      <c r="W2749" s="113"/>
      <c r="X2749" s="113"/>
      <c r="Y2749" s="113"/>
      <c r="Z2749" s="113"/>
      <c r="AD2749" s="113"/>
      <c r="AE2749" s="113"/>
      <c r="AF2749" s="113"/>
      <c r="AG2749" s="113"/>
      <c r="AH2749" s="113"/>
      <c r="AI2749" s="113"/>
      <c r="AJ2749" s="113"/>
      <c r="AK2749" s="113"/>
      <c r="AL2749" s="113"/>
      <c r="AM2749" s="113"/>
      <c r="AQ2749" s="113"/>
      <c r="AS2749" s="113"/>
      <c r="AT2749" s="113"/>
      <c r="AU2749" s="113"/>
      <c r="AV2749" s="113"/>
    </row>
    <row r="2750" spans="4:48">
      <c r="D2750" s="113"/>
      <c r="E2750" s="113"/>
      <c r="F2750" s="113"/>
      <c r="G2750" s="113"/>
      <c r="H2750" s="113"/>
      <c r="I2750" s="113"/>
      <c r="J2750" s="113"/>
      <c r="K2750" s="113"/>
      <c r="L2750" s="113"/>
      <c r="M2750" s="113"/>
      <c r="Q2750" s="113"/>
      <c r="R2750" s="113"/>
      <c r="S2750" s="113"/>
      <c r="T2750" s="113"/>
      <c r="U2750" s="113"/>
      <c r="V2750" s="113"/>
      <c r="W2750" s="113"/>
      <c r="X2750" s="113"/>
      <c r="Y2750" s="113"/>
      <c r="Z2750" s="113"/>
      <c r="AD2750" s="113"/>
      <c r="AE2750" s="113"/>
      <c r="AF2750" s="113"/>
      <c r="AG2750" s="113"/>
      <c r="AH2750" s="113"/>
      <c r="AI2750" s="113"/>
      <c r="AJ2750" s="113"/>
      <c r="AK2750" s="113"/>
      <c r="AL2750" s="113"/>
      <c r="AM2750" s="113"/>
      <c r="AQ2750" s="113"/>
      <c r="AS2750" s="113"/>
      <c r="AT2750" s="113"/>
      <c r="AU2750" s="113"/>
      <c r="AV2750" s="113"/>
    </row>
    <row r="2751" spans="4:48">
      <c r="D2751" s="113"/>
      <c r="E2751" s="113"/>
      <c r="F2751" s="113"/>
      <c r="G2751" s="113"/>
      <c r="H2751" s="113"/>
      <c r="I2751" s="113"/>
      <c r="J2751" s="113"/>
      <c r="K2751" s="113"/>
      <c r="L2751" s="113"/>
      <c r="M2751" s="113"/>
      <c r="Q2751" s="113"/>
      <c r="R2751" s="113"/>
      <c r="S2751" s="113"/>
      <c r="T2751" s="113"/>
      <c r="U2751" s="113"/>
      <c r="V2751" s="113"/>
      <c r="W2751" s="113"/>
      <c r="X2751" s="113"/>
      <c r="Y2751" s="113"/>
      <c r="Z2751" s="113"/>
      <c r="AD2751" s="113"/>
      <c r="AE2751" s="113"/>
      <c r="AF2751" s="113"/>
      <c r="AG2751" s="113"/>
      <c r="AH2751" s="113"/>
      <c r="AI2751" s="113"/>
      <c r="AJ2751" s="113"/>
      <c r="AK2751" s="113"/>
      <c r="AL2751" s="113"/>
      <c r="AM2751" s="113"/>
      <c r="AQ2751" s="113"/>
      <c r="AS2751" s="113"/>
      <c r="AT2751" s="113"/>
      <c r="AU2751" s="113"/>
      <c r="AV2751" s="113"/>
    </row>
    <row r="2752" spans="4:48">
      <c r="D2752" s="113"/>
      <c r="E2752" s="113"/>
      <c r="F2752" s="113"/>
      <c r="G2752" s="113"/>
      <c r="H2752" s="113"/>
      <c r="I2752" s="113"/>
      <c r="J2752" s="113"/>
      <c r="K2752" s="113"/>
      <c r="L2752" s="113"/>
      <c r="M2752" s="113"/>
      <c r="Q2752" s="113"/>
      <c r="R2752" s="113"/>
      <c r="S2752" s="113"/>
      <c r="T2752" s="113"/>
      <c r="U2752" s="113"/>
      <c r="V2752" s="113"/>
      <c r="W2752" s="113"/>
      <c r="X2752" s="113"/>
      <c r="Y2752" s="113"/>
      <c r="Z2752" s="113"/>
      <c r="AD2752" s="113"/>
      <c r="AE2752" s="113"/>
      <c r="AF2752" s="113"/>
      <c r="AG2752" s="113"/>
      <c r="AH2752" s="113"/>
      <c r="AI2752" s="113"/>
      <c r="AJ2752" s="113"/>
      <c r="AK2752" s="113"/>
      <c r="AL2752" s="113"/>
      <c r="AM2752" s="113"/>
      <c r="AQ2752" s="113"/>
      <c r="AS2752" s="113"/>
      <c r="AT2752" s="113"/>
      <c r="AU2752" s="113"/>
      <c r="AV2752" s="113"/>
    </row>
    <row r="2753" spans="4:48">
      <c r="D2753" s="113"/>
      <c r="E2753" s="113"/>
      <c r="F2753" s="113"/>
      <c r="G2753" s="113"/>
      <c r="H2753" s="113"/>
      <c r="I2753" s="113"/>
      <c r="J2753" s="113"/>
      <c r="K2753" s="113"/>
      <c r="L2753" s="113"/>
      <c r="M2753" s="113"/>
      <c r="Q2753" s="113"/>
      <c r="R2753" s="113"/>
      <c r="S2753" s="113"/>
      <c r="T2753" s="113"/>
      <c r="U2753" s="113"/>
      <c r="V2753" s="113"/>
      <c r="W2753" s="113"/>
      <c r="X2753" s="113"/>
      <c r="Y2753" s="113"/>
      <c r="Z2753" s="113"/>
      <c r="AD2753" s="113"/>
      <c r="AE2753" s="113"/>
      <c r="AF2753" s="113"/>
      <c r="AG2753" s="113"/>
      <c r="AH2753" s="113"/>
      <c r="AI2753" s="113"/>
      <c r="AJ2753" s="113"/>
      <c r="AK2753" s="113"/>
      <c r="AL2753" s="113"/>
      <c r="AM2753" s="113"/>
      <c r="AQ2753" s="113"/>
      <c r="AS2753" s="113"/>
      <c r="AT2753" s="113"/>
      <c r="AU2753" s="113"/>
      <c r="AV2753" s="113"/>
    </row>
    <row r="2754" spans="4:48">
      <c r="D2754" s="113"/>
      <c r="E2754" s="113"/>
      <c r="F2754" s="113"/>
      <c r="G2754" s="113"/>
      <c r="H2754" s="113"/>
      <c r="I2754" s="113"/>
      <c r="J2754" s="113"/>
      <c r="K2754" s="113"/>
      <c r="L2754" s="113"/>
      <c r="M2754" s="113"/>
      <c r="Q2754" s="113"/>
      <c r="R2754" s="113"/>
      <c r="S2754" s="113"/>
      <c r="T2754" s="113"/>
      <c r="U2754" s="113"/>
      <c r="V2754" s="113"/>
      <c r="W2754" s="113"/>
      <c r="X2754" s="113"/>
      <c r="Y2754" s="113"/>
      <c r="Z2754" s="113"/>
      <c r="AD2754" s="113"/>
      <c r="AE2754" s="113"/>
      <c r="AF2754" s="113"/>
      <c r="AG2754" s="113"/>
      <c r="AH2754" s="113"/>
      <c r="AI2754" s="113"/>
      <c r="AJ2754" s="113"/>
      <c r="AK2754" s="113"/>
      <c r="AL2754" s="113"/>
      <c r="AM2754" s="113"/>
      <c r="AQ2754" s="113"/>
      <c r="AS2754" s="113"/>
      <c r="AT2754" s="113"/>
      <c r="AU2754" s="113"/>
      <c r="AV2754" s="113"/>
    </row>
    <row r="2755" spans="4:48">
      <c r="D2755" s="113"/>
      <c r="E2755" s="113"/>
      <c r="F2755" s="113"/>
      <c r="G2755" s="113"/>
      <c r="H2755" s="113"/>
      <c r="I2755" s="113"/>
      <c r="J2755" s="113"/>
      <c r="K2755" s="113"/>
      <c r="L2755" s="113"/>
      <c r="M2755" s="113"/>
      <c r="Q2755" s="113"/>
      <c r="R2755" s="113"/>
      <c r="S2755" s="113"/>
      <c r="T2755" s="113"/>
      <c r="U2755" s="113"/>
      <c r="V2755" s="113"/>
      <c r="W2755" s="113"/>
      <c r="X2755" s="113"/>
      <c r="Y2755" s="113"/>
      <c r="Z2755" s="113"/>
      <c r="AD2755" s="113"/>
      <c r="AE2755" s="113"/>
      <c r="AF2755" s="113"/>
      <c r="AG2755" s="113"/>
      <c r="AH2755" s="113"/>
      <c r="AI2755" s="113"/>
      <c r="AJ2755" s="113"/>
      <c r="AK2755" s="113"/>
      <c r="AL2755" s="113"/>
      <c r="AM2755" s="113"/>
      <c r="AQ2755" s="113"/>
      <c r="AS2755" s="113"/>
      <c r="AT2755" s="113"/>
      <c r="AU2755" s="113"/>
      <c r="AV2755" s="113"/>
    </row>
    <row r="2756" spans="4:48">
      <c r="D2756" s="113"/>
      <c r="E2756" s="113"/>
      <c r="F2756" s="113"/>
      <c r="G2756" s="113"/>
      <c r="H2756" s="113"/>
      <c r="I2756" s="113"/>
      <c r="J2756" s="113"/>
      <c r="K2756" s="113"/>
      <c r="L2756" s="113"/>
      <c r="M2756" s="113"/>
      <c r="Q2756" s="113"/>
      <c r="R2756" s="113"/>
      <c r="S2756" s="113"/>
      <c r="T2756" s="113"/>
      <c r="U2756" s="113"/>
      <c r="V2756" s="113"/>
      <c r="W2756" s="113"/>
      <c r="X2756" s="113"/>
      <c r="Y2756" s="113"/>
      <c r="Z2756" s="113"/>
      <c r="AD2756" s="113"/>
      <c r="AE2756" s="113"/>
      <c r="AF2756" s="113"/>
      <c r="AG2756" s="113"/>
      <c r="AH2756" s="113"/>
      <c r="AI2756" s="113"/>
      <c r="AJ2756" s="113"/>
      <c r="AK2756" s="113"/>
      <c r="AL2756" s="113"/>
      <c r="AM2756" s="113"/>
      <c r="AQ2756" s="113"/>
      <c r="AS2756" s="113"/>
      <c r="AT2756" s="113"/>
      <c r="AU2756" s="113"/>
      <c r="AV2756" s="113"/>
    </row>
    <row r="2757" spans="4:48">
      <c r="D2757" s="113"/>
      <c r="E2757" s="113"/>
      <c r="F2757" s="113"/>
      <c r="G2757" s="113"/>
      <c r="H2757" s="113"/>
      <c r="I2757" s="113"/>
      <c r="J2757" s="113"/>
      <c r="K2757" s="113"/>
      <c r="L2757" s="113"/>
      <c r="M2757" s="113"/>
      <c r="Q2757" s="113"/>
      <c r="R2757" s="113"/>
      <c r="S2757" s="113"/>
      <c r="T2757" s="113"/>
      <c r="U2757" s="113"/>
      <c r="V2757" s="113"/>
      <c r="W2757" s="113"/>
      <c r="X2757" s="113"/>
      <c r="Y2757" s="113"/>
      <c r="Z2757" s="113"/>
      <c r="AD2757" s="113"/>
      <c r="AE2757" s="113"/>
      <c r="AF2757" s="113"/>
      <c r="AG2757" s="113"/>
      <c r="AH2757" s="113"/>
      <c r="AI2757" s="113"/>
      <c r="AJ2757" s="113"/>
      <c r="AK2757" s="113"/>
      <c r="AL2757" s="113"/>
      <c r="AM2757" s="113"/>
      <c r="AQ2757" s="113"/>
      <c r="AS2757" s="113"/>
      <c r="AT2757" s="113"/>
      <c r="AU2757" s="113"/>
      <c r="AV2757" s="113"/>
    </row>
    <row r="2758" spans="4:48">
      <c r="D2758" s="113"/>
      <c r="E2758" s="113"/>
      <c r="F2758" s="113"/>
      <c r="G2758" s="113"/>
      <c r="H2758" s="113"/>
      <c r="I2758" s="113"/>
      <c r="J2758" s="113"/>
      <c r="K2758" s="113"/>
      <c r="L2758" s="113"/>
      <c r="M2758" s="113"/>
      <c r="Q2758" s="113"/>
      <c r="R2758" s="113"/>
      <c r="S2758" s="113"/>
      <c r="T2758" s="113"/>
      <c r="U2758" s="113"/>
      <c r="V2758" s="113"/>
      <c r="W2758" s="113"/>
      <c r="X2758" s="113"/>
      <c r="Y2758" s="113"/>
      <c r="Z2758" s="113"/>
      <c r="AD2758" s="113"/>
      <c r="AE2758" s="113"/>
      <c r="AF2758" s="113"/>
      <c r="AG2758" s="113"/>
      <c r="AH2758" s="113"/>
      <c r="AI2758" s="113"/>
      <c r="AJ2758" s="113"/>
      <c r="AK2758" s="113"/>
      <c r="AL2758" s="113"/>
      <c r="AM2758" s="113"/>
      <c r="AQ2758" s="113"/>
      <c r="AS2758" s="113"/>
      <c r="AT2758" s="113"/>
      <c r="AU2758" s="113"/>
      <c r="AV2758" s="113"/>
    </row>
    <row r="2759" spans="4:48">
      <c r="D2759" s="113"/>
      <c r="E2759" s="113"/>
      <c r="F2759" s="113"/>
      <c r="G2759" s="113"/>
      <c r="H2759" s="113"/>
      <c r="I2759" s="113"/>
      <c r="J2759" s="113"/>
      <c r="K2759" s="113"/>
      <c r="L2759" s="113"/>
      <c r="M2759" s="113"/>
      <c r="Q2759" s="113"/>
      <c r="R2759" s="113"/>
      <c r="S2759" s="113"/>
      <c r="T2759" s="113"/>
      <c r="U2759" s="113"/>
      <c r="V2759" s="113"/>
      <c r="W2759" s="113"/>
      <c r="X2759" s="113"/>
      <c r="Y2759" s="113"/>
      <c r="Z2759" s="113"/>
      <c r="AD2759" s="113"/>
      <c r="AE2759" s="113"/>
      <c r="AF2759" s="113"/>
      <c r="AG2759" s="113"/>
      <c r="AH2759" s="113"/>
      <c r="AI2759" s="113"/>
      <c r="AJ2759" s="113"/>
      <c r="AK2759" s="113"/>
      <c r="AL2759" s="113"/>
      <c r="AM2759" s="113"/>
      <c r="AQ2759" s="113"/>
      <c r="AS2759" s="113"/>
      <c r="AT2759" s="113"/>
      <c r="AU2759" s="113"/>
      <c r="AV2759" s="113"/>
    </row>
    <row r="2760" spans="4:48">
      <c r="D2760" s="113"/>
      <c r="E2760" s="113"/>
      <c r="F2760" s="113"/>
      <c r="G2760" s="113"/>
      <c r="H2760" s="113"/>
      <c r="I2760" s="113"/>
      <c r="J2760" s="113"/>
      <c r="K2760" s="113"/>
      <c r="L2760" s="113"/>
      <c r="M2760" s="113"/>
      <c r="Q2760" s="113"/>
      <c r="R2760" s="113"/>
      <c r="S2760" s="113"/>
      <c r="T2760" s="113"/>
      <c r="U2760" s="113"/>
      <c r="V2760" s="113"/>
      <c r="W2760" s="113"/>
      <c r="X2760" s="113"/>
      <c r="Y2760" s="113"/>
      <c r="Z2760" s="113"/>
      <c r="AD2760" s="113"/>
      <c r="AE2760" s="113"/>
      <c r="AF2760" s="113"/>
      <c r="AG2760" s="113"/>
      <c r="AH2760" s="113"/>
      <c r="AI2760" s="113"/>
      <c r="AJ2760" s="113"/>
      <c r="AK2760" s="113"/>
      <c r="AL2760" s="113"/>
      <c r="AM2760" s="113"/>
      <c r="AQ2760" s="113"/>
      <c r="AS2760" s="113"/>
      <c r="AT2760" s="113"/>
      <c r="AU2760" s="113"/>
      <c r="AV2760" s="113"/>
    </row>
    <row r="2761" spans="4:48">
      <c r="D2761" s="113"/>
      <c r="E2761" s="113"/>
      <c r="F2761" s="113"/>
      <c r="G2761" s="113"/>
      <c r="H2761" s="113"/>
      <c r="I2761" s="113"/>
      <c r="J2761" s="113"/>
      <c r="K2761" s="113"/>
      <c r="L2761" s="113"/>
      <c r="M2761" s="113"/>
      <c r="Q2761" s="113"/>
      <c r="R2761" s="113"/>
      <c r="S2761" s="113"/>
      <c r="T2761" s="113"/>
      <c r="U2761" s="113"/>
      <c r="V2761" s="113"/>
      <c r="W2761" s="113"/>
      <c r="X2761" s="113"/>
      <c r="Y2761" s="113"/>
      <c r="Z2761" s="113"/>
      <c r="AD2761" s="113"/>
      <c r="AE2761" s="113"/>
      <c r="AF2761" s="113"/>
      <c r="AG2761" s="113"/>
      <c r="AH2761" s="113"/>
      <c r="AI2761" s="113"/>
      <c r="AJ2761" s="113"/>
      <c r="AK2761" s="113"/>
      <c r="AL2761" s="113"/>
      <c r="AM2761" s="113"/>
      <c r="AQ2761" s="113"/>
      <c r="AS2761" s="113"/>
      <c r="AT2761" s="113"/>
      <c r="AU2761" s="113"/>
      <c r="AV2761" s="113"/>
    </row>
    <row r="2762" spans="4:48">
      <c r="D2762" s="113"/>
      <c r="E2762" s="113"/>
      <c r="F2762" s="113"/>
      <c r="G2762" s="113"/>
      <c r="H2762" s="113"/>
      <c r="I2762" s="113"/>
      <c r="J2762" s="113"/>
      <c r="K2762" s="113"/>
      <c r="L2762" s="113"/>
      <c r="M2762" s="113"/>
      <c r="Q2762" s="113"/>
      <c r="R2762" s="113"/>
      <c r="S2762" s="113"/>
      <c r="T2762" s="113"/>
      <c r="U2762" s="113"/>
      <c r="V2762" s="113"/>
      <c r="W2762" s="113"/>
      <c r="X2762" s="113"/>
      <c r="Y2762" s="113"/>
      <c r="Z2762" s="113"/>
      <c r="AD2762" s="113"/>
      <c r="AE2762" s="113"/>
      <c r="AF2762" s="113"/>
      <c r="AG2762" s="113"/>
      <c r="AH2762" s="113"/>
      <c r="AI2762" s="113"/>
      <c r="AJ2762" s="113"/>
      <c r="AK2762" s="113"/>
      <c r="AL2762" s="113"/>
      <c r="AM2762" s="113"/>
      <c r="AQ2762" s="113"/>
      <c r="AS2762" s="113"/>
      <c r="AT2762" s="113"/>
      <c r="AU2762" s="113"/>
      <c r="AV2762" s="113"/>
    </row>
    <row r="2763" spans="4:48">
      <c r="D2763" s="113"/>
      <c r="E2763" s="113"/>
      <c r="F2763" s="113"/>
      <c r="G2763" s="113"/>
      <c r="H2763" s="113"/>
      <c r="I2763" s="113"/>
      <c r="J2763" s="113"/>
      <c r="K2763" s="113"/>
      <c r="L2763" s="113"/>
      <c r="M2763" s="113"/>
      <c r="Q2763" s="113"/>
      <c r="R2763" s="113"/>
      <c r="S2763" s="113"/>
      <c r="T2763" s="113"/>
      <c r="U2763" s="113"/>
      <c r="V2763" s="113"/>
      <c r="W2763" s="113"/>
      <c r="X2763" s="113"/>
      <c r="Y2763" s="113"/>
      <c r="Z2763" s="113"/>
      <c r="AD2763" s="113"/>
      <c r="AE2763" s="113"/>
      <c r="AF2763" s="113"/>
      <c r="AG2763" s="113"/>
      <c r="AH2763" s="113"/>
      <c r="AI2763" s="113"/>
      <c r="AJ2763" s="113"/>
      <c r="AK2763" s="113"/>
      <c r="AL2763" s="113"/>
      <c r="AM2763" s="113"/>
      <c r="AQ2763" s="113"/>
      <c r="AS2763" s="113"/>
      <c r="AT2763" s="113"/>
      <c r="AU2763" s="113"/>
      <c r="AV2763" s="113"/>
    </row>
    <row r="2764" spans="4:48">
      <c r="D2764" s="113"/>
      <c r="E2764" s="113"/>
      <c r="F2764" s="113"/>
      <c r="G2764" s="113"/>
      <c r="H2764" s="113"/>
      <c r="I2764" s="113"/>
      <c r="J2764" s="113"/>
      <c r="K2764" s="113"/>
      <c r="L2764" s="113"/>
      <c r="M2764" s="113"/>
      <c r="Q2764" s="113"/>
      <c r="R2764" s="113"/>
      <c r="S2764" s="113"/>
      <c r="T2764" s="113"/>
      <c r="U2764" s="113"/>
      <c r="V2764" s="113"/>
      <c r="W2764" s="113"/>
      <c r="X2764" s="113"/>
      <c r="Y2764" s="113"/>
      <c r="Z2764" s="113"/>
      <c r="AD2764" s="113"/>
      <c r="AE2764" s="113"/>
      <c r="AF2764" s="113"/>
      <c r="AG2764" s="113"/>
      <c r="AH2764" s="113"/>
      <c r="AI2764" s="113"/>
      <c r="AJ2764" s="113"/>
      <c r="AK2764" s="113"/>
      <c r="AL2764" s="113"/>
      <c r="AM2764" s="113"/>
      <c r="AQ2764" s="113"/>
      <c r="AS2764" s="113"/>
      <c r="AT2764" s="113"/>
      <c r="AU2764" s="113"/>
      <c r="AV2764" s="113"/>
    </row>
    <row r="2765" spans="4:48">
      <c r="D2765" s="113"/>
      <c r="E2765" s="113"/>
      <c r="F2765" s="113"/>
      <c r="G2765" s="113"/>
      <c r="H2765" s="113"/>
      <c r="I2765" s="113"/>
      <c r="J2765" s="113"/>
      <c r="K2765" s="113"/>
      <c r="L2765" s="113"/>
      <c r="M2765" s="113"/>
      <c r="Q2765" s="113"/>
      <c r="R2765" s="113"/>
      <c r="S2765" s="113"/>
      <c r="T2765" s="113"/>
      <c r="U2765" s="113"/>
      <c r="V2765" s="113"/>
      <c r="W2765" s="113"/>
      <c r="X2765" s="113"/>
      <c r="Y2765" s="113"/>
      <c r="Z2765" s="113"/>
      <c r="AD2765" s="113"/>
      <c r="AE2765" s="113"/>
      <c r="AF2765" s="113"/>
      <c r="AG2765" s="113"/>
      <c r="AH2765" s="113"/>
      <c r="AI2765" s="113"/>
      <c r="AJ2765" s="113"/>
      <c r="AK2765" s="113"/>
      <c r="AL2765" s="113"/>
      <c r="AM2765" s="113"/>
      <c r="AQ2765" s="113"/>
      <c r="AS2765" s="113"/>
      <c r="AT2765" s="113"/>
      <c r="AU2765" s="113"/>
      <c r="AV2765" s="113"/>
    </row>
    <row r="2766" spans="4:48">
      <c r="D2766" s="113"/>
      <c r="E2766" s="113"/>
      <c r="F2766" s="113"/>
      <c r="G2766" s="113"/>
      <c r="H2766" s="113"/>
      <c r="I2766" s="113"/>
      <c r="J2766" s="113"/>
      <c r="K2766" s="113"/>
      <c r="L2766" s="113"/>
      <c r="M2766" s="113"/>
      <c r="Q2766" s="113"/>
      <c r="R2766" s="113"/>
      <c r="S2766" s="113"/>
      <c r="T2766" s="113"/>
      <c r="U2766" s="113"/>
      <c r="V2766" s="113"/>
      <c r="W2766" s="113"/>
      <c r="X2766" s="113"/>
      <c r="Y2766" s="113"/>
      <c r="Z2766" s="113"/>
      <c r="AD2766" s="113"/>
      <c r="AE2766" s="113"/>
      <c r="AF2766" s="113"/>
      <c r="AG2766" s="113"/>
      <c r="AH2766" s="113"/>
      <c r="AI2766" s="113"/>
      <c r="AJ2766" s="113"/>
      <c r="AK2766" s="113"/>
      <c r="AL2766" s="113"/>
      <c r="AM2766" s="113"/>
      <c r="AQ2766" s="113"/>
      <c r="AS2766" s="113"/>
      <c r="AT2766" s="113"/>
      <c r="AU2766" s="113"/>
      <c r="AV2766" s="113"/>
    </row>
    <row r="2767" spans="4:48">
      <c r="D2767" s="113"/>
      <c r="E2767" s="113"/>
      <c r="F2767" s="113"/>
      <c r="G2767" s="113"/>
      <c r="H2767" s="113"/>
      <c r="I2767" s="113"/>
      <c r="J2767" s="113"/>
      <c r="K2767" s="113"/>
      <c r="L2767" s="113"/>
      <c r="M2767" s="113"/>
      <c r="Q2767" s="113"/>
      <c r="R2767" s="113"/>
      <c r="S2767" s="113"/>
      <c r="T2767" s="113"/>
      <c r="U2767" s="113"/>
      <c r="V2767" s="113"/>
      <c r="W2767" s="113"/>
      <c r="X2767" s="113"/>
      <c r="Y2767" s="113"/>
      <c r="Z2767" s="113"/>
      <c r="AD2767" s="113"/>
      <c r="AE2767" s="113"/>
      <c r="AF2767" s="113"/>
      <c r="AG2767" s="113"/>
      <c r="AH2767" s="113"/>
      <c r="AI2767" s="113"/>
      <c r="AJ2767" s="113"/>
      <c r="AK2767" s="113"/>
      <c r="AL2767" s="113"/>
      <c r="AM2767" s="113"/>
      <c r="AQ2767" s="113"/>
      <c r="AS2767" s="113"/>
      <c r="AT2767" s="113"/>
      <c r="AU2767" s="113"/>
      <c r="AV2767" s="113"/>
    </row>
    <row r="2768" spans="4:48">
      <c r="D2768" s="113"/>
      <c r="E2768" s="113"/>
      <c r="F2768" s="113"/>
      <c r="G2768" s="113"/>
      <c r="H2768" s="113"/>
      <c r="I2768" s="113"/>
      <c r="J2768" s="113"/>
      <c r="K2768" s="113"/>
      <c r="L2768" s="113"/>
      <c r="M2768" s="113"/>
      <c r="Q2768" s="113"/>
      <c r="R2768" s="113"/>
      <c r="S2768" s="113"/>
      <c r="T2768" s="113"/>
      <c r="U2768" s="113"/>
      <c r="V2768" s="113"/>
      <c r="W2768" s="113"/>
      <c r="X2768" s="113"/>
      <c r="Y2768" s="113"/>
      <c r="Z2768" s="113"/>
      <c r="AD2768" s="113"/>
      <c r="AE2768" s="113"/>
      <c r="AF2768" s="113"/>
      <c r="AG2768" s="113"/>
      <c r="AH2768" s="113"/>
      <c r="AI2768" s="113"/>
      <c r="AJ2768" s="113"/>
      <c r="AK2768" s="113"/>
      <c r="AL2768" s="113"/>
      <c r="AM2768" s="113"/>
      <c r="AQ2768" s="113"/>
      <c r="AS2768" s="113"/>
      <c r="AT2768" s="113"/>
      <c r="AU2768" s="113"/>
      <c r="AV2768" s="113"/>
    </row>
    <row r="2769" spans="4:48">
      <c r="D2769" s="113"/>
      <c r="E2769" s="113"/>
      <c r="F2769" s="113"/>
      <c r="G2769" s="113"/>
      <c r="H2769" s="113"/>
      <c r="I2769" s="113"/>
      <c r="J2769" s="113"/>
      <c r="K2769" s="113"/>
      <c r="L2769" s="113"/>
      <c r="M2769" s="113"/>
      <c r="Q2769" s="113"/>
      <c r="R2769" s="113"/>
      <c r="S2769" s="113"/>
      <c r="T2769" s="113"/>
      <c r="U2769" s="113"/>
      <c r="V2769" s="113"/>
      <c r="W2769" s="113"/>
      <c r="X2769" s="113"/>
      <c r="Y2769" s="113"/>
      <c r="Z2769" s="113"/>
      <c r="AD2769" s="113"/>
      <c r="AE2769" s="113"/>
      <c r="AF2769" s="113"/>
      <c r="AG2769" s="113"/>
      <c r="AH2769" s="113"/>
      <c r="AI2769" s="113"/>
      <c r="AJ2769" s="113"/>
      <c r="AK2769" s="113"/>
      <c r="AL2769" s="113"/>
      <c r="AM2769" s="113"/>
      <c r="AQ2769" s="113"/>
      <c r="AS2769" s="113"/>
      <c r="AT2769" s="113"/>
      <c r="AU2769" s="113"/>
      <c r="AV2769" s="113"/>
    </row>
    <row r="2770" spans="4:48">
      <c r="D2770" s="113"/>
      <c r="E2770" s="113"/>
      <c r="F2770" s="113"/>
      <c r="G2770" s="113"/>
      <c r="H2770" s="113"/>
      <c r="I2770" s="113"/>
      <c r="J2770" s="113"/>
      <c r="K2770" s="113"/>
      <c r="L2770" s="113"/>
      <c r="M2770" s="113"/>
      <c r="Q2770" s="113"/>
      <c r="R2770" s="113"/>
      <c r="S2770" s="113"/>
      <c r="T2770" s="113"/>
      <c r="U2770" s="113"/>
      <c r="V2770" s="113"/>
      <c r="W2770" s="113"/>
      <c r="X2770" s="113"/>
      <c r="Y2770" s="113"/>
      <c r="Z2770" s="113"/>
      <c r="AD2770" s="113"/>
      <c r="AE2770" s="113"/>
      <c r="AF2770" s="113"/>
      <c r="AG2770" s="113"/>
      <c r="AH2770" s="113"/>
      <c r="AI2770" s="113"/>
      <c r="AJ2770" s="113"/>
      <c r="AK2770" s="113"/>
      <c r="AL2770" s="113"/>
      <c r="AM2770" s="113"/>
      <c r="AQ2770" s="113"/>
      <c r="AS2770" s="113"/>
      <c r="AT2770" s="113"/>
      <c r="AU2770" s="113"/>
      <c r="AV2770" s="113"/>
    </row>
    <row r="2771" spans="4:48">
      <c r="D2771" s="113"/>
      <c r="E2771" s="113"/>
      <c r="F2771" s="113"/>
      <c r="G2771" s="113"/>
      <c r="H2771" s="113"/>
      <c r="I2771" s="113"/>
      <c r="J2771" s="113"/>
      <c r="K2771" s="113"/>
      <c r="L2771" s="113"/>
      <c r="M2771" s="113"/>
      <c r="Q2771" s="113"/>
      <c r="R2771" s="113"/>
      <c r="S2771" s="113"/>
      <c r="T2771" s="113"/>
      <c r="U2771" s="113"/>
      <c r="V2771" s="113"/>
      <c r="W2771" s="113"/>
      <c r="X2771" s="113"/>
      <c r="Y2771" s="113"/>
      <c r="Z2771" s="113"/>
      <c r="AD2771" s="113"/>
      <c r="AE2771" s="113"/>
      <c r="AF2771" s="113"/>
      <c r="AG2771" s="113"/>
      <c r="AH2771" s="113"/>
      <c r="AI2771" s="113"/>
      <c r="AJ2771" s="113"/>
      <c r="AK2771" s="113"/>
      <c r="AL2771" s="113"/>
      <c r="AM2771" s="113"/>
      <c r="AQ2771" s="113"/>
      <c r="AS2771" s="113"/>
      <c r="AT2771" s="113"/>
      <c r="AU2771" s="113"/>
      <c r="AV2771" s="113"/>
    </row>
    <row r="2772" spans="4:48">
      <c r="D2772" s="113"/>
      <c r="E2772" s="113"/>
      <c r="F2772" s="113"/>
      <c r="G2772" s="113"/>
      <c r="H2772" s="113"/>
      <c r="I2772" s="113"/>
      <c r="J2772" s="113"/>
      <c r="K2772" s="113"/>
      <c r="L2772" s="113"/>
      <c r="M2772" s="113"/>
      <c r="Q2772" s="113"/>
      <c r="R2772" s="113"/>
      <c r="S2772" s="113"/>
      <c r="T2772" s="113"/>
      <c r="U2772" s="113"/>
      <c r="V2772" s="113"/>
      <c r="W2772" s="113"/>
      <c r="X2772" s="113"/>
      <c r="Y2772" s="113"/>
      <c r="Z2772" s="113"/>
      <c r="AD2772" s="113"/>
      <c r="AE2772" s="113"/>
      <c r="AF2772" s="113"/>
      <c r="AG2772" s="113"/>
      <c r="AH2772" s="113"/>
      <c r="AI2772" s="113"/>
      <c r="AJ2772" s="113"/>
      <c r="AK2772" s="113"/>
      <c r="AL2772" s="113"/>
      <c r="AM2772" s="113"/>
      <c r="AQ2772" s="113"/>
      <c r="AS2772" s="113"/>
      <c r="AT2772" s="113"/>
      <c r="AU2772" s="113"/>
      <c r="AV2772" s="113"/>
    </row>
    <row r="2773" spans="4:48">
      <c r="D2773" s="113"/>
      <c r="E2773" s="113"/>
      <c r="F2773" s="113"/>
      <c r="G2773" s="113"/>
      <c r="H2773" s="113"/>
      <c r="I2773" s="113"/>
      <c r="J2773" s="113"/>
      <c r="K2773" s="113"/>
      <c r="L2773" s="113"/>
      <c r="M2773" s="113"/>
      <c r="Q2773" s="113"/>
      <c r="R2773" s="113"/>
      <c r="S2773" s="113"/>
      <c r="T2773" s="113"/>
      <c r="U2773" s="113"/>
      <c r="V2773" s="113"/>
      <c r="W2773" s="113"/>
      <c r="X2773" s="113"/>
      <c r="Y2773" s="113"/>
      <c r="Z2773" s="113"/>
      <c r="AD2773" s="113"/>
      <c r="AE2773" s="113"/>
      <c r="AF2773" s="113"/>
      <c r="AG2773" s="113"/>
      <c r="AH2773" s="113"/>
      <c r="AI2773" s="113"/>
      <c r="AJ2773" s="113"/>
      <c r="AK2773" s="113"/>
      <c r="AL2773" s="113"/>
      <c r="AM2773" s="113"/>
      <c r="AQ2773" s="113"/>
      <c r="AS2773" s="113"/>
      <c r="AT2773" s="113"/>
      <c r="AU2773" s="113"/>
      <c r="AV2773" s="113"/>
    </row>
    <row r="2774" spans="4:48">
      <c r="D2774" s="113"/>
      <c r="E2774" s="113"/>
      <c r="F2774" s="113"/>
      <c r="G2774" s="113"/>
      <c r="H2774" s="113"/>
      <c r="I2774" s="113"/>
      <c r="J2774" s="113"/>
      <c r="K2774" s="113"/>
      <c r="L2774" s="113"/>
      <c r="M2774" s="113"/>
      <c r="Q2774" s="113"/>
      <c r="R2774" s="113"/>
      <c r="S2774" s="113"/>
      <c r="T2774" s="113"/>
      <c r="U2774" s="113"/>
      <c r="V2774" s="113"/>
      <c r="W2774" s="113"/>
      <c r="X2774" s="113"/>
      <c r="Y2774" s="113"/>
      <c r="Z2774" s="113"/>
      <c r="AD2774" s="113"/>
      <c r="AE2774" s="113"/>
      <c r="AF2774" s="113"/>
      <c r="AG2774" s="113"/>
      <c r="AH2774" s="113"/>
      <c r="AI2774" s="113"/>
      <c r="AJ2774" s="113"/>
      <c r="AK2774" s="113"/>
      <c r="AL2774" s="113"/>
      <c r="AM2774" s="113"/>
      <c r="AQ2774" s="113"/>
      <c r="AS2774" s="113"/>
      <c r="AT2774" s="113"/>
      <c r="AU2774" s="113"/>
      <c r="AV2774" s="113"/>
    </row>
    <row r="2775" spans="4:48">
      <c r="D2775" s="113"/>
      <c r="E2775" s="113"/>
      <c r="F2775" s="113"/>
      <c r="G2775" s="113"/>
      <c r="H2775" s="113"/>
      <c r="I2775" s="113"/>
      <c r="J2775" s="113"/>
      <c r="K2775" s="113"/>
      <c r="L2775" s="113"/>
      <c r="M2775" s="113"/>
      <c r="Q2775" s="113"/>
      <c r="R2775" s="113"/>
      <c r="S2775" s="113"/>
      <c r="T2775" s="113"/>
      <c r="U2775" s="113"/>
      <c r="V2775" s="113"/>
      <c r="W2775" s="113"/>
      <c r="X2775" s="113"/>
      <c r="Y2775" s="113"/>
      <c r="Z2775" s="113"/>
      <c r="AD2775" s="113"/>
      <c r="AE2775" s="113"/>
      <c r="AF2775" s="113"/>
      <c r="AG2775" s="113"/>
      <c r="AH2775" s="113"/>
      <c r="AI2775" s="113"/>
      <c r="AJ2775" s="113"/>
      <c r="AK2775" s="113"/>
      <c r="AL2775" s="113"/>
      <c r="AM2775" s="113"/>
      <c r="AQ2775" s="113"/>
      <c r="AS2775" s="113"/>
      <c r="AT2775" s="113"/>
      <c r="AU2775" s="113"/>
      <c r="AV2775" s="113"/>
    </row>
    <row r="2776" spans="4:48">
      <c r="D2776" s="113"/>
      <c r="E2776" s="113"/>
      <c r="F2776" s="113"/>
      <c r="G2776" s="113"/>
      <c r="H2776" s="113"/>
      <c r="I2776" s="113"/>
      <c r="J2776" s="113"/>
      <c r="K2776" s="113"/>
      <c r="L2776" s="113"/>
      <c r="M2776" s="113"/>
      <c r="Q2776" s="113"/>
      <c r="R2776" s="113"/>
      <c r="S2776" s="113"/>
      <c r="T2776" s="113"/>
      <c r="U2776" s="113"/>
      <c r="V2776" s="113"/>
      <c r="W2776" s="113"/>
      <c r="X2776" s="113"/>
      <c r="Y2776" s="113"/>
      <c r="Z2776" s="113"/>
      <c r="AD2776" s="113"/>
      <c r="AE2776" s="113"/>
      <c r="AF2776" s="113"/>
      <c r="AG2776" s="113"/>
      <c r="AH2776" s="113"/>
      <c r="AI2776" s="113"/>
      <c r="AJ2776" s="113"/>
      <c r="AK2776" s="113"/>
      <c r="AL2776" s="113"/>
      <c r="AM2776" s="113"/>
      <c r="AQ2776" s="113"/>
      <c r="AS2776" s="113"/>
      <c r="AT2776" s="113"/>
      <c r="AU2776" s="113"/>
      <c r="AV2776" s="113"/>
    </row>
    <row r="2777" spans="4:48">
      <c r="D2777" s="113"/>
      <c r="E2777" s="113"/>
      <c r="F2777" s="113"/>
      <c r="G2777" s="113"/>
      <c r="H2777" s="113"/>
      <c r="I2777" s="113"/>
      <c r="J2777" s="113"/>
      <c r="K2777" s="113"/>
      <c r="L2777" s="113"/>
      <c r="M2777" s="113"/>
      <c r="Q2777" s="113"/>
      <c r="R2777" s="113"/>
      <c r="S2777" s="113"/>
      <c r="T2777" s="113"/>
      <c r="U2777" s="113"/>
      <c r="V2777" s="113"/>
      <c r="W2777" s="113"/>
      <c r="X2777" s="113"/>
      <c r="Y2777" s="113"/>
      <c r="Z2777" s="113"/>
      <c r="AD2777" s="113"/>
      <c r="AE2777" s="113"/>
      <c r="AF2777" s="113"/>
      <c r="AG2777" s="113"/>
      <c r="AH2777" s="113"/>
      <c r="AI2777" s="113"/>
      <c r="AJ2777" s="113"/>
      <c r="AK2777" s="113"/>
      <c r="AL2777" s="113"/>
      <c r="AM2777" s="113"/>
      <c r="AQ2777" s="113"/>
      <c r="AS2777" s="113"/>
      <c r="AT2777" s="113"/>
      <c r="AU2777" s="113"/>
      <c r="AV2777" s="113"/>
    </row>
    <row r="2778" spans="4:48">
      <c r="D2778" s="113"/>
      <c r="E2778" s="113"/>
      <c r="F2778" s="113"/>
      <c r="G2778" s="113"/>
      <c r="H2778" s="113"/>
      <c r="I2778" s="113"/>
      <c r="J2778" s="113"/>
      <c r="K2778" s="113"/>
      <c r="L2778" s="113"/>
      <c r="M2778" s="113"/>
      <c r="Q2778" s="113"/>
      <c r="R2778" s="113"/>
      <c r="S2778" s="113"/>
      <c r="T2778" s="113"/>
      <c r="U2778" s="113"/>
      <c r="V2778" s="113"/>
      <c r="W2778" s="113"/>
      <c r="X2778" s="113"/>
      <c r="Y2778" s="113"/>
      <c r="Z2778" s="113"/>
      <c r="AD2778" s="113"/>
      <c r="AE2778" s="113"/>
      <c r="AF2778" s="113"/>
      <c r="AG2778" s="113"/>
      <c r="AH2778" s="113"/>
      <c r="AI2778" s="113"/>
      <c r="AJ2778" s="113"/>
      <c r="AK2778" s="113"/>
      <c r="AL2778" s="113"/>
      <c r="AM2778" s="113"/>
      <c r="AQ2778" s="113"/>
      <c r="AS2778" s="113"/>
      <c r="AT2778" s="113"/>
      <c r="AU2778" s="113"/>
      <c r="AV2778" s="113"/>
    </row>
    <row r="2779" spans="4:48">
      <c r="D2779" s="113"/>
      <c r="E2779" s="113"/>
      <c r="F2779" s="113"/>
      <c r="G2779" s="113"/>
      <c r="H2779" s="113"/>
      <c r="I2779" s="113"/>
      <c r="J2779" s="113"/>
      <c r="K2779" s="113"/>
      <c r="L2779" s="113"/>
      <c r="M2779" s="113"/>
      <c r="Q2779" s="113"/>
      <c r="R2779" s="113"/>
      <c r="S2779" s="113"/>
      <c r="T2779" s="113"/>
      <c r="U2779" s="113"/>
      <c r="V2779" s="113"/>
      <c r="W2779" s="113"/>
      <c r="X2779" s="113"/>
      <c r="Y2779" s="113"/>
      <c r="Z2779" s="113"/>
      <c r="AD2779" s="113"/>
      <c r="AE2779" s="113"/>
      <c r="AF2779" s="113"/>
      <c r="AG2779" s="113"/>
      <c r="AH2779" s="113"/>
      <c r="AI2779" s="113"/>
      <c r="AJ2779" s="113"/>
      <c r="AK2779" s="113"/>
      <c r="AL2779" s="113"/>
      <c r="AM2779" s="113"/>
      <c r="AQ2779" s="113"/>
      <c r="AS2779" s="113"/>
      <c r="AT2779" s="113"/>
      <c r="AU2779" s="113"/>
      <c r="AV2779" s="113"/>
    </row>
    <row r="2780" spans="4:48">
      <c r="D2780" s="113"/>
      <c r="E2780" s="113"/>
      <c r="F2780" s="113"/>
      <c r="G2780" s="113"/>
      <c r="H2780" s="113"/>
      <c r="I2780" s="113"/>
      <c r="J2780" s="113"/>
      <c r="K2780" s="113"/>
      <c r="L2780" s="113"/>
      <c r="M2780" s="113"/>
      <c r="Q2780" s="113"/>
      <c r="R2780" s="113"/>
      <c r="S2780" s="113"/>
      <c r="T2780" s="113"/>
      <c r="U2780" s="113"/>
      <c r="V2780" s="113"/>
      <c r="W2780" s="113"/>
      <c r="X2780" s="113"/>
      <c r="Y2780" s="113"/>
      <c r="Z2780" s="113"/>
      <c r="AD2780" s="113"/>
      <c r="AE2780" s="113"/>
      <c r="AF2780" s="113"/>
      <c r="AG2780" s="113"/>
      <c r="AH2780" s="113"/>
      <c r="AI2780" s="113"/>
      <c r="AJ2780" s="113"/>
      <c r="AK2780" s="113"/>
      <c r="AL2780" s="113"/>
      <c r="AM2780" s="113"/>
      <c r="AQ2780" s="113"/>
      <c r="AS2780" s="113"/>
      <c r="AT2780" s="113"/>
      <c r="AU2780" s="113"/>
      <c r="AV2780" s="113"/>
    </row>
    <row r="2781" spans="4:48">
      <c r="D2781" s="113"/>
      <c r="E2781" s="113"/>
      <c r="F2781" s="113"/>
      <c r="G2781" s="113"/>
      <c r="H2781" s="113"/>
      <c r="I2781" s="113"/>
      <c r="J2781" s="113"/>
      <c r="K2781" s="113"/>
      <c r="L2781" s="113"/>
      <c r="M2781" s="113"/>
      <c r="Q2781" s="113"/>
      <c r="R2781" s="113"/>
      <c r="S2781" s="113"/>
      <c r="T2781" s="113"/>
      <c r="U2781" s="113"/>
      <c r="V2781" s="113"/>
      <c r="W2781" s="113"/>
      <c r="X2781" s="113"/>
      <c r="Y2781" s="113"/>
      <c r="Z2781" s="113"/>
      <c r="AD2781" s="113"/>
      <c r="AE2781" s="113"/>
      <c r="AF2781" s="113"/>
      <c r="AG2781" s="113"/>
      <c r="AH2781" s="113"/>
      <c r="AI2781" s="113"/>
      <c r="AJ2781" s="113"/>
      <c r="AK2781" s="113"/>
      <c r="AL2781" s="113"/>
      <c r="AM2781" s="113"/>
      <c r="AQ2781" s="113"/>
      <c r="AS2781" s="113"/>
      <c r="AT2781" s="113"/>
      <c r="AU2781" s="113"/>
      <c r="AV2781" s="113"/>
    </row>
    <row r="2782" spans="4:48">
      <c r="D2782" s="113"/>
      <c r="E2782" s="113"/>
      <c r="F2782" s="113"/>
      <c r="G2782" s="113"/>
      <c r="H2782" s="113"/>
      <c r="I2782" s="113"/>
      <c r="J2782" s="113"/>
      <c r="K2782" s="113"/>
      <c r="L2782" s="113"/>
      <c r="M2782" s="113"/>
      <c r="Q2782" s="113"/>
      <c r="R2782" s="113"/>
      <c r="S2782" s="113"/>
      <c r="T2782" s="113"/>
      <c r="U2782" s="113"/>
      <c r="V2782" s="113"/>
      <c r="W2782" s="113"/>
      <c r="X2782" s="113"/>
      <c r="Y2782" s="113"/>
      <c r="Z2782" s="113"/>
      <c r="AD2782" s="113"/>
      <c r="AE2782" s="113"/>
      <c r="AF2782" s="113"/>
      <c r="AG2782" s="113"/>
      <c r="AH2782" s="113"/>
      <c r="AI2782" s="113"/>
      <c r="AJ2782" s="113"/>
      <c r="AK2782" s="113"/>
      <c r="AL2782" s="113"/>
      <c r="AM2782" s="113"/>
      <c r="AQ2782" s="113"/>
      <c r="AS2782" s="113"/>
      <c r="AT2782" s="113"/>
      <c r="AU2782" s="113"/>
      <c r="AV2782" s="113"/>
    </row>
    <row r="2783" spans="4:48">
      <c r="D2783" s="113"/>
      <c r="E2783" s="113"/>
      <c r="F2783" s="113"/>
      <c r="G2783" s="113"/>
      <c r="H2783" s="113"/>
      <c r="I2783" s="113"/>
      <c r="J2783" s="113"/>
      <c r="K2783" s="113"/>
      <c r="L2783" s="113"/>
      <c r="M2783" s="113"/>
      <c r="Q2783" s="113"/>
      <c r="R2783" s="113"/>
      <c r="S2783" s="113"/>
      <c r="T2783" s="113"/>
      <c r="U2783" s="113"/>
      <c r="V2783" s="113"/>
      <c r="W2783" s="113"/>
      <c r="X2783" s="113"/>
      <c r="Y2783" s="113"/>
      <c r="Z2783" s="113"/>
      <c r="AD2783" s="113"/>
      <c r="AE2783" s="113"/>
      <c r="AF2783" s="113"/>
      <c r="AG2783" s="113"/>
      <c r="AH2783" s="113"/>
      <c r="AI2783" s="113"/>
      <c r="AJ2783" s="113"/>
      <c r="AK2783" s="113"/>
      <c r="AL2783" s="113"/>
      <c r="AM2783" s="113"/>
      <c r="AQ2783" s="113"/>
      <c r="AS2783" s="113"/>
      <c r="AT2783" s="113"/>
      <c r="AU2783" s="113"/>
      <c r="AV2783" s="113"/>
    </row>
    <row r="2784" spans="4:48">
      <c r="D2784" s="113"/>
      <c r="E2784" s="113"/>
      <c r="F2784" s="113"/>
      <c r="G2784" s="113"/>
      <c r="H2784" s="113"/>
      <c r="I2784" s="113"/>
      <c r="J2784" s="113"/>
      <c r="K2784" s="113"/>
      <c r="L2784" s="113"/>
      <c r="M2784" s="113"/>
      <c r="Q2784" s="113"/>
      <c r="R2784" s="113"/>
      <c r="S2784" s="113"/>
      <c r="T2784" s="113"/>
      <c r="U2784" s="113"/>
      <c r="V2784" s="113"/>
      <c r="W2784" s="113"/>
      <c r="X2784" s="113"/>
      <c r="Y2784" s="113"/>
      <c r="Z2784" s="113"/>
      <c r="AD2784" s="113"/>
      <c r="AE2784" s="113"/>
      <c r="AF2784" s="113"/>
      <c r="AG2784" s="113"/>
      <c r="AH2784" s="113"/>
      <c r="AI2784" s="113"/>
      <c r="AJ2784" s="113"/>
      <c r="AK2784" s="113"/>
      <c r="AL2784" s="113"/>
      <c r="AM2784" s="113"/>
      <c r="AQ2784" s="113"/>
      <c r="AS2784" s="113"/>
      <c r="AT2784" s="113"/>
      <c r="AU2784" s="113"/>
      <c r="AV2784" s="113"/>
    </row>
    <row r="2785" spans="4:48">
      <c r="D2785" s="113"/>
      <c r="E2785" s="113"/>
      <c r="F2785" s="113"/>
      <c r="G2785" s="113"/>
      <c r="H2785" s="113"/>
      <c r="I2785" s="113"/>
      <c r="J2785" s="113"/>
      <c r="K2785" s="113"/>
      <c r="L2785" s="113"/>
      <c r="M2785" s="113"/>
      <c r="Q2785" s="113"/>
      <c r="R2785" s="113"/>
      <c r="S2785" s="113"/>
      <c r="T2785" s="113"/>
      <c r="U2785" s="113"/>
      <c r="V2785" s="113"/>
      <c r="W2785" s="113"/>
      <c r="X2785" s="113"/>
      <c r="Y2785" s="113"/>
      <c r="Z2785" s="113"/>
      <c r="AD2785" s="113"/>
      <c r="AE2785" s="113"/>
      <c r="AF2785" s="113"/>
      <c r="AG2785" s="113"/>
      <c r="AH2785" s="113"/>
      <c r="AI2785" s="113"/>
      <c r="AJ2785" s="113"/>
      <c r="AK2785" s="113"/>
      <c r="AL2785" s="113"/>
      <c r="AM2785" s="113"/>
      <c r="AQ2785" s="113"/>
      <c r="AS2785" s="113"/>
      <c r="AT2785" s="113"/>
      <c r="AU2785" s="113"/>
      <c r="AV2785" s="113"/>
    </row>
    <row r="2786" spans="4:48">
      <c r="D2786" s="113"/>
      <c r="E2786" s="113"/>
      <c r="F2786" s="113"/>
      <c r="G2786" s="113"/>
      <c r="H2786" s="113"/>
      <c r="I2786" s="113"/>
      <c r="J2786" s="113"/>
      <c r="K2786" s="113"/>
      <c r="L2786" s="113"/>
      <c r="M2786" s="113"/>
      <c r="Q2786" s="113"/>
      <c r="R2786" s="113"/>
      <c r="S2786" s="113"/>
      <c r="T2786" s="113"/>
      <c r="U2786" s="113"/>
      <c r="V2786" s="113"/>
      <c r="W2786" s="113"/>
      <c r="X2786" s="113"/>
      <c r="Y2786" s="113"/>
      <c r="Z2786" s="113"/>
      <c r="AD2786" s="113"/>
      <c r="AE2786" s="113"/>
      <c r="AF2786" s="113"/>
      <c r="AG2786" s="113"/>
      <c r="AH2786" s="113"/>
      <c r="AI2786" s="113"/>
      <c r="AJ2786" s="113"/>
      <c r="AK2786" s="113"/>
      <c r="AL2786" s="113"/>
      <c r="AM2786" s="113"/>
      <c r="AQ2786" s="113"/>
      <c r="AS2786" s="113"/>
      <c r="AT2786" s="113"/>
      <c r="AU2786" s="113"/>
      <c r="AV2786" s="113"/>
    </row>
    <row r="2787" spans="4:48">
      <c r="D2787" s="113"/>
      <c r="E2787" s="113"/>
      <c r="F2787" s="113"/>
      <c r="G2787" s="113"/>
      <c r="H2787" s="113"/>
      <c r="I2787" s="113"/>
      <c r="J2787" s="113"/>
      <c r="K2787" s="113"/>
      <c r="L2787" s="113"/>
      <c r="M2787" s="113"/>
      <c r="Q2787" s="113"/>
      <c r="R2787" s="113"/>
      <c r="S2787" s="113"/>
      <c r="T2787" s="113"/>
      <c r="U2787" s="113"/>
      <c r="V2787" s="113"/>
      <c r="W2787" s="113"/>
      <c r="X2787" s="113"/>
      <c r="Y2787" s="113"/>
      <c r="Z2787" s="113"/>
      <c r="AD2787" s="113"/>
      <c r="AE2787" s="113"/>
      <c r="AF2787" s="113"/>
      <c r="AG2787" s="113"/>
      <c r="AH2787" s="113"/>
      <c r="AI2787" s="113"/>
      <c r="AJ2787" s="113"/>
      <c r="AK2787" s="113"/>
      <c r="AL2787" s="113"/>
      <c r="AM2787" s="113"/>
      <c r="AQ2787" s="113"/>
      <c r="AS2787" s="113"/>
      <c r="AT2787" s="113"/>
      <c r="AU2787" s="113"/>
      <c r="AV2787" s="113"/>
    </row>
    <row r="2788" spans="4:48">
      <c r="D2788" s="113"/>
      <c r="E2788" s="113"/>
      <c r="F2788" s="113"/>
      <c r="G2788" s="113"/>
      <c r="H2788" s="113"/>
      <c r="I2788" s="113"/>
      <c r="J2788" s="113"/>
      <c r="K2788" s="113"/>
      <c r="L2788" s="113"/>
      <c r="M2788" s="113"/>
      <c r="Q2788" s="113"/>
      <c r="R2788" s="113"/>
      <c r="S2788" s="113"/>
      <c r="T2788" s="113"/>
      <c r="U2788" s="113"/>
      <c r="V2788" s="113"/>
      <c r="W2788" s="113"/>
      <c r="X2788" s="113"/>
      <c r="Y2788" s="113"/>
      <c r="Z2788" s="113"/>
      <c r="AD2788" s="113"/>
      <c r="AE2788" s="113"/>
      <c r="AF2788" s="113"/>
      <c r="AG2788" s="113"/>
      <c r="AH2788" s="113"/>
      <c r="AI2788" s="113"/>
      <c r="AJ2788" s="113"/>
      <c r="AK2788" s="113"/>
      <c r="AL2788" s="113"/>
      <c r="AM2788" s="113"/>
      <c r="AQ2788" s="113"/>
      <c r="AS2788" s="113"/>
      <c r="AT2788" s="113"/>
      <c r="AU2788" s="113"/>
      <c r="AV2788" s="113"/>
    </row>
    <row r="2789" spans="4:48">
      <c r="D2789" s="113"/>
      <c r="E2789" s="113"/>
      <c r="F2789" s="113"/>
      <c r="G2789" s="113"/>
      <c r="H2789" s="113"/>
      <c r="I2789" s="113"/>
      <c r="J2789" s="113"/>
      <c r="K2789" s="113"/>
      <c r="L2789" s="113"/>
      <c r="M2789" s="113"/>
      <c r="Q2789" s="113"/>
      <c r="R2789" s="113"/>
      <c r="S2789" s="113"/>
      <c r="T2789" s="113"/>
      <c r="U2789" s="113"/>
      <c r="V2789" s="113"/>
      <c r="W2789" s="113"/>
      <c r="X2789" s="113"/>
      <c r="Y2789" s="113"/>
      <c r="Z2789" s="113"/>
      <c r="AD2789" s="113"/>
      <c r="AE2789" s="113"/>
      <c r="AF2789" s="113"/>
      <c r="AG2789" s="113"/>
      <c r="AH2789" s="113"/>
      <c r="AI2789" s="113"/>
      <c r="AJ2789" s="113"/>
      <c r="AK2789" s="113"/>
      <c r="AL2789" s="113"/>
      <c r="AM2789" s="113"/>
      <c r="AQ2789" s="113"/>
      <c r="AS2789" s="113"/>
      <c r="AT2789" s="113"/>
      <c r="AU2789" s="113"/>
      <c r="AV2789" s="113"/>
    </row>
    <row r="2790" spans="4:48">
      <c r="D2790" s="113"/>
      <c r="E2790" s="113"/>
      <c r="F2790" s="113"/>
      <c r="G2790" s="113"/>
      <c r="H2790" s="113"/>
      <c r="I2790" s="113"/>
      <c r="J2790" s="113"/>
      <c r="K2790" s="113"/>
      <c r="L2790" s="113"/>
      <c r="M2790" s="113"/>
      <c r="Q2790" s="113"/>
      <c r="R2790" s="113"/>
      <c r="S2790" s="113"/>
      <c r="T2790" s="113"/>
      <c r="U2790" s="113"/>
      <c r="V2790" s="113"/>
      <c r="W2790" s="113"/>
      <c r="X2790" s="113"/>
      <c r="Y2790" s="113"/>
      <c r="Z2790" s="113"/>
      <c r="AD2790" s="113"/>
      <c r="AE2790" s="113"/>
      <c r="AF2790" s="113"/>
      <c r="AG2790" s="113"/>
      <c r="AH2790" s="113"/>
      <c r="AI2790" s="113"/>
      <c r="AJ2790" s="113"/>
      <c r="AK2790" s="113"/>
      <c r="AL2790" s="113"/>
      <c r="AM2790" s="113"/>
      <c r="AQ2790" s="113"/>
      <c r="AS2790" s="113"/>
      <c r="AT2790" s="113"/>
      <c r="AU2790" s="113"/>
      <c r="AV2790" s="113"/>
    </row>
    <row r="2791" spans="4:48">
      <c r="D2791" s="113"/>
      <c r="E2791" s="113"/>
      <c r="F2791" s="113"/>
      <c r="G2791" s="113"/>
      <c r="H2791" s="113"/>
      <c r="I2791" s="113"/>
      <c r="J2791" s="113"/>
      <c r="K2791" s="113"/>
      <c r="L2791" s="113"/>
      <c r="M2791" s="113"/>
      <c r="Q2791" s="113"/>
      <c r="R2791" s="113"/>
      <c r="S2791" s="113"/>
      <c r="T2791" s="113"/>
      <c r="U2791" s="113"/>
      <c r="V2791" s="113"/>
      <c r="W2791" s="113"/>
      <c r="X2791" s="113"/>
      <c r="Y2791" s="113"/>
      <c r="Z2791" s="113"/>
      <c r="AD2791" s="113"/>
      <c r="AE2791" s="113"/>
      <c r="AF2791" s="113"/>
      <c r="AG2791" s="113"/>
      <c r="AH2791" s="113"/>
      <c r="AI2791" s="113"/>
      <c r="AJ2791" s="113"/>
      <c r="AK2791" s="113"/>
      <c r="AL2791" s="113"/>
      <c r="AM2791" s="113"/>
      <c r="AQ2791" s="113"/>
      <c r="AS2791" s="113"/>
      <c r="AT2791" s="113"/>
      <c r="AU2791" s="113"/>
      <c r="AV2791" s="113"/>
    </row>
    <row r="2792" spans="4:48">
      <c r="D2792" s="113"/>
      <c r="E2792" s="113"/>
      <c r="F2792" s="113"/>
      <c r="G2792" s="113"/>
      <c r="H2792" s="113"/>
      <c r="I2792" s="113"/>
      <c r="J2792" s="113"/>
      <c r="K2792" s="113"/>
      <c r="L2792" s="113"/>
      <c r="M2792" s="113"/>
      <c r="Q2792" s="113"/>
      <c r="R2792" s="113"/>
      <c r="S2792" s="113"/>
      <c r="T2792" s="113"/>
      <c r="U2792" s="113"/>
      <c r="V2792" s="113"/>
      <c r="W2792" s="113"/>
      <c r="X2792" s="113"/>
      <c r="Y2792" s="113"/>
      <c r="Z2792" s="113"/>
      <c r="AD2792" s="113"/>
      <c r="AE2792" s="113"/>
      <c r="AF2792" s="113"/>
      <c r="AG2792" s="113"/>
      <c r="AH2792" s="113"/>
      <c r="AI2792" s="113"/>
      <c r="AJ2792" s="113"/>
      <c r="AK2792" s="113"/>
      <c r="AL2792" s="113"/>
      <c r="AM2792" s="113"/>
      <c r="AQ2792" s="113"/>
      <c r="AS2792" s="113"/>
      <c r="AT2792" s="113"/>
      <c r="AU2792" s="113"/>
      <c r="AV2792" s="113"/>
    </row>
    <row r="2793" spans="4:48">
      <c r="D2793" s="113"/>
      <c r="E2793" s="113"/>
      <c r="F2793" s="113"/>
      <c r="G2793" s="113"/>
      <c r="H2793" s="113"/>
      <c r="I2793" s="113"/>
      <c r="J2793" s="113"/>
      <c r="K2793" s="113"/>
      <c r="L2793" s="113"/>
      <c r="M2793" s="113"/>
      <c r="Q2793" s="113"/>
      <c r="R2793" s="113"/>
      <c r="S2793" s="113"/>
      <c r="T2793" s="113"/>
      <c r="U2793" s="113"/>
      <c r="V2793" s="113"/>
      <c r="W2793" s="113"/>
      <c r="X2793" s="113"/>
      <c r="Y2793" s="113"/>
      <c r="Z2793" s="113"/>
      <c r="AD2793" s="113"/>
      <c r="AE2793" s="113"/>
      <c r="AF2793" s="113"/>
      <c r="AG2793" s="113"/>
      <c r="AH2793" s="113"/>
      <c r="AI2793" s="113"/>
      <c r="AJ2793" s="113"/>
      <c r="AK2793" s="113"/>
      <c r="AL2793" s="113"/>
      <c r="AM2793" s="113"/>
      <c r="AQ2793" s="113"/>
      <c r="AS2793" s="113"/>
      <c r="AT2793" s="113"/>
      <c r="AU2793" s="113"/>
      <c r="AV2793" s="113"/>
    </row>
    <row r="2794" spans="4:48">
      <c r="D2794" s="113"/>
      <c r="E2794" s="113"/>
      <c r="F2794" s="113"/>
      <c r="G2794" s="113"/>
      <c r="H2794" s="113"/>
      <c r="I2794" s="113"/>
      <c r="J2794" s="113"/>
      <c r="K2794" s="113"/>
      <c r="L2794" s="113"/>
      <c r="M2794" s="113"/>
      <c r="Q2794" s="113"/>
      <c r="R2794" s="113"/>
      <c r="S2794" s="113"/>
      <c r="T2794" s="113"/>
      <c r="U2794" s="113"/>
      <c r="V2794" s="113"/>
      <c r="W2794" s="113"/>
      <c r="X2794" s="113"/>
      <c r="Y2794" s="113"/>
      <c r="Z2794" s="113"/>
      <c r="AD2794" s="113"/>
      <c r="AE2794" s="113"/>
      <c r="AF2794" s="113"/>
      <c r="AG2794" s="113"/>
      <c r="AH2794" s="113"/>
      <c r="AI2794" s="113"/>
      <c r="AJ2794" s="113"/>
      <c r="AK2794" s="113"/>
      <c r="AL2794" s="113"/>
      <c r="AM2794" s="113"/>
      <c r="AQ2794" s="113"/>
      <c r="AS2794" s="113"/>
      <c r="AT2794" s="113"/>
      <c r="AU2794" s="113"/>
      <c r="AV2794" s="113"/>
    </row>
    <row r="2795" spans="4:48">
      <c r="D2795" s="113"/>
      <c r="E2795" s="113"/>
      <c r="F2795" s="113"/>
      <c r="G2795" s="113"/>
      <c r="H2795" s="113"/>
      <c r="I2795" s="113"/>
      <c r="J2795" s="113"/>
      <c r="K2795" s="113"/>
      <c r="L2795" s="113"/>
      <c r="M2795" s="113"/>
      <c r="Q2795" s="113"/>
      <c r="R2795" s="113"/>
      <c r="S2795" s="113"/>
      <c r="T2795" s="113"/>
      <c r="U2795" s="113"/>
      <c r="V2795" s="113"/>
      <c r="W2795" s="113"/>
      <c r="X2795" s="113"/>
      <c r="Y2795" s="113"/>
      <c r="Z2795" s="113"/>
      <c r="AD2795" s="113"/>
      <c r="AE2795" s="113"/>
      <c r="AF2795" s="113"/>
      <c r="AG2795" s="113"/>
      <c r="AH2795" s="113"/>
      <c r="AI2795" s="113"/>
      <c r="AJ2795" s="113"/>
      <c r="AK2795" s="113"/>
      <c r="AL2795" s="113"/>
      <c r="AM2795" s="113"/>
      <c r="AQ2795" s="113"/>
      <c r="AS2795" s="113"/>
      <c r="AT2795" s="113"/>
      <c r="AU2795" s="113"/>
      <c r="AV2795" s="113"/>
    </row>
    <row r="2796" spans="4:48">
      <c r="D2796" s="113"/>
      <c r="E2796" s="113"/>
      <c r="F2796" s="113"/>
      <c r="G2796" s="113"/>
      <c r="H2796" s="113"/>
      <c r="I2796" s="113"/>
      <c r="J2796" s="113"/>
      <c r="K2796" s="113"/>
      <c r="L2796" s="113"/>
      <c r="M2796" s="113"/>
      <c r="Q2796" s="113"/>
      <c r="R2796" s="113"/>
      <c r="S2796" s="113"/>
      <c r="T2796" s="113"/>
      <c r="U2796" s="113"/>
      <c r="V2796" s="113"/>
      <c r="W2796" s="113"/>
      <c r="X2796" s="113"/>
      <c r="Y2796" s="113"/>
      <c r="Z2796" s="113"/>
      <c r="AD2796" s="113"/>
      <c r="AE2796" s="113"/>
      <c r="AF2796" s="113"/>
      <c r="AG2796" s="113"/>
      <c r="AH2796" s="113"/>
      <c r="AI2796" s="113"/>
      <c r="AJ2796" s="113"/>
      <c r="AK2796" s="113"/>
      <c r="AL2796" s="113"/>
      <c r="AM2796" s="113"/>
      <c r="AQ2796" s="113"/>
      <c r="AS2796" s="113"/>
      <c r="AT2796" s="113"/>
      <c r="AU2796" s="113"/>
      <c r="AV2796" s="113"/>
    </row>
    <row r="2797" spans="4:48">
      <c r="D2797" s="113"/>
      <c r="E2797" s="113"/>
      <c r="F2797" s="113"/>
      <c r="G2797" s="113"/>
      <c r="H2797" s="113"/>
      <c r="I2797" s="113"/>
      <c r="J2797" s="113"/>
      <c r="K2797" s="113"/>
      <c r="L2797" s="113"/>
      <c r="M2797" s="113"/>
      <c r="Q2797" s="113"/>
      <c r="R2797" s="113"/>
      <c r="S2797" s="113"/>
      <c r="T2797" s="113"/>
      <c r="U2797" s="113"/>
      <c r="V2797" s="113"/>
      <c r="W2797" s="113"/>
      <c r="X2797" s="113"/>
      <c r="Y2797" s="113"/>
      <c r="Z2797" s="113"/>
      <c r="AD2797" s="113"/>
      <c r="AE2797" s="113"/>
      <c r="AF2797" s="113"/>
      <c r="AG2797" s="113"/>
      <c r="AH2797" s="113"/>
      <c r="AI2797" s="113"/>
      <c r="AJ2797" s="113"/>
      <c r="AK2797" s="113"/>
      <c r="AL2797" s="113"/>
      <c r="AM2797" s="113"/>
      <c r="AQ2797" s="113"/>
      <c r="AS2797" s="113"/>
      <c r="AT2797" s="113"/>
      <c r="AU2797" s="113"/>
      <c r="AV2797" s="113"/>
    </row>
    <row r="2798" spans="4:48">
      <c r="D2798" s="113"/>
      <c r="E2798" s="113"/>
      <c r="F2798" s="113"/>
      <c r="G2798" s="113"/>
      <c r="H2798" s="113"/>
      <c r="I2798" s="113"/>
      <c r="J2798" s="113"/>
      <c r="K2798" s="113"/>
      <c r="L2798" s="113"/>
      <c r="M2798" s="113"/>
      <c r="Q2798" s="113"/>
      <c r="R2798" s="113"/>
      <c r="S2798" s="113"/>
      <c r="T2798" s="113"/>
      <c r="U2798" s="113"/>
      <c r="V2798" s="113"/>
      <c r="W2798" s="113"/>
      <c r="X2798" s="113"/>
      <c r="Y2798" s="113"/>
      <c r="Z2798" s="113"/>
      <c r="AD2798" s="113"/>
      <c r="AE2798" s="113"/>
      <c r="AF2798" s="113"/>
      <c r="AG2798" s="113"/>
      <c r="AH2798" s="113"/>
      <c r="AI2798" s="113"/>
      <c r="AJ2798" s="113"/>
      <c r="AK2798" s="113"/>
      <c r="AL2798" s="113"/>
      <c r="AM2798" s="113"/>
      <c r="AQ2798" s="113"/>
      <c r="AS2798" s="113"/>
      <c r="AT2798" s="113"/>
      <c r="AU2798" s="113"/>
      <c r="AV2798" s="113"/>
    </row>
    <row r="2799" spans="4:48">
      <c r="D2799" s="113"/>
      <c r="E2799" s="113"/>
      <c r="F2799" s="113"/>
      <c r="G2799" s="113"/>
      <c r="H2799" s="113"/>
      <c r="I2799" s="113"/>
      <c r="J2799" s="113"/>
      <c r="K2799" s="113"/>
      <c r="L2799" s="113"/>
      <c r="M2799" s="113"/>
      <c r="Q2799" s="113"/>
      <c r="R2799" s="113"/>
      <c r="S2799" s="113"/>
      <c r="T2799" s="113"/>
      <c r="U2799" s="113"/>
      <c r="V2799" s="113"/>
      <c r="W2799" s="113"/>
      <c r="X2799" s="113"/>
      <c r="Y2799" s="113"/>
      <c r="Z2799" s="113"/>
      <c r="AD2799" s="113"/>
      <c r="AE2799" s="113"/>
      <c r="AF2799" s="113"/>
      <c r="AG2799" s="113"/>
      <c r="AH2799" s="113"/>
      <c r="AI2799" s="113"/>
      <c r="AJ2799" s="113"/>
      <c r="AK2799" s="113"/>
      <c r="AL2799" s="113"/>
      <c r="AM2799" s="113"/>
      <c r="AQ2799" s="113"/>
      <c r="AS2799" s="113"/>
      <c r="AT2799" s="113"/>
      <c r="AU2799" s="113"/>
      <c r="AV2799" s="113"/>
    </row>
    <row r="2800" spans="4:48">
      <c r="D2800" s="113"/>
      <c r="E2800" s="113"/>
      <c r="F2800" s="113"/>
      <c r="G2800" s="113"/>
      <c r="H2800" s="113"/>
      <c r="I2800" s="113"/>
      <c r="J2800" s="113"/>
      <c r="K2800" s="113"/>
      <c r="L2800" s="113"/>
      <c r="M2800" s="113"/>
      <c r="Q2800" s="113"/>
      <c r="R2800" s="113"/>
      <c r="S2800" s="113"/>
      <c r="T2800" s="113"/>
      <c r="U2800" s="113"/>
      <c r="V2800" s="113"/>
      <c r="W2800" s="113"/>
      <c r="X2800" s="113"/>
      <c r="Y2800" s="113"/>
      <c r="Z2800" s="113"/>
      <c r="AD2800" s="113"/>
      <c r="AE2800" s="113"/>
      <c r="AF2800" s="113"/>
      <c r="AG2800" s="113"/>
      <c r="AH2800" s="113"/>
      <c r="AI2800" s="113"/>
      <c r="AJ2800" s="113"/>
      <c r="AK2800" s="113"/>
      <c r="AL2800" s="113"/>
      <c r="AM2800" s="113"/>
      <c r="AQ2800" s="113"/>
      <c r="AS2800" s="113"/>
      <c r="AT2800" s="113"/>
      <c r="AU2800" s="113"/>
      <c r="AV2800" s="113"/>
    </row>
  </sheetData>
  <mergeCells count="2">
    <mergeCell ref="B1:B2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9"/>
  <sheetViews>
    <sheetView rightToLeft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5"/>
  <cols>
    <col min="1" max="1" width="13.85546875" bestFit="1" customWidth="1"/>
    <col min="2" max="2" width="15.5703125" bestFit="1" customWidth="1"/>
    <col min="3" max="3" width="16.85546875" bestFit="1" customWidth="1"/>
    <col min="4" max="5" width="15.85546875" bestFit="1" customWidth="1"/>
    <col min="6" max="6" width="16.85546875" bestFit="1" customWidth="1"/>
    <col min="7" max="7" width="12.5703125" bestFit="1" customWidth="1"/>
    <col min="8" max="8" width="12.85546875" bestFit="1" customWidth="1"/>
    <col min="9" max="9" width="14.85546875" customWidth="1"/>
    <col min="10" max="10" width="14" style="113" bestFit="1" customWidth="1"/>
    <col min="11" max="11" width="12.42578125" style="113" bestFit="1" customWidth="1"/>
    <col min="13" max="13" width="16.7109375" bestFit="1" customWidth="1"/>
    <col min="14" max="14" width="28.140625" bestFit="1" customWidth="1"/>
    <col min="15" max="15" width="24.28515625" bestFit="1" customWidth="1"/>
    <col min="16" max="16" width="15.42578125" bestFit="1" customWidth="1"/>
    <col min="17" max="17" width="14" bestFit="1" customWidth="1"/>
    <col min="18" max="18" width="13.42578125" bestFit="1" customWidth="1"/>
    <col min="19" max="19" width="13.28515625" bestFit="1" customWidth="1"/>
    <col min="20" max="21" width="14.5703125" bestFit="1" customWidth="1"/>
    <col min="22" max="22" width="14" bestFit="1" customWidth="1"/>
    <col min="23" max="23" width="13.28515625" bestFit="1" customWidth="1"/>
  </cols>
  <sheetData>
    <row r="1" spans="1:23" ht="48" customHeight="1">
      <c r="A1" s="387" t="s">
        <v>494</v>
      </c>
      <c r="B1" s="388" t="s">
        <v>495</v>
      </c>
      <c r="C1" s="388" t="s">
        <v>496</v>
      </c>
      <c r="D1" s="389" t="s">
        <v>1097</v>
      </c>
      <c r="E1" s="390" t="s">
        <v>1099</v>
      </c>
      <c r="F1" s="389" t="s">
        <v>1098</v>
      </c>
      <c r="G1" s="390" t="s">
        <v>1100</v>
      </c>
      <c r="H1" s="389" t="s">
        <v>1096</v>
      </c>
      <c r="I1" s="389" t="s">
        <v>1104</v>
      </c>
      <c r="J1" s="390" t="s">
        <v>1101</v>
      </c>
      <c r="K1" s="390" t="s">
        <v>1102</v>
      </c>
      <c r="M1" s="371" t="s">
        <v>494</v>
      </c>
      <c r="N1" s="372" t="s">
        <v>506</v>
      </c>
      <c r="O1" s="372" t="s">
        <v>507</v>
      </c>
      <c r="P1" s="373" t="s">
        <v>1105</v>
      </c>
      <c r="Q1" s="374" t="s">
        <v>1099</v>
      </c>
      <c r="R1" s="373" t="s">
        <v>1106</v>
      </c>
      <c r="S1" s="374" t="s">
        <v>1100</v>
      </c>
      <c r="T1" s="373" t="s">
        <v>1107</v>
      </c>
      <c r="U1" s="373" t="s">
        <v>1108</v>
      </c>
      <c r="V1" s="374" t="s">
        <v>1101</v>
      </c>
      <c r="W1" s="374" t="s">
        <v>1102</v>
      </c>
    </row>
    <row r="2" spans="1:23">
      <c r="A2" s="104" t="s">
        <v>313</v>
      </c>
      <c r="B2" s="361">
        <f>SUM('بودجه 1403'!K2:K6)</f>
        <v>2387520</v>
      </c>
      <c r="C2" s="361">
        <f>SUM('بودجه 1403'!L2:L6)</f>
        <v>613106899200</v>
      </c>
      <c r="D2" s="375">
        <f>B2/$B$10</f>
        <v>3.0264425162432871E-3</v>
      </c>
      <c r="E2" s="385">
        <f>B2/$B$12</f>
        <v>2.8989839368111386E-3</v>
      </c>
      <c r="F2" s="375">
        <f>C2/$C$10</f>
        <v>5.3564873233121445E-2</v>
      </c>
      <c r="G2" s="385">
        <f>C2/$C$12</f>
        <v>4.4182199209910906E-2</v>
      </c>
      <c r="H2" s="375">
        <v>2.11191696703361E-3</v>
      </c>
      <c r="I2" s="375">
        <v>4.6401601754991535E-2</v>
      </c>
      <c r="J2" s="385">
        <v>2.0706228844752351E-3</v>
      </c>
      <c r="K2" s="385">
        <v>4.3196758632701476E-2</v>
      </c>
      <c r="M2" s="104" t="s">
        <v>313</v>
      </c>
      <c r="N2" s="369">
        <f>SUM('بودجه 1403'!K211,'بودجه 1403'!K230:K233,'بودجه 1403'!K251:K253)</f>
        <v>114000</v>
      </c>
      <c r="O2" s="369">
        <f>SUM('بودجه 1403'!L211,'بودجه 1403'!L230:L233,'بودجه 1403'!L251:L253)</f>
        <v>33215314400</v>
      </c>
      <c r="P2" s="375">
        <f>N2/$N$11</f>
        <v>3.3946555020219044E-3</v>
      </c>
      <c r="Q2" s="385">
        <f>N2/$B$12</f>
        <v>1.3842152894906422E-4</v>
      </c>
      <c r="R2" s="375">
        <f>O2/$O$11</f>
        <v>5.887920646299645E-2</v>
      </c>
      <c r="S2" s="385">
        <f>O2/$C$12</f>
        <v>2.3935885235600728E-3</v>
      </c>
      <c r="T2" s="375">
        <v>2.9749449937329945E-3</v>
      </c>
      <c r="U2" s="375">
        <v>3.7532599371156362E-2</v>
      </c>
      <c r="V2" s="385">
        <v>5.6714982470845936E-5</v>
      </c>
      <c r="W2" s="385">
        <v>1.5680524084640576E-3</v>
      </c>
    </row>
    <row r="3" spans="1:23">
      <c r="A3" s="104" t="s">
        <v>314</v>
      </c>
      <c r="B3" s="361">
        <f>SUM('بودجه 1403'!K7:K58)</f>
        <v>19480320</v>
      </c>
      <c r="C3" s="361">
        <f>SUM('بودجه 1403'!L7:L58)</f>
        <v>3399730454674.2856</v>
      </c>
      <c r="D3" s="375">
        <f t="shared" ref="D3:D9" si="0">B3/$B$10</f>
        <v>2.4693434475114108E-2</v>
      </c>
      <c r="E3" s="385">
        <f t="shared" ref="E3:E9" si="1">B3/$B$12</f>
        <v>2.3653470866816094E-2</v>
      </c>
      <c r="F3" s="375">
        <f t="shared" ref="F3:F9" si="2">C3/$C$10</f>
        <v>0.29702182615956191</v>
      </c>
      <c r="G3" s="385">
        <f t="shared" ref="G3:G9" si="3">C3/$C$12</f>
        <v>0.24499409222831378</v>
      </c>
      <c r="H3" s="375">
        <v>2.0462345609765217E-2</v>
      </c>
      <c r="I3" s="375">
        <v>0.24152622386114719</v>
      </c>
      <c r="J3" s="385">
        <v>2.0062247593537575E-2</v>
      </c>
      <c r="K3" s="385">
        <v>0.22484460882808813</v>
      </c>
      <c r="M3" s="104" t="s">
        <v>314</v>
      </c>
      <c r="N3" s="369">
        <f>SUM('بودجه 1403'!K254,'بودجه 1403'!K258,'بودجه 1403'!K259,'بودجه 1403'!K260)</f>
        <v>11400</v>
      </c>
      <c r="O3" s="369">
        <f>SUM('بودجه 1403'!L254,'بودجه 1403'!L258,'بودجه 1403'!L259,'بودجه 1403'!L260)</f>
        <v>12474663600</v>
      </c>
      <c r="P3" s="375">
        <f t="shared" ref="P3:P10" si="4">N3/$N$11</f>
        <v>3.3946555020219045E-4</v>
      </c>
      <c r="Q3" s="385">
        <f t="shared" ref="Q3:Q10" si="5">N3/$B$12</f>
        <v>1.3842152894906421E-5</v>
      </c>
      <c r="R3" s="375">
        <f t="shared" ref="R3:R10" si="6">O3/$O$11</f>
        <v>2.2113242247703262E-2</v>
      </c>
      <c r="S3" s="385">
        <f t="shared" ref="S3:S10" si="7">O3/$C$12</f>
        <v>8.9895917493505891E-4</v>
      </c>
      <c r="T3" s="375">
        <v>5.2751343354304281E-3</v>
      </c>
      <c r="U3" s="375">
        <v>0.16742506329660992</v>
      </c>
      <c r="V3" s="385">
        <v>1.005662800473769E-4</v>
      </c>
      <c r="W3" s="385">
        <v>6.9947533114706299E-3</v>
      </c>
    </row>
    <row r="4" spans="1:23">
      <c r="A4" s="104" t="s">
        <v>315</v>
      </c>
      <c r="B4" s="361">
        <f>SUM('بودجه 1403'!K59:K158)</f>
        <v>700729760</v>
      </c>
      <c r="C4" s="361">
        <f>SUM('بودجه 1403'!L59:L158)</f>
        <v>5164223984480</v>
      </c>
      <c r="D4" s="375">
        <f t="shared" si="0"/>
        <v>0.88825154891307911</v>
      </c>
      <c r="E4" s="385">
        <f t="shared" si="1"/>
        <v>0.85084284876588434</v>
      </c>
      <c r="F4" s="375">
        <f t="shared" si="2"/>
        <v>0.45117907405227342</v>
      </c>
      <c r="G4" s="385">
        <f t="shared" si="3"/>
        <v>0.37214843470953263</v>
      </c>
      <c r="H4" s="375">
        <v>0.9035135209834152</v>
      </c>
      <c r="I4" s="375">
        <v>0.5180252786973184</v>
      </c>
      <c r="J4" s="385">
        <v>0.88584721946186329</v>
      </c>
      <c r="K4" s="385">
        <v>0.48224656225620116</v>
      </c>
      <c r="M4" s="104" t="s">
        <v>315</v>
      </c>
      <c r="N4" s="369">
        <f>SUM('بودجه 1403'!K200,'بودجه 1403'!K202:K204,'بودجه 1403'!K208:K210,'بودجه 1403'!K212:K215,'بودجه 1403'!K219,'بودجه 1403'!K229,'بودجه 1403'!K236,'بودجه 1403'!K237,'بودجه 1403'!K239:K240,'بودجه 1403'!K243:K244,'بودجه 1403'!K245:K250,'بودجه 1403'!K261,'بودجه 1403'!K262:K263)</f>
        <v>21288000</v>
      </c>
      <c r="O4" s="369">
        <f>SUM('بودجه 1403'!L200,'بودجه 1403'!L202:L204,'بودجه 1403'!L208:L210,'بودجه 1403'!L212:L215,'بودجه 1403'!L219,'بودجه 1403'!L229,'بودجه 1403'!L236,'بودجه 1403'!L237,'بودجه 1403'!L239:L240,'بودجه 1403'!L243:L244,'بودجه 1403'!L245:L250,'بودجه 1403'!L261,'بودجه 1403'!L262:L263)</f>
        <v>256185921200</v>
      </c>
      <c r="P4" s="375">
        <f t="shared" si="4"/>
        <v>0.6339072484828272</v>
      </c>
      <c r="Q4" s="385">
        <f t="shared" si="5"/>
        <v>2.5848399195330517E-2</v>
      </c>
      <c r="R4" s="375">
        <f t="shared" si="6"/>
        <v>0.4541285855553347</v>
      </c>
      <c r="S4" s="385">
        <f t="shared" si="7"/>
        <v>1.8461474532421862E-2</v>
      </c>
      <c r="T4" s="375">
        <v>0.60183321153565672</v>
      </c>
      <c r="U4" s="375">
        <v>0.30024658083815997</v>
      </c>
      <c r="V4" s="385">
        <v>1.1473476018723713E-2</v>
      </c>
      <c r="W4" s="385">
        <v>1.2543825423884301E-2</v>
      </c>
    </row>
    <row r="5" spans="1:23">
      <c r="A5" s="104" t="s">
        <v>316</v>
      </c>
      <c r="B5" s="361">
        <f>SUM('بودجه 1403'!K159:K174)</f>
        <v>12176640</v>
      </c>
      <c r="C5" s="361">
        <f>SUM('بودجه 1403'!L159:L174)</f>
        <v>1535938837302.8572</v>
      </c>
      <c r="D5" s="375">
        <f t="shared" si="0"/>
        <v>1.5435221904314378E-2</v>
      </c>
      <c r="E5" s="385">
        <f t="shared" si="1"/>
        <v>1.4785167774230994E-2</v>
      </c>
      <c r="F5" s="375">
        <f t="shared" si="2"/>
        <v>0.13418927306364831</v>
      </c>
      <c r="G5" s="385">
        <f t="shared" si="3"/>
        <v>0.11068405162705071</v>
      </c>
      <c r="H5" s="375">
        <v>1.5832061143166511E-2</v>
      </c>
      <c r="I5" s="375">
        <v>0.10583449017423152</v>
      </c>
      <c r="J5" s="385">
        <v>1.5522498575073011E-2</v>
      </c>
      <c r="K5" s="385">
        <v>9.8524765399494105E-2</v>
      </c>
      <c r="M5" s="104" t="s">
        <v>316</v>
      </c>
      <c r="N5" s="369">
        <f>SUM('بودجه 1403'!K201,'بودجه 1403'!K256)</f>
        <v>85600</v>
      </c>
      <c r="O5" s="369">
        <f>SUM('بودجه 1403'!L201,'بودجه 1403'!L256)</f>
        <v>33524800000</v>
      </c>
      <c r="P5" s="375">
        <f t="shared" si="4"/>
        <v>2.5489693945006582E-3</v>
      </c>
      <c r="Q5" s="385">
        <f t="shared" si="5"/>
        <v>1.0393756910561313E-4</v>
      </c>
      <c r="R5" s="375">
        <f t="shared" si="6"/>
        <v>5.9427816851574451E-2</v>
      </c>
      <c r="S5" s="385">
        <f t="shared" si="7"/>
        <v>2.4158909221297853E-3</v>
      </c>
      <c r="T5" s="375">
        <v>2.1404888094312721E-2</v>
      </c>
      <c r="U5" s="375">
        <v>0.21239307789634101</v>
      </c>
      <c r="V5" s="385">
        <v>4.080673275024328E-4</v>
      </c>
      <c r="W5" s="385">
        <v>8.8734455624300337E-3</v>
      </c>
    </row>
    <row r="6" spans="1:23">
      <c r="A6" s="104" t="s">
        <v>317</v>
      </c>
      <c r="B6" s="361">
        <f>SUM('بودجه 1403'!K175:K191)</f>
        <v>49556217.600000001</v>
      </c>
      <c r="C6" s="361">
        <f>SUM('بودجه 1403'!L175:L191)</f>
        <v>535945810941.25714</v>
      </c>
      <c r="D6" s="375">
        <f t="shared" si="0"/>
        <v>6.2817921478707558E-2</v>
      </c>
      <c r="E6" s="385">
        <f t="shared" si="1"/>
        <v>6.0172345694074786E-2</v>
      </c>
      <c r="F6" s="375">
        <f t="shared" si="2"/>
        <v>4.6823595461655688E-2</v>
      </c>
      <c r="G6" s="385">
        <f t="shared" si="3"/>
        <v>3.8621755220209192E-2</v>
      </c>
      <c r="H6" s="375">
        <v>5.7026635516297851E-2</v>
      </c>
      <c r="I6" s="375">
        <v>6.9118848971327029E-2</v>
      </c>
      <c r="J6" s="385">
        <v>5.5911599919825521E-2</v>
      </c>
      <c r="K6" s="385">
        <v>6.4344982135522519E-2</v>
      </c>
      <c r="M6" s="104" t="s">
        <v>317</v>
      </c>
      <c r="N6" s="369">
        <f>SUM('بودجه 1403'!K205,'بودجه 1403'!K218,'بودجه 1403'!K238,'بودجه 1403'!K241:K242,'بودجه 1403'!K255,'بودجه 1403'!K269)</f>
        <v>6443200</v>
      </c>
      <c r="O6" s="369">
        <f>SUM('بودجه 1403'!L205,'بودجه 1403'!L218,'بودجه 1403'!L238,'بودجه 1403'!L241:L242,'بودجه 1403'!L255,'بودجه 1403'!L269)</f>
        <v>81268723200</v>
      </c>
      <c r="P6" s="375">
        <f t="shared" si="4"/>
        <v>0.19186354675989065</v>
      </c>
      <c r="Q6" s="385">
        <f t="shared" si="5"/>
        <v>7.823487678286058E-3</v>
      </c>
      <c r="R6" s="375">
        <f t="shared" si="6"/>
        <v>0.14406119643043058</v>
      </c>
      <c r="S6" s="385">
        <f t="shared" si="7"/>
        <v>5.8564516606201458E-3</v>
      </c>
      <c r="T6" s="375">
        <v>0.19993294253483679</v>
      </c>
      <c r="U6" s="375">
        <v>9.4661921132502616E-2</v>
      </c>
      <c r="V6" s="385">
        <v>3.8115640306274601E-3</v>
      </c>
      <c r="W6" s="385">
        <v>3.9548247632357411E-3</v>
      </c>
    </row>
    <row r="7" spans="1:23">
      <c r="A7" s="104" t="s">
        <v>510</v>
      </c>
      <c r="B7" s="361">
        <f>'بودجه 1403'!K192</f>
        <v>2880000</v>
      </c>
      <c r="C7" s="361">
        <f>'بودجه 1403'!L192</f>
        <v>40714272000</v>
      </c>
      <c r="D7" s="375">
        <f t="shared" si="0"/>
        <v>3.6507147361197674E-3</v>
      </c>
      <c r="E7" s="385">
        <f t="shared" si="1"/>
        <v>3.4969649418710958E-3</v>
      </c>
      <c r="F7" s="375">
        <f t="shared" si="2"/>
        <v>3.5570547669655484E-3</v>
      </c>
      <c r="G7" s="385">
        <f t="shared" si="3"/>
        <v>2.9339843973990266E-3</v>
      </c>
      <c r="H7" s="375">
        <v>0</v>
      </c>
      <c r="I7" s="375">
        <v>0</v>
      </c>
      <c r="J7" s="385">
        <v>0</v>
      </c>
      <c r="K7" s="385">
        <v>0</v>
      </c>
      <c r="M7" s="104" t="s">
        <v>510</v>
      </c>
      <c r="N7" s="369">
        <f>SUM('بودجه 1403'!K206,'بودجه 1403'!K216,'بودجه 1403'!K220,'بودجه 1403'!K222)</f>
        <v>4352000</v>
      </c>
      <c r="O7" s="369">
        <f>SUM('بودجه 1403'!L206,'بودجه 1403'!L216,'بودجه 1403'!L220,'بودجه 1403'!L222)</f>
        <v>82617020800</v>
      </c>
      <c r="P7" s="375">
        <f t="shared" si="4"/>
        <v>0.12959246267367833</v>
      </c>
      <c r="Q7" s="385">
        <f t="shared" si="5"/>
        <v>5.2843025788274342E-3</v>
      </c>
      <c r="R7" s="375">
        <f t="shared" si="6"/>
        <v>0.14645125939379555</v>
      </c>
      <c r="S7" s="385">
        <f t="shared" si="7"/>
        <v>5.9536137594893221E-3</v>
      </c>
      <c r="T7" s="375">
        <v>9.40853528442398E-2</v>
      </c>
      <c r="U7" s="375">
        <v>7.0854055125253959E-2</v>
      </c>
      <c r="V7" s="385">
        <v>1.7936631260629394E-3</v>
      </c>
      <c r="W7" s="385">
        <v>2.9601699229492122E-3</v>
      </c>
    </row>
    <row r="8" spans="1:23">
      <c r="A8" s="104" t="s">
        <v>513</v>
      </c>
      <c r="B8" s="361">
        <f>SUM('بودجه 1403'!K193:K195)</f>
        <v>518400</v>
      </c>
      <c r="C8" s="361">
        <f>SUM('بودجه 1403'!L193:L195)</f>
        <v>60750008640</v>
      </c>
      <c r="D8" s="375">
        <f t="shared" si="0"/>
        <v>6.571286525015582E-4</v>
      </c>
      <c r="E8" s="385">
        <f t="shared" si="1"/>
        <v>6.2945368953679721E-4</v>
      </c>
      <c r="F8" s="375">
        <f t="shared" si="2"/>
        <v>5.3075026817650146E-3</v>
      </c>
      <c r="G8" s="385">
        <f t="shared" si="3"/>
        <v>4.3778156586372482E-3</v>
      </c>
      <c r="H8" s="375">
        <v>3.9019251123022822E-4</v>
      </c>
      <c r="I8" s="375">
        <v>1.4633684308407449E-3</v>
      </c>
      <c r="J8" s="385">
        <v>3.8256311953353074E-4</v>
      </c>
      <c r="K8" s="385">
        <v>1.362297216193465E-3</v>
      </c>
      <c r="M8" s="104" t="s">
        <v>513</v>
      </c>
      <c r="N8" s="369">
        <f>SUM('بودجه 1403'!K217,'بودجه 1403'!K221,'بودجه 1403'!K223:K228)</f>
        <v>496000</v>
      </c>
      <c r="O8" s="369">
        <f>SUM('بودجه 1403'!L217,'بودجه 1403'!L221,'بودجه 1403'!L223:L228)</f>
        <v>38997452800</v>
      </c>
      <c r="P8" s="375">
        <f t="shared" si="4"/>
        <v>1.4769729201779514E-2</v>
      </c>
      <c r="Q8" s="385">
        <f t="shared" si="5"/>
        <v>6.0225507332224433E-4</v>
      </c>
      <c r="R8" s="375">
        <f t="shared" si="6"/>
        <v>6.9128927918326699E-2</v>
      </c>
      <c r="S8" s="385">
        <f t="shared" si="7"/>
        <v>2.8102656005615178E-3</v>
      </c>
      <c r="T8" s="375">
        <v>2.8930044064969535E-3</v>
      </c>
      <c r="U8" s="375">
        <v>1.7387490994965046E-2</v>
      </c>
      <c r="V8" s="385">
        <v>5.5152849732750685E-5</v>
      </c>
      <c r="W8" s="385">
        <v>7.2642176637397252E-4</v>
      </c>
    </row>
    <row r="9" spans="1:23">
      <c r="A9" s="104" t="s">
        <v>318</v>
      </c>
      <c r="B9" s="362">
        <f>SUM('بودجه 1403'!K196:K199)</f>
        <v>1157760</v>
      </c>
      <c r="C9" s="362">
        <f>SUM('بودجه 1403'!L196:L199)</f>
        <v>95652463680</v>
      </c>
      <c r="D9" s="375">
        <f t="shared" si="0"/>
        <v>1.4675873239201466E-3</v>
      </c>
      <c r="E9" s="385">
        <f t="shared" si="1"/>
        <v>1.4057799066321806E-3</v>
      </c>
      <c r="F9" s="375">
        <f t="shared" si="2"/>
        <v>8.3568005810086207E-3</v>
      </c>
      <c r="G9" s="385">
        <f t="shared" si="3"/>
        <v>6.8929842589325208E-3</v>
      </c>
      <c r="H9" s="375">
        <v>5.8528876684534232E-4</v>
      </c>
      <c r="I9" s="375">
        <v>3.0753465491684708E-3</v>
      </c>
      <c r="J9" s="385">
        <v>5.7384467930029614E-4</v>
      </c>
      <c r="K9" s="385">
        <v>2.8629400187042331E-3</v>
      </c>
      <c r="M9" s="104" t="s">
        <v>1093</v>
      </c>
      <c r="N9" s="369">
        <f>SUM('بودجه 1403'!K207,'بودجه 1403'!K234:K235,'بودجه 1403'!K257)</f>
        <v>788000</v>
      </c>
      <c r="O9" s="369">
        <f>SUM('بودجه 1403'!L207,'بودجه 1403'!L234:L235,'بودجه 1403'!L257)</f>
        <v>21220689600</v>
      </c>
      <c r="P9" s="375">
        <f t="shared" si="4"/>
        <v>2.3464811715730356E-2</v>
      </c>
      <c r="Q9" s="385">
        <f t="shared" si="5"/>
        <v>9.5680846326195263E-4</v>
      </c>
      <c r="R9" s="375">
        <f t="shared" si="6"/>
        <v>3.7616906141510482E-2</v>
      </c>
      <c r="S9" s="385">
        <f t="shared" si="7"/>
        <v>1.5292222881560498E-3</v>
      </c>
      <c r="T9" s="375">
        <v>6.2706288575042068E-2</v>
      </c>
      <c r="U9" s="375">
        <v>7.0785705940374422E-2</v>
      </c>
      <c r="V9" s="385">
        <v>1.1954459880223612E-3</v>
      </c>
      <c r="W9" s="385">
        <v>2.9573144025279623E-3</v>
      </c>
    </row>
    <row r="10" spans="1:23">
      <c r="A10" s="363" t="s">
        <v>501</v>
      </c>
      <c r="B10" s="364">
        <f>SUM(B2:B9)</f>
        <v>788886617.60000002</v>
      </c>
      <c r="C10" s="364">
        <f>SUM(C2:C9)</f>
        <v>11446062730918.4</v>
      </c>
      <c r="M10" s="104" t="s">
        <v>320</v>
      </c>
      <c r="N10" s="369">
        <f>SUM('بودجه 1403'!K264:K267)</f>
        <v>4000</v>
      </c>
      <c r="O10" s="369">
        <f>SUM('بودجه 1403'!L264:L267)</f>
        <v>4621808000</v>
      </c>
      <c r="P10" s="375">
        <f t="shared" si="4"/>
        <v>1.1911071936918963E-4</v>
      </c>
      <c r="Q10" s="385">
        <f t="shared" si="5"/>
        <v>4.8568957525987446E-6</v>
      </c>
      <c r="R10" s="375">
        <f t="shared" si="6"/>
        <v>8.1928589983278535E-3</v>
      </c>
      <c r="S10" s="385">
        <f t="shared" si="7"/>
        <v>3.330604206744505E-4</v>
      </c>
      <c r="T10" s="375">
        <v>1.0234212120093272E-4</v>
      </c>
      <c r="U10" s="375">
        <v>3.8733145640014021E-3</v>
      </c>
      <c r="V10" s="385">
        <v>1.9510719096210072E-6</v>
      </c>
      <c r="W10" s="385">
        <v>1.6182093253815013E-4</v>
      </c>
    </row>
    <row r="11" spans="1:23" ht="30">
      <c r="B11" s="365"/>
      <c r="C11" s="365"/>
      <c r="D11" s="392" t="s">
        <v>1095</v>
      </c>
      <c r="E11" s="377">
        <v>1230162000</v>
      </c>
      <c r="F11" s="377">
        <v>11714660258285.715</v>
      </c>
      <c r="M11" s="370" t="s">
        <v>501</v>
      </c>
      <c r="N11" s="370">
        <f>SUM(N2:N10)</f>
        <v>33582200</v>
      </c>
      <c r="O11" s="370">
        <f>SUM(O2:O10)</f>
        <v>564126393600</v>
      </c>
      <c r="P11" s="107"/>
      <c r="Q11" s="107"/>
      <c r="R11" s="108"/>
      <c r="S11" s="107"/>
    </row>
    <row r="12" spans="1:23" ht="20.25" customHeight="1">
      <c r="A12" s="366" t="s">
        <v>1103</v>
      </c>
      <c r="B12" s="367">
        <f>'بودجه 1403'!B319</f>
        <v>823571310.51448834</v>
      </c>
      <c r="C12" s="367">
        <f>'بودجه 1403'!C319</f>
        <v>13876785451242.736</v>
      </c>
      <c r="D12" s="393" t="s">
        <v>1094</v>
      </c>
      <c r="E12" s="377">
        <v>1254694913.051934</v>
      </c>
      <c r="F12" s="377">
        <v>12583791404859.98</v>
      </c>
      <c r="M12" s="124"/>
      <c r="N12" s="320"/>
      <c r="O12" s="320"/>
    </row>
    <row r="13" spans="1:23">
      <c r="B13" s="365"/>
      <c r="C13" s="365"/>
      <c r="H13" s="113"/>
      <c r="I13" s="113"/>
      <c r="M13" s="378" t="s">
        <v>1121</v>
      </c>
      <c r="N13" s="349">
        <v>42119500</v>
      </c>
      <c r="O13" s="349">
        <v>726492452500</v>
      </c>
    </row>
    <row r="14" spans="1:23" ht="47.25">
      <c r="A14" s="391" t="s">
        <v>494</v>
      </c>
      <c r="B14" s="388" t="s">
        <v>495</v>
      </c>
      <c r="C14" s="388" t="s">
        <v>496</v>
      </c>
      <c r="D14" s="389" t="s">
        <v>1097</v>
      </c>
      <c r="E14" s="390" t="s">
        <v>1099</v>
      </c>
      <c r="F14" s="389" t="s">
        <v>1098</v>
      </c>
      <c r="G14" s="390" t="s">
        <v>1100</v>
      </c>
      <c r="H14" s="389" t="s">
        <v>1096</v>
      </c>
      <c r="I14" s="389" t="s">
        <v>1104</v>
      </c>
      <c r="J14" s="390" t="s">
        <v>1101</v>
      </c>
      <c r="K14" s="390" t="s">
        <v>1102</v>
      </c>
      <c r="M14" s="378"/>
      <c r="N14" s="378"/>
      <c r="O14" s="378"/>
    </row>
    <row r="15" spans="1:23">
      <c r="A15" s="104" t="s">
        <v>1092</v>
      </c>
      <c r="B15" s="361">
        <f>SUM('بودجه 1403'!K5,'بودجه 1403'!K41,'بودجه 1403'!K45,'بودجه 1403'!K47:K58,'بودجه 1403'!K145:K158,'بودجه 1403'!K163:K174,'بودجه 1403'!K188:K195)</f>
        <v>59739840</v>
      </c>
      <c r="C15" s="361">
        <f>SUM('بودجه 1403'!L5,'بودجه 1403'!L41,'بودجه 1403'!L45,'بودجه 1403'!L47:L58,'بودجه 1403'!L145:L158,'بودجه 1403'!L163:L174,'بودجه 1403'!L188:L195)</f>
        <v>2658802096799.9995</v>
      </c>
      <c r="D15" s="375">
        <f>B15/$B$19</f>
        <v>7.5759042814298599E-2</v>
      </c>
      <c r="E15" s="385">
        <f>B15/$B$12</f>
        <v>7.2537543789232148E-2</v>
      </c>
      <c r="F15" s="375">
        <f>C15/$C$19</f>
        <v>0.23275540759672247</v>
      </c>
      <c r="G15" s="385">
        <f>C15/$C$12</f>
        <v>0.19160072094087829</v>
      </c>
      <c r="H15" s="375">
        <v>6.370705646898539E-2</v>
      </c>
      <c r="I15" s="375">
        <v>0.19193241192764571</v>
      </c>
      <c r="J15" s="385">
        <v>6.2461399328839179E-2</v>
      </c>
      <c r="K15" s="385">
        <v>0.17867611802730232</v>
      </c>
      <c r="M15" s="113"/>
      <c r="N15" s="320"/>
      <c r="O15" s="320"/>
    </row>
    <row r="16" spans="1:23">
      <c r="A16" s="104" t="s">
        <v>503</v>
      </c>
      <c r="B16" s="361">
        <f>SUM('بودجه 1403'!K147,'بودجه 1403'!K150,'بودجه 1403'!K163:K164,'بودجه 1403'!K167:K168,'بودجه 1403'!K169:K170)</f>
        <v>22118400</v>
      </c>
      <c r="C16" s="361">
        <f>SUM('بودجه 1403'!L147,'بودجه 1403'!L150,'بودجه 1403'!L163:L164,'بودجه 1403'!L167:L168,'بودجه 1403'!L169:L170)</f>
        <v>1290489875382.8572</v>
      </c>
      <c r="D16" s="375">
        <f t="shared" ref="D16:D18" si="8">B16/$B$19</f>
        <v>2.8049435897112916E-2</v>
      </c>
      <c r="E16" s="385">
        <f t="shared" ref="E16:E18" si="9">B16/$B$12</f>
        <v>2.6856690753570018E-2</v>
      </c>
      <c r="F16" s="375">
        <f t="shared" ref="F16:F17" si="10">C16/$C$19</f>
        <v>0.11297136304566967</v>
      </c>
      <c r="G16" s="385">
        <f t="shared" ref="G16:G18" si="11">C16/$C$12</f>
        <v>9.2996312432522862E-2</v>
      </c>
      <c r="H16" s="375">
        <v>2.7020831402693304E-2</v>
      </c>
      <c r="I16" s="375">
        <v>9.1392060921506577E-2</v>
      </c>
      <c r="J16" s="385">
        <v>2.6492496027697005E-2</v>
      </c>
      <c r="K16" s="385">
        <v>8.5079838782651282E-2</v>
      </c>
      <c r="M16" s="113"/>
      <c r="N16" s="320"/>
      <c r="O16" s="320"/>
    </row>
    <row r="17" spans="1:23">
      <c r="A17" s="104" t="s">
        <v>504</v>
      </c>
      <c r="B17" s="361">
        <f>B15-B16</f>
        <v>37621440</v>
      </c>
      <c r="C17" s="361">
        <f>C15-C16</f>
        <v>1368312221417.1423</v>
      </c>
      <c r="D17" s="375">
        <f t="shared" si="8"/>
        <v>4.7709606917185676E-2</v>
      </c>
      <c r="E17" s="385">
        <f t="shared" si="9"/>
        <v>4.5680853035662126E-2</v>
      </c>
      <c r="F17" s="375">
        <f t="shared" si="10"/>
        <v>0.11978404455105279</v>
      </c>
      <c r="G17" s="385">
        <f t="shared" si="11"/>
        <v>9.8604408508355446E-2</v>
      </c>
      <c r="H17" s="375">
        <v>3.6686225066292079E-2</v>
      </c>
      <c r="I17" s="375">
        <v>0.10054035100613914</v>
      </c>
      <c r="J17" s="385">
        <v>3.596890330114217E-2</v>
      </c>
      <c r="K17" s="385">
        <v>9.359627924465104E-2</v>
      </c>
      <c r="M17" s="113"/>
      <c r="N17" s="320"/>
      <c r="O17" s="320"/>
    </row>
    <row r="18" spans="1:23">
      <c r="A18" s="104" t="s">
        <v>505</v>
      </c>
      <c r="B18" s="361">
        <f>SUM('بودجه 1403'!K2:K4,'بودجه 1403'!K6:K40,'بودجه 1403'!K42:K44,'بودجه 1403'!K46,'بودجه 1403'!K59:K143,'بودجه 1403'!K159:K162,'بودجه 1403'!K175:K187,'بودجه 1403'!K196:K199)</f>
        <v>728810777.60000002</v>
      </c>
      <c r="C18" s="361">
        <f>SUM('بودجه 1403'!L2:L4,'بودجه 1403'!L6:L40,'بودجه 1403'!L42:L44,'بودجه 1403'!L46,'بودجه 1403'!L59:L143,'بودجه 1403'!L159:L162,'بودجه 1403'!L175:L187,'بودجه 1403'!L196:L199)</f>
        <v>8764357194118.4004</v>
      </c>
      <c r="D18" s="375">
        <f t="shared" si="8"/>
        <v>0.92424095718570143</v>
      </c>
      <c r="E18" s="385">
        <f t="shared" si="9"/>
        <v>0.88493949254340709</v>
      </c>
      <c r="F18" s="375">
        <f>C18/$C$19</f>
        <v>0.76724459240327747</v>
      </c>
      <c r="G18" s="385">
        <f t="shared" si="11"/>
        <v>0.63158411037719886</v>
      </c>
      <c r="H18" s="375">
        <v>0.93629294353101467</v>
      </c>
      <c r="I18" s="375">
        <v>0.80806758807235424</v>
      </c>
      <c r="J18" s="385">
        <v>0.91798570952867597</v>
      </c>
      <c r="K18" s="385">
        <v>0.75225637134640111</v>
      </c>
      <c r="M18" s="113"/>
      <c r="N18" s="320"/>
      <c r="O18" s="320"/>
    </row>
    <row r="19" spans="1:23" ht="38.25">
      <c r="A19" s="363" t="s">
        <v>501</v>
      </c>
      <c r="B19" s="368">
        <f>SUM(B15,B18)</f>
        <v>788550617.60000002</v>
      </c>
      <c r="C19" s="368">
        <f>SUM(C15,C18)</f>
        <v>11423159290918.4</v>
      </c>
      <c r="M19" s="371" t="s">
        <v>494</v>
      </c>
      <c r="N19" s="372" t="s">
        <v>506</v>
      </c>
      <c r="O19" s="372" t="s">
        <v>507</v>
      </c>
      <c r="P19" s="373" t="s">
        <v>1105</v>
      </c>
      <c r="Q19" s="374" t="s">
        <v>1099</v>
      </c>
      <c r="R19" s="373" t="s">
        <v>1106</v>
      </c>
      <c r="S19" s="374" t="s">
        <v>1100</v>
      </c>
      <c r="T19" s="373" t="s">
        <v>1107</v>
      </c>
      <c r="U19" s="373" t="s">
        <v>1108</v>
      </c>
      <c r="V19" s="374" t="s">
        <v>1101</v>
      </c>
      <c r="W19" s="374" t="s">
        <v>1102</v>
      </c>
    </row>
    <row r="20" spans="1:23">
      <c r="E20" s="386" t="s">
        <v>1122</v>
      </c>
      <c r="F20" s="386" t="s">
        <v>1123</v>
      </c>
      <c r="M20" s="104" t="s">
        <v>511</v>
      </c>
      <c r="N20" s="361">
        <f>SUM('بودجه 1403'!K202:K207,'بودجه 1403'!K215:K228,'بودجه 1403'!K234:K235,'بودجه 1403'!K254:K267)</f>
        <v>17748200</v>
      </c>
      <c r="O20" s="361">
        <f>SUM('بودجه 1403'!L202:L207,'بودجه 1403'!L215:L228,'بودجه 1403'!L234:L235,'بودجه 1403'!L254:L267)</f>
        <v>290427508800</v>
      </c>
      <c r="P20" s="375">
        <f>N20/$N$13</f>
        <v>0.42137727180996926</v>
      </c>
      <c r="Q20" s="385">
        <f>N20/$B$12</f>
        <v>2.155028929906826E-2</v>
      </c>
      <c r="R20" s="375">
        <f>O20/$O$13</f>
        <v>0.39976672544991099</v>
      </c>
      <c r="S20" s="385">
        <f>O20/$C$12</f>
        <v>2.0929019175257968E-2</v>
      </c>
      <c r="T20" s="375">
        <v>0.47951773774456252</v>
      </c>
      <c r="U20" s="375">
        <v>0.66090309121489643</v>
      </c>
      <c r="V20" s="385">
        <v>9.1416278781399976E-3</v>
      </c>
      <c r="W20" s="385">
        <v>2.7611481786611203E-2</v>
      </c>
    </row>
    <row r="21" spans="1:23">
      <c r="A21" s="111"/>
      <c r="B21" s="104" t="s">
        <v>1109</v>
      </c>
      <c r="C21" s="361">
        <f>SUM('بودجه 1403'!K163:K164,'بودجه 1403'!K167:K168,'بودجه 1403'!K169:K170)</f>
        <v>9936000</v>
      </c>
      <c r="D21" s="361">
        <f>SUM('بودجه 1403'!L163:L164,'بودجه 1403'!L167:L168,'بودجه 1403'!L169:L170)</f>
        <v>1227329177142.8572</v>
      </c>
      <c r="E21" s="108">
        <f>C21/C23</f>
        <v>0.81598864711447494</v>
      </c>
      <c r="F21" s="108">
        <f>D21/D23</f>
        <v>0.79907425174434321</v>
      </c>
      <c r="M21" s="104" t="s">
        <v>505</v>
      </c>
      <c r="N21" s="361">
        <f>SUM('بودجه 1403'!K200,'بودجه 1403'!K201,'بودجه 1403'!K208:K214,'بودجه 1403'!K229:K233,'بودجه 1403'!K236:K253,'بودجه 1403'!K269)</f>
        <v>15834000</v>
      </c>
      <c r="O21" s="361">
        <f>SUM('بودجه 1403'!L200,'بودجه 1403'!L201,'بودجه 1403'!L208:L214,'بودجه 1403'!L229:L233,'بودجه 1403'!L236:L253,'بودجه 1403'!L269)</f>
        <v>273698884800</v>
      </c>
      <c r="P21" s="375">
        <f>N21/$N$13</f>
        <v>0.37593038853737581</v>
      </c>
      <c r="Q21" s="385">
        <f>N21/$B$12</f>
        <v>1.9226021836662128E-2</v>
      </c>
      <c r="R21" s="375">
        <f>O21/$O$13</f>
        <v>0.37674016276170469</v>
      </c>
      <c r="S21" s="385">
        <f>O21/$C$12</f>
        <v>1.97235077072903E-2</v>
      </c>
      <c r="T21" s="375">
        <v>0.52048226225543748</v>
      </c>
      <c r="U21" s="375">
        <v>0.33909690878510351</v>
      </c>
      <c r="V21" s="385">
        <v>9.9225842637051323E-3</v>
      </c>
      <c r="W21" s="385">
        <v>1.4166930439990367E-2</v>
      </c>
    </row>
    <row r="22" spans="1:23">
      <c r="B22" s="104" t="s">
        <v>1110</v>
      </c>
      <c r="C22" s="361">
        <f>SUM('بودجه 1403'!K159,'بودجه 1403'!K160,'بودجه 1403'!K161:K162,'بودجه 1403'!K166,'بودجه 1403'!K171,'بودجه 1403'!K172,'بودجه 1403'!K173,'بودجه 1403'!K174)</f>
        <v>2240640</v>
      </c>
      <c r="D22" s="361">
        <f>SUM('بودجه 1403'!L159,'بودجه 1403'!L160,'بودجه 1403'!L161:L162,'بودجه 1403'!L166,'بودجه 1403'!L171,'بودجه 1403'!L172,'بودجه 1403'!L173,'بودجه 1403'!L174)</f>
        <v>308609660160</v>
      </c>
      <c r="E22" s="108">
        <f>C22/C23</f>
        <v>0.18401135288552506</v>
      </c>
      <c r="F22" s="108">
        <f>D22/D23</f>
        <v>0.20092574825565673</v>
      </c>
      <c r="M22" s="363" t="s">
        <v>501</v>
      </c>
      <c r="N22" s="370">
        <f>SUM(N20:N21)</f>
        <v>33582200</v>
      </c>
      <c r="O22" s="370">
        <f>SUM(O20:O21)</f>
        <v>564126393600</v>
      </c>
    </row>
    <row r="23" spans="1:23">
      <c r="C23" s="361">
        <f>SUM(C21:C22)</f>
        <v>12176640</v>
      </c>
      <c r="D23" s="361">
        <f>SUM(D21:D22)</f>
        <v>1535938837302.8572</v>
      </c>
      <c r="M23" s="113"/>
      <c r="N23" s="113"/>
      <c r="O23" s="113"/>
    </row>
    <row r="25" spans="1:23" ht="38.25">
      <c r="M25" s="371" t="s">
        <v>494</v>
      </c>
      <c r="N25" s="372" t="s">
        <v>1131</v>
      </c>
      <c r="O25" s="372" t="s">
        <v>1132</v>
      </c>
      <c r="P25" s="373" t="s">
        <v>1134</v>
      </c>
      <c r="Q25" s="374" t="s">
        <v>1099</v>
      </c>
      <c r="R25" s="373" t="s">
        <v>1135</v>
      </c>
      <c r="S25" s="374" t="s">
        <v>1100</v>
      </c>
      <c r="T25" s="373" t="s">
        <v>1136</v>
      </c>
      <c r="U25" s="373" t="s">
        <v>1137</v>
      </c>
      <c r="V25" s="374" t="s">
        <v>1101</v>
      </c>
      <c r="W25" s="374" t="s">
        <v>1102</v>
      </c>
    </row>
    <row r="26" spans="1:23">
      <c r="M26" s="104" t="s">
        <v>315</v>
      </c>
      <c r="N26" s="361">
        <f>SUM('بودجه 1403'!K289:K297)</f>
        <v>391680</v>
      </c>
      <c r="O26" s="361">
        <f>SUM('بودجه 1403'!L289:L297)</f>
        <v>394400099184</v>
      </c>
      <c r="P26" s="375">
        <f>N26/N29</f>
        <v>0.46013307770384571</v>
      </c>
      <c r="Q26" s="403">
        <f>N26/B12</f>
        <v>4.7558723209446905E-4</v>
      </c>
      <c r="R26" s="375">
        <f>O26/O29</f>
        <v>0.21973729989705806</v>
      </c>
      <c r="S26" s="385">
        <f>O26/C12</f>
        <v>2.8421575052072271E-2</v>
      </c>
      <c r="T26" s="375">
        <v>0.68277994791666663</v>
      </c>
      <c r="U26" s="375">
        <v>0.29487637224162605</v>
      </c>
      <c r="V26" s="403">
        <v>1.6884383430287427E-4</v>
      </c>
      <c r="W26" s="385">
        <v>6.4926426918079623E-3</v>
      </c>
    </row>
    <row r="27" spans="1:23">
      <c r="M27" s="104" t="s">
        <v>317</v>
      </c>
      <c r="N27" s="361">
        <f>SUM('بودجه 1403'!K279:K288)</f>
        <v>459552</v>
      </c>
      <c r="O27" s="361">
        <f>SUM('بودجه 1403'!L279:L288)</f>
        <v>1400470864320</v>
      </c>
      <c r="P27" s="375">
        <f>N27/N29</f>
        <v>0.53986692229615429</v>
      </c>
      <c r="Q27" s="403">
        <f>N27/B12</f>
        <v>5.5799903922456456E-4</v>
      </c>
      <c r="R27" s="375">
        <f>O27/O29</f>
        <v>0.78026270010294196</v>
      </c>
      <c r="S27" s="385">
        <f>O27/C12</f>
        <v>0.10092185032626419</v>
      </c>
      <c r="T27" s="375">
        <v>0.31722005208333331</v>
      </c>
      <c r="U27" s="375">
        <v>0.70512362775837401</v>
      </c>
      <c r="V27" s="403">
        <v>7.8444966163599995E-5</v>
      </c>
      <c r="W27" s="385">
        <v>1.5525542903909402E-2</v>
      </c>
    </row>
    <row r="29" spans="1:23">
      <c r="M29" s="363" t="s">
        <v>1133</v>
      </c>
      <c r="N29" s="370">
        <f>'بودجه 1403'!B317</f>
        <v>851232</v>
      </c>
      <c r="O29" s="370">
        <f>'بودجه 1403'!C317</f>
        <v>1794870963504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8"/>
  <sheetViews>
    <sheetView rightToLeft="1" zoomScaleNormal="100" workbookViewId="0">
      <selection activeCell="F8" sqref="F8"/>
    </sheetView>
  </sheetViews>
  <sheetFormatPr defaultRowHeight="15"/>
  <cols>
    <col min="2" max="2" width="30.7109375" customWidth="1"/>
    <col min="3" max="3" width="23.5703125" customWidth="1"/>
    <col min="4" max="4" width="10.7109375" bestFit="1" customWidth="1"/>
    <col min="5" max="5" width="9.85546875" bestFit="1" customWidth="1"/>
    <col min="6" max="6" width="12.7109375" bestFit="1" customWidth="1"/>
    <col min="7" max="7" width="11" bestFit="1" customWidth="1"/>
    <col min="8" max="8" width="11" customWidth="1"/>
    <col min="9" max="9" width="18.28515625" bestFit="1" customWidth="1"/>
    <col min="10" max="10" width="11.85546875" customWidth="1"/>
    <col min="11" max="11" width="14.42578125" bestFit="1" customWidth="1"/>
    <col min="12" max="12" width="12.140625" customWidth="1"/>
    <col min="13" max="13" width="12.7109375" customWidth="1"/>
  </cols>
  <sheetData>
    <row r="2" spans="1:13" ht="46.5" customHeight="1">
      <c r="B2" s="394" t="s">
        <v>1124</v>
      </c>
      <c r="C2" s="394" t="s">
        <v>1125</v>
      </c>
      <c r="D2" s="395" t="s">
        <v>1116</v>
      </c>
      <c r="E2" s="395" t="s">
        <v>1117</v>
      </c>
      <c r="F2" s="302" t="s">
        <v>1114</v>
      </c>
      <c r="G2" s="302" t="s">
        <v>1115</v>
      </c>
      <c r="J2" s="1" t="s">
        <v>596</v>
      </c>
      <c r="K2" s="1" t="s">
        <v>597</v>
      </c>
      <c r="L2" s="381" t="s">
        <v>1120</v>
      </c>
      <c r="M2" s="381" t="s">
        <v>1117</v>
      </c>
    </row>
    <row r="3" spans="1:13" ht="21" customHeight="1">
      <c r="A3" s="382" t="s">
        <v>1112</v>
      </c>
      <c r="B3" s="312">
        <f>SUM('بودجه 1403'!K6,'بودجه 1403'!K16:K20,'بودجه 1403'!K44:K46,'بودجه 1403'!K56:K58,'بودجه 1403'!K61,'بودجه 1403'!K70,'بودجه 1403'!K89:K90,'بودجه 1403'!K117:K138,'بودجه 1403'!K142,'بودجه 1403'!K152:K158,'بودجه 1403'!K162,'بودجه 1403'!K172:K174,'بودجه 1403'!K183,'بودجه 1403'!K188,'بودجه 1403'!K190,'بودجه 1403'!K194:K195,'بودجه 1403'!K202:K207,'بودجه 1403'!K222,'بودجه 1403'!K224:K228)</f>
        <v>108858720</v>
      </c>
      <c r="C3" s="312">
        <f>SUM('بودجه 1403'!L6,'بودجه 1403'!L16:L20,'بودجه 1403'!L44:L46,'بودجه 1403'!L56:L58,'بودجه 1403'!L61,'بودجه 1403'!L70,'بودجه 1403'!L89:L90,'بودجه 1403'!L117:L138,'بودجه 1403'!L142,'بودجه 1403'!L152:L158,'بودجه 1403'!L162,'بودجه 1403'!L172:L174,'بودجه 1403'!L183,'بودجه 1403'!L188,'بودجه 1403'!L190,'بودجه 1403'!L194:L195,'بودجه 1403'!L202:L207,'بودجه 1403'!L222,'بودجه 1403'!L224:L228)</f>
        <v>1959867288662.8572</v>
      </c>
      <c r="D3" s="131">
        <f>B3/J4</f>
        <v>0.13217886370033399</v>
      </c>
      <c r="E3" s="131">
        <f>C3/K4</f>
        <v>0.1412335223852107</v>
      </c>
      <c r="F3" s="131">
        <f>B3/J3</f>
        <v>0.13799032404831099</v>
      </c>
      <c r="G3" s="131">
        <f>C3/K3</f>
        <v>0.17122632775450489</v>
      </c>
      <c r="H3" s="131"/>
      <c r="I3" s="384" t="s">
        <v>1113</v>
      </c>
      <c r="J3" s="361">
        <f>'بودجه 1403'!B315</f>
        <v>788886617.60000002</v>
      </c>
      <c r="K3" s="361">
        <f>'بودجه 1403'!C315</f>
        <v>11446062730918.4</v>
      </c>
      <c r="L3" s="383"/>
      <c r="M3" s="383"/>
    </row>
    <row r="4" spans="1:13" ht="20.25" customHeight="1">
      <c r="I4" s="384" t="s">
        <v>1103</v>
      </c>
      <c r="J4" s="361">
        <f>'بودجه 1403'!B319</f>
        <v>823571310.51448834</v>
      </c>
      <c r="K4" s="361">
        <f>'بودجه 1403'!C319</f>
        <v>13876785451242.736</v>
      </c>
      <c r="L4" s="383"/>
      <c r="M4" s="383"/>
    </row>
    <row r="5" spans="1:13" ht="25.5" customHeight="1">
      <c r="B5" s="396"/>
      <c r="F5" s="117"/>
      <c r="I5" s="384" t="s">
        <v>1118</v>
      </c>
      <c r="J5" s="361">
        <f>SUM('بودجه 1403'!K6,'بودجه 1403'!K16:K20,'بودجه 1403'!K44:K46,'بودجه 1403'!K56:K58,'بودجه 1403'!K61,'بودجه 1403'!K70,'بودجه 1403'!K89:K90,'بودجه 1403'!K117:K138,'بودجه 1403'!K142,'بودجه 1403'!K152:K158,'بودجه 1403'!K162,'بودجه 1403'!K172:K174,'بودجه 1403'!K183,'بودجه 1403'!K188,'بودجه 1403'!K190,'بودجه 1403'!K194:K195)</f>
        <v>97146720</v>
      </c>
      <c r="K5" s="361">
        <f>SUM('بودجه 1403'!L6,'بودجه 1403'!L16:L20,'بودجه 1403'!L44:L46,'بودجه 1403'!L56:L58,'بودجه 1403'!L61,'بودجه 1403'!L70,'بودجه 1403'!L89:L90,'بودجه 1403'!L117:L138,'بودجه 1403'!L142,'بودجه 1403'!L152:L158,'بودجه 1403'!L162,'بودجه 1403'!L172:L174,'بودجه 1403'!L183,'بودجه 1403'!L188,'بودجه 1403'!L190,'بودجه 1403'!L194:L195)</f>
        <v>1776967879062.8572</v>
      </c>
      <c r="L5" s="131">
        <f>J5/J4</f>
        <v>0.11795787293672487</v>
      </c>
      <c r="M5" s="131">
        <f>K5/K4</f>
        <v>0.12805327900372782</v>
      </c>
    </row>
    <row r="6" spans="1:13" ht="20.25" customHeight="1">
      <c r="I6" s="384" t="s">
        <v>1119</v>
      </c>
      <c r="J6" s="361">
        <f>SUM('بودجه 1403'!K202:K207,'بودجه 1403'!K222,'بودجه 1403'!K224:K228)</f>
        <v>11712000</v>
      </c>
      <c r="K6" s="361">
        <f>SUM('بودجه 1403'!L202:L207,'بودجه 1403'!L222,'بودجه 1403'!L224:L228)</f>
        <v>182899409600</v>
      </c>
      <c r="L6" s="131">
        <f>J6/J4</f>
        <v>1.4220990763609123E-2</v>
      </c>
      <c r="M6" s="131">
        <f>K6/K4</f>
        <v>1.3180243381482879E-2</v>
      </c>
    </row>
    <row r="8" spans="1:13" ht="109.5" customHeight="1">
      <c r="B8" s="397" t="s">
        <v>1126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15"/>
  <sheetViews>
    <sheetView rightToLeft="1" zoomScale="120" zoomScaleNormal="120" workbookViewId="0">
      <selection activeCell="D2" sqref="D2:D14"/>
    </sheetView>
  </sheetViews>
  <sheetFormatPr defaultRowHeight="15"/>
  <cols>
    <col min="1" max="1" width="9.140625" style="176"/>
    <col min="2" max="2" width="22.28515625" customWidth="1"/>
    <col min="3" max="3" width="17.28515625" bestFit="1" customWidth="1"/>
    <col min="4" max="4" width="9.42578125" style="175" customWidth="1"/>
  </cols>
  <sheetData>
    <row r="1" spans="1:4" ht="31.5">
      <c r="A1" s="358" t="s">
        <v>1088</v>
      </c>
      <c r="B1" s="358" t="s">
        <v>1089</v>
      </c>
      <c r="C1" s="358" t="s">
        <v>1091</v>
      </c>
      <c r="D1" s="359" t="s">
        <v>1053</v>
      </c>
    </row>
    <row r="2" spans="1:4" ht="18">
      <c r="A2" s="353" t="s">
        <v>1075</v>
      </c>
      <c r="B2" s="3">
        <f>'بودجه 1403'!$C$319</f>
        <v>13876785451242.736</v>
      </c>
      <c r="C2" s="3">
        <f t="shared" ref="C2:C14" si="0">B2*(D2/100)</f>
        <v>5967017744034.377</v>
      </c>
      <c r="D2" s="354">
        <v>43</v>
      </c>
    </row>
    <row r="3" spans="1:4" ht="18">
      <c r="A3" s="355" t="s">
        <v>1087</v>
      </c>
      <c r="B3" s="3">
        <f>'بودجه 1403'!$C$319</f>
        <v>13876785451242.736</v>
      </c>
      <c r="C3" s="356">
        <f t="shared" si="0"/>
        <v>1248910690611.8462</v>
      </c>
      <c r="D3" s="357">
        <v>9</v>
      </c>
    </row>
    <row r="4" spans="1:4" ht="18">
      <c r="A4" s="353" t="s">
        <v>1076</v>
      </c>
      <c r="B4" s="3">
        <f>'بودجه 1403'!$C$319</f>
        <v>13876785451242.736</v>
      </c>
      <c r="C4" s="3">
        <f t="shared" si="0"/>
        <v>832607127074.56421</v>
      </c>
      <c r="D4" s="354">
        <v>6</v>
      </c>
    </row>
    <row r="5" spans="1:4" ht="18">
      <c r="A5" s="355" t="s">
        <v>1084</v>
      </c>
      <c r="B5" s="3">
        <f>'بودجه 1403'!$C$319</f>
        <v>13876785451242.736</v>
      </c>
      <c r="C5" s="356">
        <f t="shared" si="0"/>
        <v>971374981586.99158</v>
      </c>
      <c r="D5" s="357">
        <v>7</v>
      </c>
    </row>
    <row r="6" spans="1:4" ht="18">
      <c r="A6" s="353" t="s">
        <v>1078</v>
      </c>
      <c r="B6" s="3">
        <f>'بودجه 1403'!$C$319</f>
        <v>13876785451242.736</v>
      </c>
      <c r="C6" s="3">
        <f t="shared" si="0"/>
        <v>832607127074.56421</v>
      </c>
      <c r="D6" s="354">
        <v>6</v>
      </c>
    </row>
    <row r="7" spans="1:4" ht="18">
      <c r="A7" s="355" t="s">
        <v>1081</v>
      </c>
      <c r="B7" s="3">
        <f>'بودجه 1403'!$C$319</f>
        <v>13876785451242.736</v>
      </c>
      <c r="C7" s="356">
        <f t="shared" si="0"/>
        <v>832607127074.56421</v>
      </c>
      <c r="D7" s="357">
        <v>6</v>
      </c>
    </row>
    <row r="8" spans="1:4" ht="18">
      <c r="A8" s="353" t="s">
        <v>1077</v>
      </c>
      <c r="B8" s="3">
        <f>'بودجه 1403'!$C$319</f>
        <v>13876785451242.736</v>
      </c>
      <c r="C8" s="3">
        <f t="shared" si="0"/>
        <v>555071418049.70947</v>
      </c>
      <c r="D8" s="354">
        <v>4</v>
      </c>
    </row>
    <row r="9" spans="1:4" ht="18">
      <c r="A9" s="355" t="s">
        <v>1083</v>
      </c>
      <c r="B9" s="3">
        <f>'بودجه 1403'!$C$319</f>
        <v>13876785451242.736</v>
      </c>
      <c r="C9" s="356">
        <f t="shared" si="0"/>
        <v>555071418049.70947</v>
      </c>
      <c r="D9" s="357">
        <v>4</v>
      </c>
    </row>
    <row r="10" spans="1:4" ht="18">
      <c r="A10" s="353" t="s">
        <v>1086</v>
      </c>
      <c r="B10" s="3">
        <f>'بودجه 1403'!$C$319</f>
        <v>13876785451242.736</v>
      </c>
      <c r="C10" s="3">
        <f t="shared" si="0"/>
        <v>555071418049.70947</v>
      </c>
      <c r="D10" s="354">
        <v>4</v>
      </c>
    </row>
    <row r="11" spans="1:4" ht="18">
      <c r="A11" s="355" t="s">
        <v>1080</v>
      </c>
      <c r="B11" s="3">
        <f>'بودجه 1403'!$C$319</f>
        <v>13876785451242.736</v>
      </c>
      <c r="C11" s="356">
        <f t="shared" si="0"/>
        <v>416303563537.2821</v>
      </c>
      <c r="D11" s="357">
        <v>3</v>
      </c>
    </row>
    <row r="12" spans="1:4" ht="18">
      <c r="A12" s="353" t="s">
        <v>1082</v>
      </c>
      <c r="B12" s="3">
        <f>'بودجه 1403'!$C$319</f>
        <v>13876785451242.736</v>
      </c>
      <c r="C12" s="3">
        <f t="shared" si="0"/>
        <v>416303563537.2821</v>
      </c>
      <c r="D12" s="354">
        <v>3</v>
      </c>
    </row>
    <row r="13" spans="1:4" ht="18">
      <c r="A13" s="355" t="s">
        <v>1079</v>
      </c>
      <c r="B13" s="3">
        <f>'بودجه 1403'!$C$319</f>
        <v>13876785451242.736</v>
      </c>
      <c r="C13" s="356">
        <f t="shared" si="0"/>
        <v>416303563537.2821</v>
      </c>
      <c r="D13" s="357">
        <v>3</v>
      </c>
    </row>
    <row r="14" spans="1:4" ht="18">
      <c r="A14" s="353" t="s">
        <v>1085</v>
      </c>
      <c r="B14" s="3">
        <f>'بودجه 1403'!$C$319</f>
        <v>13876785451242.736</v>
      </c>
      <c r="C14" s="3">
        <f t="shared" si="0"/>
        <v>277535709024.85474</v>
      </c>
      <c r="D14" s="354">
        <v>2</v>
      </c>
    </row>
    <row r="15" spans="1:4" ht="18">
      <c r="A15" s="38" t="s">
        <v>1090</v>
      </c>
      <c r="B15" s="3">
        <f>'بودجه 1403'!$C$319</f>
        <v>13876785451242.736</v>
      </c>
      <c r="C15" s="116">
        <f>SUM(C2:C14)</f>
        <v>13876785451242.734</v>
      </c>
      <c r="D15" s="360">
        <f>SUM(D2:D14)</f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P1113"/>
  <sheetViews>
    <sheetView rightToLeft="1" zoomScaleNormal="100" workbookViewId="0">
      <pane xSplit="10" ySplit="2" topLeftCell="K3" activePane="bottomRight" state="frozen"/>
      <selection activeCell="B1" sqref="B1"/>
      <selection pane="topRight" activeCell="L1" sqref="L1"/>
      <selection pane="bottomLeft" activeCell="B3" sqref="B3"/>
      <selection pane="bottomRight" activeCell="I1" activeCellId="1" sqref="B1:C1048576 I1:I1048576"/>
    </sheetView>
  </sheetViews>
  <sheetFormatPr defaultColWidth="9" defaultRowHeight="18"/>
  <cols>
    <col min="1" max="1" width="21.28515625" style="11" customWidth="1"/>
    <col min="2" max="2" width="16.28515625" style="11" customWidth="1"/>
    <col min="3" max="3" width="37.85546875" style="169" customWidth="1"/>
    <col min="4" max="4" width="13.7109375" style="11" customWidth="1"/>
    <col min="5" max="5" width="4.28515625" style="11" customWidth="1"/>
    <col min="6" max="6" width="5.85546875" style="11" customWidth="1"/>
    <col min="7" max="7" width="16.140625" style="11" customWidth="1"/>
    <col min="8" max="8" width="15.28515625" style="11" customWidth="1"/>
    <col min="9" max="9" width="14.7109375" style="52" bestFit="1" customWidth="1"/>
    <col min="10" max="10" width="24.42578125" style="52" customWidth="1"/>
    <col min="11" max="11" width="13.28515625" style="33" customWidth="1"/>
    <col min="12" max="12" width="16" style="37" customWidth="1"/>
    <col min="13" max="13" width="10.5703125" style="71" customWidth="1"/>
    <col min="14" max="14" width="18.140625" style="71" customWidth="1"/>
    <col min="15" max="15" width="10.5703125" style="71" customWidth="1"/>
    <col min="16" max="16" width="17.7109375" style="71" bestFit="1" customWidth="1"/>
    <col min="17" max="17" width="10.140625" style="71" customWidth="1"/>
    <col min="18" max="18" width="14" style="71" bestFit="1" customWidth="1"/>
    <col min="19" max="19" width="11.42578125" style="14" bestFit="1" customWidth="1"/>
    <col min="20" max="20" width="14" style="14" bestFit="1" customWidth="1"/>
    <col min="21" max="21" width="11.5703125" style="71" bestFit="1" customWidth="1"/>
    <col min="22" max="22" width="14" style="71" bestFit="1" customWidth="1"/>
    <col min="23" max="23" width="11.140625" style="71" bestFit="1" customWidth="1"/>
    <col min="24" max="24" width="14" style="71" bestFit="1" customWidth="1"/>
    <col min="25" max="25" width="11.28515625" style="71" bestFit="1" customWidth="1"/>
    <col min="26" max="26" width="14" style="71" bestFit="1" customWidth="1"/>
    <col min="27" max="27" width="12.42578125" style="13" bestFit="1" customWidth="1"/>
    <col min="28" max="28" width="14" style="13" bestFit="1" customWidth="1"/>
    <col min="29" max="29" width="9.85546875" style="71" customWidth="1"/>
    <col min="30" max="30" width="13.5703125" style="71" customWidth="1"/>
    <col min="31" max="31" width="13.42578125" style="71" bestFit="1" customWidth="1"/>
    <col min="32" max="32" width="15.85546875" style="71" customWidth="1"/>
    <col min="33" max="33" width="9.5703125" style="71" bestFit="1" customWidth="1"/>
    <col min="34" max="34" width="14" style="71" bestFit="1" customWidth="1"/>
    <col min="35" max="35" width="9.5703125" style="13" bestFit="1" customWidth="1"/>
    <col min="36" max="36" width="14" style="13" bestFit="1" customWidth="1"/>
    <col min="37" max="37" width="9.5703125" style="71" bestFit="1" customWidth="1"/>
    <col min="38" max="38" width="14" style="71" bestFit="1" customWidth="1"/>
    <col min="39" max="39" width="9.5703125" style="71" bestFit="1" customWidth="1"/>
    <col min="40" max="40" width="14" style="71" bestFit="1" customWidth="1"/>
    <col min="41" max="41" width="8.85546875" style="71" customWidth="1"/>
    <col min="42" max="42" width="12.5703125" style="71" bestFit="1" customWidth="1"/>
    <col min="43" max="43" width="12.42578125" style="13" bestFit="1" customWidth="1"/>
    <col min="44" max="44" width="14" style="13" customWidth="1"/>
    <col min="45" max="45" width="6.5703125" style="98" customWidth="1"/>
    <col min="46" max="46" width="13" style="97" customWidth="1"/>
    <col min="47" max="47" width="13.85546875" style="84" customWidth="1"/>
    <col min="48" max="48" width="20.85546875" style="84" customWidth="1"/>
    <col min="49" max="49" width="16.5703125" style="5" customWidth="1"/>
    <col min="50" max="50" width="16.7109375" style="5" customWidth="1"/>
    <col min="51" max="51" width="12.42578125" style="58" customWidth="1"/>
    <col min="52" max="52" width="17.42578125" style="58" customWidth="1"/>
    <col min="53" max="53" width="9.7109375" style="5" customWidth="1"/>
    <col min="54" max="16384" width="9" style="5"/>
  </cols>
  <sheetData>
    <row r="1" spans="1:52" ht="18.75" customHeight="1">
      <c r="A1" s="69"/>
      <c r="B1" s="48"/>
      <c r="C1" s="56"/>
      <c r="D1" s="42"/>
      <c r="E1" s="68"/>
      <c r="F1" s="66"/>
      <c r="G1" s="67"/>
      <c r="H1" s="67"/>
      <c r="I1" s="50"/>
      <c r="J1" s="50"/>
      <c r="K1" s="31"/>
      <c r="L1" s="34"/>
      <c r="M1" s="405" t="s">
        <v>306</v>
      </c>
      <c r="N1" s="405" t="s">
        <v>471</v>
      </c>
      <c r="O1" s="410" t="s">
        <v>307</v>
      </c>
      <c r="P1" s="410" t="s">
        <v>308</v>
      </c>
      <c r="Q1" s="405" t="s">
        <v>7</v>
      </c>
      <c r="R1" s="405" t="s">
        <v>8</v>
      </c>
      <c r="S1" s="407" t="s">
        <v>474</v>
      </c>
      <c r="T1" s="407" t="s">
        <v>475</v>
      </c>
      <c r="U1" s="404" t="s">
        <v>9</v>
      </c>
      <c r="V1" s="404" t="s">
        <v>10</v>
      </c>
      <c r="W1" s="405" t="s">
        <v>11</v>
      </c>
      <c r="X1" s="405" t="s">
        <v>12</v>
      </c>
      <c r="Y1" s="405" t="s">
        <v>13</v>
      </c>
      <c r="Z1" s="405" t="s">
        <v>14</v>
      </c>
      <c r="AA1" s="407" t="s">
        <v>476</v>
      </c>
      <c r="AB1" s="407" t="s">
        <v>477</v>
      </c>
      <c r="AC1" s="405" t="s">
        <v>15</v>
      </c>
      <c r="AD1" s="405" t="s">
        <v>16</v>
      </c>
      <c r="AE1" s="404" t="s">
        <v>17</v>
      </c>
      <c r="AF1" s="404" t="s">
        <v>18</v>
      </c>
      <c r="AG1" s="405" t="s">
        <v>19</v>
      </c>
      <c r="AH1" s="405" t="s">
        <v>20</v>
      </c>
      <c r="AI1" s="407" t="s">
        <v>21</v>
      </c>
      <c r="AJ1" s="407" t="s">
        <v>472</v>
      </c>
      <c r="AK1" s="405" t="s">
        <v>22</v>
      </c>
      <c r="AL1" s="405" t="s">
        <v>23</v>
      </c>
      <c r="AM1" s="405" t="s">
        <v>24</v>
      </c>
      <c r="AN1" s="405" t="s">
        <v>25</v>
      </c>
      <c r="AO1" s="405" t="s">
        <v>26</v>
      </c>
      <c r="AP1" s="405" t="s">
        <v>27</v>
      </c>
      <c r="AQ1" s="408" t="s">
        <v>478</v>
      </c>
      <c r="AR1" s="409" t="s">
        <v>479</v>
      </c>
      <c r="AS1" s="91"/>
      <c r="AT1" s="92"/>
    </row>
    <row r="2" spans="1:52" s="15" customFormat="1" ht="53.25" customHeight="1">
      <c r="A2" s="65" t="s">
        <v>1</v>
      </c>
      <c r="B2" s="56" t="s">
        <v>2</v>
      </c>
      <c r="C2" s="56" t="s">
        <v>3</v>
      </c>
      <c r="D2" s="56" t="s">
        <v>0</v>
      </c>
      <c r="E2" s="56" t="s">
        <v>4</v>
      </c>
      <c r="F2" s="80" t="s">
        <v>5</v>
      </c>
      <c r="G2" s="72" t="s">
        <v>346</v>
      </c>
      <c r="H2" s="64" t="s">
        <v>6</v>
      </c>
      <c r="I2" s="51" t="s">
        <v>310</v>
      </c>
      <c r="J2" s="51" t="s">
        <v>311</v>
      </c>
      <c r="K2" s="55" t="s">
        <v>426</v>
      </c>
      <c r="L2" s="35" t="s">
        <v>427</v>
      </c>
      <c r="M2" s="406"/>
      <c r="N2" s="406"/>
      <c r="O2" s="411"/>
      <c r="P2" s="411"/>
      <c r="Q2" s="406"/>
      <c r="R2" s="406"/>
      <c r="S2" s="407"/>
      <c r="T2" s="407"/>
      <c r="U2" s="404"/>
      <c r="V2" s="404"/>
      <c r="W2" s="406"/>
      <c r="X2" s="406"/>
      <c r="Y2" s="406"/>
      <c r="Z2" s="406"/>
      <c r="AA2" s="407"/>
      <c r="AB2" s="407"/>
      <c r="AC2" s="406"/>
      <c r="AD2" s="406"/>
      <c r="AE2" s="404"/>
      <c r="AF2" s="404"/>
      <c r="AG2" s="406"/>
      <c r="AH2" s="406"/>
      <c r="AI2" s="407"/>
      <c r="AJ2" s="407"/>
      <c r="AK2" s="406"/>
      <c r="AL2" s="406"/>
      <c r="AM2" s="406"/>
      <c r="AN2" s="406"/>
      <c r="AO2" s="406"/>
      <c r="AP2" s="406"/>
      <c r="AQ2" s="408"/>
      <c r="AR2" s="407"/>
      <c r="AS2" s="93" t="s">
        <v>28</v>
      </c>
      <c r="AT2" s="92" t="s">
        <v>309</v>
      </c>
      <c r="AU2" s="84" t="s">
        <v>340</v>
      </c>
      <c r="AV2" s="84" t="s">
        <v>341</v>
      </c>
      <c r="AY2" s="170"/>
      <c r="AZ2" s="170"/>
    </row>
    <row r="3" spans="1:52">
      <c r="A3" s="1" t="s">
        <v>30</v>
      </c>
      <c r="B3" s="19">
        <v>13090204</v>
      </c>
      <c r="C3" s="167" t="s">
        <v>31</v>
      </c>
      <c r="D3" s="2" t="s">
        <v>29</v>
      </c>
      <c r="E3" s="2">
        <v>12</v>
      </c>
      <c r="F3" s="2">
        <v>1</v>
      </c>
      <c r="G3" s="17">
        <f>'بودجه 1403'!G2</f>
        <v>365000</v>
      </c>
      <c r="H3" s="17">
        <f>G3/F3</f>
        <v>365000</v>
      </c>
      <c r="I3" s="30" t="e">
        <f>'بودجه 1403'!#REF!</f>
        <v>#REF!</v>
      </c>
      <c r="J3" s="30" t="e">
        <f>I3*H3</f>
        <v>#REF!</v>
      </c>
      <c r="K3" s="32" t="e">
        <f t="shared" ref="K3:K66" si="0">(I3/F3)/E3</f>
        <v>#REF!</v>
      </c>
      <c r="L3" s="36" t="e">
        <f>K3*E3</f>
        <v>#REF!</v>
      </c>
      <c r="M3" s="17" t="e">
        <f t="shared" ref="M3:M14" si="1">I3*0.05</f>
        <v>#REF!</v>
      </c>
      <c r="N3" s="17" t="e">
        <f t="shared" ref="N3:N34" si="2">M3*H3</f>
        <v>#REF!</v>
      </c>
      <c r="O3" s="17" t="e">
        <f>I3*0.06</f>
        <v>#REF!</v>
      </c>
      <c r="P3" s="17" t="e">
        <f t="shared" ref="P3:P66" si="3">O3*H3</f>
        <v>#REF!</v>
      </c>
      <c r="Q3" s="17" t="e">
        <f t="shared" ref="Q3:Q8" si="4">I3*0.1</f>
        <v>#REF!</v>
      </c>
      <c r="R3" s="17" t="e">
        <f t="shared" ref="R3:R66" si="5">Q3*H3</f>
        <v>#REF!</v>
      </c>
      <c r="S3" s="18" t="e">
        <f t="shared" ref="S3:S34" si="6">Q3+O3+M3</f>
        <v>#REF!</v>
      </c>
      <c r="T3" s="18" t="e">
        <f t="shared" ref="T3:T34" si="7">R3+P3+N3</f>
        <v>#REF!</v>
      </c>
      <c r="U3" s="17" t="e">
        <f>I3*0.1</f>
        <v>#REF!</v>
      </c>
      <c r="V3" s="17" t="e">
        <f t="shared" ref="V3:V66" si="8">U3*H3</f>
        <v>#REF!</v>
      </c>
      <c r="W3" s="17" t="e">
        <f>I3*0.07</f>
        <v>#REF!</v>
      </c>
      <c r="X3" s="17" t="e">
        <f t="shared" ref="X3:X66" si="9">W3*H3</f>
        <v>#REF!</v>
      </c>
      <c r="Y3" s="17" t="e">
        <f>I3*0.06</f>
        <v>#REF!</v>
      </c>
      <c r="Z3" s="17" t="e">
        <f t="shared" ref="Z3:Z66" si="10">Y3*H3</f>
        <v>#REF!</v>
      </c>
      <c r="AA3" s="18" t="e">
        <f t="shared" ref="AA3:AA34" si="11">Y3+W3+U3</f>
        <v>#REF!</v>
      </c>
      <c r="AB3" s="18" t="e">
        <f t="shared" ref="AB3:AB34" si="12">Z3+V3+X3</f>
        <v>#REF!</v>
      </c>
      <c r="AC3" s="17" t="e">
        <f>I3*0.1</f>
        <v>#REF!</v>
      </c>
      <c r="AD3" s="17" t="e">
        <f t="shared" ref="AD3:AD66" si="13">AC3*H3</f>
        <v>#REF!</v>
      </c>
      <c r="AE3" s="17" t="e">
        <f t="shared" ref="AE3:AE8" si="14">I3*0.1</f>
        <v>#REF!</v>
      </c>
      <c r="AF3" s="17" t="e">
        <f t="shared" ref="AF3:AF66" si="15">AE3*H3</f>
        <v>#REF!</v>
      </c>
      <c r="AG3" s="17" t="e">
        <f>I3*0.1</f>
        <v>#REF!</v>
      </c>
      <c r="AH3" s="17" t="e">
        <f t="shared" ref="AH3:AH66" si="16">AG3*H3</f>
        <v>#REF!</v>
      </c>
      <c r="AI3" s="18" t="e">
        <f t="shared" ref="AI3:AI34" si="17">AG3+AE3+AC3</f>
        <v>#REF!</v>
      </c>
      <c r="AJ3" s="18" t="e">
        <f t="shared" ref="AJ3:AJ34" si="18">AH3+AF3+AD3</f>
        <v>#REF!</v>
      </c>
      <c r="AK3" s="17" t="e">
        <f>I3*0.12</f>
        <v>#REF!</v>
      </c>
      <c r="AL3" s="17" t="e">
        <f t="shared" ref="AL3:AL66" si="19">AK3*H3</f>
        <v>#REF!</v>
      </c>
      <c r="AM3" s="17" t="e">
        <f t="shared" ref="AM3:AM8" si="20">I3*0.08</f>
        <v>#REF!</v>
      </c>
      <c r="AN3" s="17" t="e">
        <f t="shared" ref="AN3:AN66" si="21">AM3*H3</f>
        <v>#REF!</v>
      </c>
      <c r="AO3" s="17" t="e">
        <f>I3*0.06</f>
        <v>#REF!</v>
      </c>
      <c r="AP3" s="17" t="e">
        <f t="shared" ref="AP3:AP66" si="22">AO3*H3</f>
        <v>#REF!</v>
      </c>
      <c r="AQ3" s="18" t="e">
        <f t="shared" ref="AQ3:AQ34" si="23">AO3+AM3+AK3</f>
        <v>#REF!</v>
      </c>
      <c r="AR3" s="18" t="e">
        <f t="shared" ref="AR3:AR34" si="24">AP3+AN3+AL3</f>
        <v>#REF!</v>
      </c>
      <c r="AS3" s="94">
        <v>0</v>
      </c>
      <c r="AT3" s="95" t="e">
        <f t="shared" ref="AT3:AT66" si="25">AS3*I3</f>
        <v>#REF!</v>
      </c>
      <c r="AU3" s="85" t="e">
        <f t="shared" ref="AU3:AU34" si="26">AT3+I3</f>
        <v>#REF!</v>
      </c>
      <c r="AV3" s="85" t="e">
        <f t="shared" ref="AV3:AV66" si="27">AU3*H3</f>
        <v>#REF!</v>
      </c>
      <c r="AW3" s="57" t="e">
        <f t="shared" ref="AW3:AW66" si="28">AQ3+AI3+AA3+S3</f>
        <v>#REF!</v>
      </c>
      <c r="AX3" s="57" t="e">
        <f t="shared" ref="AX3:AX66" si="29">AR3+AJ3+AB3+T3</f>
        <v>#REF!</v>
      </c>
      <c r="AY3" s="100"/>
      <c r="AZ3" s="100"/>
    </row>
    <row r="4" spans="1:52">
      <c r="A4" s="1" t="s">
        <v>33</v>
      </c>
      <c r="B4" s="19">
        <v>13090199</v>
      </c>
      <c r="C4" s="167" t="s">
        <v>34</v>
      </c>
      <c r="D4" s="2" t="s">
        <v>32</v>
      </c>
      <c r="E4" s="2">
        <v>12</v>
      </c>
      <c r="F4" s="2">
        <v>1</v>
      </c>
      <c r="G4" s="17">
        <f>'بودجه 1403'!G3</f>
        <v>223000</v>
      </c>
      <c r="H4" s="17">
        <f t="shared" ref="H4:H67" si="30">G4/F4</f>
        <v>223000</v>
      </c>
      <c r="I4" s="30" t="e">
        <f>'بودجه 1403'!#REF!</f>
        <v>#REF!</v>
      </c>
      <c r="J4" s="30" t="e">
        <f t="shared" ref="J4:J67" si="31">I4*H4</f>
        <v>#REF!</v>
      </c>
      <c r="K4" s="32" t="e">
        <f t="shared" si="0"/>
        <v>#REF!</v>
      </c>
      <c r="L4" s="36" t="e">
        <f t="shared" ref="L4:L67" si="32">K4*E4</f>
        <v>#REF!</v>
      </c>
      <c r="M4" s="17" t="e">
        <f t="shared" si="1"/>
        <v>#REF!</v>
      </c>
      <c r="N4" s="17" t="e">
        <f t="shared" si="2"/>
        <v>#REF!</v>
      </c>
      <c r="O4" s="17" t="e">
        <f>I4*0.06</f>
        <v>#REF!</v>
      </c>
      <c r="P4" s="17" t="e">
        <f t="shared" si="3"/>
        <v>#REF!</v>
      </c>
      <c r="Q4" s="17" t="e">
        <f t="shared" si="4"/>
        <v>#REF!</v>
      </c>
      <c r="R4" s="17" t="e">
        <f t="shared" si="5"/>
        <v>#REF!</v>
      </c>
      <c r="S4" s="18" t="e">
        <f t="shared" si="6"/>
        <v>#REF!</v>
      </c>
      <c r="T4" s="18" t="e">
        <f t="shared" si="7"/>
        <v>#REF!</v>
      </c>
      <c r="U4" s="17" t="e">
        <f>I4*0.1</f>
        <v>#REF!</v>
      </c>
      <c r="V4" s="17" t="e">
        <f t="shared" si="8"/>
        <v>#REF!</v>
      </c>
      <c r="W4" s="17" t="e">
        <f>I4*0.07</f>
        <v>#REF!</v>
      </c>
      <c r="X4" s="17" t="e">
        <f t="shared" si="9"/>
        <v>#REF!</v>
      </c>
      <c r="Y4" s="17" t="e">
        <f>I4*0.06</f>
        <v>#REF!</v>
      </c>
      <c r="Z4" s="17" t="e">
        <f t="shared" si="10"/>
        <v>#REF!</v>
      </c>
      <c r="AA4" s="18" t="e">
        <f t="shared" si="11"/>
        <v>#REF!</v>
      </c>
      <c r="AB4" s="18" t="e">
        <f t="shared" si="12"/>
        <v>#REF!</v>
      </c>
      <c r="AC4" s="17" t="e">
        <f>I4*0.1</f>
        <v>#REF!</v>
      </c>
      <c r="AD4" s="17" t="e">
        <f t="shared" si="13"/>
        <v>#REF!</v>
      </c>
      <c r="AE4" s="17" t="e">
        <f t="shared" si="14"/>
        <v>#REF!</v>
      </c>
      <c r="AF4" s="17" t="e">
        <f t="shared" si="15"/>
        <v>#REF!</v>
      </c>
      <c r="AG4" s="17" t="e">
        <f>I4*0.1</f>
        <v>#REF!</v>
      </c>
      <c r="AH4" s="17" t="e">
        <f t="shared" si="16"/>
        <v>#REF!</v>
      </c>
      <c r="AI4" s="18" t="e">
        <f t="shared" si="17"/>
        <v>#REF!</v>
      </c>
      <c r="AJ4" s="18" t="e">
        <f t="shared" si="18"/>
        <v>#REF!</v>
      </c>
      <c r="AK4" s="17" t="e">
        <f>I4*0.12</f>
        <v>#REF!</v>
      </c>
      <c r="AL4" s="17" t="e">
        <f t="shared" si="19"/>
        <v>#REF!</v>
      </c>
      <c r="AM4" s="17" t="e">
        <f t="shared" si="20"/>
        <v>#REF!</v>
      </c>
      <c r="AN4" s="17" t="e">
        <f t="shared" si="21"/>
        <v>#REF!</v>
      </c>
      <c r="AO4" s="17" t="e">
        <f>I4*0.06</f>
        <v>#REF!</v>
      </c>
      <c r="AP4" s="17" t="e">
        <f t="shared" si="22"/>
        <v>#REF!</v>
      </c>
      <c r="AQ4" s="18" t="e">
        <f t="shared" si="23"/>
        <v>#REF!</v>
      </c>
      <c r="AR4" s="18" t="e">
        <f t="shared" si="24"/>
        <v>#REF!</v>
      </c>
      <c r="AS4" s="94">
        <v>0</v>
      </c>
      <c r="AT4" s="95" t="e">
        <f t="shared" si="25"/>
        <v>#REF!</v>
      </c>
      <c r="AU4" s="85" t="e">
        <f t="shared" si="26"/>
        <v>#REF!</v>
      </c>
      <c r="AV4" s="85" t="e">
        <f t="shared" si="27"/>
        <v>#REF!</v>
      </c>
      <c r="AW4" s="57" t="e">
        <f t="shared" si="28"/>
        <v>#REF!</v>
      </c>
      <c r="AX4" s="57" t="e">
        <f t="shared" si="29"/>
        <v>#REF!</v>
      </c>
      <c r="AY4" s="100"/>
      <c r="AZ4" s="100"/>
    </row>
    <row r="5" spans="1:52">
      <c r="A5" s="1" t="s">
        <v>33</v>
      </c>
      <c r="B5" s="19">
        <v>13090205</v>
      </c>
      <c r="C5" s="167" t="s">
        <v>35</v>
      </c>
      <c r="D5" s="2" t="s">
        <v>32</v>
      </c>
      <c r="E5" s="2">
        <v>12</v>
      </c>
      <c r="F5" s="2">
        <v>1</v>
      </c>
      <c r="G5" s="17">
        <f>'بودجه 1403'!G4</f>
        <v>345000</v>
      </c>
      <c r="H5" s="17">
        <f t="shared" si="30"/>
        <v>345000</v>
      </c>
      <c r="I5" s="30" t="e">
        <f>'بودجه 1403'!#REF!</f>
        <v>#REF!</v>
      </c>
      <c r="J5" s="30" t="e">
        <f t="shared" si="31"/>
        <v>#REF!</v>
      </c>
      <c r="K5" s="32" t="e">
        <f t="shared" si="0"/>
        <v>#REF!</v>
      </c>
      <c r="L5" s="36" t="e">
        <f t="shared" si="32"/>
        <v>#REF!</v>
      </c>
      <c r="M5" s="17" t="e">
        <f t="shared" si="1"/>
        <v>#REF!</v>
      </c>
      <c r="N5" s="17" t="e">
        <f t="shared" si="2"/>
        <v>#REF!</v>
      </c>
      <c r="O5" s="17" t="e">
        <f>I5*0.06</f>
        <v>#REF!</v>
      </c>
      <c r="P5" s="17" t="e">
        <f t="shared" si="3"/>
        <v>#REF!</v>
      </c>
      <c r="Q5" s="17" t="e">
        <f t="shared" si="4"/>
        <v>#REF!</v>
      </c>
      <c r="R5" s="17" t="e">
        <f t="shared" si="5"/>
        <v>#REF!</v>
      </c>
      <c r="S5" s="18" t="e">
        <f t="shared" si="6"/>
        <v>#REF!</v>
      </c>
      <c r="T5" s="18" t="e">
        <f t="shared" si="7"/>
        <v>#REF!</v>
      </c>
      <c r="U5" s="17" t="e">
        <f>I5*0.07</f>
        <v>#REF!</v>
      </c>
      <c r="V5" s="17" t="e">
        <f t="shared" si="8"/>
        <v>#REF!</v>
      </c>
      <c r="W5" s="17" t="e">
        <f>I5*0.08</f>
        <v>#REF!</v>
      </c>
      <c r="X5" s="17" t="e">
        <f t="shared" si="9"/>
        <v>#REF!</v>
      </c>
      <c r="Y5" s="17" t="e">
        <f>I5*0.08</f>
        <v>#REF!</v>
      </c>
      <c r="Z5" s="17" t="e">
        <f t="shared" si="10"/>
        <v>#REF!</v>
      </c>
      <c r="AA5" s="18" t="e">
        <f t="shared" si="11"/>
        <v>#REF!</v>
      </c>
      <c r="AB5" s="18" t="e">
        <f t="shared" si="12"/>
        <v>#REF!</v>
      </c>
      <c r="AC5" s="17" t="e">
        <f>I5*0.1</f>
        <v>#REF!</v>
      </c>
      <c r="AD5" s="17" t="e">
        <f t="shared" si="13"/>
        <v>#REF!</v>
      </c>
      <c r="AE5" s="17" t="e">
        <f t="shared" si="14"/>
        <v>#REF!</v>
      </c>
      <c r="AF5" s="17" t="e">
        <f t="shared" si="15"/>
        <v>#REF!</v>
      </c>
      <c r="AG5" s="17" t="e">
        <f>I5*0.1</f>
        <v>#REF!</v>
      </c>
      <c r="AH5" s="17" t="e">
        <f t="shared" si="16"/>
        <v>#REF!</v>
      </c>
      <c r="AI5" s="18" t="e">
        <f t="shared" si="17"/>
        <v>#REF!</v>
      </c>
      <c r="AJ5" s="18" t="e">
        <f t="shared" si="18"/>
        <v>#REF!</v>
      </c>
      <c r="AK5" s="17" t="e">
        <f>I5*0.12</f>
        <v>#REF!</v>
      </c>
      <c r="AL5" s="17" t="e">
        <f t="shared" si="19"/>
        <v>#REF!</v>
      </c>
      <c r="AM5" s="17" t="e">
        <f t="shared" si="20"/>
        <v>#REF!</v>
      </c>
      <c r="AN5" s="17" t="e">
        <f t="shared" si="21"/>
        <v>#REF!</v>
      </c>
      <c r="AO5" s="17" t="e">
        <f>I5*0.06</f>
        <v>#REF!</v>
      </c>
      <c r="AP5" s="17" t="e">
        <f t="shared" si="22"/>
        <v>#REF!</v>
      </c>
      <c r="AQ5" s="18" t="e">
        <f t="shared" si="23"/>
        <v>#REF!</v>
      </c>
      <c r="AR5" s="18" t="e">
        <f t="shared" si="24"/>
        <v>#REF!</v>
      </c>
      <c r="AS5" s="94">
        <v>0</v>
      </c>
      <c r="AT5" s="95" t="e">
        <f t="shared" si="25"/>
        <v>#REF!</v>
      </c>
      <c r="AU5" s="85" t="e">
        <f t="shared" si="26"/>
        <v>#REF!</v>
      </c>
      <c r="AV5" s="85" t="e">
        <f t="shared" si="27"/>
        <v>#REF!</v>
      </c>
      <c r="AW5" s="57" t="e">
        <f t="shared" si="28"/>
        <v>#REF!</v>
      </c>
      <c r="AX5" s="57" t="e">
        <f t="shared" si="29"/>
        <v>#REF!</v>
      </c>
      <c r="AY5" s="100"/>
      <c r="AZ5" s="100"/>
    </row>
    <row r="6" spans="1:52">
      <c r="A6" s="1" t="s">
        <v>33</v>
      </c>
      <c r="B6" s="19">
        <v>13090198</v>
      </c>
      <c r="C6" s="167" t="s">
        <v>36</v>
      </c>
      <c r="D6" s="2" t="s">
        <v>32</v>
      </c>
      <c r="E6" s="2">
        <v>12</v>
      </c>
      <c r="F6" s="2">
        <v>1</v>
      </c>
      <c r="G6" s="17">
        <f>'بودجه 1403'!G5</f>
        <v>298260</v>
      </c>
      <c r="H6" s="17">
        <f t="shared" si="30"/>
        <v>298260</v>
      </c>
      <c r="I6" s="30" t="e">
        <f>'بودجه 1403'!#REF!</f>
        <v>#REF!</v>
      </c>
      <c r="J6" s="30" t="e">
        <f t="shared" si="31"/>
        <v>#REF!</v>
      </c>
      <c r="K6" s="32" t="e">
        <f t="shared" si="0"/>
        <v>#REF!</v>
      </c>
      <c r="L6" s="36" t="e">
        <f t="shared" si="32"/>
        <v>#REF!</v>
      </c>
      <c r="M6" s="17" t="e">
        <f t="shared" si="1"/>
        <v>#REF!</v>
      </c>
      <c r="N6" s="17" t="e">
        <f t="shared" si="2"/>
        <v>#REF!</v>
      </c>
      <c r="O6" s="17" t="e">
        <f>I6*0.06</f>
        <v>#REF!</v>
      </c>
      <c r="P6" s="17" t="e">
        <f t="shared" si="3"/>
        <v>#REF!</v>
      </c>
      <c r="Q6" s="17" t="e">
        <f t="shared" si="4"/>
        <v>#REF!</v>
      </c>
      <c r="R6" s="17" t="e">
        <f t="shared" si="5"/>
        <v>#REF!</v>
      </c>
      <c r="S6" s="18" t="e">
        <f t="shared" si="6"/>
        <v>#REF!</v>
      </c>
      <c r="T6" s="18" t="e">
        <f t="shared" si="7"/>
        <v>#REF!</v>
      </c>
      <c r="U6" s="17" t="e">
        <f>I6*0.07</f>
        <v>#REF!</v>
      </c>
      <c r="V6" s="17" t="e">
        <f t="shared" si="8"/>
        <v>#REF!</v>
      </c>
      <c r="W6" s="17" t="e">
        <f>I6*0.08</f>
        <v>#REF!</v>
      </c>
      <c r="X6" s="17" t="e">
        <f t="shared" si="9"/>
        <v>#REF!</v>
      </c>
      <c r="Y6" s="17" t="e">
        <f>I6*0.08</f>
        <v>#REF!</v>
      </c>
      <c r="Z6" s="17" t="e">
        <f t="shared" si="10"/>
        <v>#REF!</v>
      </c>
      <c r="AA6" s="18" t="e">
        <f t="shared" si="11"/>
        <v>#REF!</v>
      </c>
      <c r="AB6" s="18" t="e">
        <f t="shared" si="12"/>
        <v>#REF!</v>
      </c>
      <c r="AC6" s="17" t="e">
        <f>I6*0.1</f>
        <v>#REF!</v>
      </c>
      <c r="AD6" s="17" t="e">
        <f t="shared" si="13"/>
        <v>#REF!</v>
      </c>
      <c r="AE6" s="17" t="e">
        <f t="shared" si="14"/>
        <v>#REF!</v>
      </c>
      <c r="AF6" s="17" t="e">
        <f t="shared" si="15"/>
        <v>#REF!</v>
      </c>
      <c r="AG6" s="17" t="e">
        <f>I6*0.1</f>
        <v>#REF!</v>
      </c>
      <c r="AH6" s="17" t="e">
        <f t="shared" si="16"/>
        <v>#REF!</v>
      </c>
      <c r="AI6" s="18" t="e">
        <f t="shared" si="17"/>
        <v>#REF!</v>
      </c>
      <c r="AJ6" s="18" t="e">
        <f t="shared" si="18"/>
        <v>#REF!</v>
      </c>
      <c r="AK6" s="17" t="e">
        <f>I6*0.12</f>
        <v>#REF!</v>
      </c>
      <c r="AL6" s="17" t="e">
        <f t="shared" si="19"/>
        <v>#REF!</v>
      </c>
      <c r="AM6" s="17" t="e">
        <f t="shared" si="20"/>
        <v>#REF!</v>
      </c>
      <c r="AN6" s="17" t="e">
        <f t="shared" si="21"/>
        <v>#REF!</v>
      </c>
      <c r="AO6" s="17" t="e">
        <f>I6*0.06</f>
        <v>#REF!</v>
      </c>
      <c r="AP6" s="17" t="e">
        <f t="shared" si="22"/>
        <v>#REF!</v>
      </c>
      <c r="AQ6" s="18" t="e">
        <f t="shared" si="23"/>
        <v>#REF!</v>
      </c>
      <c r="AR6" s="18" t="e">
        <f t="shared" si="24"/>
        <v>#REF!</v>
      </c>
      <c r="AS6" s="94">
        <v>0</v>
      </c>
      <c r="AT6" s="95" t="e">
        <f t="shared" si="25"/>
        <v>#REF!</v>
      </c>
      <c r="AU6" s="85" t="e">
        <f t="shared" si="26"/>
        <v>#REF!</v>
      </c>
      <c r="AV6" s="85" t="e">
        <f t="shared" si="27"/>
        <v>#REF!</v>
      </c>
      <c r="AW6" s="57" t="e">
        <f t="shared" si="28"/>
        <v>#REF!</v>
      </c>
      <c r="AX6" s="57" t="e">
        <f t="shared" si="29"/>
        <v>#REF!</v>
      </c>
      <c r="AY6" s="100"/>
      <c r="AZ6" s="100"/>
    </row>
    <row r="7" spans="1:52">
      <c r="A7" s="1" t="s">
        <v>33</v>
      </c>
      <c r="B7" s="19">
        <v>13090208</v>
      </c>
      <c r="C7" s="167" t="s">
        <v>226</v>
      </c>
      <c r="D7" s="2" t="s">
        <v>225</v>
      </c>
      <c r="E7" s="2">
        <v>12</v>
      </c>
      <c r="F7" s="2">
        <v>1</v>
      </c>
      <c r="G7" s="17">
        <f>'بودجه 1403'!G6</f>
        <v>220000</v>
      </c>
      <c r="H7" s="17">
        <f t="shared" si="30"/>
        <v>220000</v>
      </c>
      <c r="I7" s="30" t="e">
        <f>'بودجه 1403'!#REF!</f>
        <v>#REF!</v>
      </c>
      <c r="J7" s="30" t="e">
        <f t="shared" si="31"/>
        <v>#REF!</v>
      </c>
      <c r="K7" s="32" t="e">
        <f t="shared" si="0"/>
        <v>#REF!</v>
      </c>
      <c r="L7" s="36" t="e">
        <f t="shared" si="32"/>
        <v>#REF!</v>
      </c>
      <c r="M7" s="17" t="e">
        <f t="shared" si="1"/>
        <v>#REF!</v>
      </c>
      <c r="N7" s="17" t="e">
        <f t="shared" si="2"/>
        <v>#REF!</v>
      </c>
      <c r="O7" s="17" t="e">
        <f>I7*0.06</f>
        <v>#REF!</v>
      </c>
      <c r="P7" s="17" t="e">
        <f t="shared" si="3"/>
        <v>#REF!</v>
      </c>
      <c r="Q7" s="17" t="e">
        <f t="shared" si="4"/>
        <v>#REF!</v>
      </c>
      <c r="R7" s="17" t="e">
        <f t="shared" si="5"/>
        <v>#REF!</v>
      </c>
      <c r="S7" s="18" t="e">
        <f t="shared" si="6"/>
        <v>#REF!</v>
      </c>
      <c r="T7" s="18" t="e">
        <f t="shared" si="7"/>
        <v>#REF!</v>
      </c>
      <c r="U7" s="17" t="e">
        <f t="shared" ref="U7:U24" si="33">I7*0.1</f>
        <v>#REF!</v>
      </c>
      <c r="V7" s="17" t="e">
        <f t="shared" si="8"/>
        <v>#REF!</v>
      </c>
      <c r="W7" s="17" t="e">
        <f>I7*0.07</f>
        <v>#REF!</v>
      </c>
      <c r="X7" s="17" t="e">
        <f t="shared" si="9"/>
        <v>#REF!</v>
      </c>
      <c r="Y7" s="17" t="e">
        <f>I7*0.06</f>
        <v>#REF!</v>
      </c>
      <c r="Z7" s="17" t="e">
        <f t="shared" si="10"/>
        <v>#REF!</v>
      </c>
      <c r="AA7" s="18" t="e">
        <f t="shared" si="11"/>
        <v>#REF!</v>
      </c>
      <c r="AB7" s="18" t="e">
        <f t="shared" si="12"/>
        <v>#REF!</v>
      </c>
      <c r="AC7" s="17" t="e">
        <f>I7*0.1</f>
        <v>#REF!</v>
      </c>
      <c r="AD7" s="17" t="e">
        <f t="shared" si="13"/>
        <v>#REF!</v>
      </c>
      <c r="AE7" s="17" t="e">
        <f t="shared" si="14"/>
        <v>#REF!</v>
      </c>
      <c r="AF7" s="17" t="e">
        <f t="shared" si="15"/>
        <v>#REF!</v>
      </c>
      <c r="AG7" s="17" t="e">
        <f>I7*0.1</f>
        <v>#REF!</v>
      </c>
      <c r="AH7" s="17" t="e">
        <f t="shared" si="16"/>
        <v>#REF!</v>
      </c>
      <c r="AI7" s="18" t="e">
        <f t="shared" si="17"/>
        <v>#REF!</v>
      </c>
      <c r="AJ7" s="18" t="e">
        <f t="shared" si="18"/>
        <v>#REF!</v>
      </c>
      <c r="AK7" s="17" t="e">
        <f>I7*0.12</f>
        <v>#REF!</v>
      </c>
      <c r="AL7" s="17" t="e">
        <f t="shared" si="19"/>
        <v>#REF!</v>
      </c>
      <c r="AM7" s="17" t="e">
        <f t="shared" si="20"/>
        <v>#REF!</v>
      </c>
      <c r="AN7" s="17" t="e">
        <f t="shared" si="21"/>
        <v>#REF!</v>
      </c>
      <c r="AO7" s="17" t="e">
        <f>I7*0.06</f>
        <v>#REF!</v>
      </c>
      <c r="AP7" s="17" t="e">
        <f t="shared" si="22"/>
        <v>#REF!</v>
      </c>
      <c r="AQ7" s="18" t="e">
        <f t="shared" si="23"/>
        <v>#REF!</v>
      </c>
      <c r="AR7" s="18" t="e">
        <f t="shared" si="24"/>
        <v>#REF!</v>
      </c>
      <c r="AS7" s="94">
        <v>0</v>
      </c>
      <c r="AT7" s="95" t="e">
        <f t="shared" si="25"/>
        <v>#REF!</v>
      </c>
      <c r="AU7" s="85" t="e">
        <f t="shared" si="26"/>
        <v>#REF!</v>
      </c>
      <c r="AV7" s="85" t="e">
        <f t="shared" si="27"/>
        <v>#REF!</v>
      </c>
      <c r="AW7" s="57" t="e">
        <f t="shared" si="28"/>
        <v>#REF!</v>
      </c>
      <c r="AX7" s="57" t="e">
        <f t="shared" si="29"/>
        <v>#REF!</v>
      </c>
      <c r="AY7" s="100"/>
      <c r="AZ7" s="100"/>
    </row>
    <row r="8" spans="1:52">
      <c r="A8" s="1" t="s">
        <v>33</v>
      </c>
      <c r="B8" s="19">
        <v>13050320</v>
      </c>
      <c r="C8" s="167" t="s">
        <v>45</v>
      </c>
      <c r="D8" s="2" t="s">
        <v>44</v>
      </c>
      <c r="E8" s="2">
        <v>12</v>
      </c>
      <c r="F8" s="2">
        <v>1</v>
      </c>
      <c r="G8" s="17">
        <f>'بودجه 1403'!G7</f>
        <v>120000</v>
      </c>
      <c r="H8" s="17">
        <f t="shared" si="30"/>
        <v>120000</v>
      </c>
      <c r="I8" s="30" t="e">
        <f>'بودجه 1403'!#REF!</f>
        <v>#REF!</v>
      </c>
      <c r="J8" s="30" t="e">
        <f t="shared" si="31"/>
        <v>#REF!</v>
      </c>
      <c r="K8" s="32" t="e">
        <f t="shared" si="0"/>
        <v>#REF!</v>
      </c>
      <c r="L8" s="36" t="e">
        <f t="shared" si="32"/>
        <v>#REF!</v>
      </c>
      <c r="M8" s="17" t="e">
        <f t="shared" si="1"/>
        <v>#REF!</v>
      </c>
      <c r="N8" s="17" t="e">
        <f t="shared" si="2"/>
        <v>#REF!</v>
      </c>
      <c r="O8" s="17" t="e">
        <f>I8*0.05</f>
        <v>#REF!</v>
      </c>
      <c r="P8" s="17" t="e">
        <f t="shared" si="3"/>
        <v>#REF!</v>
      </c>
      <c r="Q8" s="17" t="e">
        <f t="shared" si="4"/>
        <v>#REF!</v>
      </c>
      <c r="R8" s="17" t="e">
        <f t="shared" si="5"/>
        <v>#REF!</v>
      </c>
      <c r="S8" s="18" t="e">
        <f t="shared" si="6"/>
        <v>#REF!</v>
      </c>
      <c r="T8" s="18" t="e">
        <f t="shared" si="7"/>
        <v>#REF!</v>
      </c>
      <c r="U8" s="17" t="e">
        <f t="shared" si="33"/>
        <v>#REF!</v>
      </c>
      <c r="V8" s="17" t="e">
        <f t="shared" si="8"/>
        <v>#REF!</v>
      </c>
      <c r="W8" s="17" t="e">
        <f>I8*0.09</f>
        <v>#REF!</v>
      </c>
      <c r="X8" s="17" t="e">
        <f t="shared" si="9"/>
        <v>#REF!</v>
      </c>
      <c r="Y8" s="17" t="e">
        <f>I8*0.05</f>
        <v>#REF!</v>
      </c>
      <c r="Z8" s="17" t="e">
        <f t="shared" si="10"/>
        <v>#REF!</v>
      </c>
      <c r="AA8" s="18" t="e">
        <f t="shared" si="11"/>
        <v>#REF!</v>
      </c>
      <c r="AB8" s="18" t="e">
        <f t="shared" si="12"/>
        <v>#REF!</v>
      </c>
      <c r="AC8" s="17" t="e">
        <f>I8*0.095</f>
        <v>#REF!</v>
      </c>
      <c r="AD8" s="17" t="e">
        <f t="shared" si="13"/>
        <v>#REF!</v>
      </c>
      <c r="AE8" s="17" t="e">
        <f t="shared" si="14"/>
        <v>#REF!</v>
      </c>
      <c r="AF8" s="17" t="e">
        <f t="shared" si="15"/>
        <v>#REF!</v>
      </c>
      <c r="AG8" s="17" t="e">
        <f>I8*0.11</f>
        <v>#REF!</v>
      </c>
      <c r="AH8" s="17" t="e">
        <f t="shared" si="16"/>
        <v>#REF!</v>
      </c>
      <c r="AI8" s="18" t="e">
        <f t="shared" si="17"/>
        <v>#REF!</v>
      </c>
      <c r="AJ8" s="18" t="e">
        <f t="shared" si="18"/>
        <v>#REF!</v>
      </c>
      <c r="AK8" s="17" t="e">
        <f>I8*0.11</f>
        <v>#REF!</v>
      </c>
      <c r="AL8" s="17" t="e">
        <f t="shared" si="19"/>
        <v>#REF!</v>
      </c>
      <c r="AM8" s="17" t="e">
        <f t="shared" si="20"/>
        <v>#REF!</v>
      </c>
      <c r="AN8" s="17" t="e">
        <f t="shared" si="21"/>
        <v>#REF!</v>
      </c>
      <c r="AO8" s="17" t="e">
        <f>I8*0.065</f>
        <v>#REF!</v>
      </c>
      <c r="AP8" s="17" t="e">
        <f t="shared" si="22"/>
        <v>#REF!</v>
      </c>
      <c r="AQ8" s="18" t="e">
        <f t="shared" si="23"/>
        <v>#REF!</v>
      </c>
      <c r="AR8" s="18" t="e">
        <f t="shared" si="24"/>
        <v>#REF!</v>
      </c>
      <c r="AS8" s="94">
        <v>0.1</v>
      </c>
      <c r="AT8" s="95" t="e">
        <f t="shared" si="25"/>
        <v>#REF!</v>
      </c>
      <c r="AU8" s="85" t="e">
        <f t="shared" si="26"/>
        <v>#REF!</v>
      </c>
      <c r="AV8" s="85" t="e">
        <f t="shared" si="27"/>
        <v>#REF!</v>
      </c>
      <c r="AW8" s="57" t="e">
        <f t="shared" si="28"/>
        <v>#REF!</v>
      </c>
      <c r="AX8" s="57" t="e">
        <f t="shared" si="29"/>
        <v>#REF!</v>
      </c>
      <c r="AY8" s="100"/>
      <c r="AZ8" s="100"/>
    </row>
    <row r="9" spans="1:52">
      <c r="A9" s="1" t="s">
        <v>33</v>
      </c>
      <c r="B9" s="19">
        <v>13050321</v>
      </c>
      <c r="C9" s="167" t="s">
        <v>53</v>
      </c>
      <c r="D9" s="2" t="s">
        <v>52</v>
      </c>
      <c r="E9" s="2">
        <v>12</v>
      </c>
      <c r="F9" s="2">
        <v>1</v>
      </c>
      <c r="G9" s="17">
        <f>'بودجه 1403'!G8</f>
        <v>200000</v>
      </c>
      <c r="H9" s="17">
        <f t="shared" si="30"/>
        <v>200000</v>
      </c>
      <c r="I9" s="30" t="e">
        <f>'بودجه 1403'!#REF!</f>
        <v>#REF!</v>
      </c>
      <c r="J9" s="30" t="e">
        <f t="shared" si="31"/>
        <v>#REF!</v>
      </c>
      <c r="K9" s="32" t="e">
        <f t="shared" si="0"/>
        <v>#REF!</v>
      </c>
      <c r="L9" s="36" t="e">
        <f t="shared" si="32"/>
        <v>#REF!</v>
      </c>
      <c r="M9" s="17" t="e">
        <f t="shared" si="1"/>
        <v>#REF!</v>
      </c>
      <c r="N9" s="17" t="e">
        <f t="shared" si="2"/>
        <v>#REF!</v>
      </c>
      <c r="O9" s="17" t="e">
        <f t="shared" ref="O9:O14" si="34">I9*0.06</f>
        <v>#REF!</v>
      </c>
      <c r="P9" s="17" t="e">
        <f t="shared" si="3"/>
        <v>#REF!</v>
      </c>
      <c r="Q9" s="17" t="e">
        <f>I9*0.09</f>
        <v>#REF!</v>
      </c>
      <c r="R9" s="17" t="e">
        <f t="shared" si="5"/>
        <v>#REF!</v>
      </c>
      <c r="S9" s="18" t="e">
        <f t="shared" si="6"/>
        <v>#REF!</v>
      </c>
      <c r="T9" s="18" t="e">
        <f t="shared" si="7"/>
        <v>#REF!</v>
      </c>
      <c r="U9" s="17" t="e">
        <f t="shared" si="33"/>
        <v>#REF!</v>
      </c>
      <c r="V9" s="17" t="e">
        <f t="shared" si="8"/>
        <v>#REF!</v>
      </c>
      <c r="W9" s="17" t="e">
        <f t="shared" ref="W9:W14" si="35">I9*0.07</f>
        <v>#REF!</v>
      </c>
      <c r="X9" s="17" t="e">
        <f t="shared" si="9"/>
        <v>#REF!</v>
      </c>
      <c r="Y9" s="17" t="e">
        <f>I9*0.07</f>
        <v>#REF!</v>
      </c>
      <c r="Z9" s="17" t="e">
        <f t="shared" si="10"/>
        <v>#REF!</v>
      </c>
      <c r="AA9" s="18" t="e">
        <f t="shared" si="11"/>
        <v>#REF!</v>
      </c>
      <c r="AB9" s="18" t="e">
        <f t="shared" si="12"/>
        <v>#REF!</v>
      </c>
      <c r="AC9" s="17" t="e">
        <f>I9*0.12</f>
        <v>#REF!</v>
      </c>
      <c r="AD9" s="17" t="e">
        <f t="shared" si="13"/>
        <v>#REF!</v>
      </c>
      <c r="AE9" s="17" t="e">
        <f>I9*0.105</f>
        <v>#REF!</v>
      </c>
      <c r="AF9" s="17" t="e">
        <f t="shared" si="15"/>
        <v>#REF!</v>
      </c>
      <c r="AG9" s="17" t="e">
        <f>I9*0.1</f>
        <v>#REF!</v>
      </c>
      <c r="AH9" s="17" t="e">
        <f t="shared" si="16"/>
        <v>#REF!</v>
      </c>
      <c r="AI9" s="18" t="e">
        <f t="shared" si="17"/>
        <v>#REF!</v>
      </c>
      <c r="AJ9" s="18" t="e">
        <f t="shared" si="18"/>
        <v>#REF!</v>
      </c>
      <c r="AK9" s="17" t="e">
        <f>I9*0.1</f>
        <v>#REF!</v>
      </c>
      <c r="AL9" s="17" t="e">
        <f t="shared" si="19"/>
        <v>#REF!</v>
      </c>
      <c r="AM9" s="17" t="e">
        <f>I9*0.075</f>
        <v>#REF!</v>
      </c>
      <c r="AN9" s="17" t="e">
        <f t="shared" si="21"/>
        <v>#REF!</v>
      </c>
      <c r="AO9" s="17" t="e">
        <f>I9*0.06</f>
        <v>#REF!</v>
      </c>
      <c r="AP9" s="17" t="e">
        <f t="shared" si="22"/>
        <v>#REF!</v>
      </c>
      <c r="AQ9" s="18" t="e">
        <f t="shared" si="23"/>
        <v>#REF!</v>
      </c>
      <c r="AR9" s="18" t="e">
        <f t="shared" si="24"/>
        <v>#REF!</v>
      </c>
      <c r="AS9" s="94">
        <v>0.1</v>
      </c>
      <c r="AT9" s="95" t="e">
        <f t="shared" si="25"/>
        <v>#REF!</v>
      </c>
      <c r="AU9" s="85" t="e">
        <f t="shared" si="26"/>
        <v>#REF!</v>
      </c>
      <c r="AV9" s="85" t="e">
        <f t="shared" si="27"/>
        <v>#REF!</v>
      </c>
      <c r="AW9" s="57" t="e">
        <f t="shared" si="28"/>
        <v>#REF!</v>
      </c>
      <c r="AX9" s="57" t="e">
        <f t="shared" si="29"/>
        <v>#REF!</v>
      </c>
      <c r="AY9" s="100"/>
      <c r="AZ9" s="100"/>
    </row>
    <row r="10" spans="1:52">
      <c r="A10" s="1" t="s">
        <v>33</v>
      </c>
      <c r="B10" s="19">
        <v>13020324</v>
      </c>
      <c r="C10" s="167" t="s">
        <v>59</v>
      </c>
      <c r="D10" s="2" t="s">
        <v>57</v>
      </c>
      <c r="E10" s="2">
        <v>12</v>
      </c>
      <c r="F10" s="2">
        <v>1</v>
      </c>
      <c r="G10" s="17">
        <f>'بودجه 1403'!G9</f>
        <v>180000</v>
      </c>
      <c r="H10" s="17">
        <f t="shared" si="30"/>
        <v>180000</v>
      </c>
      <c r="I10" s="30" t="e">
        <f>'بودجه 1403'!#REF!</f>
        <v>#REF!</v>
      </c>
      <c r="J10" s="30" t="e">
        <f t="shared" si="31"/>
        <v>#REF!</v>
      </c>
      <c r="K10" s="32" t="e">
        <f t="shared" si="0"/>
        <v>#REF!</v>
      </c>
      <c r="L10" s="36" t="e">
        <f t="shared" si="32"/>
        <v>#REF!</v>
      </c>
      <c r="M10" s="17" t="e">
        <f t="shared" si="1"/>
        <v>#REF!</v>
      </c>
      <c r="N10" s="17" t="e">
        <f t="shared" si="2"/>
        <v>#REF!</v>
      </c>
      <c r="O10" s="17" t="e">
        <f t="shared" si="34"/>
        <v>#REF!</v>
      </c>
      <c r="P10" s="17" t="e">
        <f t="shared" si="3"/>
        <v>#REF!</v>
      </c>
      <c r="Q10" s="17" t="e">
        <f>I10*0.09</f>
        <v>#REF!</v>
      </c>
      <c r="R10" s="17" t="e">
        <f t="shared" si="5"/>
        <v>#REF!</v>
      </c>
      <c r="S10" s="18" t="e">
        <f t="shared" si="6"/>
        <v>#REF!</v>
      </c>
      <c r="T10" s="18" t="e">
        <f t="shared" si="7"/>
        <v>#REF!</v>
      </c>
      <c r="U10" s="17" t="e">
        <f t="shared" si="33"/>
        <v>#REF!</v>
      </c>
      <c r="V10" s="17" t="e">
        <f t="shared" si="8"/>
        <v>#REF!</v>
      </c>
      <c r="W10" s="17" t="e">
        <f t="shared" si="35"/>
        <v>#REF!</v>
      </c>
      <c r="X10" s="17" t="e">
        <f t="shared" si="9"/>
        <v>#REF!</v>
      </c>
      <c r="Y10" s="17" t="e">
        <f>I10*0.07</f>
        <v>#REF!</v>
      </c>
      <c r="Z10" s="17" t="e">
        <f t="shared" si="10"/>
        <v>#REF!</v>
      </c>
      <c r="AA10" s="18" t="e">
        <f t="shared" si="11"/>
        <v>#REF!</v>
      </c>
      <c r="AB10" s="18" t="e">
        <f t="shared" si="12"/>
        <v>#REF!</v>
      </c>
      <c r="AC10" s="17" t="e">
        <f>I10*0.12</f>
        <v>#REF!</v>
      </c>
      <c r="AD10" s="17" t="e">
        <f t="shared" si="13"/>
        <v>#REF!</v>
      </c>
      <c r="AE10" s="17" t="e">
        <f>I10*0.105</f>
        <v>#REF!</v>
      </c>
      <c r="AF10" s="17" t="e">
        <f t="shared" si="15"/>
        <v>#REF!</v>
      </c>
      <c r="AG10" s="17" t="e">
        <f>I10*0.1</f>
        <v>#REF!</v>
      </c>
      <c r="AH10" s="17" t="e">
        <f t="shared" si="16"/>
        <v>#REF!</v>
      </c>
      <c r="AI10" s="18" t="e">
        <f t="shared" si="17"/>
        <v>#REF!</v>
      </c>
      <c r="AJ10" s="18" t="e">
        <f t="shared" si="18"/>
        <v>#REF!</v>
      </c>
      <c r="AK10" s="17" t="e">
        <f>I10*0.1</f>
        <v>#REF!</v>
      </c>
      <c r="AL10" s="17" t="e">
        <f t="shared" si="19"/>
        <v>#REF!</v>
      </c>
      <c r="AM10" s="17" t="e">
        <f>I10*0.075</f>
        <v>#REF!</v>
      </c>
      <c r="AN10" s="17" t="e">
        <f t="shared" si="21"/>
        <v>#REF!</v>
      </c>
      <c r="AO10" s="17" t="e">
        <f>I10*0.06</f>
        <v>#REF!</v>
      </c>
      <c r="AP10" s="17" t="e">
        <f t="shared" si="22"/>
        <v>#REF!</v>
      </c>
      <c r="AQ10" s="18" t="e">
        <f t="shared" si="23"/>
        <v>#REF!</v>
      </c>
      <c r="AR10" s="18" t="e">
        <f t="shared" si="24"/>
        <v>#REF!</v>
      </c>
      <c r="AS10" s="94">
        <v>0.1</v>
      </c>
      <c r="AT10" s="95" t="e">
        <f t="shared" si="25"/>
        <v>#REF!</v>
      </c>
      <c r="AU10" s="85" t="e">
        <f t="shared" si="26"/>
        <v>#REF!</v>
      </c>
      <c r="AV10" s="85" t="e">
        <f t="shared" si="27"/>
        <v>#REF!</v>
      </c>
      <c r="AW10" s="57" t="e">
        <f t="shared" si="28"/>
        <v>#REF!</v>
      </c>
      <c r="AX10" s="57" t="e">
        <f t="shared" si="29"/>
        <v>#REF!</v>
      </c>
      <c r="AY10" s="100"/>
      <c r="AZ10" s="100"/>
    </row>
    <row r="11" spans="1:52">
      <c r="A11" s="1" t="s">
        <v>33</v>
      </c>
      <c r="B11" s="19">
        <v>13050319</v>
      </c>
      <c r="C11" s="167" t="s">
        <v>62</v>
      </c>
      <c r="D11" s="2" t="s">
        <v>60</v>
      </c>
      <c r="E11" s="2">
        <v>12</v>
      </c>
      <c r="F11" s="2">
        <v>1</v>
      </c>
      <c r="G11" s="17">
        <f>'بودجه 1403'!G10</f>
        <v>227273</v>
      </c>
      <c r="H11" s="17">
        <f t="shared" si="30"/>
        <v>227273</v>
      </c>
      <c r="I11" s="30" t="e">
        <f>'بودجه 1403'!#REF!</f>
        <v>#REF!</v>
      </c>
      <c r="J11" s="30" t="e">
        <f t="shared" si="31"/>
        <v>#REF!</v>
      </c>
      <c r="K11" s="32" t="e">
        <f t="shared" si="0"/>
        <v>#REF!</v>
      </c>
      <c r="L11" s="36" t="e">
        <f t="shared" si="32"/>
        <v>#REF!</v>
      </c>
      <c r="M11" s="17" t="e">
        <f t="shared" si="1"/>
        <v>#REF!</v>
      </c>
      <c r="N11" s="17" t="e">
        <f t="shared" si="2"/>
        <v>#REF!</v>
      </c>
      <c r="O11" s="17" t="e">
        <f t="shared" si="34"/>
        <v>#REF!</v>
      </c>
      <c r="P11" s="17" t="e">
        <f t="shared" si="3"/>
        <v>#REF!</v>
      </c>
      <c r="Q11" s="17" t="e">
        <f>I11*0.1</f>
        <v>#REF!</v>
      </c>
      <c r="R11" s="17" t="e">
        <f t="shared" si="5"/>
        <v>#REF!</v>
      </c>
      <c r="S11" s="18" t="e">
        <f t="shared" si="6"/>
        <v>#REF!</v>
      </c>
      <c r="T11" s="18" t="e">
        <f t="shared" si="7"/>
        <v>#REF!</v>
      </c>
      <c r="U11" s="17" t="e">
        <f t="shared" si="33"/>
        <v>#REF!</v>
      </c>
      <c r="V11" s="17" t="e">
        <f t="shared" si="8"/>
        <v>#REF!</v>
      </c>
      <c r="W11" s="17" t="e">
        <f t="shared" si="35"/>
        <v>#REF!</v>
      </c>
      <c r="X11" s="17" t="e">
        <f t="shared" si="9"/>
        <v>#REF!</v>
      </c>
      <c r="Y11" s="17" t="e">
        <f>I11*0.06</f>
        <v>#REF!</v>
      </c>
      <c r="Z11" s="17" t="e">
        <f t="shared" si="10"/>
        <v>#REF!</v>
      </c>
      <c r="AA11" s="18" t="e">
        <f t="shared" si="11"/>
        <v>#REF!</v>
      </c>
      <c r="AB11" s="18" t="e">
        <f t="shared" si="12"/>
        <v>#REF!</v>
      </c>
      <c r="AC11" s="17" t="e">
        <f>I11*0.1</f>
        <v>#REF!</v>
      </c>
      <c r="AD11" s="17" t="e">
        <f t="shared" si="13"/>
        <v>#REF!</v>
      </c>
      <c r="AE11" s="17" t="e">
        <f>I11*0.09</f>
        <v>#REF!</v>
      </c>
      <c r="AF11" s="17" t="e">
        <f t="shared" si="15"/>
        <v>#REF!</v>
      </c>
      <c r="AG11" s="17" t="e">
        <f>I11*0.1</f>
        <v>#REF!</v>
      </c>
      <c r="AH11" s="17" t="e">
        <f t="shared" si="16"/>
        <v>#REF!</v>
      </c>
      <c r="AI11" s="18" t="e">
        <f t="shared" si="17"/>
        <v>#REF!</v>
      </c>
      <c r="AJ11" s="18" t="e">
        <f t="shared" si="18"/>
        <v>#REF!</v>
      </c>
      <c r="AK11" s="17" t="e">
        <f>I11*0.12</f>
        <v>#REF!</v>
      </c>
      <c r="AL11" s="17" t="e">
        <f t="shared" si="19"/>
        <v>#REF!</v>
      </c>
      <c r="AM11" s="17" t="e">
        <f>I11*0.08</f>
        <v>#REF!</v>
      </c>
      <c r="AN11" s="17" t="e">
        <f t="shared" si="21"/>
        <v>#REF!</v>
      </c>
      <c r="AO11" s="17" t="e">
        <f>I11*0.07</f>
        <v>#REF!</v>
      </c>
      <c r="AP11" s="17" t="e">
        <f t="shared" si="22"/>
        <v>#REF!</v>
      </c>
      <c r="AQ11" s="18" t="e">
        <f t="shared" si="23"/>
        <v>#REF!</v>
      </c>
      <c r="AR11" s="18" t="e">
        <f t="shared" si="24"/>
        <v>#REF!</v>
      </c>
      <c r="AS11" s="94">
        <v>0.1</v>
      </c>
      <c r="AT11" s="95" t="e">
        <f t="shared" si="25"/>
        <v>#REF!</v>
      </c>
      <c r="AU11" s="85" t="e">
        <f t="shared" si="26"/>
        <v>#REF!</v>
      </c>
      <c r="AV11" s="85" t="e">
        <f t="shared" si="27"/>
        <v>#REF!</v>
      </c>
      <c r="AW11" s="57" t="e">
        <f t="shared" si="28"/>
        <v>#REF!</v>
      </c>
      <c r="AX11" s="57" t="e">
        <f t="shared" si="29"/>
        <v>#REF!</v>
      </c>
      <c r="AY11" s="100"/>
      <c r="AZ11" s="100"/>
    </row>
    <row r="12" spans="1:52">
      <c r="A12" s="1" t="s">
        <v>33</v>
      </c>
      <c r="B12" s="19">
        <v>13050322</v>
      </c>
      <c r="C12" s="167" t="s">
        <v>66</v>
      </c>
      <c r="D12" s="2" t="s">
        <v>54</v>
      </c>
      <c r="E12" s="2">
        <v>12</v>
      </c>
      <c r="F12" s="2">
        <v>1</v>
      </c>
      <c r="G12" s="17">
        <f>'بودجه 1403'!G11</f>
        <v>160000</v>
      </c>
      <c r="H12" s="17">
        <f t="shared" si="30"/>
        <v>160000</v>
      </c>
      <c r="I12" s="30" t="e">
        <f>'بودجه 1403'!#REF!</f>
        <v>#REF!</v>
      </c>
      <c r="J12" s="30" t="e">
        <f t="shared" si="31"/>
        <v>#REF!</v>
      </c>
      <c r="K12" s="32" t="e">
        <f t="shared" si="0"/>
        <v>#REF!</v>
      </c>
      <c r="L12" s="36" t="e">
        <f t="shared" si="32"/>
        <v>#REF!</v>
      </c>
      <c r="M12" s="17" t="e">
        <f t="shared" si="1"/>
        <v>#REF!</v>
      </c>
      <c r="N12" s="17" t="e">
        <f t="shared" si="2"/>
        <v>#REF!</v>
      </c>
      <c r="O12" s="17" t="e">
        <f t="shared" si="34"/>
        <v>#REF!</v>
      </c>
      <c r="P12" s="17" t="e">
        <f t="shared" si="3"/>
        <v>#REF!</v>
      </c>
      <c r="Q12" s="17" t="e">
        <f>I12*0.09</f>
        <v>#REF!</v>
      </c>
      <c r="R12" s="17" t="e">
        <f t="shared" si="5"/>
        <v>#REF!</v>
      </c>
      <c r="S12" s="18" t="e">
        <f t="shared" si="6"/>
        <v>#REF!</v>
      </c>
      <c r="T12" s="18" t="e">
        <f t="shared" si="7"/>
        <v>#REF!</v>
      </c>
      <c r="U12" s="17" t="e">
        <f t="shared" si="33"/>
        <v>#REF!</v>
      </c>
      <c r="V12" s="17" t="e">
        <f t="shared" si="8"/>
        <v>#REF!</v>
      </c>
      <c r="W12" s="17" t="e">
        <f t="shared" si="35"/>
        <v>#REF!</v>
      </c>
      <c r="X12" s="17" t="e">
        <f t="shared" si="9"/>
        <v>#REF!</v>
      </c>
      <c r="Y12" s="17" t="e">
        <f>I12*0.07</f>
        <v>#REF!</v>
      </c>
      <c r="Z12" s="17" t="e">
        <f t="shared" si="10"/>
        <v>#REF!</v>
      </c>
      <c r="AA12" s="18" t="e">
        <f t="shared" si="11"/>
        <v>#REF!</v>
      </c>
      <c r="AB12" s="18" t="e">
        <f t="shared" si="12"/>
        <v>#REF!</v>
      </c>
      <c r="AC12" s="17" t="e">
        <f>I12*0.12</f>
        <v>#REF!</v>
      </c>
      <c r="AD12" s="17" t="e">
        <f t="shared" si="13"/>
        <v>#REF!</v>
      </c>
      <c r="AE12" s="17" t="e">
        <f>I12*0.105</f>
        <v>#REF!</v>
      </c>
      <c r="AF12" s="17" t="e">
        <f t="shared" si="15"/>
        <v>#REF!</v>
      </c>
      <c r="AG12" s="17" t="e">
        <f>I12*0.1</f>
        <v>#REF!</v>
      </c>
      <c r="AH12" s="17" t="e">
        <f t="shared" si="16"/>
        <v>#REF!</v>
      </c>
      <c r="AI12" s="18" t="e">
        <f t="shared" si="17"/>
        <v>#REF!</v>
      </c>
      <c r="AJ12" s="18" t="e">
        <f t="shared" si="18"/>
        <v>#REF!</v>
      </c>
      <c r="AK12" s="17" t="e">
        <f>I12*0.1</f>
        <v>#REF!</v>
      </c>
      <c r="AL12" s="17" t="e">
        <f t="shared" si="19"/>
        <v>#REF!</v>
      </c>
      <c r="AM12" s="17" t="e">
        <f>I12*0.075</f>
        <v>#REF!</v>
      </c>
      <c r="AN12" s="17" t="e">
        <f t="shared" si="21"/>
        <v>#REF!</v>
      </c>
      <c r="AO12" s="17" t="e">
        <f>I12*0.06</f>
        <v>#REF!</v>
      </c>
      <c r="AP12" s="17" t="e">
        <f t="shared" si="22"/>
        <v>#REF!</v>
      </c>
      <c r="AQ12" s="18" t="e">
        <f t="shared" si="23"/>
        <v>#REF!</v>
      </c>
      <c r="AR12" s="18" t="e">
        <f t="shared" si="24"/>
        <v>#REF!</v>
      </c>
      <c r="AS12" s="94">
        <v>0.1</v>
      </c>
      <c r="AT12" s="95" t="e">
        <f t="shared" si="25"/>
        <v>#REF!</v>
      </c>
      <c r="AU12" s="85" t="e">
        <f t="shared" si="26"/>
        <v>#REF!</v>
      </c>
      <c r="AV12" s="85" t="e">
        <f t="shared" si="27"/>
        <v>#REF!</v>
      </c>
      <c r="AW12" s="57" t="e">
        <f t="shared" si="28"/>
        <v>#REF!</v>
      </c>
      <c r="AX12" s="57" t="e">
        <f t="shared" si="29"/>
        <v>#REF!</v>
      </c>
      <c r="AY12" s="100"/>
      <c r="AZ12" s="100"/>
    </row>
    <row r="13" spans="1:52">
      <c r="A13" s="1" t="s">
        <v>33</v>
      </c>
      <c r="B13" s="19">
        <v>13050323</v>
      </c>
      <c r="C13" s="167" t="s">
        <v>71</v>
      </c>
      <c r="D13" s="2" t="s">
        <v>69</v>
      </c>
      <c r="E13" s="2">
        <v>12</v>
      </c>
      <c r="F13" s="2">
        <v>1</v>
      </c>
      <c r="G13" s="17">
        <f>'بودجه 1403'!G12</f>
        <v>126000</v>
      </c>
      <c r="H13" s="17">
        <f t="shared" si="30"/>
        <v>126000</v>
      </c>
      <c r="I13" s="30" t="e">
        <f>'بودجه 1403'!#REF!</f>
        <v>#REF!</v>
      </c>
      <c r="J13" s="30" t="e">
        <f t="shared" si="31"/>
        <v>#REF!</v>
      </c>
      <c r="K13" s="32" t="e">
        <f t="shared" si="0"/>
        <v>#REF!</v>
      </c>
      <c r="L13" s="36" t="e">
        <f t="shared" si="32"/>
        <v>#REF!</v>
      </c>
      <c r="M13" s="17" t="e">
        <f t="shared" si="1"/>
        <v>#REF!</v>
      </c>
      <c r="N13" s="17" t="e">
        <f t="shared" si="2"/>
        <v>#REF!</v>
      </c>
      <c r="O13" s="17" t="e">
        <f t="shared" si="34"/>
        <v>#REF!</v>
      </c>
      <c r="P13" s="17" t="e">
        <f t="shared" si="3"/>
        <v>#REF!</v>
      </c>
      <c r="Q13" s="17" t="e">
        <f>I13*0.09</f>
        <v>#REF!</v>
      </c>
      <c r="R13" s="17" t="e">
        <f t="shared" si="5"/>
        <v>#REF!</v>
      </c>
      <c r="S13" s="18" t="e">
        <f t="shared" si="6"/>
        <v>#REF!</v>
      </c>
      <c r="T13" s="18" t="e">
        <f t="shared" si="7"/>
        <v>#REF!</v>
      </c>
      <c r="U13" s="17" t="e">
        <f t="shared" si="33"/>
        <v>#REF!</v>
      </c>
      <c r="V13" s="17" t="e">
        <f t="shared" si="8"/>
        <v>#REF!</v>
      </c>
      <c r="W13" s="17" t="e">
        <f t="shared" si="35"/>
        <v>#REF!</v>
      </c>
      <c r="X13" s="17" t="e">
        <f t="shared" si="9"/>
        <v>#REF!</v>
      </c>
      <c r="Y13" s="17" t="e">
        <f>I13*0.07</f>
        <v>#REF!</v>
      </c>
      <c r="Z13" s="17" t="e">
        <f t="shared" si="10"/>
        <v>#REF!</v>
      </c>
      <c r="AA13" s="18" t="e">
        <f t="shared" si="11"/>
        <v>#REF!</v>
      </c>
      <c r="AB13" s="18" t="e">
        <f t="shared" si="12"/>
        <v>#REF!</v>
      </c>
      <c r="AC13" s="17" t="e">
        <f>I13*0.1</f>
        <v>#REF!</v>
      </c>
      <c r="AD13" s="17" t="e">
        <f t="shared" si="13"/>
        <v>#REF!</v>
      </c>
      <c r="AE13" s="17" t="e">
        <f>I13*0.11</f>
        <v>#REF!</v>
      </c>
      <c r="AF13" s="17" t="e">
        <f t="shared" si="15"/>
        <v>#REF!</v>
      </c>
      <c r="AG13" s="17" t="e">
        <f>I13*0.1</f>
        <v>#REF!</v>
      </c>
      <c r="AH13" s="17" t="e">
        <f t="shared" si="16"/>
        <v>#REF!</v>
      </c>
      <c r="AI13" s="18" t="e">
        <f t="shared" si="17"/>
        <v>#REF!</v>
      </c>
      <c r="AJ13" s="18" t="e">
        <f t="shared" si="18"/>
        <v>#REF!</v>
      </c>
      <c r="AK13" s="17" t="e">
        <f>I13*0.1</f>
        <v>#REF!</v>
      </c>
      <c r="AL13" s="17" t="e">
        <f t="shared" si="19"/>
        <v>#REF!</v>
      </c>
      <c r="AM13" s="17" t="e">
        <f>I13*0.08</f>
        <v>#REF!</v>
      </c>
      <c r="AN13" s="17" t="e">
        <f t="shared" si="21"/>
        <v>#REF!</v>
      </c>
      <c r="AO13" s="17" t="e">
        <f>I13*0.07</f>
        <v>#REF!</v>
      </c>
      <c r="AP13" s="17" t="e">
        <f t="shared" si="22"/>
        <v>#REF!</v>
      </c>
      <c r="AQ13" s="18" t="e">
        <f t="shared" si="23"/>
        <v>#REF!</v>
      </c>
      <c r="AR13" s="18" t="e">
        <f t="shared" si="24"/>
        <v>#REF!</v>
      </c>
      <c r="AS13" s="94">
        <v>0.1</v>
      </c>
      <c r="AT13" s="95" t="e">
        <f t="shared" si="25"/>
        <v>#REF!</v>
      </c>
      <c r="AU13" s="85" t="e">
        <f t="shared" si="26"/>
        <v>#REF!</v>
      </c>
      <c r="AV13" s="85" t="e">
        <f t="shared" si="27"/>
        <v>#REF!</v>
      </c>
      <c r="AW13" s="57" t="e">
        <f t="shared" si="28"/>
        <v>#REF!</v>
      </c>
      <c r="AX13" s="57" t="e">
        <f t="shared" si="29"/>
        <v>#REF!</v>
      </c>
      <c r="AY13" s="100"/>
      <c r="AZ13" s="100"/>
    </row>
    <row r="14" spans="1:52">
      <c r="A14" s="1" t="s">
        <v>33</v>
      </c>
      <c r="B14" s="19">
        <v>13050318</v>
      </c>
      <c r="C14" s="167" t="s">
        <v>78</v>
      </c>
      <c r="D14" s="2" t="s">
        <v>76</v>
      </c>
      <c r="E14" s="2">
        <v>12</v>
      </c>
      <c r="F14" s="2">
        <v>1</v>
      </c>
      <c r="G14" s="17">
        <f>'بودجه 1403'!G13</f>
        <v>195000</v>
      </c>
      <c r="H14" s="17">
        <f t="shared" si="30"/>
        <v>195000</v>
      </c>
      <c r="I14" s="30" t="e">
        <f>'بودجه 1403'!#REF!</f>
        <v>#REF!</v>
      </c>
      <c r="J14" s="30" t="e">
        <f t="shared" si="31"/>
        <v>#REF!</v>
      </c>
      <c r="K14" s="32" t="e">
        <f t="shared" si="0"/>
        <v>#REF!</v>
      </c>
      <c r="L14" s="36" t="e">
        <f t="shared" si="32"/>
        <v>#REF!</v>
      </c>
      <c r="M14" s="17" t="e">
        <f t="shared" si="1"/>
        <v>#REF!</v>
      </c>
      <c r="N14" s="17" t="e">
        <f t="shared" si="2"/>
        <v>#REF!</v>
      </c>
      <c r="O14" s="17" t="e">
        <f t="shared" si="34"/>
        <v>#REF!</v>
      </c>
      <c r="P14" s="17" t="e">
        <f t="shared" si="3"/>
        <v>#REF!</v>
      </c>
      <c r="Q14" s="17" t="e">
        <f>I14*0.1</f>
        <v>#REF!</v>
      </c>
      <c r="R14" s="17" t="e">
        <f t="shared" si="5"/>
        <v>#REF!</v>
      </c>
      <c r="S14" s="18" t="e">
        <f t="shared" si="6"/>
        <v>#REF!</v>
      </c>
      <c r="T14" s="18" t="e">
        <f t="shared" si="7"/>
        <v>#REF!</v>
      </c>
      <c r="U14" s="17" t="e">
        <f t="shared" si="33"/>
        <v>#REF!</v>
      </c>
      <c r="V14" s="17" t="e">
        <f t="shared" si="8"/>
        <v>#REF!</v>
      </c>
      <c r="W14" s="17" t="e">
        <f t="shared" si="35"/>
        <v>#REF!</v>
      </c>
      <c r="X14" s="17" t="e">
        <f t="shared" si="9"/>
        <v>#REF!</v>
      </c>
      <c r="Y14" s="17" t="e">
        <f>I14*0.06</f>
        <v>#REF!</v>
      </c>
      <c r="Z14" s="17" t="e">
        <f t="shared" si="10"/>
        <v>#REF!</v>
      </c>
      <c r="AA14" s="18" t="e">
        <f t="shared" si="11"/>
        <v>#REF!</v>
      </c>
      <c r="AB14" s="18" t="e">
        <f t="shared" si="12"/>
        <v>#REF!</v>
      </c>
      <c r="AC14" s="17" t="e">
        <f>I14*0.1</f>
        <v>#REF!</v>
      </c>
      <c r="AD14" s="17" t="e">
        <f t="shared" si="13"/>
        <v>#REF!</v>
      </c>
      <c r="AE14" s="17" t="e">
        <f>I14*0.1</f>
        <v>#REF!</v>
      </c>
      <c r="AF14" s="17" t="e">
        <f t="shared" si="15"/>
        <v>#REF!</v>
      </c>
      <c r="AG14" s="17" t="e">
        <f>I14*0.09</f>
        <v>#REF!</v>
      </c>
      <c r="AH14" s="17" t="e">
        <f t="shared" si="16"/>
        <v>#REF!</v>
      </c>
      <c r="AI14" s="18" t="e">
        <f t="shared" si="17"/>
        <v>#REF!</v>
      </c>
      <c r="AJ14" s="18" t="e">
        <f t="shared" si="18"/>
        <v>#REF!</v>
      </c>
      <c r="AK14" s="17" t="e">
        <f>I14*0.1</f>
        <v>#REF!</v>
      </c>
      <c r="AL14" s="17" t="e">
        <f t="shared" si="19"/>
        <v>#REF!</v>
      </c>
      <c r="AM14" s="17" t="e">
        <f>I14*0.09</f>
        <v>#REF!</v>
      </c>
      <c r="AN14" s="17" t="e">
        <f t="shared" si="21"/>
        <v>#REF!</v>
      </c>
      <c r="AO14" s="17" t="e">
        <f>I14*0.08</f>
        <v>#REF!</v>
      </c>
      <c r="AP14" s="17" t="e">
        <f t="shared" si="22"/>
        <v>#REF!</v>
      </c>
      <c r="AQ14" s="18" t="e">
        <f t="shared" si="23"/>
        <v>#REF!</v>
      </c>
      <c r="AR14" s="18" t="e">
        <f t="shared" si="24"/>
        <v>#REF!</v>
      </c>
      <c r="AS14" s="94">
        <v>0.1</v>
      </c>
      <c r="AT14" s="95" t="e">
        <f t="shared" si="25"/>
        <v>#REF!</v>
      </c>
      <c r="AU14" s="85" t="e">
        <f t="shared" si="26"/>
        <v>#REF!</v>
      </c>
      <c r="AV14" s="85" t="e">
        <f t="shared" si="27"/>
        <v>#REF!</v>
      </c>
      <c r="AW14" s="57" t="e">
        <f t="shared" si="28"/>
        <v>#REF!</v>
      </c>
      <c r="AX14" s="57" t="e">
        <f t="shared" si="29"/>
        <v>#REF!</v>
      </c>
      <c r="AY14" s="100"/>
      <c r="AZ14" s="100"/>
    </row>
    <row r="15" spans="1:52">
      <c r="A15" s="1" t="s">
        <v>33</v>
      </c>
      <c r="B15" s="19">
        <v>13050325</v>
      </c>
      <c r="C15" s="167" t="s">
        <v>81</v>
      </c>
      <c r="D15" s="2" t="s">
        <v>42</v>
      </c>
      <c r="E15" s="2">
        <v>12</v>
      </c>
      <c r="F15" s="2">
        <v>1</v>
      </c>
      <c r="G15" s="17">
        <f>'بودجه 1403'!G14</f>
        <v>140000</v>
      </c>
      <c r="H15" s="17">
        <f t="shared" si="30"/>
        <v>140000</v>
      </c>
      <c r="I15" s="30" t="e">
        <f>'بودجه 1403'!#REF!</f>
        <v>#REF!</v>
      </c>
      <c r="J15" s="30" t="e">
        <f t="shared" si="31"/>
        <v>#REF!</v>
      </c>
      <c r="K15" s="32" t="e">
        <f t="shared" si="0"/>
        <v>#REF!</v>
      </c>
      <c r="L15" s="36" t="e">
        <f t="shared" si="32"/>
        <v>#REF!</v>
      </c>
      <c r="M15" s="17" t="e">
        <f>I15*0.07</f>
        <v>#REF!</v>
      </c>
      <c r="N15" s="17" t="e">
        <f t="shared" si="2"/>
        <v>#REF!</v>
      </c>
      <c r="O15" s="17" t="e">
        <f>I15*0.09</f>
        <v>#REF!</v>
      </c>
      <c r="P15" s="17" t="e">
        <f t="shared" si="3"/>
        <v>#REF!</v>
      </c>
      <c r="Q15" s="17" t="e">
        <f>I15*0.1</f>
        <v>#REF!</v>
      </c>
      <c r="R15" s="17" t="e">
        <f t="shared" si="5"/>
        <v>#REF!</v>
      </c>
      <c r="S15" s="18" t="e">
        <f t="shared" si="6"/>
        <v>#REF!</v>
      </c>
      <c r="T15" s="18" t="e">
        <f t="shared" si="7"/>
        <v>#REF!</v>
      </c>
      <c r="U15" s="17" t="e">
        <f t="shared" si="33"/>
        <v>#REF!</v>
      </c>
      <c r="V15" s="17" t="e">
        <f t="shared" si="8"/>
        <v>#REF!</v>
      </c>
      <c r="W15" s="17" t="e">
        <f>I15*0.1</f>
        <v>#REF!</v>
      </c>
      <c r="X15" s="17" t="e">
        <f t="shared" si="9"/>
        <v>#REF!</v>
      </c>
      <c r="Y15" s="17" t="e">
        <f>I15*0.09</f>
        <v>#REF!</v>
      </c>
      <c r="Z15" s="17" t="e">
        <f t="shared" si="10"/>
        <v>#REF!</v>
      </c>
      <c r="AA15" s="18" t="e">
        <f t="shared" si="11"/>
        <v>#REF!</v>
      </c>
      <c r="AB15" s="18" t="e">
        <f t="shared" si="12"/>
        <v>#REF!</v>
      </c>
      <c r="AC15" s="17" t="e">
        <f>I15*0.1</f>
        <v>#REF!</v>
      </c>
      <c r="AD15" s="17" t="e">
        <f t="shared" si="13"/>
        <v>#REF!</v>
      </c>
      <c r="AE15" s="17" t="e">
        <f>I15*0.085</f>
        <v>#REF!</v>
      </c>
      <c r="AF15" s="17" t="e">
        <f t="shared" si="15"/>
        <v>#REF!</v>
      </c>
      <c r="AG15" s="17" t="e">
        <f>I15*0.08</f>
        <v>#REF!</v>
      </c>
      <c r="AH15" s="17" t="e">
        <f t="shared" si="16"/>
        <v>#REF!</v>
      </c>
      <c r="AI15" s="18" t="e">
        <f t="shared" si="17"/>
        <v>#REF!</v>
      </c>
      <c r="AJ15" s="18" t="e">
        <f t="shared" si="18"/>
        <v>#REF!</v>
      </c>
      <c r="AK15" s="17" t="e">
        <f>I15*0.06</f>
        <v>#REF!</v>
      </c>
      <c r="AL15" s="17" t="e">
        <f t="shared" si="19"/>
        <v>#REF!</v>
      </c>
      <c r="AM15" s="17" t="e">
        <f>I15*0.065</f>
        <v>#REF!</v>
      </c>
      <c r="AN15" s="17" t="e">
        <f t="shared" si="21"/>
        <v>#REF!</v>
      </c>
      <c r="AO15" s="17" t="e">
        <f>I15*0.06</f>
        <v>#REF!</v>
      </c>
      <c r="AP15" s="17" t="e">
        <f t="shared" si="22"/>
        <v>#REF!</v>
      </c>
      <c r="AQ15" s="18" t="e">
        <f t="shared" si="23"/>
        <v>#REF!</v>
      </c>
      <c r="AR15" s="18" t="e">
        <f t="shared" si="24"/>
        <v>#REF!</v>
      </c>
      <c r="AS15" s="94">
        <v>0.1</v>
      </c>
      <c r="AT15" s="95" t="e">
        <f t="shared" si="25"/>
        <v>#REF!</v>
      </c>
      <c r="AU15" s="85" t="e">
        <f t="shared" si="26"/>
        <v>#REF!</v>
      </c>
      <c r="AV15" s="85" t="e">
        <f t="shared" si="27"/>
        <v>#REF!</v>
      </c>
      <c r="AW15" s="57" t="e">
        <f t="shared" si="28"/>
        <v>#REF!</v>
      </c>
      <c r="AX15" s="57" t="e">
        <f t="shared" si="29"/>
        <v>#REF!</v>
      </c>
      <c r="AY15" s="100"/>
      <c r="AZ15" s="100"/>
    </row>
    <row r="16" spans="1:52" ht="23.25" customHeight="1">
      <c r="A16" s="1" t="s">
        <v>33</v>
      </c>
      <c r="B16" s="19">
        <v>13060305</v>
      </c>
      <c r="C16" s="167" t="s">
        <v>84</v>
      </c>
      <c r="D16" s="2" t="s">
        <v>79</v>
      </c>
      <c r="E16" s="2">
        <v>12</v>
      </c>
      <c r="F16" s="2">
        <v>1</v>
      </c>
      <c r="G16" s="17">
        <f>'بودجه 1403'!G15</f>
        <v>185000</v>
      </c>
      <c r="H16" s="17">
        <f t="shared" si="30"/>
        <v>185000</v>
      </c>
      <c r="I16" s="30" t="e">
        <f>'بودجه 1403'!#REF!</f>
        <v>#REF!</v>
      </c>
      <c r="J16" s="30" t="e">
        <f t="shared" si="31"/>
        <v>#REF!</v>
      </c>
      <c r="K16" s="32" t="e">
        <f t="shared" si="0"/>
        <v>#REF!</v>
      </c>
      <c r="L16" s="36" t="e">
        <f t="shared" si="32"/>
        <v>#REF!</v>
      </c>
      <c r="M16" s="17" t="e">
        <f t="shared" ref="M16:M24" si="36">I16*0.05</f>
        <v>#REF!</v>
      </c>
      <c r="N16" s="17" t="e">
        <f t="shared" si="2"/>
        <v>#REF!</v>
      </c>
      <c r="O16" s="17" t="e">
        <f t="shared" ref="O16:O24" si="37">I16*0.06</f>
        <v>#REF!</v>
      </c>
      <c r="P16" s="17" t="e">
        <f t="shared" si="3"/>
        <v>#REF!</v>
      </c>
      <c r="Q16" s="17" t="e">
        <f>I16*0.09</f>
        <v>#REF!</v>
      </c>
      <c r="R16" s="17" t="e">
        <f t="shared" si="5"/>
        <v>#REF!</v>
      </c>
      <c r="S16" s="18" t="e">
        <f t="shared" si="6"/>
        <v>#REF!</v>
      </c>
      <c r="T16" s="18" t="e">
        <f t="shared" si="7"/>
        <v>#REF!</v>
      </c>
      <c r="U16" s="17" t="e">
        <f t="shared" si="33"/>
        <v>#REF!</v>
      </c>
      <c r="V16" s="17" t="e">
        <f t="shared" si="8"/>
        <v>#REF!</v>
      </c>
      <c r="W16" s="17" t="e">
        <f t="shared" ref="W16:W24" si="38">I16*0.07</f>
        <v>#REF!</v>
      </c>
      <c r="X16" s="17" t="e">
        <f t="shared" si="9"/>
        <v>#REF!</v>
      </c>
      <c r="Y16" s="17" t="e">
        <f>I16*0.07</f>
        <v>#REF!</v>
      </c>
      <c r="Z16" s="17" t="e">
        <f t="shared" si="10"/>
        <v>#REF!</v>
      </c>
      <c r="AA16" s="18" t="e">
        <f t="shared" si="11"/>
        <v>#REF!</v>
      </c>
      <c r="AB16" s="18" t="e">
        <f t="shared" si="12"/>
        <v>#REF!</v>
      </c>
      <c r="AC16" s="17" t="e">
        <f>I16*0.12</f>
        <v>#REF!</v>
      </c>
      <c r="AD16" s="17" t="e">
        <f t="shared" si="13"/>
        <v>#REF!</v>
      </c>
      <c r="AE16" s="17" t="e">
        <f>I16*0.12</f>
        <v>#REF!</v>
      </c>
      <c r="AF16" s="17" t="e">
        <f t="shared" si="15"/>
        <v>#REF!</v>
      </c>
      <c r="AG16" s="17" t="e">
        <f>I16*0.11</f>
        <v>#REF!</v>
      </c>
      <c r="AH16" s="17" t="e">
        <f t="shared" si="16"/>
        <v>#REF!</v>
      </c>
      <c r="AI16" s="18" t="e">
        <f t="shared" si="17"/>
        <v>#REF!</v>
      </c>
      <c r="AJ16" s="18" t="e">
        <f t="shared" si="18"/>
        <v>#REF!</v>
      </c>
      <c r="AK16" s="17" t="e">
        <f>I16*0.075</f>
        <v>#REF!</v>
      </c>
      <c r="AL16" s="17" t="e">
        <f t="shared" si="19"/>
        <v>#REF!</v>
      </c>
      <c r="AM16" s="17" t="e">
        <f>I16*0.075</f>
        <v>#REF!</v>
      </c>
      <c r="AN16" s="17" t="e">
        <f t="shared" si="21"/>
        <v>#REF!</v>
      </c>
      <c r="AO16" s="17" t="e">
        <f>I16*0.06</f>
        <v>#REF!</v>
      </c>
      <c r="AP16" s="17" t="e">
        <f t="shared" si="22"/>
        <v>#REF!</v>
      </c>
      <c r="AQ16" s="18" t="e">
        <f t="shared" si="23"/>
        <v>#REF!</v>
      </c>
      <c r="AR16" s="18" t="e">
        <f t="shared" si="24"/>
        <v>#REF!</v>
      </c>
      <c r="AS16" s="94">
        <v>0.1</v>
      </c>
      <c r="AT16" s="95" t="e">
        <f t="shared" si="25"/>
        <v>#REF!</v>
      </c>
      <c r="AU16" s="85" t="e">
        <f t="shared" si="26"/>
        <v>#REF!</v>
      </c>
      <c r="AV16" s="85" t="e">
        <f t="shared" si="27"/>
        <v>#REF!</v>
      </c>
      <c r="AW16" s="57" t="e">
        <f t="shared" si="28"/>
        <v>#REF!</v>
      </c>
      <c r="AX16" s="57" t="e">
        <f t="shared" si="29"/>
        <v>#REF!</v>
      </c>
      <c r="AY16" s="100"/>
      <c r="AZ16" s="100"/>
    </row>
    <row r="17" spans="1:52">
      <c r="A17" s="1" t="s">
        <v>33</v>
      </c>
      <c r="B17" s="19">
        <v>13050326</v>
      </c>
      <c r="C17" s="167" t="s">
        <v>91</v>
      </c>
      <c r="D17" s="2" t="s">
        <v>89</v>
      </c>
      <c r="E17" s="2">
        <v>12</v>
      </c>
      <c r="F17" s="2">
        <v>1</v>
      </c>
      <c r="G17" s="17">
        <f>'بودجه 1403'!G16</f>
        <v>190000</v>
      </c>
      <c r="H17" s="17">
        <f t="shared" si="30"/>
        <v>190000</v>
      </c>
      <c r="I17" s="30" t="e">
        <f>'بودجه 1403'!#REF!</f>
        <v>#REF!</v>
      </c>
      <c r="J17" s="30" t="e">
        <f t="shared" si="31"/>
        <v>#REF!</v>
      </c>
      <c r="K17" s="32" t="e">
        <f t="shared" si="0"/>
        <v>#REF!</v>
      </c>
      <c r="L17" s="36" t="e">
        <f t="shared" si="32"/>
        <v>#REF!</v>
      </c>
      <c r="M17" s="17" t="e">
        <f t="shared" si="36"/>
        <v>#REF!</v>
      </c>
      <c r="N17" s="17" t="e">
        <f t="shared" si="2"/>
        <v>#REF!</v>
      </c>
      <c r="O17" s="17" t="e">
        <f t="shared" si="37"/>
        <v>#REF!</v>
      </c>
      <c r="P17" s="17" t="e">
        <f t="shared" si="3"/>
        <v>#REF!</v>
      </c>
      <c r="Q17" s="17" t="e">
        <f>I17*0.09</f>
        <v>#REF!</v>
      </c>
      <c r="R17" s="17" t="e">
        <f t="shared" si="5"/>
        <v>#REF!</v>
      </c>
      <c r="S17" s="18" t="e">
        <f t="shared" si="6"/>
        <v>#REF!</v>
      </c>
      <c r="T17" s="18" t="e">
        <f t="shared" si="7"/>
        <v>#REF!</v>
      </c>
      <c r="U17" s="17" t="e">
        <f t="shared" si="33"/>
        <v>#REF!</v>
      </c>
      <c r="V17" s="17" t="e">
        <f t="shared" si="8"/>
        <v>#REF!</v>
      </c>
      <c r="W17" s="17" t="e">
        <f t="shared" si="38"/>
        <v>#REF!</v>
      </c>
      <c r="X17" s="17" t="e">
        <f t="shared" si="9"/>
        <v>#REF!</v>
      </c>
      <c r="Y17" s="17" t="e">
        <f>I17*0.07</f>
        <v>#REF!</v>
      </c>
      <c r="Z17" s="17" t="e">
        <f t="shared" si="10"/>
        <v>#REF!</v>
      </c>
      <c r="AA17" s="18" t="e">
        <f t="shared" si="11"/>
        <v>#REF!</v>
      </c>
      <c r="AB17" s="18" t="e">
        <f t="shared" si="12"/>
        <v>#REF!</v>
      </c>
      <c r="AC17" s="17" t="e">
        <f>I17*0.1</f>
        <v>#REF!</v>
      </c>
      <c r="AD17" s="17" t="e">
        <f t="shared" si="13"/>
        <v>#REF!</v>
      </c>
      <c r="AE17" s="17" t="e">
        <f>I17*0.11</f>
        <v>#REF!</v>
      </c>
      <c r="AF17" s="17" t="e">
        <f t="shared" si="15"/>
        <v>#REF!</v>
      </c>
      <c r="AG17" s="17" t="e">
        <f>I17*0.11</f>
        <v>#REF!</v>
      </c>
      <c r="AH17" s="17" t="e">
        <f t="shared" si="16"/>
        <v>#REF!</v>
      </c>
      <c r="AI17" s="18" t="e">
        <f t="shared" si="17"/>
        <v>#REF!</v>
      </c>
      <c r="AJ17" s="18" t="e">
        <f t="shared" si="18"/>
        <v>#REF!</v>
      </c>
      <c r="AK17" s="17" t="e">
        <f>I17*0.09</f>
        <v>#REF!</v>
      </c>
      <c r="AL17" s="17" t="e">
        <f t="shared" si="19"/>
        <v>#REF!</v>
      </c>
      <c r="AM17" s="17" t="e">
        <f>I17*0.08</f>
        <v>#REF!</v>
      </c>
      <c r="AN17" s="17" t="e">
        <f t="shared" si="21"/>
        <v>#REF!</v>
      </c>
      <c r="AO17" s="17" t="e">
        <f>I17*0.07</f>
        <v>#REF!</v>
      </c>
      <c r="AP17" s="17" t="e">
        <f t="shared" si="22"/>
        <v>#REF!</v>
      </c>
      <c r="AQ17" s="18" t="e">
        <f t="shared" si="23"/>
        <v>#REF!</v>
      </c>
      <c r="AR17" s="18" t="e">
        <f t="shared" si="24"/>
        <v>#REF!</v>
      </c>
      <c r="AS17" s="94">
        <v>0.1</v>
      </c>
      <c r="AT17" s="95" t="e">
        <f t="shared" si="25"/>
        <v>#REF!</v>
      </c>
      <c r="AU17" s="85" t="e">
        <f t="shared" si="26"/>
        <v>#REF!</v>
      </c>
      <c r="AV17" s="85" t="e">
        <f t="shared" si="27"/>
        <v>#REF!</v>
      </c>
      <c r="AW17" s="57" t="e">
        <f t="shared" si="28"/>
        <v>#REF!</v>
      </c>
      <c r="AX17" s="57" t="e">
        <f t="shared" si="29"/>
        <v>#REF!</v>
      </c>
      <c r="AY17" s="100"/>
      <c r="AZ17" s="100"/>
    </row>
    <row r="18" spans="1:52">
      <c r="A18" s="1" t="s">
        <v>33</v>
      </c>
      <c r="B18" s="19">
        <v>13050331</v>
      </c>
      <c r="C18" s="167" t="s">
        <v>232</v>
      </c>
      <c r="D18" s="2" t="s">
        <v>231</v>
      </c>
      <c r="E18" s="2">
        <v>12</v>
      </c>
      <c r="F18" s="2">
        <v>1</v>
      </c>
      <c r="G18" s="17">
        <f>'بودجه 1403'!G17</f>
        <v>190000</v>
      </c>
      <c r="H18" s="17">
        <f t="shared" si="30"/>
        <v>190000</v>
      </c>
      <c r="I18" s="30" t="e">
        <f>'بودجه 1403'!#REF!</f>
        <v>#REF!</v>
      </c>
      <c r="J18" s="30" t="e">
        <f t="shared" si="31"/>
        <v>#REF!</v>
      </c>
      <c r="K18" s="32" t="e">
        <f t="shared" si="0"/>
        <v>#REF!</v>
      </c>
      <c r="L18" s="36" t="e">
        <f t="shared" si="32"/>
        <v>#REF!</v>
      </c>
      <c r="M18" s="17" t="e">
        <f t="shared" si="36"/>
        <v>#REF!</v>
      </c>
      <c r="N18" s="17" t="e">
        <f t="shared" si="2"/>
        <v>#REF!</v>
      </c>
      <c r="O18" s="17" t="e">
        <f t="shared" si="37"/>
        <v>#REF!</v>
      </c>
      <c r="P18" s="17" t="e">
        <f t="shared" si="3"/>
        <v>#REF!</v>
      </c>
      <c r="Q18" s="17" t="e">
        <f>I18*0.1</f>
        <v>#REF!</v>
      </c>
      <c r="R18" s="17" t="e">
        <f t="shared" si="5"/>
        <v>#REF!</v>
      </c>
      <c r="S18" s="18" t="e">
        <f t="shared" si="6"/>
        <v>#REF!</v>
      </c>
      <c r="T18" s="18" t="e">
        <f t="shared" si="7"/>
        <v>#REF!</v>
      </c>
      <c r="U18" s="17" t="e">
        <f t="shared" si="33"/>
        <v>#REF!</v>
      </c>
      <c r="V18" s="17" t="e">
        <f t="shared" si="8"/>
        <v>#REF!</v>
      </c>
      <c r="W18" s="17" t="e">
        <f t="shared" si="38"/>
        <v>#REF!</v>
      </c>
      <c r="X18" s="17" t="e">
        <f t="shared" si="9"/>
        <v>#REF!</v>
      </c>
      <c r="Y18" s="17" t="e">
        <f>I18*0.06</f>
        <v>#REF!</v>
      </c>
      <c r="Z18" s="17" t="e">
        <f t="shared" si="10"/>
        <v>#REF!</v>
      </c>
      <c r="AA18" s="18" t="e">
        <f t="shared" si="11"/>
        <v>#REF!</v>
      </c>
      <c r="AB18" s="18" t="e">
        <f t="shared" si="12"/>
        <v>#REF!</v>
      </c>
      <c r="AC18" s="17" t="e">
        <f>I18*0.095</f>
        <v>#REF!</v>
      </c>
      <c r="AD18" s="17" t="e">
        <f t="shared" si="13"/>
        <v>#REF!</v>
      </c>
      <c r="AE18" s="17" t="e">
        <f>I18*0.1</f>
        <v>#REF!</v>
      </c>
      <c r="AF18" s="17" t="e">
        <f t="shared" si="15"/>
        <v>#REF!</v>
      </c>
      <c r="AG18" s="17" t="e">
        <f>I18*0.1</f>
        <v>#REF!</v>
      </c>
      <c r="AH18" s="17" t="e">
        <f t="shared" si="16"/>
        <v>#REF!</v>
      </c>
      <c r="AI18" s="18" t="e">
        <f t="shared" si="17"/>
        <v>#REF!</v>
      </c>
      <c r="AJ18" s="18" t="e">
        <f t="shared" si="18"/>
        <v>#REF!</v>
      </c>
      <c r="AK18" s="17" t="e">
        <f>I18*0.1</f>
        <v>#REF!</v>
      </c>
      <c r="AL18" s="17" t="e">
        <f t="shared" si="19"/>
        <v>#REF!</v>
      </c>
      <c r="AM18" s="17" t="e">
        <f>I18*0.09</f>
        <v>#REF!</v>
      </c>
      <c r="AN18" s="17" t="e">
        <f t="shared" si="21"/>
        <v>#REF!</v>
      </c>
      <c r="AO18" s="17" t="e">
        <f>I18*0.075</f>
        <v>#REF!</v>
      </c>
      <c r="AP18" s="17" t="e">
        <f t="shared" si="22"/>
        <v>#REF!</v>
      </c>
      <c r="AQ18" s="18" t="e">
        <f t="shared" si="23"/>
        <v>#REF!</v>
      </c>
      <c r="AR18" s="18" t="e">
        <f t="shared" si="24"/>
        <v>#REF!</v>
      </c>
      <c r="AS18" s="94">
        <v>0.1</v>
      </c>
      <c r="AT18" s="95" t="e">
        <f t="shared" si="25"/>
        <v>#REF!</v>
      </c>
      <c r="AU18" s="85" t="e">
        <f t="shared" si="26"/>
        <v>#REF!</v>
      </c>
      <c r="AV18" s="85" t="e">
        <f t="shared" si="27"/>
        <v>#REF!</v>
      </c>
      <c r="AW18" s="57" t="e">
        <f t="shared" si="28"/>
        <v>#REF!</v>
      </c>
      <c r="AX18" s="57" t="e">
        <f t="shared" si="29"/>
        <v>#REF!</v>
      </c>
      <c r="AY18" s="100"/>
      <c r="AZ18" s="100"/>
    </row>
    <row r="19" spans="1:52">
      <c r="A19" s="1" t="s">
        <v>33</v>
      </c>
      <c r="B19" s="19">
        <v>13050330</v>
      </c>
      <c r="C19" s="167" t="s">
        <v>228</v>
      </c>
      <c r="D19" s="2" t="s">
        <v>227</v>
      </c>
      <c r="E19" s="2">
        <v>12</v>
      </c>
      <c r="F19" s="2">
        <v>1</v>
      </c>
      <c r="G19" s="17">
        <f>'بودجه 1403'!G18</f>
        <v>195000</v>
      </c>
      <c r="H19" s="17">
        <f t="shared" si="30"/>
        <v>195000</v>
      </c>
      <c r="I19" s="30" t="e">
        <f>'بودجه 1403'!#REF!</f>
        <v>#REF!</v>
      </c>
      <c r="J19" s="30" t="e">
        <f t="shared" si="31"/>
        <v>#REF!</v>
      </c>
      <c r="K19" s="32" t="e">
        <f t="shared" si="0"/>
        <v>#REF!</v>
      </c>
      <c r="L19" s="36" t="e">
        <f t="shared" si="32"/>
        <v>#REF!</v>
      </c>
      <c r="M19" s="17" t="e">
        <f t="shared" si="36"/>
        <v>#REF!</v>
      </c>
      <c r="N19" s="17" t="e">
        <f t="shared" si="2"/>
        <v>#REF!</v>
      </c>
      <c r="O19" s="17" t="e">
        <f t="shared" si="37"/>
        <v>#REF!</v>
      </c>
      <c r="P19" s="17" t="e">
        <f t="shared" si="3"/>
        <v>#REF!</v>
      </c>
      <c r="Q19" s="17" t="e">
        <f>I19*0.1</f>
        <v>#REF!</v>
      </c>
      <c r="R19" s="17" t="e">
        <f t="shared" si="5"/>
        <v>#REF!</v>
      </c>
      <c r="S19" s="18" t="e">
        <f t="shared" si="6"/>
        <v>#REF!</v>
      </c>
      <c r="T19" s="18" t="e">
        <f t="shared" si="7"/>
        <v>#REF!</v>
      </c>
      <c r="U19" s="17" t="e">
        <f t="shared" si="33"/>
        <v>#REF!</v>
      </c>
      <c r="V19" s="17" t="e">
        <f t="shared" si="8"/>
        <v>#REF!</v>
      </c>
      <c r="W19" s="17" t="e">
        <f t="shared" si="38"/>
        <v>#REF!</v>
      </c>
      <c r="X19" s="17" t="e">
        <f t="shared" si="9"/>
        <v>#REF!</v>
      </c>
      <c r="Y19" s="17" t="e">
        <f>I19*0.06</f>
        <v>#REF!</v>
      </c>
      <c r="Z19" s="17" t="e">
        <f t="shared" si="10"/>
        <v>#REF!</v>
      </c>
      <c r="AA19" s="18" t="e">
        <f t="shared" si="11"/>
        <v>#REF!</v>
      </c>
      <c r="AB19" s="18" t="e">
        <f t="shared" si="12"/>
        <v>#REF!</v>
      </c>
      <c r="AC19" s="17" t="e">
        <f>I19*0.095</f>
        <v>#REF!</v>
      </c>
      <c r="AD19" s="17" t="e">
        <f t="shared" si="13"/>
        <v>#REF!</v>
      </c>
      <c r="AE19" s="17" t="e">
        <f>I19*0.1</f>
        <v>#REF!</v>
      </c>
      <c r="AF19" s="17" t="e">
        <f t="shared" si="15"/>
        <v>#REF!</v>
      </c>
      <c r="AG19" s="17" t="e">
        <f>I19*0.1</f>
        <v>#REF!</v>
      </c>
      <c r="AH19" s="17" t="e">
        <f t="shared" si="16"/>
        <v>#REF!</v>
      </c>
      <c r="AI19" s="18" t="e">
        <f t="shared" si="17"/>
        <v>#REF!</v>
      </c>
      <c r="AJ19" s="18" t="e">
        <f t="shared" si="18"/>
        <v>#REF!</v>
      </c>
      <c r="AK19" s="17" t="e">
        <f>I19*0.1</f>
        <v>#REF!</v>
      </c>
      <c r="AL19" s="17" t="e">
        <f t="shared" si="19"/>
        <v>#REF!</v>
      </c>
      <c r="AM19" s="17" t="e">
        <f>I19*0.09</f>
        <v>#REF!</v>
      </c>
      <c r="AN19" s="17" t="e">
        <f t="shared" si="21"/>
        <v>#REF!</v>
      </c>
      <c r="AO19" s="17" t="e">
        <f>I19*0.075</f>
        <v>#REF!</v>
      </c>
      <c r="AP19" s="17" t="e">
        <f t="shared" si="22"/>
        <v>#REF!</v>
      </c>
      <c r="AQ19" s="18" t="e">
        <f t="shared" si="23"/>
        <v>#REF!</v>
      </c>
      <c r="AR19" s="18" t="e">
        <f t="shared" si="24"/>
        <v>#REF!</v>
      </c>
      <c r="AS19" s="94">
        <v>0.1</v>
      </c>
      <c r="AT19" s="95" t="e">
        <f t="shared" si="25"/>
        <v>#REF!</v>
      </c>
      <c r="AU19" s="85" t="e">
        <f t="shared" si="26"/>
        <v>#REF!</v>
      </c>
      <c r="AV19" s="85" t="e">
        <f t="shared" si="27"/>
        <v>#REF!</v>
      </c>
      <c r="AW19" s="57" t="e">
        <f t="shared" si="28"/>
        <v>#REF!</v>
      </c>
      <c r="AX19" s="57" t="e">
        <f t="shared" si="29"/>
        <v>#REF!</v>
      </c>
      <c r="AY19" s="100"/>
      <c r="AZ19" s="100"/>
    </row>
    <row r="20" spans="1:52">
      <c r="A20" s="1" t="s">
        <v>33</v>
      </c>
      <c r="B20" s="19">
        <v>13050329</v>
      </c>
      <c r="C20" s="167" t="s">
        <v>234</v>
      </c>
      <c r="D20" s="2" t="s">
        <v>233</v>
      </c>
      <c r="E20" s="2">
        <v>12</v>
      </c>
      <c r="F20" s="2">
        <v>1</v>
      </c>
      <c r="G20" s="17">
        <f>'بودجه 1403'!G19</f>
        <v>180000</v>
      </c>
      <c r="H20" s="17">
        <f t="shared" si="30"/>
        <v>180000</v>
      </c>
      <c r="I20" s="30" t="e">
        <f>'بودجه 1403'!#REF!</f>
        <v>#REF!</v>
      </c>
      <c r="J20" s="30" t="e">
        <f t="shared" si="31"/>
        <v>#REF!</v>
      </c>
      <c r="K20" s="32" t="e">
        <f t="shared" si="0"/>
        <v>#REF!</v>
      </c>
      <c r="L20" s="36" t="e">
        <f t="shared" si="32"/>
        <v>#REF!</v>
      </c>
      <c r="M20" s="17" t="e">
        <f t="shared" si="36"/>
        <v>#REF!</v>
      </c>
      <c r="N20" s="17" t="e">
        <f t="shared" si="2"/>
        <v>#REF!</v>
      </c>
      <c r="O20" s="17" t="e">
        <f t="shared" si="37"/>
        <v>#REF!</v>
      </c>
      <c r="P20" s="17" t="e">
        <f t="shared" si="3"/>
        <v>#REF!</v>
      </c>
      <c r="Q20" s="17" t="e">
        <f>I20*0.1</f>
        <v>#REF!</v>
      </c>
      <c r="R20" s="17" t="e">
        <f t="shared" si="5"/>
        <v>#REF!</v>
      </c>
      <c r="S20" s="18" t="e">
        <f t="shared" si="6"/>
        <v>#REF!</v>
      </c>
      <c r="T20" s="18" t="e">
        <f t="shared" si="7"/>
        <v>#REF!</v>
      </c>
      <c r="U20" s="17" t="e">
        <f t="shared" si="33"/>
        <v>#REF!</v>
      </c>
      <c r="V20" s="17" t="e">
        <f t="shared" si="8"/>
        <v>#REF!</v>
      </c>
      <c r="W20" s="17" t="e">
        <f t="shared" si="38"/>
        <v>#REF!</v>
      </c>
      <c r="X20" s="17" t="e">
        <f t="shared" si="9"/>
        <v>#REF!</v>
      </c>
      <c r="Y20" s="17" t="e">
        <f>I20*0.06</f>
        <v>#REF!</v>
      </c>
      <c r="Z20" s="17" t="e">
        <f t="shared" si="10"/>
        <v>#REF!</v>
      </c>
      <c r="AA20" s="18" t="e">
        <f t="shared" si="11"/>
        <v>#REF!</v>
      </c>
      <c r="AB20" s="18" t="e">
        <f t="shared" si="12"/>
        <v>#REF!</v>
      </c>
      <c r="AC20" s="17" t="e">
        <f>I20*0.095</f>
        <v>#REF!</v>
      </c>
      <c r="AD20" s="17" t="e">
        <f t="shared" si="13"/>
        <v>#REF!</v>
      </c>
      <c r="AE20" s="17" t="e">
        <f>I20*0.1</f>
        <v>#REF!</v>
      </c>
      <c r="AF20" s="17" t="e">
        <f t="shared" si="15"/>
        <v>#REF!</v>
      </c>
      <c r="AG20" s="17" t="e">
        <f>I20*0.1</f>
        <v>#REF!</v>
      </c>
      <c r="AH20" s="17" t="e">
        <f t="shared" si="16"/>
        <v>#REF!</v>
      </c>
      <c r="AI20" s="18" t="e">
        <f t="shared" si="17"/>
        <v>#REF!</v>
      </c>
      <c r="AJ20" s="18" t="e">
        <f t="shared" si="18"/>
        <v>#REF!</v>
      </c>
      <c r="AK20" s="17" t="e">
        <f>I20*0.1</f>
        <v>#REF!</v>
      </c>
      <c r="AL20" s="17" t="e">
        <f t="shared" si="19"/>
        <v>#REF!</v>
      </c>
      <c r="AM20" s="17" t="e">
        <f>I20*0.09</f>
        <v>#REF!</v>
      </c>
      <c r="AN20" s="17" t="e">
        <f t="shared" si="21"/>
        <v>#REF!</v>
      </c>
      <c r="AO20" s="17" t="e">
        <f>I20*0.075</f>
        <v>#REF!</v>
      </c>
      <c r="AP20" s="17" t="e">
        <f t="shared" si="22"/>
        <v>#REF!</v>
      </c>
      <c r="AQ20" s="18" t="e">
        <f t="shared" si="23"/>
        <v>#REF!</v>
      </c>
      <c r="AR20" s="18" t="e">
        <f t="shared" si="24"/>
        <v>#REF!</v>
      </c>
      <c r="AS20" s="94">
        <v>0.1</v>
      </c>
      <c r="AT20" s="95" t="e">
        <f t="shared" si="25"/>
        <v>#REF!</v>
      </c>
      <c r="AU20" s="85" t="e">
        <f t="shared" si="26"/>
        <v>#REF!</v>
      </c>
      <c r="AV20" s="85" t="e">
        <f t="shared" si="27"/>
        <v>#REF!</v>
      </c>
      <c r="AW20" s="57" t="e">
        <f t="shared" si="28"/>
        <v>#REF!</v>
      </c>
      <c r="AX20" s="57" t="e">
        <f t="shared" si="29"/>
        <v>#REF!</v>
      </c>
      <c r="AY20" s="100"/>
      <c r="AZ20" s="100"/>
    </row>
    <row r="21" spans="1:52">
      <c r="A21" s="1" t="s">
        <v>33</v>
      </c>
      <c r="B21" s="19">
        <v>13050328</v>
      </c>
      <c r="C21" s="167" t="s">
        <v>364</v>
      </c>
      <c r="D21" s="2" t="s">
        <v>363</v>
      </c>
      <c r="E21" s="2">
        <v>12</v>
      </c>
      <c r="F21" s="2">
        <v>1</v>
      </c>
      <c r="G21" s="17">
        <f>'بودجه 1403'!G20</f>
        <v>160000</v>
      </c>
      <c r="H21" s="17">
        <f t="shared" si="30"/>
        <v>160000</v>
      </c>
      <c r="I21" s="30" t="e">
        <f>'بودجه 1403'!#REF!</f>
        <v>#REF!</v>
      </c>
      <c r="J21" s="30" t="e">
        <f t="shared" si="31"/>
        <v>#REF!</v>
      </c>
      <c r="K21" s="32" t="e">
        <f t="shared" si="0"/>
        <v>#REF!</v>
      </c>
      <c r="L21" s="36" t="e">
        <f t="shared" si="32"/>
        <v>#REF!</v>
      </c>
      <c r="M21" s="17" t="e">
        <f t="shared" si="36"/>
        <v>#REF!</v>
      </c>
      <c r="N21" s="17" t="e">
        <f t="shared" si="2"/>
        <v>#REF!</v>
      </c>
      <c r="O21" s="17" t="e">
        <f t="shared" si="37"/>
        <v>#REF!</v>
      </c>
      <c r="P21" s="17" t="e">
        <f t="shared" si="3"/>
        <v>#REF!</v>
      </c>
      <c r="Q21" s="17" t="e">
        <f>I21*0.1</f>
        <v>#REF!</v>
      </c>
      <c r="R21" s="17" t="e">
        <f t="shared" si="5"/>
        <v>#REF!</v>
      </c>
      <c r="S21" s="18" t="e">
        <f t="shared" si="6"/>
        <v>#REF!</v>
      </c>
      <c r="T21" s="18" t="e">
        <f t="shared" si="7"/>
        <v>#REF!</v>
      </c>
      <c r="U21" s="17" t="e">
        <f t="shared" si="33"/>
        <v>#REF!</v>
      </c>
      <c r="V21" s="17" t="e">
        <f t="shared" si="8"/>
        <v>#REF!</v>
      </c>
      <c r="W21" s="17" t="e">
        <f t="shared" si="38"/>
        <v>#REF!</v>
      </c>
      <c r="X21" s="17" t="e">
        <f t="shared" si="9"/>
        <v>#REF!</v>
      </c>
      <c r="Y21" s="17" t="e">
        <f>I21*0.06</f>
        <v>#REF!</v>
      </c>
      <c r="Z21" s="17" t="e">
        <f t="shared" si="10"/>
        <v>#REF!</v>
      </c>
      <c r="AA21" s="18" t="e">
        <f t="shared" si="11"/>
        <v>#REF!</v>
      </c>
      <c r="AB21" s="18" t="e">
        <f t="shared" si="12"/>
        <v>#REF!</v>
      </c>
      <c r="AC21" s="17" t="e">
        <f t="shared" ref="AC21:AC26" si="39">I21*0.1</f>
        <v>#REF!</v>
      </c>
      <c r="AD21" s="17" t="e">
        <f t="shared" si="13"/>
        <v>#REF!</v>
      </c>
      <c r="AE21" s="17" t="e">
        <f>I21*0.11</f>
        <v>#REF!</v>
      </c>
      <c r="AF21" s="17" t="e">
        <f t="shared" si="15"/>
        <v>#REF!</v>
      </c>
      <c r="AG21" s="17" t="e">
        <f>I21*0.1</f>
        <v>#REF!</v>
      </c>
      <c r="AH21" s="17" t="e">
        <f t="shared" si="16"/>
        <v>#REF!</v>
      </c>
      <c r="AI21" s="18" t="e">
        <f t="shared" si="17"/>
        <v>#REF!</v>
      </c>
      <c r="AJ21" s="18" t="e">
        <f t="shared" si="18"/>
        <v>#REF!</v>
      </c>
      <c r="AK21" s="17" t="e">
        <f>I21*0.1</f>
        <v>#REF!</v>
      </c>
      <c r="AL21" s="17" t="e">
        <f t="shared" si="19"/>
        <v>#REF!</v>
      </c>
      <c r="AM21" s="17" t="e">
        <f>I21*0.08</f>
        <v>#REF!</v>
      </c>
      <c r="AN21" s="17" t="e">
        <f t="shared" si="21"/>
        <v>#REF!</v>
      </c>
      <c r="AO21" s="17" t="e">
        <f>I21*0.07</f>
        <v>#REF!</v>
      </c>
      <c r="AP21" s="17" t="e">
        <f t="shared" si="22"/>
        <v>#REF!</v>
      </c>
      <c r="AQ21" s="18" t="e">
        <f t="shared" si="23"/>
        <v>#REF!</v>
      </c>
      <c r="AR21" s="18" t="e">
        <f t="shared" si="24"/>
        <v>#REF!</v>
      </c>
      <c r="AS21" s="94">
        <v>0.1</v>
      </c>
      <c r="AT21" s="95" t="e">
        <f t="shared" si="25"/>
        <v>#REF!</v>
      </c>
      <c r="AU21" s="85" t="e">
        <f t="shared" si="26"/>
        <v>#REF!</v>
      </c>
      <c r="AV21" s="85" t="e">
        <f t="shared" si="27"/>
        <v>#REF!</v>
      </c>
      <c r="AW21" s="57" t="e">
        <f t="shared" si="28"/>
        <v>#REF!</v>
      </c>
      <c r="AX21" s="57" t="e">
        <f t="shared" si="29"/>
        <v>#REF!</v>
      </c>
      <c r="AY21" s="100"/>
      <c r="AZ21" s="100"/>
    </row>
    <row r="22" spans="1:52">
      <c r="A22" s="1" t="s">
        <v>33</v>
      </c>
      <c r="B22" s="19">
        <v>13050223</v>
      </c>
      <c r="C22" s="167" t="s">
        <v>372</v>
      </c>
      <c r="D22" s="2" t="s">
        <v>39</v>
      </c>
      <c r="E22" s="2">
        <v>12</v>
      </c>
      <c r="F22" s="2">
        <v>1</v>
      </c>
      <c r="G22" s="17">
        <f>'بودجه 1403'!G21</f>
        <v>135000</v>
      </c>
      <c r="H22" s="17">
        <f t="shared" si="30"/>
        <v>135000</v>
      </c>
      <c r="I22" s="30" t="e">
        <f>'بودجه 1403'!#REF!</f>
        <v>#REF!</v>
      </c>
      <c r="J22" s="30" t="e">
        <f t="shared" si="31"/>
        <v>#REF!</v>
      </c>
      <c r="K22" s="32" t="e">
        <f t="shared" si="0"/>
        <v>#REF!</v>
      </c>
      <c r="L22" s="36" t="e">
        <f t="shared" si="32"/>
        <v>#REF!</v>
      </c>
      <c r="M22" s="17" t="e">
        <f t="shared" si="36"/>
        <v>#REF!</v>
      </c>
      <c r="N22" s="17" t="e">
        <f t="shared" si="2"/>
        <v>#REF!</v>
      </c>
      <c r="O22" s="17" t="e">
        <f t="shared" si="37"/>
        <v>#REF!</v>
      </c>
      <c r="P22" s="17" t="e">
        <f t="shared" si="3"/>
        <v>#REF!</v>
      </c>
      <c r="Q22" s="17" t="e">
        <f>I22*0.09</f>
        <v>#REF!</v>
      </c>
      <c r="R22" s="17" t="e">
        <f t="shared" si="5"/>
        <v>#REF!</v>
      </c>
      <c r="S22" s="18" t="e">
        <f t="shared" si="6"/>
        <v>#REF!</v>
      </c>
      <c r="T22" s="18" t="e">
        <f t="shared" si="7"/>
        <v>#REF!</v>
      </c>
      <c r="U22" s="17" t="e">
        <f t="shared" si="33"/>
        <v>#REF!</v>
      </c>
      <c r="V22" s="17" t="e">
        <f t="shared" si="8"/>
        <v>#REF!</v>
      </c>
      <c r="W22" s="17" t="e">
        <f t="shared" si="38"/>
        <v>#REF!</v>
      </c>
      <c r="X22" s="17" t="e">
        <f t="shared" si="9"/>
        <v>#REF!</v>
      </c>
      <c r="Y22" s="17" t="e">
        <f>I22*0.07</f>
        <v>#REF!</v>
      </c>
      <c r="Z22" s="17" t="e">
        <f t="shared" si="10"/>
        <v>#REF!</v>
      </c>
      <c r="AA22" s="18" t="e">
        <f t="shared" si="11"/>
        <v>#REF!</v>
      </c>
      <c r="AB22" s="18" t="e">
        <f t="shared" si="12"/>
        <v>#REF!</v>
      </c>
      <c r="AC22" s="17" t="e">
        <f t="shared" si="39"/>
        <v>#REF!</v>
      </c>
      <c r="AD22" s="17" t="e">
        <f t="shared" si="13"/>
        <v>#REF!</v>
      </c>
      <c r="AE22" s="17" t="e">
        <f>I22*0.12</f>
        <v>#REF!</v>
      </c>
      <c r="AF22" s="17" t="e">
        <f t="shared" si="15"/>
        <v>#REF!</v>
      </c>
      <c r="AG22" s="17" t="e">
        <f>I22*0.105</f>
        <v>#REF!</v>
      </c>
      <c r="AH22" s="17" t="e">
        <f t="shared" si="16"/>
        <v>#REF!</v>
      </c>
      <c r="AI22" s="18" t="e">
        <f t="shared" si="17"/>
        <v>#REF!</v>
      </c>
      <c r="AJ22" s="18" t="e">
        <f t="shared" si="18"/>
        <v>#REF!</v>
      </c>
      <c r="AK22" s="17" t="e">
        <f>I22*0.085</f>
        <v>#REF!</v>
      </c>
      <c r="AL22" s="17" t="e">
        <f t="shared" si="19"/>
        <v>#REF!</v>
      </c>
      <c r="AM22" s="17" t="e">
        <f>I22*0.08</f>
        <v>#REF!</v>
      </c>
      <c r="AN22" s="17" t="e">
        <f t="shared" si="21"/>
        <v>#REF!</v>
      </c>
      <c r="AO22" s="17" t="e">
        <f>I22*0.07</f>
        <v>#REF!</v>
      </c>
      <c r="AP22" s="17" t="e">
        <f t="shared" si="22"/>
        <v>#REF!</v>
      </c>
      <c r="AQ22" s="18" t="e">
        <f t="shared" si="23"/>
        <v>#REF!</v>
      </c>
      <c r="AR22" s="18" t="e">
        <f t="shared" si="24"/>
        <v>#REF!</v>
      </c>
      <c r="AS22" s="94">
        <v>0.05</v>
      </c>
      <c r="AT22" s="95" t="e">
        <f t="shared" si="25"/>
        <v>#REF!</v>
      </c>
      <c r="AU22" s="85" t="e">
        <f t="shared" si="26"/>
        <v>#REF!</v>
      </c>
      <c r="AV22" s="85" t="e">
        <f t="shared" si="27"/>
        <v>#REF!</v>
      </c>
      <c r="AW22" s="57" t="e">
        <f t="shared" si="28"/>
        <v>#REF!</v>
      </c>
      <c r="AX22" s="57" t="e">
        <f t="shared" si="29"/>
        <v>#REF!</v>
      </c>
      <c r="AY22" s="100"/>
      <c r="AZ22" s="100"/>
    </row>
    <row r="23" spans="1:52">
      <c r="A23" s="1" t="s">
        <v>33</v>
      </c>
      <c r="B23" s="19">
        <v>13050333</v>
      </c>
      <c r="C23" s="167" t="s">
        <v>41</v>
      </c>
      <c r="D23" s="2" t="s">
        <v>40</v>
      </c>
      <c r="E23" s="2">
        <v>12</v>
      </c>
      <c r="F23" s="2">
        <v>1</v>
      </c>
      <c r="G23" s="17">
        <f>'بودجه 1403'!G22</f>
        <v>160000</v>
      </c>
      <c r="H23" s="17">
        <f t="shared" si="30"/>
        <v>160000</v>
      </c>
      <c r="I23" s="30" t="e">
        <f>'بودجه 1403'!#REF!</f>
        <v>#REF!</v>
      </c>
      <c r="J23" s="30" t="e">
        <f t="shared" si="31"/>
        <v>#REF!</v>
      </c>
      <c r="K23" s="32" t="e">
        <f t="shared" si="0"/>
        <v>#REF!</v>
      </c>
      <c r="L23" s="36" t="e">
        <f t="shared" si="32"/>
        <v>#REF!</v>
      </c>
      <c r="M23" s="17" t="e">
        <f t="shared" si="36"/>
        <v>#REF!</v>
      </c>
      <c r="N23" s="17" t="e">
        <f t="shared" si="2"/>
        <v>#REF!</v>
      </c>
      <c r="O23" s="17" t="e">
        <f t="shared" si="37"/>
        <v>#REF!</v>
      </c>
      <c r="P23" s="17" t="e">
        <f t="shared" si="3"/>
        <v>#REF!</v>
      </c>
      <c r="Q23" s="17" t="e">
        <f>I23*0.09</f>
        <v>#REF!</v>
      </c>
      <c r="R23" s="17" t="e">
        <f t="shared" si="5"/>
        <v>#REF!</v>
      </c>
      <c r="S23" s="18" t="e">
        <f t="shared" si="6"/>
        <v>#REF!</v>
      </c>
      <c r="T23" s="18" t="e">
        <f t="shared" si="7"/>
        <v>#REF!</v>
      </c>
      <c r="U23" s="17" t="e">
        <f t="shared" si="33"/>
        <v>#REF!</v>
      </c>
      <c r="V23" s="17" t="e">
        <f t="shared" si="8"/>
        <v>#REF!</v>
      </c>
      <c r="W23" s="17" t="e">
        <f t="shared" si="38"/>
        <v>#REF!</v>
      </c>
      <c r="X23" s="17" t="e">
        <f t="shared" si="9"/>
        <v>#REF!</v>
      </c>
      <c r="Y23" s="17" t="e">
        <f>I23*0.07</f>
        <v>#REF!</v>
      </c>
      <c r="Z23" s="17" t="e">
        <f t="shared" si="10"/>
        <v>#REF!</v>
      </c>
      <c r="AA23" s="18" t="e">
        <f t="shared" si="11"/>
        <v>#REF!</v>
      </c>
      <c r="AB23" s="18" t="e">
        <f t="shared" si="12"/>
        <v>#REF!</v>
      </c>
      <c r="AC23" s="17" t="e">
        <f t="shared" si="39"/>
        <v>#REF!</v>
      </c>
      <c r="AD23" s="17" t="e">
        <f t="shared" si="13"/>
        <v>#REF!</v>
      </c>
      <c r="AE23" s="17" t="e">
        <f>I23*0.12</f>
        <v>#REF!</v>
      </c>
      <c r="AF23" s="17" t="e">
        <f t="shared" si="15"/>
        <v>#REF!</v>
      </c>
      <c r="AG23" s="17" t="e">
        <f>I23*0.105</f>
        <v>#REF!</v>
      </c>
      <c r="AH23" s="17" t="e">
        <f t="shared" si="16"/>
        <v>#REF!</v>
      </c>
      <c r="AI23" s="18" t="e">
        <f t="shared" si="17"/>
        <v>#REF!</v>
      </c>
      <c r="AJ23" s="18" t="e">
        <f t="shared" si="18"/>
        <v>#REF!</v>
      </c>
      <c r="AK23" s="17" t="e">
        <f>I23*0.085</f>
        <v>#REF!</v>
      </c>
      <c r="AL23" s="17" t="e">
        <f t="shared" si="19"/>
        <v>#REF!</v>
      </c>
      <c r="AM23" s="17" t="e">
        <f>I23*0.08</f>
        <v>#REF!</v>
      </c>
      <c r="AN23" s="17" t="e">
        <f t="shared" si="21"/>
        <v>#REF!</v>
      </c>
      <c r="AO23" s="17" t="e">
        <f>I23*0.07</f>
        <v>#REF!</v>
      </c>
      <c r="AP23" s="17" t="e">
        <f t="shared" si="22"/>
        <v>#REF!</v>
      </c>
      <c r="AQ23" s="18" t="e">
        <f t="shared" si="23"/>
        <v>#REF!</v>
      </c>
      <c r="AR23" s="18" t="e">
        <f t="shared" si="24"/>
        <v>#REF!</v>
      </c>
      <c r="AS23" s="94">
        <v>0.05</v>
      </c>
      <c r="AT23" s="95" t="e">
        <f t="shared" si="25"/>
        <v>#REF!</v>
      </c>
      <c r="AU23" s="85" t="e">
        <f t="shared" si="26"/>
        <v>#REF!</v>
      </c>
      <c r="AV23" s="85" t="e">
        <f t="shared" si="27"/>
        <v>#REF!</v>
      </c>
      <c r="AW23" s="57" t="e">
        <f t="shared" si="28"/>
        <v>#REF!</v>
      </c>
      <c r="AX23" s="57" t="e">
        <f t="shared" si="29"/>
        <v>#REF!</v>
      </c>
      <c r="AY23" s="100"/>
      <c r="AZ23" s="100"/>
    </row>
    <row r="24" spans="1:52">
      <c r="A24" s="1" t="s">
        <v>33</v>
      </c>
      <c r="B24" s="19">
        <v>13050332</v>
      </c>
      <c r="C24" s="167" t="s">
        <v>99</v>
      </c>
      <c r="D24" s="2" t="s">
        <v>98</v>
      </c>
      <c r="E24" s="2">
        <v>12</v>
      </c>
      <c r="F24" s="2">
        <v>1</v>
      </c>
      <c r="G24" s="17">
        <f>'بودجه 1403'!G23</f>
        <v>150000</v>
      </c>
      <c r="H24" s="17">
        <f t="shared" si="30"/>
        <v>150000</v>
      </c>
      <c r="I24" s="30" t="e">
        <f>'بودجه 1403'!#REF!</f>
        <v>#REF!</v>
      </c>
      <c r="J24" s="30" t="e">
        <f t="shared" si="31"/>
        <v>#REF!</v>
      </c>
      <c r="K24" s="32" t="e">
        <f t="shared" si="0"/>
        <v>#REF!</v>
      </c>
      <c r="L24" s="36" t="e">
        <f t="shared" si="32"/>
        <v>#REF!</v>
      </c>
      <c r="M24" s="17" t="e">
        <f t="shared" si="36"/>
        <v>#REF!</v>
      </c>
      <c r="N24" s="17" t="e">
        <f t="shared" si="2"/>
        <v>#REF!</v>
      </c>
      <c r="O24" s="17" t="e">
        <f t="shared" si="37"/>
        <v>#REF!</v>
      </c>
      <c r="P24" s="17" t="e">
        <f t="shared" si="3"/>
        <v>#REF!</v>
      </c>
      <c r="Q24" s="17" t="e">
        <f>I24*0.09</f>
        <v>#REF!</v>
      </c>
      <c r="R24" s="17" t="e">
        <f t="shared" si="5"/>
        <v>#REF!</v>
      </c>
      <c r="S24" s="18" t="e">
        <f t="shared" si="6"/>
        <v>#REF!</v>
      </c>
      <c r="T24" s="18" t="e">
        <f t="shared" si="7"/>
        <v>#REF!</v>
      </c>
      <c r="U24" s="17" t="e">
        <f t="shared" si="33"/>
        <v>#REF!</v>
      </c>
      <c r="V24" s="17" t="e">
        <f t="shared" si="8"/>
        <v>#REF!</v>
      </c>
      <c r="W24" s="17" t="e">
        <f t="shared" si="38"/>
        <v>#REF!</v>
      </c>
      <c r="X24" s="17" t="e">
        <f t="shared" si="9"/>
        <v>#REF!</v>
      </c>
      <c r="Y24" s="17" t="e">
        <f>I24*0.07</f>
        <v>#REF!</v>
      </c>
      <c r="Z24" s="17" t="e">
        <f t="shared" si="10"/>
        <v>#REF!</v>
      </c>
      <c r="AA24" s="18" t="e">
        <f t="shared" si="11"/>
        <v>#REF!</v>
      </c>
      <c r="AB24" s="18" t="e">
        <f t="shared" si="12"/>
        <v>#REF!</v>
      </c>
      <c r="AC24" s="17" t="e">
        <f t="shared" si="39"/>
        <v>#REF!</v>
      </c>
      <c r="AD24" s="17" t="e">
        <f t="shared" si="13"/>
        <v>#REF!</v>
      </c>
      <c r="AE24" s="17" t="e">
        <f>I24*0.12</f>
        <v>#REF!</v>
      </c>
      <c r="AF24" s="17" t="e">
        <f t="shared" si="15"/>
        <v>#REF!</v>
      </c>
      <c r="AG24" s="17" t="e">
        <f>I24*0.105</f>
        <v>#REF!</v>
      </c>
      <c r="AH24" s="17" t="e">
        <f t="shared" si="16"/>
        <v>#REF!</v>
      </c>
      <c r="AI24" s="18" t="e">
        <f t="shared" si="17"/>
        <v>#REF!</v>
      </c>
      <c r="AJ24" s="18" t="e">
        <f t="shared" si="18"/>
        <v>#REF!</v>
      </c>
      <c r="AK24" s="17" t="e">
        <f>I24*0.085</f>
        <v>#REF!</v>
      </c>
      <c r="AL24" s="17" t="e">
        <f t="shared" si="19"/>
        <v>#REF!</v>
      </c>
      <c r="AM24" s="17" t="e">
        <f>I24*0.08</f>
        <v>#REF!</v>
      </c>
      <c r="AN24" s="17" t="e">
        <f t="shared" si="21"/>
        <v>#REF!</v>
      </c>
      <c r="AO24" s="17" t="e">
        <f>I24*0.07</f>
        <v>#REF!</v>
      </c>
      <c r="AP24" s="17" t="e">
        <f t="shared" si="22"/>
        <v>#REF!</v>
      </c>
      <c r="AQ24" s="18" t="e">
        <f t="shared" si="23"/>
        <v>#REF!</v>
      </c>
      <c r="AR24" s="18" t="e">
        <f t="shared" si="24"/>
        <v>#REF!</v>
      </c>
      <c r="AS24" s="94">
        <v>0.05</v>
      </c>
      <c r="AT24" s="95" t="e">
        <f t="shared" si="25"/>
        <v>#REF!</v>
      </c>
      <c r="AU24" s="85" t="e">
        <f t="shared" si="26"/>
        <v>#REF!</v>
      </c>
      <c r="AV24" s="85" t="e">
        <f t="shared" si="27"/>
        <v>#REF!</v>
      </c>
      <c r="AW24" s="57" t="e">
        <f t="shared" si="28"/>
        <v>#REF!</v>
      </c>
      <c r="AX24" s="57" t="e">
        <f t="shared" si="29"/>
        <v>#REF!</v>
      </c>
      <c r="AY24" s="100"/>
      <c r="AZ24" s="100"/>
    </row>
    <row r="25" spans="1:52">
      <c r="A25" s="1" t="s">
        <v>33</v>
      </c>
      <c r="B25" s="19">
        <v>13060308</v>
      </c>
      <c r="C25" s="167" t="s">
        <v>43</v>
      </c>
      <c r="D25" s="2" t="s">
        <v>42</v>
      </c>
      <c r="E25" s="2">
        <v>12</v>
      </c>
      <c r="F25" s="2">
        <v>1</v>
      </c>
      <c r="G25" s="17">
        <f>'بودجه 1403'!G24</f>
        <v>142000</v>
      </c>
      <c r="H25" s="17">
        <f t="shared" si="30"/>
        <v>142000</v>
      </c>
      <c r="I25" s="30" t="e">
        <f>'بودجه 1403'!#REF!</f>
        <v>#REF!</v>
      </c>
      <c r="J25" s="30" t="e">
        <f t="shared" si="31"/>
        <v>#REF!</v>
      </c>
      <c r="K25" s="32" t="e">
        <f t="shared" si="0"/>
        <v>#REF!</v>
      </c>
      <c r="L25" s="36" t="e">
        <f t="shared" si="32"/>
        <v>#REF!</v>
      </c>
      <c r="M25" s="17" t="e">
        <f>I25*0.07</f>
        <v>#REF!</v>
      </c>
      <c r="N25" s="17" t="e">
        <f t="shared" si="2"/>
        <v>#REF!</v>
      </c>
      <c r="O25" s="17" t="e">
        <f>I25*0.09</f>
        <v>#REF!</v>
      </c>
      <c r="P25" s="17" t="e">
        <f t="shared" si="3"/>
        <v>#REF!</v>
      </c>
      <c r="Q25" s="17" t="e">
        <f>I25*0.1</f>
        <v>#REF!</v>
      </c>
      <c r="R25" s="17" t="e">
        <f t="shared" si="5"/>
        <v>#REF!</v>
      </c>
      <c r="S25" s="18" t="e">
        <f t="shared" si="6"/>
        <v>#REF!</v>
      </c>
      <c r="T25" s="18" t="e">
        <f t="shared" si="7"/>
        <v>#REF!</v>
      </c>
      <c r="U25" s="17" t="e">
        <f>I25*0.05</f>
        <v>#REF!</v>
      </c>
      <c r="V25" s="17" t="e">
        <f t="shared" si="8"/>
        <v>#REF!</v>
      </c>
      <c r="W25" s="17" t="e">
        <f>I25*0.11</f>
        <v>#REF!</v>
      </c>
      <c r="X25" s="17" t="e">
        <f t="shared" si="9"/>
        <v>#REF!</v>
      </c>
      <c r="Y25" s="17" t="e">
        <f>I25*0.13</f>
        <v>#REF!</v>
      </c>
      <c r="Z25" s="17" t="e">
        <f t="shared" si="10"/>
        <v>#REF!</v>
      </c>
      <c r="AA25" s="18" t="e">
        <f t="shared" si="11"/>
        <v>#REF!</v>
      </c>
      <c r="AB25" s="18" t="e">
        <f t="shared" si="12"/>
        <v>#REF!</v>
      </c>
      <c r="AC25" s="17" t="e">
        <f t="shared" si="39"/>
        <v>#REF!</v>
      </c>
      <c r="AD25" s="17" t="e">
        <f t="shared" si="13"/>
        <v>#REF!</v>
      </c>
      <c r="AE25" s="17" t="e">
        <f>I25*0.085</f>
        <v>#REF!</v>
      </c>
      <c r="AF25" s="17" t="e">
        <f t="shared" si="15"/>
        <v>#REF!</v>
      </c>
      <c r="AG25" s="17" t="e">
        <f>I25*0.085</f>
        <v>#REF!</v>
      </c>
      <c r="AH25" s="17" t="e">
        <f t="shared" si="16"/>
        <v>#REF!</v>
      </c>
      <c r="AI25" s="18" t="e">
        <f t="shared" si="17"/>
        <v>#REF!</v>
      </c>
      <c r="AJ25" s="18" t="e">
        <f t="shared" si="18"/>
        <v>#REF!</v>
      </c>
      <c r="AK25" s="17" t="e">
        <f>I25*0.06</f>
        <v>#REF!</v>
      </c>
      <c r="AL25" s="17" t="e">
        <f t="shared" si="19"/>
        <v>#REF!</v>
      </c>
      <c r="AM25" s="17" t="e">
        <f>I25*0.065</f>
        <v>#REF!</v>
      </c>
      <c r="AN25" s="17" t="e">
        <f t="shared" si="21"/>
        <v>#REF!</v>
      </c>
      <c r="AO25" s="17" t="e">
        <f>I25*0.055</f>
        <v>#REF!</v>
      </c>
      <c r="AP25" s="17" t="e">
        <f t="shared" si="22"/>
        <v>#REF!</v>
      </c>
      <c r="AQ25" s="18" t="e">
        <f t="shared" si="23"/>
        <v>#REF!</v>
      </c>
      <c r="AR25" s="18" t="e">
        <f t="shared" si="24"/>
        <v>#REF!</v>
      </c>
      <c r="AS25" s="94">
        <v>0.05</v>
      </c>
      <c r="AT25" s="95" t="e">
        <f t="shared" si="25"/>
        <v>#REF!</v>
      </c>
      <c r="AU25" s="85" t="e">
        <f t="shared" si="26"/>
        <v>#REF!</v>
      </c>
      <c r="AV25" s="85" t="e">
        <f t="shared" si="27"/>
        <v>#REF!</v>
      </c>
      <c r="AW25" s="57" t="e">
        <f t="shared" si="28"/>
        <v>#REF!</v>
      </c>
      <c r="AX25" s="57" t="e">
        <f t="shared" si="29"/>
        <v>#REF!</v>
      </c>
      <c r="AY25" s="100"/>
      <c r="AZ25" s="100"/>
    </row>
    <row r="26" spans="1:52">
      <c r="A26" s="1" t="s">
        <v>33</v>
      </c>
      <c r="B26" s="19">
        <v>13050334</v>
      </c>
      <c r="C26" s="167" t="s">
        <v>46</v>
      </c>
      <c r="D26" s="2" t="s">
        <v>44</v>
      </c>
      <c r="E26" s="2">
        <v>12</v>
      </c>
      <c r="F26" s="2">
        <v>1</v>
      </c>
      <c r="G26" s="17">
        <f>'بودجه 1403'!G25</f>
        <v>165000</v>
      </c>
      <c r="H26" s="17">
        <f t="shared" si="30"/>
        <v>165000</v>
      </c>
      <c r="I26" s="30" t="e">
        <f>'بودجه 1403'!#REF!</f>
        <v>#REF!</v>
      </c>
      <c r="J26" s="30" t="e">
        <f t="shared" si="31"/>
        <v>#REF!</v>
      </c>
      <c r="K26" s="32" t="e">
        <f t="shared" si="0"/>
        <v>#REF!</v>
      </c>
      <c r="L26" s="36" t="e">
        <f t="shared" si="32"/>
        <v>#REF!</v>
      </c>
      <c r="M26" s="17" t="e">
        <f t="shared" ref="M26:M31" si="40">I26*0.05</f>
        <v>#REF!</v>
      </c>
      <c r="N26" s="17" t="e">
        <f t="shared" si="2"/>
        <v>#REF!</v>
      </c>
      <c r="O26" s="17" t="e">
        <f>I26*0.05</f>
        <v>#REF!</v>
      </c>
      <c r="P26" s="17" t="e">
        <f t="shared" si="3"/>
        <v>#REF!</v>
      </c>
      <c r="Q26" s="17" t="e">
        <f>I26*0.09</f>
        <v>#REF!</v>
      </c>
      <c r="R26" s="17" t="e">
        <f t="shared" si="5"/>
        <v>#REF!</v>
      </c>
      <c r="S26" s="18" t="e">
        <f t="shared" si="6"/>
        <v>#REF!</v>
      </c>
      <c r="T26" s="18" t="e">
        <f t="shared" si="7"/>
        <v>#REF!</v>
      </c>
      <c r="U26" s="17" t="e">
        <f>I26*0.07</f>
        <v>#REF!</v>
      </c>
      <c r="V26" s="17" t="e">
        <f t="shared" si="8"/>
        <v>#REF!</v>
      </c>
      <c r="W26" s="17" t="e">
        <f>I26*0.07</f>
        <v>#REF!</v>
      </c>
      <c r="X26" s="17" t="e">
        <f t="shared" si="9"/>
        <v>#REF!</v>
      </c>
      <c r="Y26" s="17" t="e">
        <f>I26*0.08</f>
        <v>#REF!</v>
      </c>
      <c r="Z26" s="17" t="e">
        <f t="shared" si="10"/>
        <v>#REF!</v>
      </c>
      <c r="AA26" s="18" t="e">
        <f t="shared" si="11"/>
        <v>#REF!</v>
      </c>
      <c r="AB26" s="18" t="e">
        <f t="shared" si="12"/>
        <v>#REF!</v>
      </c>
      <c r="AC26" s="17" t="e">
        <f t="shared" si="39"/>
        <v>#REF!</v>
      </c>
      <c r="AD26" s="17" t="e">
        <f t="shared" si="13"/>
        <v>#REF!</v>
      </c>
      <c r="AE26" s="17" t="e">
        <f>I26*0.1</f>
        <v>#REF!</v>
      </c>
      <c r="AF26" s="17" t="e">
        <f t="shared" si="15"/>
        <v>#REF!</v>
      </c>
      <c r="AG26" s="17" t="e">
        <f>I26*0.1</f>
        <v>#REF!</v>
      </c>
      <c r="AH26" s="17" t="e">
        <f t="shared" si="16"/>
        <v>#REF!</v>
      </c>
      <c r="AI26" s="18" t="e">
        <f t="shared" si="17"/>
        <v>#REF!</v>
      </c>
      <c r="AJ26" s="18" t="e">
        <f t="shared" si="18"/>
        <v>#REF!</v>
      </c>
      <c r="AK26" s="17" t="e">
        <f>I26*0.09</f>
        <v>#REF!</v>
      </c>
      <c r="AL26" s="17" t="e">
        <f t="shared" si="19"/>
        <v>#REF!</v>
      </c>
      <c r="AM26" s="17" t="e">
        <f>I26*0.12</f>
        <v>#REF!</v>
      </c>
      <c r="AN26" s="17" t="e">
        <f t="shared" si="21"/>
        <v>#REF!</v>
      </c>
      <c r="AO26" s="17" t="e">
        <f>I26*0.08</f>
        <v>#REF!</v>
      </c>
      <c r="AP26" s="17" t="e">
        <f t="shared" si="22"/>
        <v>#REF!</v>
      </c>
      <c r="AQ26" s="18" t="e">
        <f t="shared" si="23"/>
        <v>#REF!</v>
      </c>
      <c r="AR26" s="18" t="e">
        <f t="shared" si="24"/>
        <v>#REF!</v>
      </c>
      <c r="AS26" s="94">
        <v>0.05</v>
      </c>
      <c r="AT26" s="95" t="e">
        <f t="shared" si="25"/>
        <v>#REF!</v>
      </c>
      <c r="AU26" s="85" t="e">
        <f t="shared" si="26"/>
        <v>#REF!</v>
      </c>
      <c r="AV26" s="85" t="e">
        <f t="shared" si="27"/>
        <v>#REF!</v>
      </c>
      <c r="AW26" s="57" t="e">
        <f t="shared" si="28"/>
        <v>#REF!</v>
      </c>
      <c r="AX26" s="57" t="e">
        <f t="shared" si="29"/>
        <v>#REF!</v>
      </c>
      <c r="AY26" s="100"/>
      <c r="AZ26" s="100"/>
    </row>
    <row r="27" spans="1:52">
      <c r="A27" s="1" t="s">
        <v>33</v>
      </c>
      <c r="B27" s="19">
        <v>13050300</v>
      </c>
      <c r="C27" s="167" t="s">
        <v>48</v>
      </c>
      <c r="D27" s="2" t="s">
        <v>47</v>
      </c>
      <c r="E27" s="2">
        <v>12</v>
      </c>
      <c r="F27" s="2">
        <v>1</v>
      </c>
      <c r="G27" s="17">
        <f>'بودجه 1403'!G26</f>
        <v>166000</v>
      </c>
      <c r="H27" s="17">
        <f t="shared" si="30"/>
        <v>166000</v>
      </c>
      <c r="I27" s="30" t="e">
        <f>'بودجه 1403'!#REF!</f>
        <v>#REF!</v>
      </c>
      <c r="J27" s="30" t="e">
        <f t="shared" si="31"/>
        <v>#REF!</v>
      </c>
      <c r="K27" s="32" t="e">
        <f t="shared" si="0"/>
        <v>#REF!</v>
      </c>
      <c r="L27" s="36" t="e">
        <f t="shared" si="32"/>
        <v>#REF!</v>
      </c>
      <c r="M27" s="17" t="e">
        <f t="shared" si="40"/>
        <v>#REF!</v>
      </c>
      <c r="N27" s="17" t="e">
        <f t="shared" si="2"/>
        <v>#REF!</v>
      </c>
      <c r="O27" s="17" t="e">
        <f>I27*0.06</f>
        <v>#REF!</v>
      </c>
      <c r="P27" s="17" t="e">
        <f t="shared" si="3"/>
        <v>#REF!</v>
      </c>
      <c r="Q27" s="17" t="e">
        <f>I27*0.09</f>
        <v>#REF!</v>
      </c>
      <c r="R27" s="17" t="e">
        <f t="shared" si="5"/>
        <v>#REF!</v>
      </c>
      <c r="S27" s="18" t="e">
        <f t="shared" si="6"/>
        <v>#REF!</v>
      </c>
      <c r="T27" s="18" t="e">
        <f t="shared" si="7"/>
        <v>#REF!</v>
      </c>
      <c r="U27" s="17" t="e">
        <f>I27*0.05</f>
        <v>#REF!</v>
      </c>
      <c r="V27" s="17" t="e">
        <f t="shared" si="8"/>
        <v>#REF!</v>
      </c>
      <c r="W27" s="17" t="e">
        <f>I27*0.08</f>
        <v>#REF!</v>
      </c>
      <c r="X27" s="17" t="e">
        <f t="shared" si="9"/>
        <v>#REF!</v>
      </c>
      <c r="Y27" s="17" t="e">
        <f>I27*0.09</f>
        <v>#REF!</v>
      </c>
      <c r="Z27" s="17" t="e">
        <f t="shared" si="10"/>
        <v>#REF!</v>
      </c>
      <c r="AA27" s="18" t="e">
        <f t="shared" si="11"/>
        <v>#REF!</v>
      </c>
      <c r="AB27" s="18" t="e">
        <f t="shared" si="12"/>
        <v>#REF!</v>
      </c>
      <c r="AC27" s="17" t="e">
        <f>I27*0.12</f>
        <v>#REF!</v>
      </c>
      <c r="AD27" s="17" t="e">
        <f t="shared" si="13"/>
        <v>#REF!</v>
      </c>
      <c r="AE27" s="17" t="e">
        <f>I27*0.12</f>
        <v>#REF!</v>
      </c>
      <c r="AF27" s="17" t="e">
        <f t="shared" si="15"/>
        <v>#REF!</v>
      </c>
      <c r="AG27" s="17" t="e">
        <f>I27*0.105</f>
        <v>#REF!</v>
      </c>
      <c r="AH27" s="17" t="e">
        <f t="shared" si="16"/>
        <v>#REF!</v>
      </c>
      <c r="AI27" s="18" t="e">
        <f t="shared" si="17"/>
        <v>#REF!</v>
      </c>
      <c r="AJ27" s="18" t="e">
        <f t="shared" si="18"/>
        <v>#REF!</v>
      </c>
      <c r="AK27" s="17" t="e">
        <f>I27*0.085</f>
        <v>#REF!</v>
      </c>
      <c r="AL27" s="17" t="e">
        <f t="shared" si="19"/>
        <v>#REF!</v>
      </c>
      <c r="AM27" s="17" t="e">
        <f>I27*0.08</f>
        <v>#REF!</v>
      </c>
      <c r="AN27" s="17" t="e">
        <f t="shared" si="21"/>
        <v>#REF!</v>
      </c>
      <c r="AO27" s="17" t="e">
        <f>I27*0.07</f>
        <v>#REF!</v>
      </c>
      <c r="AP27" s="17" t="e">
        <f t="shared" si="22"/>
        <v>#REF!</v>
      </c>
      <c r="AQ27" s="18" t="e">
        <f t="shared" si="23"/>
        <v>#REF!</v>
      </c>
      <c r="AR27" s="18" t="e">
        <f t="shared" si="24"/>
        <v>#REF!</v>
      </c>
      <c r="AS27" s="94">
        <v>0.05</v>
      </c>
      <c r="AT27" s="95" t="e">
        <f t="shared" si="25"/>
        <v>#REF!</v>
      </c>
      <c r="AU27" s="85" t="e">
        <f t="shared" si="26"/>
        <v>#REF!</v>
      </c>
      <c r="AV27" s="85" t="e">
        <f t="shared" si="27"/>
        <v>#REF!</v>
      </c>
      <c r="AW27" s="57" t="e">
        <f t="shared" si="28"/>
        <v>#REF!</v>
      </c>
      <c r="AX27" s="57" t="e">
        <f t="shared" si="29"/>
        <v>#REF!</v>
      </c>
      <c r="AY27" s="100"/>
      <c r="AZ27" s="100"/>
    </row>
    <row r="28" spans="1:52">
      <c r="A28" s="1" t="s">
        <v>33</v>
      </c>
      <c r="B28" s="19">
        <v>13050101</v>
      </c>
      <c r="C28" s="167" t="s">
        <v>50</v>
      </c>
      <c r="D28" s="2" t="s">
        <v>49</v>
      </c>
      <c r="E28" s="2">
        <v>12</v>
      </c>
      <c r="F28" s="2">
        <v>1</v>
      </c>
      <c r="G28" s="17">
        <f>'بودجه 1403'!G27</f>
        <v>171000</v>
      </c>
      <c r="H28" s="17">
        <f t="shared" si="30"/>
        <v>171000</v>
      </c>
      <c r="I28" s="30" t="e">
        <f>'بودجه 1403'!#REF!</f>
        <v>#REF!</v>
      </c>
      <c r="J28" s="30" t="e">
        <f t="shared" si="31"/>
        <v>#REF!</v>
      </c>
      <c r="K28" s="32" t="e">
        <f t="shared" si="0"/>
        <v>#REF!</v>
      </c>
      <c r="L28" s="36" t="e">
        <f t="shared" si="32"/>
        <v>#REF!</v>
      </c>
      <c r="M28" s="17" t="e">
        <f t="shared" si="40"/>
        <v>#REF!</v>
      </c>
      <c r="N28" s="17" t="e">
        <f t="shared" si="2"/>
        <v>#REF!</v>
      </c>
      <c r="O28" s="17" t="e">
        <f>I28*0.06</f>
        <v>#REF!</v>
      </c>
      <c r="P28" s="17" t="e">
        <f t="shared" si="3"/>
        <v>#REF!</v>
      </c>
      <c r="Q28" s="17" t="e">
        <f>I28*0.09</f>
        <v>#REF!</v>
      </c>
      <c r="R28" s="17" t="e">
        <f t="shared" si="5"/>
        <v>#REF!</v>
      </c>
      <c r="S28" s="18" t="e">
        <f t="shared" si="6"/>
        <v>#REF!</v>
      </c>
      <c r="T28" s="18" t="e">
        <f t="shared" si="7"/>
        <v>#REF!</v>
      </c>
      <c r="U28" s="17" t="e">
        <f>I28*0.07</f>
        <v>#REF!</v>
      </c>
      <c r="V28" s="17" t="e">
        <f t="shared" si="8"/>
        <v>#REF!</v>
      </c>
      <c r="W28" s="17" t="e">
        <f>I28*0.07</f>
        <v>#REF!</v>
      </c>
      <c r="X28" s="17" t="e">
        <f t="shared" si="9"/>
        <v>#REF!</v>
      </c>
      <c r="Y28" s="17" t="e">
        <f>I28*0.08</f>
        <v>#REF!</v>
      </c>
      <c r="Z28" s="17" t="e">
        <f t="shared" si="10"/>
        <v>#REF!</v>
      </c>
      <c r="AA28" s="18" t="e">
        <f t="shared" si="11"/>
        <v>#REF!</v>
      </c>
      <c r="AB28" s="18" t="e">
        <f t="shared" si="12"/>
        <v>#REF!</v>
      </c>
      <c r="AC28" s="17" t="e">
        <f>I28*0.12</f>
        <v>#REF!</v>
      </c>
      <c r="AD28" s="17" t="e">
        <f t="shared" si="13"/>
        <v>#REF!</v>
      </c>
      <c r="AE28" s="17" t="e">
        <f>I28*0.12</f>
        <v>#REF!</v>
      </c>
      <c r="AF28" s="17" t="e">
        <f t="shared" si="15"/>
        <v>#REF!</v>
      </c>
      <c r="AG28" s="17" t="e">
        <f>I28*0.105</f>
        <v>#REF!</v>
      </c>
      <c r="AH28" s="17" t="e">
        <f t="shared" si="16"/>
        <v>#REF!</v>
      </c>
      <c r="AI28" s="18" t="e">
        <f t="shared" si="17"/>
        <v>#REF!</v>
      </c>
      <c r="AJ28" s="18" t="e">
        <f t="shared" si="18"/>
        <v>#REF!</v>
      </c>
      <c r="AK28" s="17" t="e">
        <f>I28*0.085</f>
        <v>#REF!</v>
      </c>
      <c r="AL28" s="17" t="e">
        <f t="shared" si="19"/>
        <v>#REF!</v>
      </c>
      <c r="AM28" s="17" t="e">
        <f>I28*0.08</f>
        <v>#REF!</v>
      </c>
      <c r="AN28" s="17" t="e">
        <f t="shared" si="21"/>
        <v>#REF!</v>
      </c>
      <c r="AO28" s="17" t="e">
        <f>I28*0.07</f>
        <v>#REF!</v>
      </c>
      <c r="AP28" s="17" t="e">
        <f t="shared" si="22"/>
        <v>#REF!</v>
      </c>
      <c r="AQ28" s="18" t="e">
        <f t="shared" si="23"/>
        <v>#REF!</v>
      </c>
      <c r="AR28" s="18" t="e">
        <f t="shared" si="24"/>
        <v>#REF!</v>
      </c>
      <c r="AS28" s="94">
        <v>0.05</v>
      </c>
      <c r="AT28" s="95" t="e">
        <f t="shared" si="25"/>
        <v>#REF!</v>
      </c>
      <c r="AU28" s="85" t="e">
        <f t="shared" si="26"/>
        <v>#REF!</v>
      </c>
      <c r="AV28" s="85" t="e">
        <f t="shared" si="27"/>
        <v>#REF!</v>
      </c>
      <c r="AW28" s="57" t="e">
        <f t="shared" si="28"/>
        <v>#REF!</v>
      </c>
      <c r="AX28" s="57" t="e">
        <f t="shared" si="29"/>
        <v>#REF!</v>
      </c>
      <c r="AY28" s="100"/>
      <c r="AZ28" s="100"/>
    </row>
    <row r="29" spans="1:52">
      <c r="A29" s="1" t="s">
        <v>33</v>
      </c>
      <c r="B29" s="19">
        <v>13020325</v>
      </c>
      <c r="C29" s="167" t="s">
        <v>343</v>
      </c>
      <c r="D29" s="2" t="s">
        <v>51</v>
      </c>
      <c r="E29" s="2">
        <v>12</v>
      </c>
      <c r="F29" s="2">
        <v>1</v>
      </c>
      <c r="G29" s="17">
        <f>'بودجه 1403'!G28</f>
        <v>154000</v>
      </c>
      <c r="H29" s="17">
        <f t="shared" si="30"/>
        <v>154000</v>
      </c>
      <c r="I29" s="30" t="e">
        <f>'بودجه 1403'!#REF!</f>
        <v>#REF!</v>
      </c>
      <c r="J29" s="30" t="e">
        <f t="shared" si="31"/>
        <v>#REF!</v>
      </c>
      <c r="K29" s="32" t="e">
        <f t="shared" si="0"/>
        <v>#REF!</v>
      </c>
      <c r="L29" s="36" t="e">
        <f t="shared" si="32"/>
        <v>#REF!</v>
      </c>
      <c r="M29" s="17" t="e">
        <f t="shared" si="40"/>
        <v>#REF!</v>
      </c>
      <c r="N29" s="17" t="e">
        <f t="shared" si="2"/>
        <v>#REF!</v>
      </c>
      <c r="O29" s="17" t="e">
        <f>I29*0.06</f>
        <v>#REF!</v>
      </c>
      <c r="P29" s="17" t="e">
        <f t="shared" si="3"/>
        <v>#REF!</v>
      </c>
      <c r="Q29" s="17" t="e">
        <f>I29*0.1</f>
        <v>#REF!</v>
      </c>
      <c r="R29" s="17" t="e">
        <f t="shared" si="5"/>
        <v>#REF!</v>
      </c>
      <c r="S29" s="18" t="e">
        <f t="shared" si="6"/>
        <v>#REF!</v>
      </c>
      <c r="T29" s="18" t="e">
        <f t="shared" si="7"/>
        <v>#REF!</v>
      </c>
      <c r="U29" s="17" t="e">
        <f>I29*0.07</f>
        <v>#REF!</v>
      </c>
      <c r="V29" s="17" t="e">
        <f t="shared" si="8"/>
        <v>#REF!</v>
      </c>
      <c r="W29" s="17" t="e">
        <f>I29*0.07</f>
        <v>#REF!</v>
      </c>
      <c r="X29" s="17" t="e">
        <f t="shared" si="9"/>
        <v>#REF!</v>
      </c>
      <c r="Y29" s="17" t="e">
        <f>I29*0.08</f>
        <v>#REF!</v>
      </c>
      <c r="Z29" s="17" t="e">
        <f t="shared" si="10"/>
        <v>#REF!</v>
      </c>
      <c r="AA29" s="18" t="e">
        <f t="shared" si="11"/>
        <v>#REF!</v>
      </c>
      <c r="AB29" s="18" t="e">
        <f t="shared" si="12"/>
        <v>#REF!</v>
      </c>
      <c r="AC29" s="17" t="e">
        <f>I29*0.095</f>
        <v>#REF!</v>
      </c>
      <c r="AD29" s="17" t="e">
        <f t="shared" si="13"/>
        <v>#REF!</v>
      </c>
      <c r="AE29" s="17" t="e">
        <f>I29*0.1</f>
        <v>#REF!</v>
      </c>
      <c r="AF29" s="17" t="e">
        <f t="shared" si="15"/>
        <v>#REF!</v>
      </c>
      <c r="AG29" s="17" t="e">
        <f>I29*0.1</f>
        <v>#REF!</v>
      </c>
      <c r="AH29" s="17" t="e">
        <f t="shared" si="16"/>
        <v>#REF!</v>
      </c>
      <c r="AI29" s="18" t="e">
        <f t="shared" si="17"/>
        <v>#REF!</v>
      </c>
      <c r="AJ29" s="18" t="e">
        <f t="shared" si="18"/>
        <v>#REF!</v>
      </c>
      <c r="AK29" s="17" t="e">
        <f>I29*0.12</f>
        <v>#REF!</v>
      </c>
      <c r="AL29" s="17" t="e">
        <f t="shared" si="19"/>
        <v>#REF!</v>
      </c>
      <c r="AM29" s="17" t="e">
        <f>I29*0.08</f>
        <v>#REF!</v>
      </c>
      <c r="AN29" s="17" t="e">
        <f t="shared" si="21"/>
        <v>#REF!</v>
      </c>
      <c r="AO29" s="17" t="e">
        <f>I29*0.075</f>
        <v>#REF!</v>
      </c>
      <c r="AP29" s="17" t="e">
        <f t="shared" si="22"/>
        <v>#REF!</v>
      </c>
      <c r="AQ29" s="18" t="e">
        <f t="shared" si="23"/>
        <v>#REF!</v>
      </c>
      <c r="AR29" s="18" t="e">
        <f t="shared" si="24"/>
        <v>#REF!</v>
      </c>
      <c r="AS29" s="94">
        <v>0.05</v>
      </c>
      <c r="AT29" s="95" t="e">
        <f t="shared" si="25"/>
        <v>#REF!</v>
      </c>
      <c r="AU29" s="85" t="e">
        <f t="shared" si="26"/>
        <v>#REF!</v>
      </c>
      <c r="AV29" s="85" t="e">
        <f t="shared" si="27"/>
        <v>#REF!</v>
      </c>
      <c r="AW29" s="57" t="e">
        <f t="shared" si="28"/>
        <v>#REF!</v>
      </c>
      <c r="AX29" s="57" t="e">
        <f t="shared" si="29"/>
        <v>#REF!</v>
      </c>
      <c r="AY29" s="100"/>
      <c r="AZ29" s="100"/>
    </row>
    <row r="30" spans="1:52" ht="23.25" customHeight="1">
      <c r="A30" s="1" t="s">
        <v>33</v>
      </c>
      <c r="B30" s="19">
        <v>13060304</v>
      </c>
      <c r="C30" s="167" t="s">
        <v>55</v>
      </c>
      <c r="D30" s="2" t="s">
        <v>54</v>
      </c>
      <c r="E30" s="2">
        <v>12</v>
      </c>
      <c r="F30" s="2">
        <v>1</v>
      </c>
      <c r="G30" s="17">
        <f>'بودجه 1403'!G29</f>
        <v>120000</v>
      </c>
      <c r="H30" s="17">
        <f t="shared" si="30"/>
        <v>120000</v>
      </c>
      <c r="I30" s="30" t="e">
        <f>'بودجه 1403'!#REF!</f>
        <v>#REF!</v>
      </c>
      <c r="J30" s="30" t="e">
        <f t="shared" si="31"/>
        <v>#REF!</v>
      </c>
      <c r="K30" s="32" t="e">
        <f t="shared" si="0"/>
        <v>#REF!</v>
      </c>
      <c r="L30" s="36" t="e">
        <f t="shared" si="32"/>
        <v>#REF!</v>
      </c>
      <c r="M30" s="17" t="e">
        <f t="shared" si="40"/>
        <v>#REF!</v>
      </c>
      <c r="N30" s="17" t="e">
        <f t="shared" si="2"/>
        <v>#REF!</v>
      </c>
      <c r="O30" s="17" t="e">
        <f>I30*0.06</f>
        <v>#REF!</v>
      </c>
      <c r="P30" s="17" t="e">
        <f t="shared" si="3"/>
        <v>#REF!</v>
      </c>
      <c r="Q30" s="17" t="e">
        <f>I30*0.09</f>
        <v>#REF!</v>
      </c>
      <c r="R30" s="17" t="e">
        <f t="shared" si="5"/>
        <v>#REF!</v>
      </c>
      <c r="S30" s="18" t="e">
        <f t="shared" si="6"/>
        <v>#REF!</v>
      </c>
      <c r="T30" s="18" t="e">
        <f t="shared" si="7"/>
        <v>#REF!</v>
      </c>
      <c r="U30" s="17" t="e">
        <f>I30*0.1</f>
        <v>#REF!</v>
      </c>
      <c r="V30" s="17" t="e">
        <f t="shared" si="8"/>
        <v>#REF!</v>
      </c>
      <c r="W30" s="17" t="e">
        <f>I30*0.06</f>
        <v>#REF!</v>
      </c>
      <c r="X30" s="17" t="e">
        <f t="shared" si="9"/>
        <v>#REF!</v>
      </c>
      <c r="Y30" s="17" t="e">
        <f>I30*0.06</f>
        <v>#REF!</v>
      </c>
      <c r="Z30" s="17" t="e">
        <f t="shared" si="10"/>
        <v>#REF!</v>
      </c>
      <c r="AA30" s="18" t="e">
        <f t="shared" si="11"/>
        <v>#REF!</v>
      </c>
      <c r="AB30" s="18" t="e">
        <f t="shared" si="12"/>
        <v>#REF!</v>
      </c>
      <c r="AC30" s="17" t="e">
        <f>I30*0.12</f>
        <v>#REF!</v>
      </c>
      <c r="AD30" s="17" t="e">
        <f t="shared" si="13"/>
        <v>#REF!</v>
      </c>
      <c r="AE30" s="17" t="e">
        <f>I30*0.12</f>
        <v>#REF!</v>
      </c>
      <c r="AF30" s="17" t="e">
        <f t="shared" si="15"/>
        <v>#REF!</v>
      </c>
      <c r="AG30" s="17" t="e">
        <f>I30*0.105</f>
        <v>#REF!</v>
      </c>
      <c r="AH30" s="17" t="e">
        <f t="shared" si="16"/>
        <v>#REF!</v>
      </c>
      <c r="AI30" s="18" t="e">
        <f t="shared" si="17"/>
        <v>#REF!</v>
      </c>
      <c r="AJ30" s="18" t="e">
        <f t="shared" si="18"/>
        <v>#REF!</v>
      </c>
      <c r="AK30" s="17" t="e">
        <f>I30*0.085</f>
        <v>#REF!</v>
      </c>
      <c r="AL30" s="17" t="e">
        <f t="shared" si="19"/>
        <v>#REF!</v>
      </c>
      <c r="AM30" s="17" t="e">
        <f>I30*0.08</f>
        <v>#REF!</v>
      </c>
      <c r="AN30" s="17" t="e">
        <f t="shared" si="21"/>
        <v>#REF!</v>
      </c>
      <c r="AO30" s="17" t="e">
        <f>I30*0.07</f>
        <v>#REF!</v>
      </c>
      <c r="AP30" s="17" t="e">
        <f t="shared" si="22"/>
        <v>#REF!</v>
      </c>
      <c r="AQ30" s="18" t="e">
        <f t="shared" si="23"/>
        <v>#REF!</v>
      </c>
      <c r="AR30" s="18" t="e">
        <f t="shared" si="24"/>
        <v>#REF!</v>
      </c>
      <c r="AS30" s="94">
        <v>0.05</v>
      </c>
      <c r="AT30" s="95" t="e">
        <f t="shared" si="25"/>
        <v>#REF!</v>
      </c>
      <c r="AU30" s="85" t="e">
        <f t="shared" si="26"/>
        <v>#REF!</v>
      </c>
      <c r="AV30" s="85" t="e">
        <f t="shared" si="27"/>
        <v>#REF!</v>
      </c>
      <c r="AW30" s="57" t="e">
        <f t="shared" si="28"/>
        <v>#REF!</v>
      </c>
      <c r="AX30" s="57" t="e">
        <f t="shared" si="29"/>
        <v>#REF!</v>
      </c>
      <c r="AY30" s="100"/>
      <c r="AZ30" s="100"/>
    </row>
    <row r="31" spans="1:52" ht="18" customHeight="1">
      <c r="A31" s="1" t="s">
        <v>33</v>
      </c>
      <c r="B31" s="19">
        <v>13060303</v>
      </c>
      <c r="C31" s="167" t="s">
        <v>56</v>
      </c>
      <c r="D31" s="2" t="s">
        <v>52</v>
      </c>
      <c r="E31" s="2">
        <v>12</v>
      </c>
      <c r="F31" s="2">
        <v>1</v>
      </c>
      <c r="G31" s="17">
        <f>'بودجه 1403'!G30</f>
        <v>131000</v>
      </c>
      <c r="H31" s="17">
        <f t="shared" si="30"/>
        <v>131000</v>
      </c>
      <c r="I31" s="30" t="e">
        <f>'بودجه 1403'!#REF!</f>
        <v>#REF!</v>
      </c>
      <c r="J31" s="30" t="e">
        <f t="shared" si="31"/>
        <v>#REF!</v>
      </c>
      <c r="K31" s="32" t="e">
        <f t="shared" si="0"/>
        <v>#REF!</v>
      </c>
      <c r="L31" s="36" t="e">
        <f t="shared" si="32"/>
        <v>#REF!</v>
      </c>
      <c r="M31" s="17" t="e">
        <f t="shared" si="40"/>
        <v>#REF!</v>
      </c>
      <c r="N31" s="17" t="e">
        <f t="shared" si="2"/>
        <v>#REF!</v>
      </c>
      <c r="O31" s="17" t="e">
        <f>I31*0.06</f>
        <v>#REF!</v>
      </c>
      <c r="P31" s="17" t="e">
        <f t="shared" si="3"/>
        <v>#REF!</v>
      </c>
      <c r="Q31" s="17" t="e">
        <f>I31*0.09</f>
        <v>#REF!</v>
      </c>
      <c r="R31" s="17" t="e">
        <f t="shared" si="5"/>
        <v>#REF!</v>
      </c>
      <c r="S31" s="18" t="e">
        <f t="shared" si="6"/>
        <v>#REF!</v>
      </c>
      <c r="T31" s="18" t="e">
        <f t="shared" si="7"/>
        <v>#REF!</v>
      </c>
      <c r="U31" s="17" t="e">
        <f>I31*0.08</f>
        <v>#REF!</v>
      </c>
      <c r="V31" s="17" t="e">
        <f t="shared" si="8"/>
        <v>#REF!</v>
      </c>
      <c r="W31" s="17" t="e">
        <f>I31*0.08</f>
        <v>#REF!</v>
      </c>
      <c r="X31" s="17" t="e">
        <f t="shared" si="9"/>
        <v>#REF!</v>
      </c>
      <c r="Y31" s="17" t="e">
        <f>I31*0.08</f>
        <v>#REF!</v>
      </c>
      <c r="Z31" s="17" t="e">
        <f t="shared" si="10"/>
        <v>#REF!</v>
      </c>
      <c r="AA31" s="18" t="e">
        <f t="shared" si="11"/>
        <v>#REF!</v>
      </c>
      <c r="AB31" s="18" t="e">
        <f t="shared" si="12"/>
        <v>#REF!</v>
      </c>
      <c r="AC31" s="17" t="e">
        <f>I31*0.12</f>
        <v>#REF!</v>
      </c>
      <c r="AD31" s="17" t="e">
        <f t="shared" si="13"/>
        <v>#REF!</v>
      </c>
      <c r="AE31" s="17" t="e">
        <f>I31*0.11</f>
        <v>#REF!</v>
      </c>
      <c r="AF31" s="17" t="e">
        <f t="shared" si="15"/>
        <v>#REF!</v>
      </c>
      <c r="AG31" s="17" t="e">
        <f>I31*0.1</f>
        <v>#REF!</v>
      </c>
      <c r="AH31" s="17" t="e">
        <f t="shared" si="16"/>
        <v>#REF!</v>
      </c>
      <c r="AI31" s="18" t="e">
        <f t="shared" si="17"/>
        <v>#REF!</v>
      </c>
      <c r="AJ31" s="18" t="e">
        <f t="shared" si="18"/>
        <v>#REF!</v>
      </c>
      <c r="AK31" s="17" t="e">
        <f>I31*0.085</f>
        <v>#REF!</v>
      </c>
      <c r="AL31" s="17" t="e">
        <f t="shared" si="19"/>
        <v>#REF!</v>
      </c>
      <c r="AM31" s="17" t="e">
        <f>I31*0.08</f>
        <v>#REF!</v>
      </c>
      <c r="AN31" s="17" t="e">
        <f t="shared" si="21"/>
        <v>#REF!</v>
      </c>
      <c r="AO31" s="17" t="e">
        <f>I31*0.065</f>
        <v>#REF!</v>
      </c>
      <c r="AP31" s="17" t="e">
        <f t="shared" si="22"/>
        <v>#REF!</v>
      </c>
      <c r="AQ31" s="18" t="e">
        <f t="shared" si="23"/>
        <v>#REF!</v>
      </c>
      <c r="AR31" s="18" t="e">
        <f t="shared" si="24"/>
        <v>#REF!</v>
      </c>
      <c r="AS31" s="94">
        <v>0.05</v>
      </c>
      <c r="AT31" s="95" t="e">
        <f t="shared" si="25"/>
        <v>#REF!</v>
      </c>
      <c r="AU31" s="85" t="e">
        <f t="shared" si="26"/>
        <v>#REF!</v>
      </c>
      <c r="AV31" s="85" t="e">
        <f t="shared" si="27"/>
        <v>#REF!</v>
      </c>
      <c r="AW31" s="57" t="e">
        <f t="shared" si="28"/>
        <v>#REF!</v>
      </c>
      <c r="AX31" s="57" t="e">
        <f t="shared" si="29"/>
        <v>#REF!</v>
      </c>
      <c r="AY31" s="100"/>
      <c r="AZ31" s="100"/>
    </row>
    <row r="32" spans="1:52" ht="20.25" customHeight="1">
      <c r="A32" s="1" t="s">
        <v>33</v>
      </c>
      <c r="B32" s="19">
        <v>13050327</v>
      </c>
      <c r="C32" s="167" t="s">
        <v>58</v>
      </c>
      <c r="D32" s="2" t="s">
        <v>57</v>
      </c>
      <c r="E32" s="2">
        <v>12</v>
      </c>
      <c r="F32" s="2">
        <v>1</v>
      </c>
      <c r="G32" s="17">
        <f>'بودجه 1403'!G31</f>
        <v>140000</v>
      </c>
      <c r="H32" s="17">
        <f t="shared" si="30"/>
        <v>140000</v>
      </c>
      <c r="I32" s="30" t="e">
        <f>'بودجه 1403'!#REF!</f>
        <v>#REF!</v>
      </c>
      <c r="J32" s="30" t="e">
        <f t="shared" si="31"/>
        <v>#REF!</v>
      </c>
      <c r="K32" s="32" t="e">
        <f t="shared" si="0"/>
        <v>#REF!</v>
      </c>
      <c r="L32" s="36" t="e">
        <f t="shared" si="32"/>
        <v>#REF!</v>
      </c>
      <c r="M32" s="17" t="e">
        <f>I32*0.07</f>
        <v>#REF!</v>
      </c>
      <c r="N32" s="17" t="e">
        <f t="shared" si="2"/>
        <v>#REF!</v>
      </c>
      <c r="O32" s="17" t="e">
        <f>I32*0.09</f>
        <v>#REF!</v>
      </c>
      <c r="P32" s="17" t="e">
        <f t="shared" si="3"/>
        <v>#REF!</v>
      </c>
      <c r="Q32" s="17" t="e">
        <f>I32*0.1</f>
        <v>#REF!</v>
      </c>
      <c r="R32" s="17" t="e">
        <f t="shared" si="5"/>
        <v>#REF!</v>
      </c>
      <c r="S32" s="18" t="e">
        <f t="shared" si="6"/>
        <v>#REF!</v>
      </c>
      <c r="T32" s="18" t="e">
        <f t="shared" si="7"/>
        <v>#REF!</v>
      </c>
      <c r="U32" s="17" t="e">
        <f>I32*0.1</f>
        <v>#REF!</v>
      </c>
      <c r="V32" s="17" t="e">
        <f t="shared" si="8"/>
        <v>#REF!</v>
      </c>
      <c r="W32" s="17" t="e">
        <f>I32*0.1</f>
        <v>#REF!</v>
      </c>
      <c r="X32" s="17" t="e">
        <f t="shared" si="9"/>
        <v>#REF!</v>
      </c>
      <c r="Y32" s="17" t="e">
        <f>I32*0.07</f>
        <v>#REF!</v>
      </c>
      <c r="Z32" s="17" t="e">
        <f t="shared" si="10"/>
        <v>#REF!</v>
      </c>
      <c r="AA32" s="18" t="e">
        <f t="shared" si="11"/>
        <v>#REF!</v>
      </c>
      <c r="AB32" s="18" t="e">
        <f t="shared" si="12"/>
        <v>#REF!</v>
      </c>
      <c r="AC32" s="17" t="e">
        <f>I32*0.1</f>
        <v>#REF!</v>
      </c>
      <c r="AD32" s="17" t="e">
        <f t="shared" si="13"/>
        <v>#REF!</v>
      </c>
      <c r="AE32" s="17" t="e">
        <f>I32*0.085</f>
        <v>#REF!</v>
      </c>
      <c r="AF32" s="17" t="e">
        <f t="shared" si="15"/>
        <v>#REF!</v>
      </c>
      <c r="AG32" s="17" t="e">
        <f>I32*0.085</f>
        <v>#REF!</v>
      </c>
      <c r="AH32" s="17" t="e">
        <f t="shared" si="16"/>
        <v>#REF!</v>
      </c>
      <c r="AI32" s="18" t="e">
        <f t="shared" si="17"/>
        <v>#REF!</v>
      </c>
      <c r="AJ32" s="18" t="e">
        <f t="shared" si="18"/>
        <v>#REF!</v>
      </c>
      <c r="AK32" s="17" t="e">
        <f>I32*0.07</f>
        <v>#REF!</v>
      </c>
      <c r="AL32" s="17" t="e">
        <f t="shared" si="19"/>
        <v>#REF!</v>
      </c>
      <c r="AM32" s="17" t="e">
        <f>I32*0.065</f>
        <v>#REF!</v>
      </c>
      <c r="AN32" s="17" t="e">
        <f t="shared" si="21"/>
        <v>#REF!</v>
      </c>
      <c r="AO32" s="17" t="e">
        <f>I32*0.065</f>
        <v>#REF!</v>
      </c>
      <c r="AP32" s="17" t="e">
        <f t="shared" si="22"/>
        <v>#REF!</v>
      </c>
      <c r="AQ32" s="18" t="e">
        <f t="shared" si="23"/>
        <v>#REF!</v>
      </c>
      <c r="AR32" s="18" t="e">
        <f t="shared" si="24"/>
        <v>#REF!</v>
      </c>
      <c r="AS32" s="94">
        <v>0.05</v>
      </c>
      <c r="AT32" s="95" t="e">
        <f t="shared" si="25"/>
        <v>#REF!</v>
      </c>
      <c r="AU32" s="85" t="e">
        <f t="shared" si="26"/>
        <v>#REF!</v>
      </c>
      <c r="AV32" s="85" t="e">
        <f t="shared" si="27"/>
        <v>#REF!</v>
      </c>
      <c r="AW32" s="57" t="e">
        <f t="shared" si="28"/>
        <v>#REF!</v>
      </c>
      <c r="AX32" s="57" t="e">
        <f t="shared" si="29"/>
        <v>#REF!</v>
      </c>
      <c r="AY32" s="100"/>
      <c r="AZ32" s="100"/>
    </row>
    <row r="33" spans="1:52" ht="22.5" customHeight="1">
      <c r="A33" s="1" t="s">
        <v>33</v>
      </c>
      <c r="B33" s="19">
        <v>13050202</v>
      </c>
      <c r="C33" s="167" t="s">
        <v>61</v>
      </c>
      <c r="D33" s="2" t="s">
        <v>60</v>
      </c>
      <c r="E33" s="2">
        <v>12</v>
      </c>
      <c r="F33" s="2">
        <v>1</v>
      </c>
      <c r="G33" s="17">
        <f>'بودجه 1403'!G32</f>
        <v>185000</v>
      </c>
      <c r="H33" s="17">
        <f t="shared" si="30"/>
        <v>185000</v>
      </c>
      <c r="I33" s="30" t="e">
        <f>'بودجه 1403'!#REF!</f>
        <v>#REF!</v>
      </c>
      <c r="J33" s="30" t="e">
        <f t="shared" si="31"/>
        <v>#REF!</v>
      </c>
      <c r="K33" s="32" t="e">
        <f t="shared" si="0"/>
        <v>#REF!</v>
      </c>
      <c r="L33" s="36" t="e">
        <f t="shared" si="32"/>
        <v>#REF!</v>
      </c>
      <c r="M33" s="17" t="e">
        <f t="shared" ref="M33:M64" si="41">I33*0.05</f>
        <v>#REF!</v>
      </c>
      <c r="N33" s="17" t="e">
        <f t="shared" si="2"/>
        <v>#REF!</v>
      </c>
      <c r="O33" s="17" t="e">
        <f>I33*0.05</f>
        <v>#REF!</v>
      </c>
      <c r="P33" s="17" t="e">
        <f t="shared" si="3"/>
        <v>#REF!</v>
      </c>
      <c r="Q33" s="17" t="e">
        <f>I33*0.1</f>
        <v>#REF!</v>
      </c>
      <c r="R33" s="17" t="e">
        <f t="shared" si="5"/>
        <v>#REF!</v>
      </c>
      <c r="S33" s="18" t="e">
        <f t="shared" si="6"/>
        <v>#REF!</v>
      </c>
      <c r="T33" s="18" t="e">
        <f t="shared" si="7"/>
        <v>#REF!</v>
      </c>
      <c r="U33" s="17" t="e">
        <f>I33*0.1</f>
        <v>#REF!</v>
      </c>
      <c r="V33" s="17" t="e">
        <f t="shared" si="8"/>
        <v>#REF!</v>
      </c>
      <c r="W33" s="17" t="e">
        <f>I33*0.09</f>
        <v>#REF!</v>
      </c>
      <c r="X33" s="17" t="e">
        <f t="shared" si="9"/>
        <v>#REF!</v>
      </c>
      <c r="Y33" s="17" t="e">
        <f>I33*0.05</f>
        <v>#REF!</v>
      </c>
      <c r="Z33" s="17" t="e">
        <f t="shared" si="10"/>
        <v>#REF!</v>
      </c>
      <c r="AA33" s="18" t="e">
        <f t="shared" si="11"/>
        <v>#REF!</v>
      </c>
      <c r="AB33" s="18" t="e">
        <f t="shared" si="12"/>
        <v>#REF!</v>
      </c>
      <c r="AC33" s="17" t="e">
        <f>I33*0.1</f>
        <v>#REF!</v>
      </c>
      <c r="AD33" s="17" t="e">
        <f t="shared" si="13"/>
        <v>#REF!</v>
      </c>
      <c r="AE33" s="17" t="e">
        <f>I33*0.12</f>
        <v>#REF!</v>
      </c>
      <c r="AF33" s="17" t="e">
        <f t="shared" si="15"/>
        <v>#REF!</v>
      </c>
      <c r="AG33" s="17" t="e">
        <f>I33*0.1</f>
        <v>#REF!</v>
      </c>
      <c r="AH33" s="17" t="e">
        <f t="shared" si="16"/>
        <v>#REF!</v>
      </c>
      <c r="AI33" s="18" t="e">
        <f t="shared" si="17"/>
        <v>#REF!</v>
      </c>
      <c r="AJ33" s="18" t="e">
        <f t="shared" si="18"/>
        <v>#REF!</v>
      </c>
      <c r="AK33" s="17" t="e">
        <f>I33*0.1</f>
        <v>#REF!</v>
      </c>
      <c r="AL33" s="17" t="e">
        <f t="shared" si="19"/>
        <v>#REF!</v>
      </c>
      <c r="AM33" s="17" t="e">
        <f>I33*0.075</f>
        <v>#REF!</v>
      </c>
      <c r="AN33" s="17" t="e">
        <f t="shared" si="21"/>
        <v>#REF!</v>
      </c>
      <c r="AO33" s="17" t="e">
        <f>I33*0.065</f>
        <v>#REF!</v>
      </c>
      <c r="AP33" s="17" t="e">
        <f t="shared" si="22"/>
        <v>#REF!</v>
      </c>
      <c r="AQ33" s="18" t="e">
        <f t="shared" si="23"/>
        <v>#REF!</v>
      </c>
      <c r="AR33" s="18" t="e">
        <f t="shared" si="24"/>
        <v>#REF!</v>
      </c>
      <c r="AS33" s="94">
        <v>0.05</v>
      </c>
      <c r="AT33" s="95" t="e">
        <f t="shared" si="25"/>
        <v>#REF!</v>
      </c>
      <c r="AU33" s="85" t="e">
        <f t="shared" si="26"/>
        <v>#REF!</v>
      </c>
      <c r="AV33" s="85" t="e">
        <f t="shared" si="27"/>
        <v>#REF!</v>
      </c>
      <c r="AW33" s="57" t="e">
        <f t="shared" si="28"/>
        <v>#REF!</v>
      </c>
      <c r="AX33" s="57" t="e">
        <f t="shared" si="29"/>
        <v>#REF!</v>
      </c>
      <c r="AY33" s="100"/>
      <c r="AZ33" s="100"/>
    </row>
    <row r="34" spans="1:52" ht="19.5" customHeight="1">
      <c r="A34" s="1" t="s">
        <v>33</v>
      </c>
      <c r="B34" s="19">
        <v>13050221</v>
      </c>
      <c r="C34" s="167" t="s">
        <v>485</v>
      </c>
      <c r="D34" s="2" t="s">
        <v>63</v>
      </c>
      <c r="E34" s="2">
        <v>12</v>
      </c>
      <c r="F34" s="2">
        <v>1</v>
      </c>
      <c r="G34" s="17" t="e">
        <f>'بودجه 1403'!#REF!</f>
        <v>#REF!</v>
      </c>
      <c r="H34" s="17" t="e">
        <f t="shared" si="30"/>
        <v>#REF!</v>
      </c>
      <c r="I34" s="30" t="e">
        <f>'بودجه 1403'!#REF!</f>
        <v>#REF!</v>
      </c>
      <c r="J34" s="30" t="e">
        <f t="shared" si="31"/>
        <v>#REF!</v>
      </c>
      <c r="K34" s="32" t="e">
        <f t="shared" si="0"/>
        <v>#REF!</v>
      </c>
      <c r="L34" s="36" t="e">
        <f t="shared" si="32"/>
        <v>#REF!</v>
      </c>
      <c r="M34" s="17" t="e">
        <f t="shared" si="41"/>
        <v>#REF!</v>
      </c>
      <c r="N34" s="17" t="e">
        <f t="shared" si="2"/>
        <v>#REF!</v>
      </c>
      <c r="O34" s="17" t="e">
        <f>I34*0.09</f>
        <v>#REF!</v>
      </c>
      <c r="P34" s="17" t="e">
        <f t="shared" si="3"/>
        <v>#REF!</v>
      </c>
      <c r="Q34" s="17" t="e">
        <f>I34*0.1</f>
        <v>#REF!</v>
      </c>
      <c r="R34" s="17" t="e">
        <f t="shared" si="5"/>
        <v>#REF!</v>
      </c>
      <c r="S34" s="18" t="e">
        <f t="shared" si="6"/>
        <v>#REF!</v>
      </c>
      <c r="T34" s="18" t="e">
        <f t="shared" si="7"/>
        <v>#REF!</v>
      </c>
      <c r="U34" s="17" t="e">
        <f>I34*0.1</f>
        <v>#REF!</v>
      </c>
      <c r="V34" s="17" t="e">
        <f t="shared" si="8"/>
        <v>#REF!</v>
      </c>
      <c r="W34" s="17" t="e">
        <f>I34*0.1</f>
        <v>#REF!</v>
      </c>
      <c r="X34" s="17" t="e">
        <f t="shared" si="9"/>
        <v>#REF!</v>
      </c>
      <c r="Y34" s="17" t="e">
        <f>I34*0.09</f>
        <v>#REF!</v>
      </c>
      <c r="Z34" s="17" t="e">
        <f t="shared" si="10"/>
        <v>#REF!</v>
      </c>
      <c r="AA34" s="18" t="e">
        <f t="shared" si="11"/>
        <v>#REF!</v>
      </c>
      <c r="AB34" s="18" t="e">
        <f t="shared" si="12"/>
        <v>#REF!</v>
      </c>
      <c r="AC34" s="17" t="e">
        <f>I34*0.1</f>
        <v>#REF!</v>
      </c>
      <c r="AD34" s="17" t="e">
        <f t="shared" si="13"/>
        <v>#REF!</v>
      </c>
      <c r="AE34" s="17" t="e">
        <f>I34*0.085</f>
        <v>#REF!</v>
      </c>
      <c r="AF34" s="17" t="e">
        <f t="shared" si="15"/>
        <v>#REF!</v>
      </c>
      <c r="AG34" s="17" t="e">
        <f>I34*0.085</f>
        <v>#REF!</v>
      </c>
      <c r="AH34" s="17" t="e">
        <f t="shared" si="16"/>
        <v>#REF!</v>
      </c>
      <c r="AI34" s="18" t="e">
        <f t="shared" si="17"/>
        <v>#REF!</v>
      </c>
      <c r="AJ34" s="18" t="e">
        <f t="shared" si="18"/>
        <v>#REF!</v>
      </c>
      <c r="AK34" s="17" t="e">
        <f>I34*0.065</f>
        <v>#REF!</v>
      </c>
      <c r="AL34" s="17" t="e">
        <f t="shared" si="19"/>
        <v>#REF!</v>
      </c>
      <c r="AM34" s="17" t="e">
        <f>I34*0.075</f>
        <v>#REF!</v>
      </c>
      <c r="AN34" s="17" t="e">
        <f t="shared" si="21"/>
        <v>#REF!</v>
      </c>
      <c r="AO34" s="17" t="e">
        <f>I34*0.06</f>
        <v>#REF!</v>
      </c>
      <c r="AP34" s="17" t="e">
        <f t="shared" si="22"/>
        <v>#REF!</v>
      </c>
      <c r="AQ34" s="18" t="e">
        <f t="shared" si="23"/>
        <v>#REF!</v>
      </c>
      <c r="AR34" s="18" t="e">
        <f t="shared" si="24"/>
        <v>#REF!</v>
      </c>
      <c r="AS34" s="94">
        <v>0</v>
      </c>
      <c r="AT34" s="95" t="e">
        <f t="shared" si="25"/>
        <v>#REF!</v>
      </c>
      <c r="AU34" s="85" t="e">
        <f t="shared" si="26"/>
        <v>#REF!</v>
      </c>
      <c r="AV34" s="85" t="e">
        <f t="shared" si="27"/>
        <v>#REF!</v>
      </c>
      <c r="AW34" s="57" t="e">
        <f t="shared" si="28"/>
        <v>#REF!</v>
      </c>
      <c r="AX34" s="57" t="e">
        <f t="shared" si="29"/>
        <v>#REF!</v>
      </c>
      <c r="AY34" s="100"/>
      <c r="AZ34" s="100"/>
    </row>
    <row r="35" spans="1:52" ht="23.25" customHeight="1">
      <c r="A35" s="1" t="s">
        <v>33</v>
      </c>
      <c r="B35" s="19">
        <v>13050306</v>
      </c>
      <c r="C35" s="167" t="s">
        <v>65</v>
      </c>
      <c r="D35" s="2" t="s">
        <v>64</v>
      </c>
      <c r="E35" s="2">
        <v>12</v>
      </c>
      <c r="F35" s="2">
        <v>1</v>
      </c>
      <c r="G35" s="17">
        <f>'بودجه 1403'!G33</f>
        <v>140000</v>
      </c>
      <c r="H35" s="17">
        <f t="shared" si="30"/>
        <v>140000</v>
      </c>
      <c r="I35" s="30" t="e">
        <f>'بودجه 1403'!#REF!</f>
        <v>#REF!</v>
      </c>
      <c r="J35" s="30" t="e">
        <f t="shared" si="31"/>
        <v>#REF!</v>
      </c>
      <c r="K35" s="32" t="e">
        <f t="shared" si="0"/>
        <v>#REF!</v>
      </c>
      <c r="L35" s="36" t="e">
        <f t="shared" si="32"/>
        <v>#REF!</v>
      </c>
      <c r="M35" s="17" t="e">
        <f t="shared" si="41"/>
        <v>#REF!</v>
      </c>
      <c r="N35" s="17" t="e">
        <f t="shared" ref="N35:N66" si="42">M35*H35</f>
        <v>#REF!</v>
      </c>
      <c r="O35" s="17" t="e">
        <f t="shared" ref="O35:O66" si="43">I35*0.06</f>
        <v>#REF!</v>
      </c>
      <c r="P35" s="17" t="e">
        <f t="shared" si="3"/>
        <v>#REF!</v>
      </c>
      <c r="Q35" s="17" t="e">
        <f>I35*0.09</f>
        <v>#REF!</v>
      </c>
      <c r="R35" s="17" t="e">
        <f t="shared" si="5"/>
        <v>#REF!</v>
      </c>
      <c r="S35" s="18" t="e">
        <f t="shared" ref="S35:S54" si="44">Q35+O35+M35</f>
        <v>#REF!</v>
      </c>
      <c r="T35" s="18" t="e">
        <f t="shared" ref="T35:T54" si="45">R35+P35+N35</f>
        <v>#REF!</v>
      </c>
      <c r="U35" s="17" t="e">
        <f>I35*0.1</f>
        <v>#REF!</v>
      </c>
      <c r="V35" s="17" t="e">
        <f t="shared" si="8"/>
        <v>#REF!</v>
      </c>
      <c r="W35" s="17" t="e">
        <f>I35*0.06</f>
        <v>#REF!</v>
      </c>
      <c r="X35" s="17" t="e">
        <f t="shared" si="9"/>
        <v>#REF!</v>
      </c>
      <c r="Y35" s="17" t="e">
        <f>I35*0.06</f>
        <v>#REF!</v>
      </c>
      <c r="Z35" s="17" t="e">
        <f t="shared" si="10"/>
        <v>#REF!</v>
      </c>
      <c r="AA35" s="18" t="e">
        <f t="shared" ref="AA35:AA54" si="46">Y35+W35+U35</f>
        <v>#REF!</v>
      </c>
      <c r="AB35" s="18" t="e">
        <f t="shared" ref="AB35:AB54" si="47">Z35+V35+X35</f>
        <v>#REF!</v>
      </c>
      <c r="AC35" s="17" t="e">
        <f>I35*0.12</f>
        <v>#REF!</v>
      </c>
      <c r="AD35" s="17" t="e">
        <f t="shared" si="13"/>
        <v>#REF!</v>
      </c>
      <c r="AE35" s="17" t="e">
        <f>I35*0.12</f>
        <v>#REF!</v>
      </c>
      <c r="AF35" s="17" t="e">
        <f t="shared" si="15"/>
        <v>#REF!</v>
      </c>
      <c r="AG35" s="17" t="e">
        <f>I35*0.105</f>
        <v>#REF!</v>
      </c>
      <c r="AH35" s="17" t="e">
        <f t="shared" si="16"/>
        <v>#REF!</v>
      </c>
      <c r="AI35" s="18" t="e">
        <f t="shared" ref="AI35:AI54" si="48">AG35+AE35+AC35</f>
        <v>#REF!</v>
      </c>
      <c r="AJ35" s="18" t="e">
        <f t="shared" ref="AJ35:AJ54" si="49">AH35+AF35+AD35</f>
        <v>#REF!</v>
      </c>
      <c r="AK35" s="17" t="e">
        <f>I35*0.085</f>
        <v>#REF!</v>
      </c>
      <c r="AL35" s="17" t="e">
        <f t="shared" si="19"/>
        <v>#REF!</v>
      </c>
      <c r="AM35" s="17" t="e">
        <f>I35*0.08</f>
        <v>#REF!</v>
      </c>
      <c r="AN35" s="17" t="e">
        <f t="shared" si="21"/>
        <v>#REF!</v>
      </c>
      <c r="AO35" s="17" t="e">
        <f>I35*0.07</f>
        <v>#REF!</v>
      </c>
      <c r="AP35" s="17" t="e">
        <f t="shared" si="22"/>
        <v>#REF!</v>
      </c>
      <c r="AQ35" s="18" t="e">
        <f t="shared" ref="AQ35:AQ54" si="50">AO35+AM35+AK35</f>
        <v>#REF!</v>
      </c>
      <c r="AR35" s="18" t="e">
        <f t="shared" ref="AR35:AR54" si="51">AP35+AN35+AL35</f>
        <v>#REF!</v>
      </c>
      <c r="AS35" s="94">
        <v>0.05</v>
      </c>
      <c r="AT35" s="95" t="e">
        <f t="shared" si="25"/>
        <v>#REF!</v>
      </c>
      <c r="AU35" s="85" t="e">
        <f t="shared" ref="AU35:AU54" si="52">AT35+I35</f>
        <v>#REF!</v>
      </c>
      <c r="AV35" s="85" t="e">
        <f t="shared" si="27"/>
        <v>#REF!</v>
      </c>
      <c r="AW35" s="57" t="e">
        <f t="shared" si="28"/>
        <v>#REF!</v>
      </c>
      <c r="AX35" s="57" t="e">
        <f t="shared" si="29"/>
        <v>#REF!</v>
      </c>
      <c r="AY35" s="100"/>
      <c r="AZ35" s="100"/>
    </row>
    <row r="36" spans="1:52" ht="19.5" customHeight="1">
      <c r="A36" s="1" t="s">
        <v>33</v>
      </c>
      <c r="B36" s="19">
        <v>13050204</v>
      </c>
      <c r="C36" s="167" t="s">
        <v>68</v>
      </c>
      <c r="D36" s="2" t="s">
        <v>67</v>
      </c>
      <c r="E36" s="2">
        <v>12</v>
      </c>
      <c r="F36" s="2">
        <v>1</v>
      </c>
      <c r="G36" s="17">
        <f>'بودجه 1403'!G34</f>
        <v>101000</v>
      </c>
      <c r="H36" s="17">
        <f t="shared" si="30"/>
        <v>101000</v>
      </c>
      <c r="I36" s="30" t="e">
        <f>'بودجه 1403'!#REF!</f>
        <v>#REF!</v>
      </c>
      <c r="J36" s="30" t="e">
        <f t="shared" si="31"/>
        <v>#REF!</v>
      </c>
      <c r="K36" s="32" t="e">
        <f t="shared" si="0"/>
        <v>#REF!</v>
      </c>
      <c r="L36" s="36" t="e">
        <f t="shared" si="32"/>
        <v>#REF!</v>
      </c>
      <c r="M36" s="17" t="e">
        <f t="shared" si="41"/>
        <v>#REF!</v>
      </c>
      <c r="N36" s="17" t="e">
        <f t="shared" si="42"/>
        <v>#REF!</v>
      </c>
      <c r="O36" s="17" t="e">
        <f t="shared" si="43"/>
        <v>#REF!</v>
      </c>
      <c r="P36" s="17" t="e">
        <f t="shared" si="3"/>
        <v>#REF!</v>
      </c>
      <c r="Q36" s="17" t="e">
        <f>I36*0.1</f>
        <v>#REF!</v>
      </c>
      <c r="R36" s="17" t="e">
        <f t="shared" si="5"/>
        <v>#REF!</v>
      </c>
      <c r="S36" s="18" t="e">
        <f t="shared" si="44"/>
        <v>#REF!</v>
      </c>
      <c r="T36" s="18" t="e">
        <f t="shared" si="45"/>
        <v>#REF!</v>
      </c>
      <c r="U36" s="17" t="e">
        <f>I36*0.1</f>
        <v>#REF!</v>
      </c>
      <c r="V36" s="17" t="e">
        <f t="shared" si="8"/>
        <v>#REF!</v>
      </c>
      <c r="W36" s="17" t="e">
        <f>I36*0.07</f>
        <v>#REF!</v>
      </c>
      <c r="X36" s="17" t="e">
        <f t="shared" si="9"/>
        <v>#REF!</v>
      </c>
      <c r="Y36" s="17" t="e">
        <f>I36*0.06</f>
        <v>#REF!</v>
      </c>
      <c r="Z36" s="17" t="e">
        <f t="shared" si="10"/>
        <v>#REF!</v>
      </c>
      <c r="AA36" s="18" t="e">
        <f t="shared" si="46"/>
        <v>#REF!</v>
      </c>
      <c r="AB36" s="18" t="e">
        <f t="shared" si="47"/>
        <v>#REF!</v>
      </c>
      <c r="AC36" s="17" t="e">
        <f>I36*0.1</f>
        <v>#REF!</v>
      </c>
      <c r="AD36" s="17" t="e">
        <f t="shared" si="13"/>
        <v>#REF!</v>
      </c>
      <c r="AE36" s="17" t="e">
        <f>I36*0.1</f>
        <v>#REF!</v>
      </c>
      <c r="AF36" s="17" t="e">
        <f t="shared" si="15"/>
        <v>#REF!</v>
      </c>
      <c r="AG36" s="17" t="e">
        <f>I36*0.1</f>
        <v>#REF!</v>
      </c>
      <c r="AH36" s="17" t="e">
        <f t="shared" si="16"/>
        <v>#REF!</v>
      </c>
      <c r="AI36" s="18" t="e">
        <f t="shared" si="48"/>
        <v>#REF!</v>
      </c>
      <c r="AJ36" s="18" t="e">
        <f t="shared" si="49"/>
        <v>#REF!</v>
      </c>
      <c r="AK36" s="17" t="e">
        <f>I36*0.1</f>
        <v>#REF!</v>
      </c>
      <c r="AL36" s="17" t="e">
        <f t="shared" si="19"/>
        <v>#REF!</v>
      </c>
      <c r="AM36" s="17" t="e">
        <f>I36*0.09</f>
        <v>#REF!</v>
      </c>
      <c r="AN36" s="17" t="e">
        <f t="shared" si="21"/>
        <v>#REF!</v>
      </c>
      <c r="AO36" s="17" t="e">
        <f>I36*0.07</f>
        <v>#REF!</v>
      </c>
      <c r="AP36" s="17" t="e">
        <f t="shared" si="22"/>
        <v>#REF!</v>
      </c>
      <c r="AQ36" s="18" t="e">
        <f t="shared" si="50"/>
        <v>#REF!</v>
      </c>
      <c r="AR36" s="18" t="e">
        <f t="shared" si="51"/>
        <v>#REF!</v>
      </c>
      <c r="AS36" s="94">
        <v>0.05</v>
      </c>
      <c r="AT36" s="95" t="e">
        <f t="shared" si="25"/>
        <v>#REF!</v>
      </c>
      <c r="AU36" s="85" t="e">
        <f t="shared" si="52"/>
        <v>#REF!</v>
      </c>
      <c r="AV36" s="85" t="e">
        <f t="shared" si="27"/>
        <v>#REF!</v>
      </c>
      <c r="AW36" s="57" t="e">
        <f t="shared" si="28"/>
        <v>#REF!</v>
      </c>
      <c r="AX36" s="57" t="e">
        <f t="shared" si="29"/>
        <v>#REF!</v>
      </c>
      <c r="AY36" s="100"/>
      <c r="AZ36" s="100"/>
    </row>
    <row r="37" spans="1:52" ht="21" customHeight="1">
      <c r="A37" s="1" t="s">
        <v>33</v>
      </c>
      <c r="B37" s="19">
        <v>13050305</v>
      </c>
      <c r="C37" s="167" t="s">
        <v>70</v>
      </c>
      <c r="D37" s="2" t="s">
        <v>69</v>
      </c>
      <c r="E37" s="2">
        <v>12</v>
      </c>
      <c r="F37" s="2">
        <v>1</v>
      </c>
      <c r="G37" s="17">
        <f>'بودجه 1403'!G35</f>
        <v>120000</v>
      </c>
      <c r="H37" s="17">
        <f t="shared" si="30"/>
        <v>120000</v>
      </c>
      <c r="I37" s="30" t="e">
        <f>'بودجه 1403'!#REF!</f>
        <v>#REF!</v>
      </c>
      <c r="J37" s="30" t="e">
        <f t="shared" si="31"/>
        <v>#REF!</v>
      </c>
      <c r="K37" s="32" t="e">
        <f t="shared" si="0"/>
        <v>#REF!</v>
      </c>
      <c r="L37" s="36" t="e">
        <f t="shared" si="32"/>
        <v>#REF!</v>
      </c>
      <c r="M37" s="17" t="e">
        <f t="shared" si="41"/>
        <v>#REF!</v>
      </c>
      <c r="N37" s="17" t="e">
        <f t="shared" si="42"/>
        <v>#REF!</v>
      </c>
      <c r="O37" s="17" t="e">
        <f t="shared" si="43"/>
        <v>#REF!</v>
      </c>
      <c r="P37" s="17" t="e">
        <f t="shared" si="3"/>
        <v>#REF!</v>
      </c>
      <c r="Q37" s="17" t="e">
        <f>I37*0.09</f>
        <v>#REF!</v>
      </c>
      <c r="R37" s="17" t="e">
        <f t="shared" si="5"/>
        <v>#REF!</v>
      </c>
      <c r="S37" s="18" t="e">
        <f t="shared" si="44"/>
        <v>#REF!</v>
      </c>
      <c r="T37" s="18" t="e">
        <f t="shared" si="45"/>
        <v>#REF!</v>
      </c>
      <c r="U37" s="17" t="e">
        <f>I37*0.08</f>
        <v>#REF!</v>
      </c>
      <c r="V37" s="17" t="e">
        <f t="shared" si="8"/>
        <v>#REF!</v>
      </c>
      <c r="W37" s="17" t="e">
        <f>I37*0.08</f>
        <v>#REF!</v>
      </c>
      <c r="X37" s="17" t="e">
        <f t="shared" si="9"/>
        <v>#REF!</v>
      </c>
      <c r="Y37" s="17" t="e">
        <f>I37*0.08</f>
        <v>#REF!</v>
      </c>
      <c r="Z37" s="17" t="e">
        <f t="shared" si="10"/>
        <v>#REF!</v>
      </c>
      <c r="AA37" s="18" t="e">
        <f t="shared" si="46"/>
        <v>#REF!</v>
      </c>
      <c r="AB37" s="18" t="e">
        <f t="shared" si="47"/>
        <v>#REF!</v>
      </c>
      <c r="AC37" s="17" t="e">
        <f>I37*0.12</f>
        <v>#REF!</v>
      </c>
      <c r="AD37" s="17" t="e">
        <f t="shared" si="13"/>
        <v>#REF!</v>
      </c>
      <c r="AE37" s="17" t="e">
        <f>I37*0.12</f>
        <v>#REF!</v>
      </c>
      <c r="AF37" s="17" t="e">
        <f t="shared" si="15"/>
        <v>#REF!</v>
      </c>
      <c r="AG37" s="17" t="e">
        <f>I37*0.1</f>
        <v>#REF!</v>
      </c>
      <c r="AH37" s="17" t="e">
        <f t="shared" si="16"/>
        <v>#REF!</v>
      </c>
      <c r="AI37" s="18" t="e">
        <f t="shared" si="48"/>
        <v>#REF!</v>
      </c>
      <c r="AJ37" s="18" t="e">
        <f t="shared" si="49"/>
        <v>#REF!</v>
      </c>
      <c r="AK37" s="17" t="e">
        <f>I37*0.09</f>
        <v>#REF!</v>
      </c>
      <c r="AL37" s="17" t="e">
        <f t="shared" si="19"/>
        <v>#REF!</v>
      </c>
      <c r="AM37" s="17" t="e">
        <f>I37*0.07</f>
        <v>#REF!</v>
      </c>
      <c r="AN37" s="17" t="e">
        <f t="shared" si="21"/>
        <v>#REF!</v>
      </c>
      <c r="AO37" s="17" t="e">
        <f>I37*0.06</f>
        <v>#REF!</v>
      </c>
      <c r="AP37" s="17" t="e">
        <f t="shared" si="22"/>
        <v>#REF!</v>
      </c>
      <c r="AQ37" s="18" t="e">
        <f t="shared" si="50"/>
        <v>#REF!</v>
      </c>
      <c r="AR37" s="18" t="e">
        <f t="shared" si="51"/>
        <v>#REF!</v>
      </c>
      <c r="AS37" s="94">
        <v>0.1</v>
      </c>
      <c r="AT37" s="95" t="e">
        <f t="shared" si="25"/>
        <v>#REF!</v>
      </c>
      <c r="AU37" s="85" t="e">
        <f t="shared" si="52"/>
        <v>#REF!</v>
      </c>
      <c r="AV37" s="85" t="e">
        <f t="shared" si="27"/>
        <v>#REF!</v>
      </c>
      <c r="AW37" s="57" t="e">
        <f t="shared" si="28"/>
        <v>#REF!</v>
      </c>
      <c r="AX37" s="57" t="e">
        <f t="shared" si="29"/>
        <v>#REF!</v>
      </c>
      <c r="AY37" s="100"/>
      <c r="AZ37" s="100"/>
    </row>
    <row r="38" spans="1:52" ht="21" customHeight="1">
      <c r="A38" s="1" t="s">
        <v>33</v>
      </c>
      <c r="B38" s="19">
        <v>13050206</v>
      </c>
      <c r="C38" s="167" t="s">
        <v>73</v>
      </c>
      <c r="D38" s="2" t="s">
        <v>72</v>
      </c>
      <c r="E38" s="2">
        <v>12</v>
      </c>
      <c r="F38" s="2">
        <v>1</v>
      </c>
      <c r="G38" s="17">
        <f>'بودجه 1403'!G36</f>
        <v>140000</v>
      </c>
      <c r="H38" s="17">
        <f t="shared" si="30"/>
        <v>140000</v>
      </c>
      <c r="I38" s="30" t="e">
        <f>'بودجه 1403'!#REF!</f>
        <v>#REF!</v>
      </c>
      <c r="J38" s="30" t="e">
        <f t="shared" si="31"/>
        <v>#REF!</v>
      </c>
      <c r="K38" s="32" t="e">
        <f t="shared" si="0"/>
        <v>#REF!</v>
      </c>
      <c r="L38" s="36" t="e">
        <f t="shared" si="32"/>
        <v>#REF!</v>
      </c>
      <c r="M38" s="17" t="e">
        <f t="shared" si="41"/>
        <v>#REF!</v>
      </c>
      <c r="N38" s="17" t="e">
        <f t="shared" si="42"/>
        <v>#REF!</v>
      </c>
      <c r="O38" s="17" t="e">
        <f t="shared" si="43"/>
        <v>#REF!</v>
      </c>
      <c r="P38" s="17" t="e">
        <f t="shared" si="3"/>
        <v>#REF!</v>
      </c>
      <c r="Q38" s="17" t="e">
        <f>I38*0.09</f>
        <v>#REF!</v>
      </c>
      <c r="R38" s="17" t="e">
        <f t="shared" si="5"/>
        <v>#REF!</v>
      </c>
      <c r="S38" s="18" t="e">
        <f t="shared" si="44"/>
        <v>#REF!</v>
      </c>
      <c r="T38" s="18" t="e">
        <f t="shared" si="45"/>
        <v>#REF!</v>
      </c>
      <c r="U38" s="17" t="e">
        <f>I38*0.08</f>
        <v>#REF!</v>
      </c>
      <c r="V38" s="17" t="e">
        <f t="shared" si="8"/>
        <v>#REF!</v>
      </c>
      <c r="W38" s="17" t="e">
        <f>I38*0.08</f>
        <v>#REF!</v>
      </c>
      <c r="X38" s="17" t="e">
        <f t="shared" si="9"/>
        <v>#REF!</v>
      </c>
      <c r="Y38" s="17" t="e">
        <f>I38*0.08</f>
        <v>#REF!</v>
      </c>
      <c r="Z38" s="17" t="e">
        <f t="shared" si="10"/>
        <v>#REF!</v>
      </c>
      <c r="AA38" s="18" t="e">
        <f t="shared" si="46"/>
        <v>#REF!</v>
      </c>
      <c r="AB38" s="18" t="e">
        <f t="shared" si="47"/>
        <v>#REF!</v>
      </c>
      <c r="AC38" s="17" t="e">
        <f>I38*0.12</f>
        <v>#REF!</v>
      </c>
      <c r="AD38" s="17" t="e">
        <f t="shared" si="13"/>
        <v>#REF!</v>
      </c>
      <c r="AE38" s="17" t="e">
        <f>I38*0.12</f>
        <v>#REF!</v>
      </c>
      <c r="AF38" s="17" t="e">
        <f t="shared" si="15"/>
        <v>#REF!</v>
      </c>
      <c r="AG38" s="17" t="e">
        <f>I38*0.1</f>
        <v>#REF!</v>
      </c>
      <c r="AH38" s="17" t="e">
        <f t="shared" si="16"/>
        <v>#REF!</v>
      </c>
      <c r="AI38" s="18" t="e">
        <f t="shared" si="48"/>
        <v>#REF!</v>
      </c>
      <c r="AJ38" s="18" t="e">
        <f t="shared" si="49"/>
        <v>#REF!</v>
      </c>
      <c r="AK38" s="17" t="e">
        <f>I38*0.09</f>
        <v>#REF!</v>
      </c>
      <c r="AL38" s="17" t="e">
        <f t="shared" si="19"/>
        <v>#REF!</v>
      </c>
      <c r="AM38" s="17" t="e">
        <f>I38*0.07</f>
        <v>#REF!</v>
      </c>
      <c r="AN38" s="17" t="e">
        <f t="shared" si="21"/>
        <v>#REF!</v>
      </c>
      <c r="AO38" s="17" t="e">
        <f>I38*0.06</f>
        <v>#REF!</v>
      </c>
      <c r="AP38" s="17" t="e">
        <f t="shared" si="22"/>
        <v>#REF!</v>
      </c>
      <c r="AQ38" s="18" t="e">
        <f t="shared" si="50"/>
        <v>#REF!</v>
      </c>
      <c r="AR38" s="18" t="e">
        <f t="shared" si="51"/>
        <v>#REF!</v>
      </c>
      <c r="AS38" s="94">
        <v>0.1</v>
      </c>
      <c r="AT38" s="95" t="e">
        <f t="shared" si="25"/>
        <v>#REF!</v>
      </c>
      <c r="AU38" s="85" t="e">
        <f t="shared" si="52"/>
        <v>#REF!</v>
      </c>
      <c r="AV38" s="85" t="e">
        <f t="shared" si="27"/>
        <v>#REF!</v>
      </c>
      <c r="AW38" s="57" t="e">
        <f t="shared" si="28"/>
        <v>#REF!</v>
      </c>
      <c r="AX38" s="57" t="e">
        <f t="shared" si="29"/>
        <v>#REF!</v>
      </c>
      <c r="AY38" s="100"/>
      <c r="AZ38" s="100"/>
    </row>
    <row r="39" spans="1:52" ht="18.75" customHeight="1">
      <c r="A39" s="1" t="s">
        <v>33</v>
      </c>
      <c r="B39" s="19">
        <v>13050211</v>
      </c>
      <c r="C39" s="167" t="s">
        <v>77</v>
      </c>
      <c r="D39" s="2" t="s">
        <v>76</v>
      </c>
      <c r="E39" s="2">
        <v>12</v>
      </c>
      <c r="F39" s="2">
        <v>1</v>
      </c>
      <c r="G39" s="17">
        <f>'بودجه 1403'!G37</f>
        <v>126000</v>
      </c>
      <c r="H39" s="17">
        <f t="shared" si="30"/>
        <v>126000</v>
      </c>
      <c r="I39" s="30" t="e">
        <f>'بودجه 1403'!#REF!</f>
        <v>#REF!</v>
      </c>
      <c r="J39" s="30" t="e">
        <f t="shared" si="31"/>
        <v>#REF!</v>
      </c>
      <c r="K39" s="32" t="e">
        <f t="shared" si="0"/>
        <v>#REF!</v>
      </c>
      <c r="L39" s="36" t="e">
        <f t="shared" si="32"/>
        <v>#REF!</v>
      </c>
      <c r="M39" s="17" t="e">
        <f t="shared" si="41"/>
        <v>#REF!</v>
      </c>
      <c r="N39" s="17" t="e">
        <f t="shared" si="42"/>
        <v>#REF!</v>
      </c>
      <c r="O39" s="17" t="e">
        <f t="shared" si="43"/>
        <v>#REF!</v>
      </c>
      <c r="P39" s="17" t="e">
        <f t="shared" si="3"/>
        <v>#REF!</v>
      </c>
      <c r="Q39" s="17" t="e">
        <f>I39*0.1</f>
        <v>#REF!</v>
      </c>
      <c r="R39" s="17" t="e">
        <f t="shared" si="5"/>
        <v>#REF!</v>
      </c>
      <c r="S39" s="18" t="e">
        <f t="shared" si="44"/>
        <v>#REF!</v>
      </c>
      <c r="T39" s="18" t="e">
        <f t="shared" si="45"/>
        <v>#REF!</v>
      </c>
      <c r="U39" s="17" t="e">
        <f>I39*0.1</f>
        <v>#REF!</v>
      </c>
      <c r="V39" s="17" t="e">
        <f t="shared" si="8"/>
        <v>#REF!</v>
      </c>
      <c r="W39" s="17" t="e">
        <f>I39*0.07</f>
        <v>#REF!</v>
      </c>
      <c r="X39" s="17" t="e">
        <f t="shared" si="9"/>
        <v>#REF!</v>
      </c>
      <c r="Y39" s="17" t="e">
        <f>I39*0.06</f>
        <v>#REF!</v>
      </c>
      <c r="Z39" s="17" t="e">
        <f t="shared" si="10"/>
        <v>#REF!</v>
      </c>
      <c r="AA39" s="18" t="e">
        <f t="shared" si="46"/>
        <v>#REF!</v>
      </c>
      <c r="AB39" s="18" t="e">
        <f t="shared" si="47"/>
        <v>#REF!</v>
      </c>
      <c r="AC39" s="17" t="e">
        <f>I39*0.1</f>
        <v>#REF!</v>
      </c>
      <c r="AD39" s="17" t="e">
        <f t="shared" si="13"/>
        <v>#REF!</v>
      </c>
      <c r="AE39" s="17" t="e">
        <f>I39*0.1</f>
        <v>#REF!</v>
      </c>
      <c r="AF39" s="17" t="e">
        <f t="shared" si="15"/>
        <v>#REF!</v>
      </c>
      <c r="AG39" s="17" t="e">
        <f>I39*0.1</f>
        <v>#REF!</v>
      </c>
      <c r="AH39" s="17" t="e">
        <f t="shared" si="16"/>
        <v>#REF!</v>
      </c>
      <c r="AI39" s="18" t="e">
        <f t="shared" si="48"/>
        <v>#REF!</v>
      </c>
      <c r="AJ39" s="18" t="e">
        <f t="shared" si="49"/>
        <v>#REF!</v>
      </c>
      <c r="AK39" s="17" t="e">
        <f>I39*0.1</f>
        <v>#REF!</v>
      </c>
      <c r="AL39" s="17" t="e">
        <f t="shared" si="19"/>
        <v>#REF!</v>
      </c>
      <c r="AM39" s="17" t="e">
        <f>I39*0.09</f>
        <v>#REF!</v>
      </c>
      <c r="AN39" s="17" t="e">
        <f t="shared" si="21"/>
        <v>#REF!</v>
      </c>
      <c r="AO39" s="17" t="e">
        <f>I39*0.07</f>
        <v>#REF!</v>
      </c>
      <c r="AP39" s="17" t="e">
        <f t="shared" si="22"/>
        <v>#REF!</v>
      </c>
      <c r="AQ39" s="18" t="e">
        <f t="shared" si="50"/>
        <v>#REF!</v>
      </c>
      <c r="AR39" s="18" t="e">
        <f t="shared" si="51"/>
        <v>#REF!</v>
      </c>
      <c r="AS39" s="94">
        <v>0.1</v>
      </c>
      <c r="AT39" s="95" t="e">
        <f t="shared" si="25"/>
        <v>#REF!</v>
      </c>
      <c r="AU39" s="85" t="e">
        <f t="shared" si="52"/>
        <v>#REF!</v>
      </c>
      <c r="AV39" s="85" t="e">
        <f t="shared" si="27"/>
        <v>#REF!</v>
      </c>
      <c r="AW39" s="57" t="e">
        <f t="shared" si="28"/>
        <v>#REF!</v>
      </c>
      <c r="AX39" s="57" t="e">
        <f t="shared" si="29"/>
        <v>#REF!</v>
      </c>
      <c r="AY39" s="100"/>
      <c r="AZ39" s="100"/>
    </row>
    <row r="40" spans="1:52" ht="18.75" customHeight="1">
      <c r="A40" s="1" t="s">
        <v>33</v>
      </c>
      <c r="B40" s="19">
        <v>13050304</v>
      </c>
      <c r="C40" s="167" t="s">
        <v>80</v>
      </c>
      <c r="D40" s="2" t="s">
        <v>79</v>
      </c>
      <c r="E40" s="2">
        <v>12</v>
      </c>
      <c r="F40" s="2">
        <v>1</v>
      </c>
      <c r="G40" s="17">
        <f>'بودجه 1403'!G38</f>
        <v>125000</v>
      </c>
      <c r="H40" s="17">
        <f t="shared" si="30"/>
        <v>125000</v>
      </c>
      <c r="I40" s="30" t="e">
        <f>'بودجه 1403'!#REF!</f>
        <v>#REF!</v>
      </c>
      <c r="J40" s="30" t="e">
        <f t="shared" si="31"/>
        <v>#REF!</v>
      </c>
      <c r="K40" s="32" t="e">
        <f t="shared" si="0"/>
        <v>#REF!</v>
      </c>
      <c r="L40" s="36" t="e">
        <f t="shared" si="32"/>
        <v>#REF!</v>
      </c>
      <c r="M40" s="17" t="e">
        <f t="shared" si="41"/>
        <v>#REF!</v>
      </c>
      <c r="N40" s="17" t="e">
        <f t="shared" si="42"/>
        <v>#REF!</v>
      </c>
      <c r="O40" s="17" t="e">
        <f t="shared" si="43"/>
        <v>#REF!</v>
      </c>
      <c r="P40" s="17" t="e">
        <f t="shared" si="3"/>
        <v>#REF!</v>
      </c>
      <c r="Q40" s="17" t="e">
        <f>I40*0.09</f>
        <v>#REF!</v>
      </c>
      <c r="R40" s="17" t="e">
        <f t="shared" si="5"/>
        <v>#REF!</v>
      </c>
      <c r="S40" s="18" t="e">
        <f t="shared" si="44"/>
        <v>#REF!</v>
      </c>
      <c r="T40" s="18" t="e">
        <f t="shared" si="45"/>
        <v>#REF!</v>
      </c>
      <c r="U40" s="17" t="e">
        <f>I40*0.07</f>
        <v>#REF!</v>
      </c>
      <c r="V40" s="17" t="e">
        <f t="shared" si="8"/>
        <v>#REF!</v>
      </c>
      <c r="W40" s="17" t="e">
        <f>I40*0.08</f>
        <v>#REF!</v>
      </c>
      <c r="X40" s="17" t="e">
        <f t="shared" si="9"/>
        <v>#REF!</v>
      </c>
      <c r="Y40" s="17" t="e">
        <f>I40*0.09</f>
        <v>#REF!</v>
      </c>
      <c r="Z40" s="17" t="e">
        <f t="shared" si="10"/>
        <v>#REF!</v>
      </c>
      <c r="AA40" s="18" t="e">
        <f t="shared" si="46"/>
        <v>#REF!</v>
      </c>
      <c r="AB40" s="18" t="e">
        <f t="shared" si="47"/>
        <v>#REF!</v>
      </c>
      <c r="AC40" s="17" t="e">
        <f>I40*0.12</f>
        <v>#REF!</v>
      </c>
      <c r="AD40" s="17" t="e">
        <f t="shared" si="13"/>
        <v>#REF!</v>
      </c>
      <c r="AE40" s="17" t="e">
        <f>I40*0.12</f>
        <v>#REF!</v>
      </c>
      <c r="AF40" s="17" t="e">
        <f t="shared" si="15"/>
        <v>#REF!</v>
      </c>
      <c r="AG40" s="17" t="e">
        <f>I40*0.11</f>
        <v>#REF!</v>
      </c>
      <c r="AH40" s="17" t="e">
        <f t="shared" si="16"/>
        <v>#REF!</v>
      </c>
      <c r="AI40" s="18" t="e">
        <f t="shared" si="48"/>
        <v>#REF!</v>
      </c>
      <c r="AJ40" s="18" t="e">
        <f t="shared" si="49"/>
        <v>#REF!</v>
      </c>
      <c r="AK40" s="17" t="e">
        <f>I40*0.075</f>
        <v>#REF!</v>
      </c>
      <c r="AL40" s="17" t="e">
        <f t="shared" si="19"/>
        <v>#REF!</v>
      </c>
      <c r="AM40" s="17" t="e">
        <f>I40*0.075</f>
        <v>#REF!</v>
      </c>
      <c r="AN40" s="17" t="e">
        <f t="shared" si="21"/>
        <v>#REF!</v>
      </c>
      <c r="AO40" s="17" t="e">
        <f>I40*0.06</f>
        <v>#REF!</v>
      </c>
      <c r="AP40" s="17" t="e">
        <f t="shared" si="22"/>
        <v>#REF!</v>
      </c>
      <c r="AQ40" s="18" t="e">
        <f t="shared" si="50"/>
        <v>#REF!</v>
      </c>
      <c r="AR40" s="18" t="e">
        <f t="shared" si="51"/>
        <v>#REF!</v>
      </c>
      <c r="AS40" s="94">
        <v>0.05</v>
      </c>
      <c r="AT40" s="95" t="e">
        <f t="shared" si="25"/>
        <v>#REF!</v>
      </c>
      <c r="AU40" s="85" t="e">
        <f t="shared" si="52"/>
        <v>#REF!</v>
      </c>
      <c r="AV40" s="85" t="e">
        <f t="shared" si="27"/>
        <v>#REF!</v>
      </c>
      <c r="AW40" s="57" t="e">
        <f t="shared" si="28"/>
        <v>#REF!</v>
      </c>
      <c r="AX40" s="57" t="e">
        <f t="shared" si="29"/>
        <v>#REF!</v>
      </c>
      <c r="AY40" s="100"/>
      <c r="AZ40" s="100"/>
    </row>
    <row r="41" spans="1:52" ht="18.75" customHeight="1">
      <c r="A41" s="1" t="s">
        <v>33</v>
      </c>
      <c r="B41" s="19">
        <v>13050311</v>
      </c>
      <c r="C41" s="167" t="s">
        <v>83</v>
      </c>
      <c r="D41" s="2" t="s">
        <v>82</v>
      </c>
      <c r="E41" s="2">
        <v>12</v>
      </c>
      <c r="F41" s="2">
        <v>1</v>
      </c>
      <c r="G41" s="17">
        <f>'بودجه 1403'!G39</f>
        <v>225030</v>
      </c>
      <c r="H41" s="17">
        <f t="shared" si="30"/>
        <v>225030</v>
      </c>
      <c r="I41" s="30" t="e">
        <f>'بودجه 1403'!#REF!</f>
        <v>#REF!</v>
      </c>
      <c r="J41" s="30" t="e">
        <f t="shared" si="31"/>
        <v>#REF!</v>
      </c>
      <c r="K41" s="32" t="e">
        <f t="shared" si="0"/>
        <v>#REF!</v>
      </c>
      <c r="L41" s="36" t="e">
        <f t="shared" si="32"/>
        <v>#REF!</v>
      </c>
      <c r="M41" s="17" t="e">
        <f t="shared" si="41"/>
        <v>#REF!</v>
      </c>
      <c r="N41" s="17" t="e">
        <f t="shared" si="42"/>
        <v>#REF!</v>
      </c>
      <c r="O41" s="17" t="e">
        <f t="shared" si="43"/>
        <v>#REF!</v>
      </c>
      <c r="P41" s="17" t="e">
        <f t="shared" si="3"/>
        <v>#REF!</v>
      </c>
      <c r="Q41" s="17" t="e">
        <f>I41*0.1</f>
        <v>#REF!</v>
      </c>
      <c r="R41" s="17" t="e">
        <f t="shared" si="5"/>
        <v>#REF!</v>
      </c>
      <c r="S41" s="18" t="e">
        <f t="shared" si="44"/>
        <v>#REF!</v>
      </c>
      <c r="T41" s="18" t="e">
        <f t="shared" si="45"/>
        <v>#REF!</v>
      </c>
      <c r="U41" s="17" t="e">
        <f t="shared" ref="U41:U72" si="53">I41*0.1</f>
        <v>#REF!</v>
      </c>
      <c r="V41" s="17" t="e">
        <f t="shared" si="8"/>
        <v>#REF!</v>
      </c>
      <c r="W41" s="17" t="e">
        <f t="shared" ref="W41:W72" si="54">I41*0.07</f>
        <v>#REF!</v>
      </c>
      <c r="X41" s="17" t="e">
        <f t="shared" si="9"/>
        <v>#REF!</v>
      </c>
      <c r="Y41" s="17" t="e">
        <f>I41*0.06</f>
        <v>#REF!</v>
      </c>
      <c r="Z41" s="17" t="e">
        <f t="shared" si="10"/>
        <v>#REF!</v>
      </c>
      <c r="AA41" s="18" t="e">
        <f t="shared" si="46"/>
        <v>#REF!</v>
      </c>
      <c r="AB41" s="18" t="e">
        <f t="shared" si="47"/>
        <v>#REF!</v>
      </c>
      <c r="AC41" s="17" t="e">
        <f>I41*0.1</f>
        <v>#REF!</v>
      </c>
      <c r="AD41" s="17" t="e">
        <f t="shared" si="13"/>
        <v>#REF!</v>
      </c>
      <c r="AE41" s="17" t="e">
        <f>I41*0.1</f>
        <v>#REF!</v>
      </c>
      <c r="AF41" s="17" t="e">
        <f t="shared" si="15"/>
        <v>#REF!</v>
      </c>
      <c r="AG41" s="17" t="e">
        <f t="shared" ref="AG41:AG72" si="55">I41*0.1</f>
        <v>#REF!</v>
      </c>
      <c r="AH41" s="17" t="e">
        <f t="shared" si="16"/>
        <v>#REF!</v>
      </c>
      <c r="AI41" s="18" t="e">
        <f t="shared" si="48"/>
        <v>#REF!</v>
      </c>
      <c r="AJ41" s="18" t="e">
        <f t="shared" si="49"/>
        <v>#REF!</v>
      </c>
      <c r="AK41" s="17" t="e">
        <f>I41*0.1</f>
        <v>#REF!</v>
      </c>
      <c r="AL41" s="17" t="e">
        <f t="shared" si="19"/>
        <v>#REF!</v>
      </c>
      <c r="AM41" s="17" t="e">
        <f>I41*0.09</f>
        <v>#REF!</v>
      </c>
      <c r="AN41" s="17" t="e">
        <f t="shared" si="21"/>
        <v>#REF!</v>
      </c>
      <c r="AO41" s="17" t="e">
        <f>I41*0.07</f>
        <v>#REF!</v>
      </c>
      <c r="AP41" s="17" t="e">
        <f t="shared" si="22"/>
        <v>#REF!</v>
      </c>
      <c r="AQ41" s="18" t="e">
        <f t="shared" si="50"/>
        <v>#REF!</v>
      </c>
      <c r="AR41" s="18" t="e">
        <f t="shared" si="51"/>
        <v>#REF!</v>
      </c>
      <c r="AS41" s="94">
        <v>0</v>
      </c>
      <c r="AT41" s="95" t="e">
        <f t="shared" si="25"/>
        <v>#REF!</v>
      </c>
      <c r="AU41" s="85" t="e">
        <f t="shared" si="52"/>
        <v>#REF!</v>
      </c>
      <c r="AV41" s="85" t="e">
        <f t="shared" si="27"/>
        <v>#REF!</v>
      </c>
      <c r="AW41" s="57" t="e">
        <f t="shared" si="28"/>
        <v>#REF!</v>
      </c>
      <c r="AX41" s="57" t="e">
        <f t="shared" si="29"/>
        <v>#REF!</v>
      </c>
      <c r="AY41" s="100"/>
      <c r="AZ41" s="100"/>
    </row>
    <row r="42" spans="1:52" ht="18" customHeight="1">
      <c r="A42" s="1" t="s">
        <v>33</v>
      </c>
      <c r="B42" s="19">
        <v>13050307</v>
      </c>
      <c r="C42" s="167" t="s">
        <v>90</v>
      </c>
      <c r="D42" s="2" t="s">
        <v>89</v>
      </c>
      <c r="E42" s="2">
        <v>12</v>
      </c>
      <c r="F42" s="2">
        <v>1</v>
      </c>
      <c r="G42" s="17">
        <f>'بودجه 1403'!G40</f>
        <v>170000</v>
      </c>
      <c r="H42" s="17">
        <f t="shared" si="30"/>
        <v>170000</v>
      </c>
      <c r="I42" s="30" t="e">
        <f>'بودجه 1403'!#REF!</f>
        <v>#REF!</v>
      </c>
      <c r="J42" s="30" t="e">
        <f t="shared" si="31"/>
        <v>#REF!</v>
      </c>
      <c r="K42" s="32" t="e">
        <f t="shared" si="0"/>
        <v>#REF!</v>
      </c>
      <c r="L42" s="36" t="e">
        <f t="shared" si="32"/>
        <v>#REF!</v>
      </c>
      <c r="M42" s="17" t="e">
        <f t="shared" si="41"/>
        <v>#REF!</v>
      </c>
      <c r="N42" s="17" t="e">
        <f t="shared" si="42"/>
        <v>#REF!</v>
      </c>
      <c r="O42" s="17" t="e">
        <f t="shared" si="43"/>
        <v>#REF!</v>
      </c>
      <c r="P42" s="17" t="e">
        <f t="shared" si="3"/>
        <v>#REF!</v>
      </c>
      <c r="Q42" s="17" t="e">
        <f>I42*0.09</f>
        <v>#REF!</v>
      </c>
      <c r="R42" s="17" t="e">
        <f t="shared" si="5"/>
        <v>#REF!</v>
      </c>
      <c r="S42" s="18" t="e">
        <f t="shared" si="44"/>
        <v>#REF!</v>
      </c>
      <c r="T42" s="18" t="e">
        <f t="shared" si="45"/>
        <v>#REF!</v>
      </c>
      <c r="U42" s="17" t="e">
        <f t="shared" si="53"/>
        <v>#REF!</v>
      </c>
      <c r="V42" s="17" t="e">
        <f t="shared" si="8"/>
        <v>#REF!</v>
      </c>
      <c r="W42" s="17" t="e">
        <f t="shared" si="54"/>
        <v>#REF!</v>
      </c>
      <c r="X42" s="17" t="e">
        <f t="shared" si="9"/>
        <v>#REF!</v>
      </c>
      <c r="Y42" s="17" t="e">
        <f>I42*0.07</f>
        <v>#REF!</v>
      </c>
      <c r="Z42" s="17" t="e">
        <f t="shared" si="10"/>
        <v>#REF!</v>
      </c>
      <c r="AA42" s="18" t="e">
        <f t="shared" si="46"/>
        <v>#REF!</v>
      </c>
      <c r="AB42" s="18" t="e">
        <f t="shared" si="47"/>
        <v>#REF!</v>
      </c>
      <c r="AC42" s="17" t="e">
        <f>I42*0.12</f>
        <v>#REF!</v>
      </c>
      <c r="AD42" s="17" t="e">
        <f t="shared" si="13"/>
        <v>#REF!</v>
      </c>
      <c r="AE42" s="17" t="e">
        <f>I42*0.12</f>
        <v>#REF!</v>
      </c>
      <c r="AF42" s="17" t="e">
        <f t="shared" si="15"/>
        <v>#REF!</v>
      </c>
      <c r="AG42" s="17" t="e">
        <f t="shared" si="55"/>
        <v>#REF!</v>
      </c>
      <c r="AH42" s="17" t="e">
        <f t="shared" si="16"/>
        <v>#REF!</v>
      </c>
      <c r="AI42" s="18" t="e">
        <f t="shared" si="48"/>
        <v>#REF!</v>
      </c>
      <c r="AJ42" s="18" t="e">
        <f t="shared" si="49"/>
        <v>#REF!</v>
      </c>
      <c r="AK42" s="17" t="e">
        <f>I42*0.09</f>
        <v>#REF!</v>
      </c>
      <c r="AL42" s="17" t="e">
        <f t="shared" si="19"/>
        <v>#REF!</v>
      </c>
      <c r="AM42" s="17" t="e">
        <f>I42*0.07</f>
        <v>#REF!</v>
      </c>
      <c r="AN42" s="17" t="e">
        <f t="shared" si="21"/>
        <v>#REF!</v>
      </c>
      <c r="AO42" s="17" t="e">
        <f>I42*0.06</f>
        <v>#REF!</v>
      </c>
      <c r="AP42" s="17" t="e">
        <f t="shared" si="22"/>
        <v>#REF!</v>
      </c>
      <c r="AQ42" s="18" t="e">
        <f t="shared" si="50"/>
        <v>#REF!</v>
      </c>
      <c r="AR42" s="18" t="e">
        <f t="shared" si="51"/>
        <v>#REF!</v>
      </c>
      <c r="AS42" s="94">
        <v>0.05</v>
      </c>
      <c r="AT42" s="95" t="e">
        <f t="shared" si="25"/>
        <v>#REF!</v>
      </c>
      <c r="AU42" s="85" t="e">
        <f t="shared" si="52"/>
        <v>#REF!</v>
      </c>
      <c r="AV42" s="85" t="e">
        <f t="shared" si="27"/>
        <v>#REF!</v>
      </c>
      <c r="AW42" s="57" t="e">
        <f t="shared" si="28"/>
        <v>#REF!</v>
      </c>
      <c r="AX42" s="57" t="e">
        <f t="shared" si="29"/>
        <v>#REF!</v>
      </c>
      <c r="AY42" s="100"/>
      <c r="AZ42" s="100"/>
    </row>
    <row r="43" spans="1:52" ht="18" customHeight="1">
      <c r="A43" s="1" t="s">
        <v>33</v>
      </c>
      <c r="B43" s="19">
        <v>13050217</v>
      </c>
      <c r="C43" s="167" t="s">
        <v>93</v>
      </c>
      <c r="D43" s="2" t="s">
        <v>92</v>
      </c>
      <c r="E43" s="2">
        <v>12</v>
      </c>
      <c r="F43" s="2">
        <v>1</v>
      </c>
      <c r="G43" s="17">
        <f>'بودجه 1403'!G41</f>
        <v>237000</v>
      </c>
      <c r="H43" s="17">
        <f t="shared" si="30"/>
        <v>237000</v>
      </c>
      <c r="I43" s="30" t="e">
        <f>'بودجه 1403'!#REF!</f>
        <v>#REF!</v>
      </c>
      <c r="J43" s="30" t="e">
        <f t="shared" si="31"/>
        <v>#REF!</v>
      </c>
      <c r="K43" s="32" t="e">
        <f t="shared" si="0"/>
        <v>#REF!</v>
      </c>
      <c r="L43" s="36" t="e">
        <f t="shared" si="32"/>
        <v>#REF!</v>
      </c>
      <c r="M43" s="17" t="e">
        <f t="shared" si="41"/>
        <v>#REF!</v>
      </c>
      <c r="N43" s="17" t="e">
        <f t="shared" si="42"/>
        <v>#REF!</v>
      </c>
      <c r="O43" s="17" t="e">
        <f t="shared" si="43"/>
        <v>#REF!</v>
      </c>
      <c r="P43" s="17" t="e">
        <f t="shared" si="3"/>
        <v>#REF!</v>
      </c>
      <c r="Q43" s="17" t="e">
        <f t="shared" ref="Q43:Q74" si="56">I43*0.1</f>
        <v>#REF!</v>
      </c>
      <c r="R43" s="17" t="e">
        <f t="shared" si="5"/>
        <v>#REF!</v>
      </c>
      <c r="S43" s="18" t="e">
        <f t="shared" si="44"/>
        <v>#REF!</v>
      </c>
      <c r="T43" s="18" t="e">
        <f t="shared" si="45"/>
        <v>#REF!</v>
      </c>
      <c r="U43" s="17" t="e">
        <f t="shared" si="53"/>
        <v>#REF!</v>
      </c>
      <c r="V43" s="17" t="e">
        <f t="shared" si="8"/>
        <v>#REF!</v>
      </c>
      <c r="W43" s="17" t="e">
        <f t="shared" si="54"/>
        <v>#REF!</v>
      </c>
      <c r="X43" s="17" t="e">
        <f t="shared" si="9"/>
        <v>#REF!</v>
      </c>
      <c r="Y43" s="17" t="e">
        <f t="shared" ref="Y43:Y74" si="57">I43*0.06</f>
        <v>#REF!</v>
      </c>
      <c r="Z43" s="17" t="e">
        <f t="shared" si="10"/>
        <v>#REF!</v>
      </c>
      <c r="AA43" s="18" t="e">
        <f t="shared" si="46"/>
        <v>#REF!</v>
      </c>
      <c r="AB43" s="18" t="e">
        <f t="shared" si="47"/>
        <v>#REF!</v>
      </c>
      <c r="AC43" s="17" t="e">
        <f>I43*0.1</f>
        <v>#REF!</v>
      </c>
      <c r="AD43" s="17" t="e">
        <f t="shared" si="13"/>
        <v>#REF!</v>
      </c>
      <c r="AE43" s="17" t="e">
        <f>I43*0.1</f>
        <v>#REF!</v>
      </c>
      <c r="AF43" s="17" t="e">
        <f t="shared" si="15"/>
        <v>#REF!</v>
      </c>
      <c r="AG43" s="17" t="e">
        <f t="shared" si="55"/>
        <v>#REF!</v>
      </c>
      <c r="AH43" s="17" t="e">
        <f t="shared" si="16"/>
        <v>#REF!</v>
      </c>
      <c r="AI43" s="18" t="e">
        <f t="shared" si="48"/>
        <v>#REF!</v>
      </c>
      <c r="AJ43" s="18" t="e">
        <f t="shared" si="49"/>
        <v>#REF!</v>
      </c>
      <c r="AK43" s="17" t="e">
        <f>I43*0.1</f>
        <v>#REF!</v>
      </c>
      <c r="AL43" s="17" t="e">
        <f t="shared" si="19"/>
        <v>#REF!</v>
      </c>
      <c r="AM43" s="17" t="e">
        <f>I43*0.09</f>
        <v>#REF!</v>
      </c>
      <c r="AN43" s="17" t="e">
        <f t="shared" si="21"/>
        <v>#REF!</v>
      </c>
      <c r="AO43" s="17" t="e">
        <f t="shared" ref="AO43:AO74" si="58">I43*0.07</f>
        <v>#REF!</v>
      </c>
      <c r="AP43" s="17" t="e">
        <f t="shared" si="22"/>
        <v>#REF!</v>
      </c>
      <c r="AQ43" s="18" t="e">
        <f t="shared" si="50"/>
        <v>#REF!</v>
      </c>
      <c r="AR43" s="18" t="e">
        <f t="shared" si="51"/>
        <v>#REF!</v>
      </c>
      <c r="AS43" s="94">
        <v>0.05</v>
      </c>
      <c r="AT43" s="95" t="e">
        <f t="shared" si="25"/>
        <v>#REF!</v>
      </c>
      <c r="AU43" s="85" t="e">
        <f t="shared" si="52"/>
        <v>#REF!</v>
      </c>
      <c r="AV43" s="85" t="e">
        <f t="shared" si="27"/>
        <v>#REF!</v>
      </c>
      <c r="AW43" s="57" t="e">
        <f t="shared" si="28"/>
        <v>#REF!</v>
      </c>
      <c r="AX43" s="57" t="e">
        <f t="shared" si="29"/>
        <v>#REF!</v>
      </c>
      <c r="AY43" s="100"/>
      <c r="AZ43" s="100"/>
    </row>
    <row r="44" spans="1:52" ht="18.75" customHeight="1">
      <c r="A44" s="1" t="s">
        <v>33</v>
      </c>
      <c r="B44" s="19">
        <v>13050313</v>
      </c>
      <c r="C44" s="167" t="s">
        <v>95</v>
      </c>
      <c r="D44" s="2" t="s">
        <v>94</v>
      </c>
      <c r="E44" s="2">
        <v>12</v>
      </c>
      <c r="F44" s="2">
        <v>1</v>
      </c>
      <c r="G44" s="17">
        <f>'بودجه 1403'!G42</f>
        <v>660000</v>
      </c>
      <c r="H44" s="17">
        <f t="shared" si="30"/>
        <v>660000</v>
      </c>
      <c r="I44" s="30" t="e">
        <f>'بودجه 1403'!#REF!</f>
        <v>#REF!</v>
      </c>
      <c r="J44" s="30" t="e">
        <f t="shared" si="31"/>
        <v>#REF!</v>
      </c>
      <c r="K44" s="32" t="e">
        <f t="shared" si="0"/>
        <v>#REF!</v>
      </c>
      <c r="L44" s="36" t="e">
        <f t="shared" si="32"/>
        <v>#REF!</v>
      </c>
      <c r="M44" s="17" t="e">
        <f t="shared" si="41"/>
        <v>#REF!</v>
      </c>
      <c r="N44" s="17" t="e">
        <f t="shared" si="42"/>
        <v>#REF!</v>
      </c>
      <c r="O44" s="17" t="e">
        <f t="shared" si="43"/>
        <v>#REF!</v>
      </c>
      <c r="P44" s="17" t="e">
        <f t="shared" si="3"/>
        <v>#REF!</v>
      </c>
      <c r="Q44" s="17" t="e">
        <f t="shared" si="56"/>
        <v>#REF!</v>
      </c>
      <c r="R44" s="17" t="e">
        <f t="shared" si="5"/>
        <v>#REF!</v>
      </c>
      <c r="S44" s="18" t="e">
        <f t="shared" si="44"/>
        <v>#REF!</v>
      </c>
      <c r="T44" s="18" t="e">
        <f t="shared" si="45"/>
        <v>#REF!</v>
      </c>
      <c r="U44" s="17" t="e">
        <f t="shared" si="53"/>
        <v>#REF!</v>
      </c>
      <c r="V44" s="17" t="e">
        <f t="shared" si="8"/>
        <v>#REF!</v>
      </c>
      <c r="W44" s="17" t="e">
        <f t="shared" si="54"/>
        <v>#REF!</v>
      </c>
      <c r="X44" s="17" t="e">
        <f t="shared" si="9"/>
        <v>#REF!</v>
      </c>
      <c r="Y44" s="17" t="e">
        <f t="shared" si="57"/>
        <v>#REF!</v>
      </c>
      <c r="Z44" s="17" t="e">
        <f t="shared" si="10"/>
        <v>#REF!</v>
      </c>
      <c r="AA44" s="18" t="e">
        <f t="shared" si="46"/>
        <v>#REF!</v>
      </c>
      <c r="AB44" s="18" t="e">
        <f t="shared" si="47"/>
        <v>#REF!</v>
      </c>
      <c r="AC44" s="17" t="e">
        <f>I44*0.1</f>
        <v>#REF!</v>
      </c>
      <c r="AD44" s="17" t="e">
        <f t="shared" si="13"/>
        <v>#REF!</v>
      </c>
      <c r="AE44" s="17" t="e">
        <f>I44*0.1</f>
        <v>#REF!</v>
      </c>
      <c r="AF44" s="17" t="e">
        <f t="shared" si="15"/>
        <v>#REF!</v>
      </c>
      <c r="AG44" s="17" t="e">
        <f t="shared" si="55"/>
        <v>#REF!</v>
      </c>
      <c r="AH44" s="17" t="e">
        <f t="shared" si="16"/>
        <v>#REF!</v>
      </c>
      <c r="AI44" s="18" t="e">
        <f t="shared" si="48"/>
        <v>#REF!</v>
      </c>
      <c r="AJ44" s="18" t="e">
        <f t="shared" si="49"/>
        <v>#REF!</v>
      </c>
      <c r="AK44" s="17" t="e">
        <f>I44*0.1</f>
        <v>#REF!</v>
      </c>
      <c r="AL44" s="17" t="e">
        <f t="shared" si="19"/>
        <v>#REF!</v>
      </c>
      <c r="AM44" s="17" t="e">
        <f>I44*0.09</f>
        <v>#REF!</v>
      </c>
      <c r="AN44" s="17" t="e">
        <f t="shared" si="21"/>
        <v>#REF!</v>
      </c>
      <c r="AO44" s="17" t="e">
        <f t="shared" si="58"/>
        <v>#REF!</v>
      </c>
      <c r="AP44" s="17" t="e">
        <f t="shared" si="22"/>
        <v>#REF!</v>
      </c>
      <c r="AQ44" s="18" t="e">
        <f t="shared" si="50"/>
        <v>#REF!</v>
      </c>
      <c r="AR44" s="18" t="e">
        <f t="shared" si="51"/>
        <v>#REF!</v>
      </c>
      <c r="AS44" s="94">
        <v>0</v>
      </c>
      <c r="AT44" s="95" t="e">
        <f t="shared" si="25"/>
        <v>#REF!</v>
      </c>
      <c r="AU44" s="85" t="e">
        <f t="shared" si="52"/>
        <v>#REF!</v>
      </c>
      <c r="AV44" s="85" t="e">
        <f t="shared" si="27"/>
        <v>#REF!</v>
      </c>
      <c r="AW44" s="57" t="e">
        <f t="shared" si="28"/>
        <v>#REF!</v>
      </c>
      <c r="AX44" s="57" t="e">
        <f t="shared" si="29"/>
        <v>#REF!</v>
      </c>
      <c r="AY44" s="100"/>
      <c r="AZ44" s="100"/>
    </row>
    <row r="45" spans="1:52" ht="19.5" customHeight="1">
      <c r="A45" s="1" t="s">
        <v>33</v>
      </c>
      <c r="B45" s="19">
        <v>13050210</v>
      </c>
      <c r="C45" s="167" t="s">
        <v>100</v>
      </c>
      <c r="D45" s="2"/>
      <c r="E45" s="2">
        <v>12</v>
      </c>
      <c r="F45" s="2">
        <v>1</v>
      </c>
      <c r="G45" s="17">
        <f>'بودجه 1403'!G43</f>
        <v>140000</v>
      </c>
      <c r="H45" s="17">
        <f t="shared" si="30"/>
        <v>140000</v>
      </c>
      <c r="I45" s="30" t="e">
        <f>'بودجه 1403'!#REF!</f>
        <v>#REF!</v>
      </c>
      <c r="J45" s="30" t="e">
        <f t="shared" si="31"/>
        <v>#REF!</v>
      </c>
      <c r="K45" s="32" t="e">
        <f t="shared" si="0"/>
        <v>#REF!</v>
      </c>
      <c r="L45" s="36" t="e">
        <f t="shared" si="32"/>
        <v>#REF!</v>
      </c>
      <c r="M45" s="17" t="e">
        <f t="shared" si="41"/>
        <v>#REF!</v>
      </c>
      <c r="N45" s="17" t="e">
        <f t="shared" si="42"/>
        <v>#REF!</v>
      </c>
      <c r="O45" s="17" t="e">
        <f t="shared" si="43"/>
        <v>#REF!</v>
      </c>
      <c r="P45" s="17" t="e">
        <f t="shared" si="3"/>
        <v>#REF!</v>
      </c>
      <c r="Q45" s="17" t="e">
        <f t="shared" si="56"/>
        <v>#REF!</v>
      </c>
      <c r="R45" s="17" t="e">
        <f t="shared" si="5"/>
        <v>#REF!</v>
      </c>
      <c r="S45" s="18" t="e">
        <f t="shared" si="44"/>
        <v>#REF!</v>
      </c>
      <c r="T45" s="18" t="e">
        <f t="shared" si="45"/>
        <v>#REF!</v>
      </c>
      <c r="U45" s="17" t="e">
        <f t="shared" si="53"/>
        <v>#REF!</v>
      </c>
      <c r="V45" s="17" t="e">
        <f t="shared" si="8"/>
        <v>#REF!</v>
      </c>
      <c r="W45" s="17" t="e">
        <f t="shared" si="54"/>
        <v>#REF!</v>
      </c>
      <c r="X45" s="17" t="e">
        <f t="shared" si="9"/>
        <v>#REF!</v>
      </c>
      <c r="Y45" s="17" t="e">
        <f t="shared" si="57"/>
        <v>#REF!</v>
      </c>
      <c r="Z45" s="17" t="e">
        <f t="shared" si="10"/>
        <v>#REF!</v>
      </c>
      <c r="AA45" s="18" t="e">
        <f t="shared" si="46"/>
        <v>#REF!</v>
      </c>
      <c r="AB45" s="18" t="e">
        <f t="shared" si="47"/>
        <v>#REF!</v>
      </c>
      <c r="AC45" s="17" t="e">
        <f>I45*0.1</f>
        <v>#REF!</v>
      </c>
      <c r="AD45" s="17" t="e">
        <f t="shared" si="13"/>
        <v>#REF!</v>
      </c>
      <c r="AE45" s="17" t="e">
        <f>I45*0.1</f>
        <v>#REF!</v>
      </c>
      <c r="AF45" s="17" t="e">
        <f t="shared" si="15"/>
        <v>#REF!</v>
      </c>
      <c r="AG45" s="17" t="e">
        <f t="shared" si="55"/>
        <v>#REF!</v>
      </c>
      <c r="AH45" s="17" t="e">
        <f t="shared" si="16"/>
        <v>#REF!</v>
      </c>
      <c r="AI45" s="18" t="e">
        <f t="shared" si="48"/>
        <v>#REF!</v>
      </c>
      <c r="AJ45" s="18" t="e">
        <f t="shared" si="49"/>
        <v>#REF!</v>
      </c>
      <c r="AK45" s="17" t="e">
        <f>I45*0.1</f>
        <v>#REF!</v>
      </c>
      <c r="AL45" s="17" t="e">
        <f t="shared" si="19"/>
        <v>#REF!</v>
      </c>
      <c r="AM45" s="17" t="e">
        <f>I45*0.09</f>
        <v>#REF!</v>
      </c>
      <c r="AN45" s="17" t="e">
        <f t="shared" si="21"/>
        <v>#REF!</v>
      </c>
      <c r="AO45" s="17" t="e">
        <f t="shared" si="58"/>
        <v>#REF!</v>
      </c>
      <c r="AP45" s="17" t="e">
        <f t="shared" si="22"/>
        <v>#REF!</v>
      </c>
      <c r="AQ45" s="18" t="e">
        <f t="shared" si="50"/>
        <v>#REF!</v>
      </c>
      <c r="AR45" s="18" t="e">
        <f t="shared" si="51"/>
        <v>#REF!</v>
      </c>
      <c r="AS45" s="94">
        <v>0</v>
      </c>
      <c r="AT45" s="95" t="e">
        <f t="shared" si="25"/>
        <v>#REF!</v>
      </c>
      <c r="AU45" s="85" t="e">
        <f t="shared" si="52"/>
        <v>#REF!</v>
      </c>
      <c r="AV45" s="85" t="e">
        <f t="shared" si="27"/>
        <v>#REF!</v>
      </c>
      <c r="AW45" s="57" t="e">
        <f t="shared" si="28"/>
        <v>#REF!</v>
      </c>
      <c r="AX45" s="57" t="e">
        <f t="shared" si="29"/>
        <v>#REF!</v>
      </c>
      <c r="AY45" s="100"/>
      <c r="AZ45" s="100"/>
    </row>
    <row r="46" spans="1:52" ht="18" customHeight="1">
      <c r="A46" s="1" t="s">
        <v>33</v>
      </c>
      <c r="B46" s="19">
        <v>13060306</v>
      </c>
      <c r="C46" s="167" t="s">
        <v>367</v>
      </c>
      <c r="D46" s="2" t="s">
        <v>260</v>
      </c>
      <c r="E46" s="2">
        <v>12</v>
      </c>
      <c r="F46" s="2">
        <v>1</v>
      </c>
      <c r="G46" s="17">
        <f>'بودجه 1403'!G45</f>
        <v>256148</v>
      </c>
      <c r="H46" s="17">
        <f t="shared" si="30"/>
        <v>256148</v>
      </c>
      <c r="I46" s="30" t="e">
        <f>'بودجه 1403'!#REF!</f>
        <v>#REF!</v>
      </c>
      <c r="J46" s="30" t="e">
        <f t="shared" si="31"/>
        <v>#REF!</v>
      </c>
      <c r="K46" s="32" t="e">
        <f t="shared" si="0"/>
        <v>#REF!</v>
      </c>
      <c r="L46" s="36" t="e">
        <f t="shared" si="32"/>
        <v>#REF!</v>
      </c>
      <c r="M46" s="17" t="e">
        <f t="shared" si="41"/>
        <v>#REF!</v>
      </c>
      <c r="N46" s="17" t="e">
        <f t="shared" si="42"/>
        <v>#REF!</v>
      </c>
      <c r="O46" s="17" t="e">
        <f t="shared" si="43"/>
        <v>#REF!</v>
      </c>
      <c r="P46" s="17" t="e">
        <f t="shared" si="3"/>
        <v>#REF!</v>
      </c>
      <c r="Q46" s="17" t="e">
        <f t="shared" si="56"/>
        <v>#REF!</v>
      </c>
      <c r="R46" s="17" t="e">
        <f t="shared" si="5"/>
        <v>#REF!</v>
      </c>
      <c r="S46" s="18" t="e">
        <f t="shared" si="44"/>
        <v>#REF!</v>
      </c>
      <c r="T46" s="18" t="e">
        <f t="shared" si="45"/>
        <v>#REF!</v>
      </c>
      <c r="U46" s="17" t="e">
        <f t="shared" si="53"/>
        <v>#REF!</v>
      </c>
      <c r="V46" s="17" t="e">
        <f t="shared" si="8"/>
        <v>#REF!</v>
      </c>
      <c r="W46" s="17" t="e">
        <f t="shared" si="54"/>
        <v>#REF!</v>
      </c>
      <c r="X46" s="17" t="e">
        <f t="shared" si="9"/>
        <v>#REF!</v>
      </c>
      <c r="Y46" s="17" t="e">
        <f t="shared" si="57"/>
        <v>#REF!</v>
      </c>
      <c r="Z46" s="17" t="e">
        <f t="shared" si="10"/>
        <v>#REF!</v>
      </c>
      <c r="AA46" s="18" t="e">
        <f t="shared" si="46"/>
        <v>#REF!</v>
      </c>
      <c r="AB46" s="18" t="e">
        <f t="shared" si="47"/>
        <v>#REF!</v>
      </c>
      <c r="AC46" s="17" t="e">
        <f>I46*0.1</f>
        <v>#REF!</v>
      </c>
      <c r="AD46" s="17" t="e">
        <f t="shared" si="13"/>
        <v>#REF!</v>
      </c>
      <c r="AE46" s="17" t="e">
        <f>I46*0.1</f>
        <v>#REF!</v>
      </c>
      <c r="AF46" s="17" t="e">
        <f t="shared" si="15"/>
        <v>#REF!</v>
      </c>
      <c r="AG46" s="17" t="e">
        <f t="shared" si="55"/>
        <v>#REF!</v>
      </c>
      <c r="AH46" s="17" t="e">
        <f t="shared" si="16"/>
        <v>#REF!</v>
      </c>
      <c r="AI46" s="18" t="e">
        <f t="shared" si="48"/>
        <v>#REF!</v>
      </c>
      <c r="AJ46" s="18" t="e">
        <f t="shared" si="49"/>
        <v>#REF!</v>
      </c>
      <c r="AK46" s="17" t="e">
        <f>I46*0.1</f>
        <v>#REF!</v>
      </c>
      <c r="AL46" s="17" t="e">
        <f t="shared" si="19"/>
        <v>#REF!</v>
      </c>
      <c r="AM46" s="17" t="e">
        <f>I46*0.09</f>
        <v>#REF!</v>
      </c>
      <c r="AN46" s="17" t="e">
        <f t="shared" si="21"/>
        <v>#REF!</v>
      </c>
      <c r="AO46" s="17" t="e">
        <f t="shared" si="58"/>
        <v>#REF!</v>
      </c>
      <c r="AP46" s="17" t="e">
        <f t="shared" si="22"/>
        <v>#REF!</v>
      </c>
      <c r="AQ46" s="18" t="e">
        <f t="shared" si="50"/>
        <v>#REF!</v>
      </c>
      <c r="AR46" s="18" t="e">
        <f t="shared" si="51"/>
        <v>#REF!</v>
      </c>
      <c r="AS46" s="94">
        <v>0.1</v>
      </c>
      <c r="AT46" s="95" t="e">
        <f t="shared" si="25"/>
        <v>#REF!</v>
      </c>
      <c r="AU46" s="85" t="e">
        <f t="shared" si="52"/>
        <v>#REF!</v>
      </c>
      <c r="AV46" s="85" t="e">
        <f t="shared" si="27"/>
        <v>#REF!</v>
      </c>
      <c r="AW46" s="57" t="e">
        <f t="shared" si="28"/>
        <v>#REF!</v>
      </c>
      <c r="AX46" s="57" t="e">
        <f t="shared" si="29"/>
        <v>#REF!</v>
      </c>
      <c r="AY46" s="100"/>
      <c r="AZ46" s="100"/>
    </row>
    <row r="47" spans="1:52" ht="18.75" customHeight="1">
      <c r="A47" s="1" t="s">
        <v>30</v>
      </c>
      <c r="B47" s="19">
        <v>13060201</v>
      </c>
      <c r="C47" s="167" t="s">
        <v>102</v>
      </c>
      <c r="D47" s="2" t="s">
        <v>101</v>
      </c>
      <c r="E47" s="2">
        <v>12</v>
      </c>
      <c r="F47" s="2">
        <v>1</v>
      </c>
      <c r="G47" s="17">
        <f>'بودجه 1403'!G47</f>
        <v>193452.38095238092</v>
      </c>
      <c r="H47" s="17">
        <f t="shared" si="30"/>
        <v>193452.38095238092</v>
      </c>
      <c r="I47" s="30" t="e">
        <f>'بودجه 1403'!#REF!</f>
        <v>#REF!</v>
      </c>
      <c r="J47" s="30" t="e">
        <f t="shared" si="31"/>
        <v>#REF!</v>
      </c>
      <c r="K47" s="32" t="e">
        <f t="shared" si="0"/>
        <v>#REF!</v>
      </c>
      <c r="L47" s="36" t="e">
        <f t="shared" si="32"/>
        <v>#REF!</v>
      </c>
      <c r="M47" s="17" t="e">
        <f t="shared" si="41"/>
        <v>#REF!</v>
      </c>
      <c r="N47" s="17" t="e">
        <f t="shared" si="42"/>
        <v>#REF!</v>
      </c>
      <c r="O47" s="17" t="e">
        <f t="shared" si="43"/>
        <v>#REF!</v>
      </c>
      <c r="P47" s="17" t="e">
        <f t="shared" si="3"/>
        <v>#REF!</v>
      </c>
      <c r="Q47" s="17" t="e">
        <f t="shared" si="56"/>
        <v>#REF!</v>
      </c>
      <c r="R47" s="17" t="e">
        <f t="shared" si="5"/>
        <v>#REF!</v>
      </c>
      <c r="S47" s="18" t="e">
        <f t="shared" si="44"/>
        <v>#REF!</v>
      </c>
      <c r="T47" s="18" t="e">
        <f t="shared" si="45"/>
        <v>#REF!</v>
      </c>
      <c r="U47" s="17" t="e">
        <f t="shared" si="53"/>
        <v>#REF!</v>
      </c>
      <c r="V47" s="17" t="e">
        <f t="shared" si="8"/>
        <v>#REF!</v>
      </c>
      <c r="W47" s="17" t="e">
        <f t="shared" si="54"/>
        <v>#REF!</v>
      </c>
      <c r="X47" s="17" t="e">
        <f t="shared" si="9"/>
        <v>#REF!</v>
      </c>
      <c r="Y47" s="17" t="e">
        <f t="shared" si="57"/>
        <v>#REF!</v>
      </c>
      <c r="Z47" s="17" t="e">
        <f t="shared" si="10"/>
        <v>#REF!</v>
      </c>
      <c r="AA47" s="18" t="e">
        <f t="shared" si="46"/>
        <v>#REF!</v>
      </c>
      <c r="AB47" s="18" t="e">
        <f t="shared" si="47"/>
        <v>#REF!</v>
      </c>
      <c r="AC47" s="17" t="e">
        <f t="shared" ref="AC47:AC56" si="59">I47*0.09</f>
        <v>#REF!</v>
      </c>
      <c r="AD47" s="17" t="e">
        <f t="shared" si="13"/>
        <v>#REF!</v>
      </c>
      <c r="AE47" s="17" t="e">
        <f t="shared" ref="AE47:AE93" si="60">I47*0.09</f>
        <v>#REF!</v>
      </c>
      <c r="AF47" s="17" t="e">
        <f t="shared" si="15"/>
        <v>#REF!</v>
      </c>
      <c r="AG47" s="17" t="e">
        <f t="shared" si="55"/>
        <v>#REF!</v>
      </c>
      <c r="AH47" s="17" t="e">
        <f t="shared" si="16"/>
        <v>#REF!</v>
      </c>
      <c r="AI47" s="18" t="e">
        <f t="shared" si="48"/>
        <v>#REF!</v>
      </c>
      <c r="AJ47" s="18" t="e">
        <f t="shared" si="49"/>
        <v>#REF!</v>
      </c>
      <c r="AK47" s="17" t="e">
        <f t="shared" ref="AK47:AK56" si="61">I47*0.11</f>
        <v>#REF!</v>
      </c>
      <c r="AL47" s="17" t="e">
        <f t="shared" si="19"/>
        <v>#REF!</v>
      </c>
      <c r="AM47" s="17" t="e">
        <f t="shared" ref="AM47:AM93" si="62">I47*0.1</f>
        <v>#REF!</v>
      </c>
      <c r="AN47" s="17" t="e">
        <f t="shared" si="21"/>
        <v>#REF!</v>
      </c>
      <c r="AO47" s="17" t="e">
        <f t="shared" si="58"/>
        <v>#REF!</v>
      </c>
      <c r="AP47" s="17" t="e">
        <f t="shared" si="22"/>
        <v>#REF!</v>
      </c>
      <c r="AQ47" s="18" t="e">
        <f t="shared" si="50"/>
        <v>#REF!</v>
      </c>
      <c r="AR47" s="18" t="e">
        <f t="shared" si="51"/>
        <v>#REF!</v>
      </c>
      <c r="AS47" s="94">
        <v>0.2</v>
      </c>
      <c r="AT47" s="95" t="e">
        <f t="shared" si="25"/>
        <v>#REF!</v>
      </c>
      <c r="AU47" s="85" t="e">
        <f t="shared" si="52"/>
        <v>#REF!</v>
      </c>
      <c r="AV47" s="85" t="e">
        <f t="shared" si="27"/>
        <v>#REF!</v>
      </c>
      <c r="AW47" s="57" t="e">
        <f t="shared" si="28"/>
        <v>#REF!</v>
      </c>
      <c r="AX47" s="57" t="e">
        <f t="shared" si="29"/>
        <v>#REF!</v>
      </c>
      <c r="AY47" s="100"/>
      <c r="AZ47" s="100"/>
    </row>
    <row r="48" spans="1:52" ht="20.25" customHeight="1">
      <c r="A48" s="1" t="s">
        <v>30</v>
      </c>
      <c r="B48" s="19">
        <v>13060200</v>
      </c>
      <c r="C48" s="167" t="s">
        <v>104</v>
      </c>
      <c r="D48" s="2" t="s">
        <v>103</v>
      </c>
      <c r="E48" s="2">
        <v>12</v>
      </c>
      <c r="F48" s="2">
        <v>1</v>
      </c>
      <c r="G48" s="17">
        <f>'بودجه 1403'!G48</f>
        <v>193452.38095238092</v>
      </c>
      <c r="H48" s="17">
        <f t="shared" si="30"/>
        <v>193452.38095238092</v>
      </c>
      <c r="I48" s="30" t="e">
        <f>'بودجه 1403'!#REF!</f>
        <v>#REF!</v>
      </c>
      <c r="J48" s="30" t="e">
        <f t="shared" si="31"/>
        <v>#REF!</v>
      </c>
      <c r="K48" s="32" t="e">
        <f t="shared" si="0"/>
        <v>#REF!</v>
      </c>
      <c r="L48" s="36" t="e">
        <f t="shared" si="32"/>
        <v>#REF!</v>
      </c>
      <c r="M48" s="17" t="e">
        <f t="shared" si="41"/>
        <v>#REF!</v>
      </c>
      <c r="N48" s="17" t="e">
        <f t="shared" si="42"/>
        <v>#REF!</v>
      </c>
      <c r="O48" s="17" t="e">
        <f t="shared" si="43"/>
        <v>#REF!</v>
      </c>
      <c r="P48" s="17" t="e">
        <f t="shared" si="3"/>
        <v>#REF!</v>
      </c>
      <c r="Q48" s="17" t="e">
        <f t="shared" si="56"/>
        <v>#REF!</v>
      </c>
      <c r="R48" s="17" t="e">
        <f t="shared" si="5"/>
        <v>#REF!</v>
      </c>
      <c r="S48" s="18" t="e">
        <f t="shared" si="44"/>
        <v>#REF!</v>
      </c>
      <c r="T48" s="18" t="e">
        <f t="shared" si="45"/>
        <v>#REF!</v>
      </c>
      <c r="U48" s="17" t="e">
        <f t="shared" si="53"/>
        <v>#REF!</v>
      </c>
      <c r="V48" s="17" t="e">
        <f t="shared" si="8"/>
        <v>#REF!</v>
      </c>
      <c r="W48" s="17" t="e">
        <f t="shared" si="54"/>
        <v>#REF!</v>
      </c>
      <c r="X48" s="17" t="e">
        <f t="shared" si="9"/>
        <v>#REF!</v>
      </c>
      <c r="Y48" s="17" t="e">
        <f t="shared" si="57"/>
        <v>#REF!</v>
      </c>
      <c r="Z48" s="17" t="e">
        <f t="shared" si="10"/>
        <v>#REF!</v>
      </c>
      <c r="AA48" s="18" t="e">
        <f t="shared" si="46"/>
        <v>#REF!</v>
      </c>
      <c r="AB48" s="18" t="e">
        <f t="shared" si="47"/>
        <v>#REF!</v>
      </c>
      <c r="AC48" s="17" t="e">
        <f t="shared" si="59"/>
        <v>#REF!</v>
      </c>
      <c r="AD48" s="17" t="e">
        <f t="shared" si="13"/>
        <v>#REF!</v>
      </c>
      <c r="AE48" s="17" t="e">
        <f t="shared" si="60"/>
        <v>#REF!</v>
      </c>
      <c r="AF48" s="17" t="e">
        <f t="shared" si="15"/>
        <v>#REF!</v>
      </c>
      <c r="AG48" s="17" t="e">
        <f t="shared" si="55"/>
        <v>#REF!</v>
      </c>
      <c r="AH48" s="17" t="e">
        <f t="shared" si="16"/>
        <v>#REF!</v>
      </c>
      <c r="AI48" s="18" t="e">
        <f t="shared" si="48"/>
        <v>#REF!</v>
      </c>
      <c r="AJ48" s="18" t="e">
        <f t="shared" si="49"/>
        <v>#REF!</v>
      </c>
      <c r="AK48" s="17" t="e">
        <f t="shared" si="61"/>
        <v>#REF!</v>
      </c>
      <c r="AL48" s="17" t="e">
        <f t="shared" si="19"/>
        <v>#REF!</v>
      </c>
      <c r="AM48" s="17" t="e">
        <f t="shared" si="62"/>
        <v>#REF!</v>
      </c>
      <c r="AN48" s="17" t="e">
        <f t="shared" si="21"/>
        <v>#REF!</v>
      </c>
      <c r="AO48" s="17" t="e">
        <f t="shared" si="58"/>
        <v>#REF!</v>
      </c>
      <c r="AP48" s="17" t="e">
        <f t="shared" si="22"/>
        <v>#REF!</v>
      </c>
      <c r="AQ48" s="18" t="e">
        <f t="shared" si="50"/>
        <v>#REF!</v>
      </c>
      <c r="AR48" s="18" t="e">
        <f t="shared" si="51"/>
        <v>#REF!</v>
      </c>
      <c r="AS48" s="94">
        <v>0.3</v>
      </c>
      <c r="AT48" s="95" t="e">
        <f t="shared" si="25"/>
        <v>#REF!</v>
      </c>
      <c r="AU48" s="85" t="e">
        <f t="shared" si="52"/>
        <v>#REF!</v>
      </c>
      <c r="AV48" s="85" t="e">
        <f t="shared" si="27"/>
        <v>#REF!</v>
      </c>
      <c r="AW48" s="57" t="e">
        <f t="shared" si="28"/>
        <v>#REF!</v>
      </c>
      <c r="AX48" s="57" t="e">
        <f t="shared" si="29"/>
        <v>#REF!</v>
      </c>
      <c r="AY48" s="100"/>
      <c r="AZ48" s="100"/>
    </row>
    <row r="49" spans="1:52" ht="20.25" customHeight="1">
      <c r="A49" s="1" t="s">
        <v>30</v>
      </c>
      <c r="B49" s="19">
        <v>13060300</v>
      </c>
      <c r="C49" s="167" t="s">
        <v>106</v>
      </c>
      <c r="D49" s="2" t="s">
        <v>105</v>
      </c>
      <c r="E49" s="2">
        <v>12</v>
      </c>
      <c r="F49" s="2">
        <v>1</v>
      </c>
      <c r="G49" s="17">
        <f>'بودجه 1403'!G49</f>
        <v>572917</v>
      </c>
      <c r="H49" s="17">
        <f t="shared" si="30"/>
        <v>572917</v>
      </c>
      <c r="I49" s="30" t="e">
        <f>'بودجه 1403'!#REF!</f>
        <v>#REF!</v>
      </c>
      <c r="J49" s="30" t="e">
        <f t="shared" si="31"/>
        <v>#REF!</v>
      </c>
      <c r="K49" s="32" t="e">
        <f t="shared" si="0"/>
        <v>#REF!</v>
      </c>
      <c r="L49" s="36" t="e">
        <f t="shared" si="32"/>
        <v>#REF!</v>
      </c>
      <c r="M49" s="17" t="e">
        <f t="shared" si="41"/>
        <v>#REF!</v>
      </c>
      <c r="N49" s="17" t="e">
        <f t="shared" si="42"/>
        <v>#REF!</v>
      </c>
      <c r="O49" s="17" t="e">
        <f t="shared" si="43"/>
        <v>#REF!</v>
      </c>
      <c r="P49" s="17" t="e">
        <f t="shared" si="3"/>
        <v>#REF!</v>
      </c>
      <c r="Q49" s="17" t="e">
        <f t="shared" si="56"/>
        <v>#REF!</v>
      </c>
      <c r="R49" s="17" t="e">
        <f t="shared" si="5"/>
        <v>#REF!</v>
      </c>
      <c r="S49" s="18" t="e">
        <f t="shared" si="44"/>
        <v>#REF!</v>
      </c>
      <c r="T49" s="18" t="e">
        <f t="shared" si="45"/>
        <v>#REF!</v>
      </c>
      <c r="U49" s="17" t="e">
        <f t="shared" si="53"/>
        <v>#REF!</v>
      </c>
      <c r="V49" s="17" t="e">
        <f t="shared" si="8"/>
        <v>#REF!</v>
      </c>
      <c r="W49" s="17" t="e">
        <f t="shared" si="54"/>
        <v>#REF!</v>
      </c>
      <c r="X49" s="17" t="e">
        <f t="shared" si="9"/>
        <v>#REF!</v>
      </c>
      <c r="Y49" s="17" t="e">
        <f t="shared" si="57"/>
        <v>#REF!</v>
      </c>
      <c r="Z49" s="17" t="e">
        <f t="shared" si="10"/>
        <v>#REF!</v>
      </c>
      <c r="AA49" s="18" t="e">
        <f t="shared" si="46"/>
        <v>#REF!</v>
      </c>
      <c r="AB49" s="18" t="e">
        <f t="shared" si="47"/>
        <v>#REF!</v>
      </c>
      <c r="AC49" s="17" t="e">
        <f t="shared" si="59"/>
        <v>#REF!</v>
      </c>
      <c r="AD49" s="17" t="e">
        <f t="shared" si="13"/>
        <v>#REF!</v>
      </c>
      <c r="AE49" s="17" t="e">
        <f t="shared" si="60"/>
        <v>#REF!</v>
      </c>
      <c r="AF49" s="17" t="e">
        <f t="shared" si="15"/>
        <v>#REF!</v>
      </c>
      <c r="AG49" s="17" t="e">
        <f t="shared" si="55"/>
        <v>#REF!</v>
      </c>
      <c r="AH49" s="17" t="e">
        <f t="shared" si="16"/>
        <v>#REF!</v>
      </c>
      <c r="AI49" s="18" t="e">
        <f t="shared" si="48"/>
        <v>#REF!</v>
      </c>
      <c r="AJ49" s="18" t="e">
        <f t="shared" si="49"/>
        <v>#REF!</v>
      </c>
      <c r="AK49" s="17" t="e">
        <f t="shared" si="61"/>
        <v>#REF!</v>
      </c>
      <c r="AL49" s="17" t="e">
        <f t="shared" si="19"/>
        <v>#REF!</v>
      </c>
      <c r="AM49" s="17" t="e">
        <f t="shared" si="62"/>
        <v>#REF!</v>
      </c>
      <c r="AN49" s="17" t="e">
        <f t="shared" si="21"/>
        <v>#REF!</v>
      </c>
      <c r="AO49" s="17" t="e">
        <f t="shared" si="58"/>
        <v>#REF!</v>
      </c>
      <c r="AP49" s="17" t="e">
        <f t="shared" si="22"/>
        <v>#REF!</v>
      </c>
      <c r="AQ49" s="18" t="e">
        <f t="shared" si="50"/>
        <v>#REF!</v>
      </c>
      <c r="AR49" s="18" t="e">
        <f t="shared" si="51"/>
        <v>#REF!</v>
      </c>
      <c r="AS49" s="94">
        <v>0.2</v>
      </c>
      <c r="AT49" s="95" t="e">
        <f t="shared" si="25"/>
        <v>#REF!</v>
      </c>
      <c r="AU49" s="85" t="e">
        <f t="shared" si="52"/>
        <v>#REF!</v>
      </c>
      <c r="AV49" s="85" t="e">
        <f t="shared" si="27"/>
        <v>#REF!</v>
      </c>
      <c r="AW49" s="57" t="e">
        <f t="shared" si="28"/>
        <v>#REF!</v>
      </c>
      <c r="AX49" s="57" t="e">
        <f t="shared" si="29"/>
        <v>#REF!</v>
      </c>
      <c r="AY49" s="100"/>
      <c r="AZ49" s="100"/>
    </row>
    <row r="50" spans="1:52" ht="18" customHeight="1">
      <c r="A50" s="1" t="s">
        <v>30</v>
      </c>
      <c r="B50" s="19">
        <v>13050315</v>
      </c>
      <c r="C50" s="167" t="s">
        <v>97</v>
      </c>
      <c r="D50" s="2" t="s">
        <v>96</v>
      </c>
      <c r="E50" s="2">
        <v>12</v>
      </c>
      <c r="F50" s="2">
        <v>1</v>
      </c>
      <c r="G50" s="17">
        <f>'بودجه 1403'!G50</f>
        <v>1041667</v>
      </c>
      <c r="H50" s="17">
        <f t="shared" si="30"/>
        <v>1041667</v>
      </c>
      <c r="I50" s="30" t="e">
        <f>'بودجه 1403'!#REF!</f>
        <v>#REF!</v>
      </c>
      <c r="J50" s="30" t="e">
        <f t="shared" si="31"/>
        <v>#REF!</v>
      </c>
      <c r="K50" s="32" t="e">
        <f t="shared" si="0"/>
        <v>#REF!</v>
      </c>
      <c r="L50" s="36" t="e">
        <f t="shared" si="32"/>
        <v>#REF!</v>
      </c>
      <c r="M50" s="17" t="e">
        <f t="shared" si="41"/>
        <v>#REF!</v>
      </c>
      <c r="N50" s="17" t="e">
        <f t="shared" si="42"/>
        <v>#REF!</v>
      </c>
      <c r="O50" s="17" t="e">
        <f t="shared" si="43"/>
        <v>#REF!</v>
      </c>
      <c r="P50" s="17" t="e">
        <f t="shared" si="3"/>
        <v>#REF!</v>
      </c>
      <c r="Q50" s="17" t="e">
        <f t="shared" si="56"/>
        <v>#REF!</v>
      </c>
      <c r="R50" s="17" t="e">
        <f t="shared" si="5"/>
        <v>#REF!</v>
      </c>
      <c r="S50" s="18" t="e">
        <f t="shared" si="44"/>
        <v>#REF!</v>
      </c>
      <c r="T50" s="18" t="e">
        <f t="shared" si="45"/>
        <v>#REF!</v>
      </c>
      <c r="U50" s="17" t="e">
        <f t="shared" si="53"/>
        <v>#REF!</v>
      </c>
      <c r="V50" s="17" t="e">
        <f t="shared" si="8"/>
        <v>#REF!</v>
      </c>
      <c r="W50" s="17" t="e">
        <f t="shared" si="54"/>
        <v>#REF!</v>
      </c>
      <c r="X50" s="17" t="e">
        <f t="shared" si="9"/>
        <v>#REF!</v>
      </c>
      <c r="Y50" s="17" t="e">
        <f t="shared" si="57"/>
        <v>#REF!</v>
      </c>
      <c r="Z50" s="17" t="e">
        <f t="shared" si="10"/>
        <v>#REF!</v>
      </c>
      <c r="AA50" s="18" t="e">
        <f t="shared" si="46"/>
        <v>#REF!</v>
      </c>
      <c r="AB50" s="18" t="e">
        <f t="shared" si="47"/>
        <v>#REF!</v>
      </c>
      <c r="AC50" s="17" t="e">
        <f t="shared" si="59"/>
        <v>#REF!</v>
      </c>
      <c r="AD50" s="17" t="e">
        <f t="shared" si="13"/>
        <v>#REF!</v>
      </c>
      <c r="AE50" s="17" t="e">
        <f t="shared" si="60"/>
        <v>#REF!</v>
      </c>
      <c r="AF50" s="17" t="e">
        <f t="shared" si="15"/>
        <v>#REF!</v>
      </c>
      <c r="AG50" s="17" t="e">
        <f t="shared" si="55"/>
        <v>#REF!</v>
      </c>
      <c r="AH50" s="17" t="e">
        <f t="shared" si="16"/>
        <v>#REF!</v>
      </c>
      <c r="AI50" s="18" t="e">
        <f t="shared" si="48"/>
        <v>#REF!</v>
      </c>
      <c r="AJ50" s="18" t="e">
        <f t="shared" si="49"/>
        <v>#REF!</v>
      </c>
      <c r="AK50" s="17" t="e">
        <f t="shared" si="61"/>
        <v>#REF!</v>
      </c>
      <c r="AL50" s="17" t="e">
        <f t="shared" si="19"/>
        <v>#REF!</v>
      </c>
      <c r="AM50" s="17" t="e">
        <f t="shared" si="62"/>
        <v>#REF!</v>
      </c>
      <c r="AN50" s="17" t="e">
        <f t="shared" si="21"/>
        <v>#REF!</v>
      </c>
      <c r="AO50" s="17" t="e">
        <f t="shared" si="58"/>
        <v>#REF!</v>
      </c>
      <c r="AP50" s="17" t="e">
        <f t="shared" si="22"/>
        <v>#REF!</v>
      </c>
      <c r="AQ50" s="18" t="e">
        <f t="shared" si="50"/>
        <v>#REF!</v>
      </c>
      <c r="AR50" s="18" t="e">
        <f t="shared" si="51"/>
        <v>#REF!</v>
      </c>
      <c r="AS50" s="94">
        <v>0.2</v>
      </c>
      <c r="AT50" s="95" t="e">
        <f t="shared" si="25"/>
        <v>#REF!</v>
      </c>
      <c r="AU50" s="85" t="e">
        <f t="shared" si="52"/>
        <v>#REF!</v>
      </c>
      <c r="AV50" s="85" t="e">
        <f t="shared" si="27"/>
        <v>#REF!</v>
      </c>
      <c r="AW50" s="57" t="e">
        <f t="shared" si="28"/>
        <v>#REF!</v>
      </c>
      <c r="AX50" s="57" t="e">
        <f t="shared" si="29"/>
        <v>#REF!</v>
      </c>
      <c r="AY50" s="100"/>
      <c r="AZ50" s="100"/>
    </row>
    <row r="51" spans="1:52" ht="19.5" customHeight="1">
      <c r="A51" s="1" t="s">
        <v>30</v>
      </c>
      <c r="B51" s="19">
        <v>13050214</v>
      </c>
      <c r="C51" s="167" t="s">
        <v>86</v>
      </c>
      <c r="D51" s="2" t="s">
        <v>85</v>
      </c>
      <c r="E51" s="2">
        <v>12</v>
      </c>
      <c r="F51" s="2">
        <v>1</v>
      </c>
      <c r="G51" s="17">
        <f>'بودجه 1403'!G51</f>
        <v>558036</v>
      </c>
      <c r="H51" s="17">
        <f t="shared" si="30"/>
        <v>558036</v>
      </c>
      <c r="I51" s="30" t="e">
        <f>'بودجه 1403'!#REF!</f>
        <v>#REF!</v>
      </c>
      <c r="J51" s="30" t="e">
        <f t="shared" si="31"/>
        <v>#REF!</v>
      </c>
      <c r="K51" s="32" t="e">
        <f t="shared" si="0"/>
        <v>#REF!</v>
      </c>
      <c r="L51" s="36" t="e">
        <f t="shared" si="32"/>
        <v>#REF!</v>
      </c>
      <c r="M51" s="17" t="e">
        <f t="shared" si="41"/>
        <v>#REF!</v>
      </c>
      <c r="N51" s="17" t="e">
        <f t="shared" si="42"/>
        <v>#REF!</v>
      </c>
      <c r="O51" s="17" t="e">
        <f t="shared" si="43"/>
        <v>#REF!</v>
      </c>
      <c r="P51" s="17" t="e">
        <f t="shared" si="3"/>
        <v>#REF!</v>
      </c>
      <c r="Q51" s="17" t="e">
        <f t="shared" si="56"/>
        <v>#REF!</v>
      </c>
      <c r="R51" s="17" t="e">
        <f t="shared" si="5"/>
        <v>#REF!</v>
      </c>
      <c r="S51" s="18" t="e">
        <f t="shared" si="44"/>
        <v>#REF!</v>
      </c>
      <c r="T51" s="18" t="e">
        <f t="shared" si="45"/>
        <v>#REF!</v>
      </c>
      <c r="U51" s="17" t="e">
        <f t="shared" si="53"/>
        <v>#REF!</v>
      </c>
      <c r="V51" s="17" t="e">
        <f t="shared" si="8"/>
        <v>#REF!</v>
      </c>
      <c r="W51" s="17" t="e">
        <f t="shared" si="54"/>
        <v>#REF!</v>
      </c>
      <c r="X51" s="17" t="e">
        <f t="shared" si="9"/>
        <v>#REF!</v>
      </c>
      <c r="Y51" s="17" t="e">
        <f t="shared" si="57"/>
        <v>#REF!</v>
      </c>
      <c r="Z51" s="17" t="e">
        <f t="shared" si="10"/>
        <v>#REF!</v>
      </c>
      <c r="AA51" s="18" t="e">
        <f t="shared" si="46"/>
        <v>#REF!</v>
      </c>
      <c r="AB51" s="18" t="e">
        <f t="shared" si="47"/>
        <v>#REF!</v>
      </c>
      <c r="AC51" s="17" t="e">
        <f t="shared" si="59"/>
        <v>#REF!</v>
      </c>
      <c r="AD51" s="17" t="e">
        <f t="shared" si="13"/>
        <v>#REF!</v>
      </c>
      <c r="AE51" s="17" t="e">
        <f t="shared" si="60"/>
        <v>#REF!</v>
      </c>
      <c r="AF51" s="17" t="e">
        <f t="shared" si="15"/>
        <v>#REF!</v>
      </c>
      <c r="AG51" s="17" t="e">
        <f t="shared" si="55"/>
        <v>#REF!</v>
      </c>
      <c r="AH51" s="17" t="e">
        <f t="shared" si="16"/>
        <v>#REF!</v>
      </c>
      <c r="AI51" s="18" t="e">
        <f t="shared" si="48"/>
        <v>#REF!</v>
      </c>
      <c r="AJ51" s="18" t="e">
        <f t="shared" si="49"/>
        <v>#REF!</v>
      </c>
      <c r="AK51" s="17" t="e">
        <f t="shared" si="61"/>
        <v>#REF!</v>
      </c>
      <c r="AL51" s="17" t="e">
        <f t="shared" si="19"/>
        <v>#REF!</v>
      </c>
      <c r="AM51" s="17" t="e">
        <f t="shared" si="62"/>
        <v>#REF!</v>
      </c>
      <c r="AN51" s="17" t="e">
        <f t="shared" si="21"/>
        <v>#REF!</v>
      </c>
      <c r="AO51" s="17" t="e">
        <f t="shared" si="58"/>
        <v>#REF!</v>
      </c>
      <c r="AP51" s="17" t="e">
        <f t="shared" si="22"/>
        <v>#REF!</v>
      </c>
      <c r="AQ51" s="18" t="e">
        <f t="shared" si="50"/>
        <v>#REF!</v>
      </c>
      <c r="AR51" s="18" t="e">
        <f t="shared" si="51"/>
        <v>#REF!</v>
      </c>
      <c r="AS51" s="94">
        <v>0</v>
      </c>
      <c r="AT51" s="95" t="e">
        <f t="shared" si="25"/>
        <v>#REF!</v>
      </c>
      <c r="AU51" s="85" t="e">
        <f t="shared" si="52"/>
        <v>#REF!</v>
      </c>
      <c r="AV51" s="85" t="e">
        <f t="shared" si="27"/>
        <v>#REF!</v>
      </c>
      <c r="AW51" s="57" t="e">
        <f t="shared" si="28"/>
        <v>#REF!</v>
      </c>
      <c r="AX51" s="57" t="e">
        <f t="shared" si="29"/>
        <v>#REF!</v>
      </c>
      <c r="AY51" s="100"/>
      <c r="AZ51" s="100"/>
    </row>
    <row r="52" spans="1:52" ht="18" customHeight="1">
      <c r="A52" s="1" t="s">
        <v>30</v>
      </c>
      <c r="B52" s="19">
        <v>13050309</v>
      </c>
      <c r="C52" s="167" t="s">
        <v>88</v>
      </c>
      <c r="D52" s="2" t="s">
        <v>87</v>
      </c>
      <c r="E52" s="2">
        <v>12</v>
      </c>
      <c r="F52" s="2">
        <v>1</v>
      </c>
      <c r="G52" s="17">
        <f>'بودجه 1403'!G52</f>
        <v>409226</v>
      </c>
      <c r="H52" s="17">
        <f t="shared" si="30"/>
        <v>409226</v>
      </c>
      <c r="I52" s="30" t="e">
        <f>'بودجه 1403'!#REF!</f>
        <v>#REF!</v>
      </c>
      <c r="J52" s="30" t="e">
        <f t="shared" si="31"/>
        <v>#REF!</v>
      </c>
      <c r="K52" s="32" t="e">
        <f t="shared" si="0"/>
        <v>#REF!</v>
      </c>
      <c r="L52" s="36" t="e">
        <f t="shared" si="32"/>
        <v>#REF!</v>
      </c>
      <c r="M52" s="17" t="e">
        <f t="shared" si="41"/>
        <v>#REF!</v>
      </c>
      <c r="N52" s="17" t="e">
        <f t="shared" si="42"/>
        <v>#REF!</v>
      </c>
      <c r="O52" s="17" t="e">
        <f t="shared" si="43"/>
        <v>#REF!</v>
      </c>
      <c r="P52" s="17" t="e">
        <f t="shared" si="3"/>
        <v>#REF!</v>
      </c>
      <c r="Q52" s="17" t="e">
        <f t="shared" si="56"/>
        <v>#REF!</v>
      </c>
      <c r="R52" s="17" t="e">
        <f t="shared" si="5"/>
        <v>#REF!</v>
      </c>
      <c r="S52" s="18" t="e">
        <f t="shared" si="44"/>
        <v>#REF!</v>
      </c>
      <c r="T52" s="18" t="e">
        <f t="shared" si="45"/>
        <v>#REF!</v>
      </c>
      <c r="U52" s="17" t="e">
        <f t="shared" si="53"/>
        <v>#REF!</v>
      </c>
      <c r="V52" s="17" t="e">
        <f t="shared" si="8"/>
        <v>#REF!</v>
      </c>
      <c r="W52" s="17" t="e">
        <f t="shared" si="54"/>
        <v>#REF!</v>
      </c>
      <c r="X52" s="17" t="e">
        <f t="shared" si="9"/>
        <v>#REF!</v>
      </c>
      <c r="Y52" s="17" t="e">
        <f t="shared" si="57"/>
        <v>#REF!</v>
      </c>
      <c r="Z52" s="17" t="e">
        <f t="shared" si="10"/>
        <v>#REF!</v>
      </c>
      <c r="AA52" s="18" t="e">
        <f t="shared" si="46"/>
        <v>#REF!</v>
      </c>
      <c r="AB52" s="18" t="e">
        <f t="shared" si="47"/>
        <v>#REF!</v>
      </c>
      <c r="AC52" s="17" t="e">
        <f t="shared" si="59"/>
        <v>#REF!</v>
      </c>
      <c r="AD52" s="17" t="e">
        <f t="shared" si="13"/>
        <v>#REF!</v>
      </c>
      <c r="AE52" s="17" t="e">
        <f t="shared" si="60"/>
        <v>#REF!</v>
      </c>
      <c r="AF52" s="17" t="e">
        <f t="shared" si="15"/>
        <v>#REF!</v>
      </c>
      <c r="AG52" s="17" t="e">
        <f t="shared" si="55"/>
        <v>#REF!</v>
      </c>
      <c r="AH52" s="17" t="e">
        <f t="shared" si="16"/>
        <v>#REF!</v>
      </c>
      <c r="AI52" s="18" t="e">
        <f t="shared" si="48"/>
        <v>#REF!</v>
      </c>
      <c r="AJ52" s="18" t="e">
        <f t="shared" si="49"/>
        <v>#REF!</v>
      </c>
      <c r="AK52" s="17" t="e">
        <f t="shared" si="61"/>
        <v>#REF!</v>
      </c>
      <c r="AL52" s="17" t="e">
        <f t="shared" si="19"/>
        <v>#REF!</v>
      </c>
      <c r="AM52" s="17" t="e">
        <f t="shared" si="62"/>
        <v>#REF!</v>
      </c>
      <c r="AN52" s="17" t="e">
        <f t="shared" si="21"/>
        <v>#REF!</v>
      </c>
      <c r="AO52" s="17" t="e">
        <f t="shared" si="58"/>
        <v>#REF!</v>
      </c>
      <c r="AP52" s="17" t="e">
        <f t="shared" si="22"/>
        <v>#REF!</v>
      </c>
      <c r="AQ52" s="18" t="e">
        <f t="shared" si="50"/>
        <v>#REF!</v>
      </c>
      <c r="AR52" s="18" t="e">
        <f t="shared" si="51"/>
        <v>#REF!</v>
      </c>
      <c r="AS52" s="94">
        <v>0</v>
      </c>
      <c r="AT52" s="95" t="e">
        <f t="shared" si="25"/>
        <v>#REF!</v>
      </c>
      <c r="AU52" s="85" t="e">
        <f t="shared" si="52"/>
        <v>#REF!</v>
      </c>
      <c r="AV52" s="85" t="e">
        <f t="shared" si="27"/>
        <v>#REF!</v>
      </c>
      <c r="AW52" s="57" t="e">
        <f t="shared" si="28"/>
        <v>#REF!</v>
      </c>
      <c r="AX52" s="57" t="e">
        <f t="shared" si="29"/>
        <v>#REF!</v>
      </c>
      <c r="AY52" s="100"/>
      <c r="AZ52" s="100"/>
    </row>
    <row r="53" spans="1:52" ht="20.25" customHeight="1">
      <c r="A53" s="1" t="s">
        <v>30</v>
      </c>
      <c r="B53" s="19">
        <v>13050310</v>
      </c>
      <c r="C53" s="167" t="s">
        <v>75</v>
      </c>
      <c r="D53" s="2" t="s">
        <v>74</v>
      </c>
      <c r="E53" s="2">
        <v>12</v>
      </c>
      <c r="F53" s="2">
        <v>1</v>
      </c>
      <c r="G53" s="17">
        <f>'بودجه 1403'!G53</f>
        <v>319940</v>
      </c>
      <c r="H53" s="17">
        <f t="shared" si="30"/>
        <v>319940</v>
      </c>
      <c r="I53" s="30" t="e">
        <f>'بودجه 1403'!#REF!</f>
        <v>#REF!</v>
      </c>
      <c r="J53" s="30" t="e">
        <f t="shared" si="31"/>
        <v>#REF!</v>
      </c>
      <c r="K53" s="32" t="e">
        <f t="shared" si="0"/>
        <v>#REF!</v>
      </c>
      <c r="L53" s="36" t="e">
        <f t="shared" si="32"/>
        <v>#REF!</v>
      </c>
      <c r="M53" s="17" t="e">
        <f t="shared" si="41"/>
        <v>#REF!</v>
      </c>
      <c r="N53" s="17" t="e">
        <f t="shared" si="42"/>
        <v>#REF!</v>
      </c>
      <c r="O53" s="17" t="e">
        <f t="shared" si="43"/>
        <v>#REF!</v>
      </c>
      <c r="P53" s="17" t="e">
        <f t="shared" si="3"/>
        <v>#REF!</v>
      </c>
      <c r="Q53" s="17" t="e">
        <f t="shared" si="56"/>
        <v>#REF!</v>
      </c>
      <c r="R53" s="17" t="e">
        <f t="shared" si="5"/>
        <v>#REF!</v>
      </c>
      <c r="S53" s="18" t="e">
        <f t="shared" si="44"/>
        <v>#REF!</v>
      </c>
      <c r="T53" s="18" t="e">
        <f t="shared" si="45"/>
        <v>#REF!</v>
      </c>
      <c r="U53" s="17" t="e">
        <f t="shared" si="53"/>
        <v>#REF!</v>
      </c>
      <c r="V53" s="17" t="e">
        <f t="shared" si="8"/>
        <v>#REF!</v>
      </c>
      <c r="W53" s="17" t="e">
        <f t="shared" si="54"/>
        <v>#REF!</v>
      </c>
      <c r="X53" s="17" t="e">
        <f t="shared" si="9"/>
        <v>#REF!</v>
      </c>
      <c r="Y53" s="17" t="e">
        <f t="shared" si="57"/>
        <v>#REF!</v>
      </c>
      <c r="Z53" s="17" t="e">
        <f t="shared" si="10"/>
        <v>#REF!</v>
      </c>
      <c r="AA53" s="18" t="e">
        <f t="shared" si="46"/>
        <v>#REF!</v>
      </c>
      <c r="AB53" s="18" t="e">
        <f t="shared" si="47"/>
        <v>#REF!</v>
      </c>
      <c r="AC53" s="17" t="e">
        <f t="shared" si="59"/>
        <v>#REF!</v>
      </c>
      <c r="AD53" s="17" t="e">
        <f t="shared" si="13"/>
        <v>#REF!</v>
      </c>
      <c r="AE53" s="17" t="e">
        <f t="shared" si="60"/>
        <v>#REF!</v>
      </c>
      <c r="AF53" s="17" t="e">
        <f t="shared" si="15"/>
        <v>#REF!</v>
      </c>
      <c r="AG53" s="17" t="e">
        <f t="shared" si="55"/>
        <v>#REF!</v>
      </c>
      <c r="AH53" s="17" t="e">
        <f t="shared" si="16"/>
        <v>#REF!</v>
      </c>
      <c r="AI53" s="18" t="e">
        <f t="shared" si="48"/>
        <v>#REF!</v>
      </c>
      <c r="AJ53" s="18" t="e">
        <f t="shared" si="49"/>
        <v>#REF!</v>
      </c>
      <c r="AK53" s="17" t="e">
        <f t="shared" si="61"/>
        <v>#REF!</v>
      </c>
      <c r="AL53" s="17" t="e">
        <f t="shared" si="19"/>
        <v>#REF!</v>
      </c>
      <c r="AM53" s="17" t="e">
        <f t="shared" si="62"/>
        <v>#REF!</v>
      </c>
      <c r="AN53" s="17" t="e">
        <f t="shared" si="21"/>
        <v>#REF!</v>
      </c>
      <c r="AO53" s="17" t="e">
        <f t="shared" si="58"/>
        <v>#REF!</v>
      </c>
      <c r="AP53" s="17" t="e">
        <f t="shared" si="22"/>
        <v>#REF!</v>
      </c>
      <c r="AQ53" s="18" t="e">
        <f t="shared" si="50"/>
        <v>#REF!</v>
      </c>
      <c r="AR53" s="18" t="e">
        <f t="shared" si="51"/>
        <v>#REF!</v>
      </c>
      <c r="AS53" s="94">
        <v>0.1</v>
      </c>
      <c r="AT53" s="95" t="e">
        <f t="shared" si="25"/>
        <v>#REF!</v>
      </c>
      <c r="AU53" s="85" t="e">
        <f t="shared" si="52"/>
        <v>#REF!</v>
      </c>
      <c r="AV53" s="85" t="e">
        <f t="shared" si="27"/>
        <v>#REF!</v>
      </c>
      <c r="AW53" s="57" t="e">
        <f t="shared" si="28"/>
        <v>#REF!</v>
      </c>
      <c r="AX53" s="57" t="e">
        <f t="shared" si="29"/>
        <v>#REF!</v>
      </c>
      <c r="AY53" s="100"/>
      <c r="AZ53" s="100"/>
    </row>
    <row r="54" spans="1:52" ht="21.75" customHeight="1">
      <c r="A54" s="1" t="s">
        <v>30</v>
      </c>
      <c r="B54" s="19">
        <v>13050314</v>
      </c>
      <c r="C54" s="167" t="s">
        <v>38</v>
      </c>
      <c r="D54" s="2" t="s">
        <v>37</v>
      </c>
      <c r="E54" s="2">
        <v>12</v>
      </c>
      <c r="F54" s="2">
        <v>1</v>
      </c>
      <c r="G54" s="17">
        <f>'بودجه 1403'!G54</f>
        <v>394345</v>
      </c>
      <c r="H54" s="17">
        <f t="shared" si="30"/>
        <v>394345</v>
      </c>
      <c r="I54" s="30" t="e">
        <f>'بودجه 1403'!#REF!</f>
        <v>#REF!</v>
      </c>
      <c r="J54" s="30" t="e">
        <f t="shared" si="31"/>
        <v>#REF!</v>
      </c>
      <c r="K54" s="32" t="e">
        <f t="shared" si="0"/>
        <v>#REF!</v>
      </c>
      <c r="L54" s="36" t="e">
        <f t="shared" si="32"/>
        <v>#REF!</v>
      </c>
      <c r="M54" s="17" t="e">
        <f t="shared" si="41"/>
        <v>#REF!</v>
      </c>
      <c r="N54" s="17" t="e">
        <f t="shared" si="42"/>
        <v>#REF!</v>
      </c>
      <c r="O54" s="17" t="e">
        <f t="shared" si="43"/>
        <v>#REF!</v>
      </c>
      <c r="P54" s="17" t="e">
        <f t="shared" si="3"/>
        <v>#REF!</v>
      </c>
      <c r="Q54" s="17" t="e">
        <f t="shared" si="56"/>
        <v>#REF!</v>
      </c>
      <c r="R54" s="17" t="e">
        <f t="shared" si="5"/>
        <v>#REF!</v>
      </c>
      <c r="S54" s="18" t="e">
        <f t="shared" si="44"/>
        <v>#REF!</v>
      </c>
      <c r="T54" s="18" t="e">
        <f t="shared" si="45"/>
        <v>#REF!</v>
      </c>
      <c r="U54" s="17" t="e">
        <f t="shared" si="53"/>
        <v>#REF!</v>
      </c>
      <c r="V54" s="17" t="e">
        <f t="shared" si="8"/>
        <v>#REF!</v>
      </c>
      <c r="W54" s="17" t="e">
        <f t="shared" si="54"/>
        <v>#REF!</v>
      </c>
      <c r="X54" s="17" t="e">
        <f t="shared" si="9"/>
        <v>#REF!</v>
      </c>
      <c r="Y54" s="17" t="e">
        <f t="shared" si="57"/>
        <v>#REF!</v>
      </c>
      <c r="Z54" s="17" t="e">
        <f t="shared" si="10"/>
        <v>#REF!</v>
      </c>
      <c r="AA54" s="18" t="e">
        <f t="shared" si="46"/>
        <v>#REF!</v>
      </c>
      <c r="AB54" s="18" t="e">
        <f t="shared" si="47"/>
        <v>#REF!</v>
      </c>
      <c r="AC54" s="17" t="e">
        <f t="shared" si="59"/>
        <v>#REF!</v>
      </c>
      <c r="AD54" s="17" t="e">
        <f t="shared" si="13"/>
        <v>#REF!</v>
      </c>
      <c r="AE54" s="17" t="e">
        <f t="shared" si="60"/>
        <v>#REF!</v>
      </c>
      <c r="AF54" s="17" t="e">
        <f t="shared" si="15"/>
        <v>#REF!</v>
      </c>
      <c r="AG54" s="17" t="e">
        <f t="shared" si="55"/>
        <v>#REF!</v>
      </c>
      <c r="AH54" s="17" t="e">
        <f t="shared" si="16"/>
        <v>#REF!</v>
      </c>
      <c r="AI54" s="18" t="e">
        <f t="shared" si="48"/>
        <v>#REF!</v>
      </c>
      <c r="AJ54" s="18" t="e">
        <f t="shared" si="49"/>
        <v>#REF!</v>
      </c>
      <c r="AK54" s="17" t="e">
        <f t="shared" si="61"/>
        <v>#REF!</v>
      </c>
      <c r="AL54" s="17" t="e">
        <f t="shared" si="19"/>
        <v>#REF!</v>
      </c>
      <c r="AM54" s="17" t="e">
        <f t="shared" si="62"/>
        <v>#REF!</v>
      </c>
      <c r="AN54" s="17" t="e">
        <f t="shared" si="21"/>
        <v>#REF!</v>
      </c>
      <c r="AO54" s="17" t="e">
        <f t="shared" si="58"/>
        <v>#REF!</v>
      </c>
      <c r="AP54" s="17" t="e">
        <f t="shared" si="22"/>
        <v>#REF!</v>
      </c>
      <c r="AQ54" s="18" t="e">
        <f t="shared" si="50"/>
        <v>#REF!</v>
      </c>
      <c r="AR54" s="18" t="e">
        <f t="shared" si="51"/>
        <v>#REF!</v>
      </c>
      <c r="AS54" s="94">
        <v>0.1</v>
      </c>
      <c r="AT54" s="95" t="e">
        <f t="shared" si="25"/>
        <v>#REF!</v>
      </c>
      <c r="AU54" s="85" t="e">
        <f t="shared" si="52"/>
        <v>#REF!</v>
      </c>
      <c r="AV54" s="85" t="e">
        <f t="shared" si="27"/>
        <v>#REF!</v>
      </c>
      <c r="AW54" s="57" t="e">
        <f t="shared" si="28"/>
        <v>#REF!</v>
      </c>
      <c r="AX54" s="57" t="e">
        <f t="shared" si="29"/>
        <v>#REF!</v>
      </c>
      <c r="AY54" s="100"/>
      <c r="AZ54" s="100"/>
    </row>
    <row r="55" spans="1:52" ht="18.75" customHeight="1">
      <c r="A55" s="1" t="s">
        <v>30</v>
      </c>
      <c r="B55" s="19">
        <v>13060301</v>
      </c>
      <c r="C55" s="167" t="s">
        <v>368</v>
      </c>
      <c r="D55" s="2"/>
      <c r="E55" s="2">
        <v>12</v>
      </c>
      <c r="F55" s="2">
        <v>1</v>
      </c>
      <c r="G55" s="17">
        <f>'بودجه 1403'!G55</f>
        <v>2976190.4761904767</v>
      </c>
      <c r="H55" s="17">
        <f t="shared" si="30"/>
        <v>2976190.4761904767</v>
      </c>
      <c r="I55" s="30" t="e">
        <f>'بودجه 1403'!#REF!</f>
        <v>#REF!</v>
      </c>
      <c r="J55" s="30" t="e">
        <f t="shared" si="31"/>
        <v>#REF!</v>
      </c>
      <c r="K55" s="32" t="e">
        <f t="shared" si="0"/>
        <v>#REF!</v>
      </c>
      <c r="L55" s="36" t="e">
        <f t="shared" si="32"/>
        <v>#REF!</v>
      </c>
      <c r="M55" s="17" t="e">
        <f t="shared" si="41"/>
        <v>#REF!</v>
      </c>
      <c r="N55" s="17" t="e">
        <f t="shared" si="42"/>
        <v>#REF!</v>
      </c>
      <c r="O55" s="17" t="e">
        <f t="shared" si="43"/>
        <v>#REF!</v>
      </c>
      <c r="P55" s="17" t="e">
        <f t="shared" si="3"/>
        <v>#REF!</v>
      </c>
      <c r="Q55" s="17" t="e">
        <f t="shared" si="56"/>
        <v>#REF!</v>
      </c>
      <c r="R55" s="17" t="e">
        <f t="shared" si="5"/>
        <v>#REF!</v>
      </c>
      <c r="S55" s="18"/>
      <c r="T55" s="18"/>
      <c r="U55" s="17" t="e">
        <f t="shared" si="53"/>
        <v>#REF!</v>
      </c>
      <c r="V55" s="17" t="e">
        <f t="shared" si="8"/>
        <v>#REF!</v>
      </c>
      <c r="W55" s="17" t="e">
        <f t="shared" si="54"/>
        <v>#REF!</v>
      </c>
      <c r="X55" s="17" t="e">
        <f t="shared" si="9"/>
        <v>#REF!</v>
      </c>
      <c r="Y55" s="17" t="e">
        <f t="shared" si="57"/>
        <v>#REF!</v>
      </c>
      <c r="Z55" s="17" t="e">
        <f t="shared" si="10"/>
        <v>#REF!</v>
      </c>
      <c r="AA55" s="18"/>
      <c r="AB55" s="18"/>
      <c r="AC55" s="17" t="e">
        <f t="shared" si="59"/>
        <v>#REF!</v>
      </c>
      <c r="AD55" s="17" t="e">
        <f t="shared" si="13"/>
        <v>#REF!</v>
      </c>
      <c r="AE55" s="17" t="e">
        <f t="shared" si="60"/>
        <v>#REF!</v>
      </c>
      <c r="AF55" s="17" t="e">
        <f t="shared" si="15"/>
        <v>#REF!</v>
      </c>
      <c r="AG55" s="17" t="e">
        <f t="shared" si="55"/>
        <v>#REF!</v>
      </c>
      <c r="AH55" s="17" t="e">
        <f t="shared" si="16"/>
        <v>#REF!</v>
      </c>
      <c r="AI55" s="18"/>
      <c r="AJ55" s="18"/>
      <c r="AK55" s="17" t="e">
        <f t="shared" si="61"/>
        <v>#REF!</v>
      </c>
      <c r="AL55" s="17" t="e">
        <f t="shared" si="19"/>
        <v>#REF!</v>
      </c>
      <c r="AM55" s="17" t="e">
        <f t="shared" si="62"/>
        <v>#REF!</v>
      </c>
      <c r="AN55" s="17" t="e">
        <f t="shared" si="21"/>
        <v>#REF!</v>
      </c>
      <c r="AO55" s="17" t="e">
        <f t="shared" si="58"/>
        <v>#REF!</v>
      </c>
      <c r="AP55" s="17" t="e">
        <f t="shared" si="22"/>
        <v>#REF!</v>
      </c>
      <c r="AQ55" s="18"/>
      <c r="AR55" s="18"/>
      <c r="AS55" s="94"/>
      <c r="AT55" s="95" t="e">
        <f t="shared" si="25"/>
        <v>#REF!</v>
      </c>
      <c r="AU55" s="85"/>
      <c r="AV55" s="85">
        <f t="shared" si="27"/>
        <v>0</v>
      </c>
      <c r="AW55" s="57">
        <f t="shared" si="28"/>
        <v>0</v>
      </c>
      <c r="AX55" s="57">
        <f t="shared" si="29"/>
        <v>0</v>
      </c>
      <c r="AY55" s="100"/>
      <c r="AZ55" s="100"/>
    </row>
    <row r="56" spans="1:52" ht="21" customHeight="1">
      <c r="A56" s="1" t="s">
        <v>30</v>
      </c>
      <c r="B56" s="19">
        <v>13020326</v>
      </c>
      <c r="C56" s="167" t="s">
        <v>224</v>
      </c>
      <c r="D56" s="2"/>
      <c r="E56" s="2">
        <v>12</v>
      </c>
      <c r="F56" s="2">
        <v>1</v>
      </c>
      <c r="G56" s="17">
        <f>'بودجه 1403'!G56</f>
        <v>632440</v>
      </c>
      <c r="H56" s="17">
        <f t="shared" si="30"/>
        <v>632440</v>
      </c>
      <c r="I56" s="30" t="e">
        <f>'بودجه 1403'!#REF!</f>
        <v>#REF!</v>
      </c>
      <c r="J56" s="30" t="e">
        <f t="shared" si="31"/>
        <v>#REF!</v>
      </c>
      <c r="K56" s="32" t="e">
        <f t="shared" si="0"/>
        <v>#REF!</v>
      </c>
      <c r="L56" s="36" t="e">
        <f t="shared" si="32"/>
        <v>#REF!</v>
      </c>
      <c r="M56" s="17" t="e">
        <f t="shared" si="41"/>
        <v>#REF!</v>
      </c>
      <c r="N56" s="17" t="e">
        <f t="shared" si="42"/>
        <v>#REF!</v>
      </c>
      <c r="O56" s="17" t="e">
        <f t="shared" si="43"/>
        <v>#REF!</v>
      </c>
      <c r="P56" s="17" t="e">
        <f t="shared" si="3"/>
        <v>#REF!</v>
      </c>
      <c r="Q56" s="17" t="e">
        <f t="shared" si="56"/>
        <v>#REF!</v>
      </c>
      <c r="R56" s="17" t="e">
        <f t="shared" si="5"/>
        <v>#REF!</v>
      </c>
      <c r="S56" s="18" t="e">
        <f t="shared" ref="S56:S87" si="63">Q56+O56+M56</f>
        <v>#REF!</v>
      </c>
      <c r="T56" s="18" t="e">
        <f t="shared" ref="T56:T87" si="64">R56+P56+N56</f>
        <v>#REF!</v>
      </c>
      <c r="U56" s="17" t="e">
        <f t="shared" si="53"/>
        <v>#REF!</v>
      </c>
      <c r="V56" s="17" t="e">
        <f t="shared" si="8"/>
        <v>#REF!</v>
      </c>
      <c r="W56" s="17" t="e">
        <f t="shared" si="54"/>
        <v>#REF!</v>
      </c>
      <c r="X56" s="17" t="e">
        <f t="shared" si="9"/>
        <v>#REF!</v>
      </c>
      <c r="Y56" s="17" t="e">
        <f t="shared" si="57"/>
        <v>#REF!</v>
      </c>
      <c r="Z56" s="17" t="e">
        <f t="shared" si="10"/>
        <v>#REF!</v>
      </c>
      <c r="AA56" s="18" t="e">
        <f t="shared" ref="AA56:AA87" si="65">Y56+W56+U56</f>
        <v>#REF!</v>
      </c>
      <c r="AB56" s="18" t="e">
        <f t="shared" ref="AB56:AB87" si="66">Z56+V56+X56</f>
        <v>#REF!</v>
      </c>
      <c r="AC56" s="17" t="e">
        <f t="shared" si="59"/>
        <v>#REF!</v>
      </c>
      <c r="AD56" s="17" t="e">
        <f t="shared" si="13"/>
        <v>#REF!</v>
      </c>
      <c r="AE56" s="17" t="e">
        <f t="shared" si="60"/>
        <v>#REF!</v>
      </c>
      <c r="AF56" s="17" t="e">
        <f t="shared" si="15"/>
        <v>#REF!</v>
      </c>
      <c r="AG56" s="17" t="e">
        <f t="shared" si="55"/>
        <v>#REF!</v>
      </c>
      <c r="AH56" s="17" t="e">
        <f t="shared" si="16"/>
        <v>#REF!</v>
      </c>
      <c r="AI56" s="18" t="e">
        <f t="shared" ref="AI56:AI87" si="67">AG56+AE56+AC56</f>
        <v>#REF!</v>
      </c>
      <c r="AJ56" s="18" t="e">
        <f t="shared" ref="AJ56:AJ87" si="68">AH56+AF56+AD56</f>
        <v>#REF!</v>
      </c>
      <c r="AK56" s="17" t="e">
        <f t="shared" si="61"/>
        <v>#REF!</v>
      </c>
      <c r="AL56" s="17" t="e">
        <f t="shared" si="19"/>
        <v>#REF!</v>
      </c>
      <c r="AM56" s="17" t="e">
        <f t="shared" si="62"/>
        <v>#REF!</v>
      </c>
      <c r="AN56" s="17" t="e">
        <f t="shared" si="21"/>
        <v>#REF!</v>
      </c>
      <c r="AO56" s="17" t="e">
        <f t="shared" si="58"/>
        <v>#REF!</v>
      </c>
      <c r="AP56" s="17" t="e">
        <f t="shared" si="22"/>
        <v>#REF!</v>
      </c>
      <c r="AQ56" s="18" t="e">
        <f t="shared" ref="AQ56:AQ87" si="69">AO56+AM56+AK56</f>
        <v>#REF!</v>
      </c>
      <c r="AR56" s="18" t="e">
        <f t="shared" ref="AR56:AR87" si="70">AP56+AN56+AL56</f>
        <v>#REF!</v>
      </c>
      <c r="AS56" s="94">
        <v>0</v>
      </c>
      <c r="AT56" s="95" t="e">
        <f t="shared" si="25"/>
        <v>#REF!</v>
      </c>
      <c r="AU56" s="85" t="e">
        <f t="shared" ref="AU56:AU87" si="71">AT56+I56</f>
        <v>#REF!</v>
      </c>
      <c r="AV56" s="85" t="e">
        <f t="shared" si="27"/>
        <v>#REF!</v>
      </c>
      <c r="AW56" s="57" t="e">
        <f t="shared" si="28"/>
        <v>#REF!</v>
      </c>
      <c r="AX56" s="57" t="e">
        <f t="shared" si="29"/>
        <v>#REF!</v>
      </c>
      <c r="AY56" s="100"/>
      <c r="AZ56" s="100"/>
    </row>
    <row r="57" spans="1:52" ht="19.5" customHeight="1">
      <c r="A57" s="1" t="s">
        <v>33</v>
      </c>
      <c r="B57" s="19">
        <v>13020265</v>
      </c>
      <c r="C57" s="167" t="s">
        <v>344</v>
      </c>
      <c r="D57" s="2" t="s">
        <v>107</v>
      </c>
      <c r="E57" s="2">
        <v>12</v>
      </c>
      <c r="F57" s="6">
        <v>100</v>
      </c>
      <c r="G57" s="17">
        <f>'بودجه 1403'!G59</f>
        <v>281900</v>
      </c>
      <c r="H57" s="17">
        <f t="shared" si="30"/>
        <v>2819</v>
      </c>
      <c r="I57" s="30" t="e">
        <f>'بودجه 1403'!#REF!</f>
        <v>#REF!</v>
      </c>
      <c r="J57" s="30" t="e">
        <f t="shared" si="31"/>
        <v>#REF!</v>
      </c>
      <c r="K57" s="32" t="e">
        <f t="shared" si="0"/>
        <v>#REF!</v>
      </c>
      <c r="L57" s="36" t="e">
        <f t="shared" si="32"/>
        <v>#REF!</v>
      </c>
      <c r="M57" s="17" t="e">
        <f t="shared" si="41"/>
        <v>#REF!</v>
      </c>
      <c r="N57" s="17" t="e">
        <f t="shared" si="42"/>
        <v>#REF!</v>
      </c>
      <c r="O57" s="17" t="e">
        <f t="shared" si="43"/>
        <v>#REF!</v>
      </c>
      <c r="P57" s="17" t="e">
        <f t="shared" si="3"/>
        <v>#REF!</v>
      </c>
      <c r="Q57" s="17" t="e">
        <f t="shared" si="56"/>
        <v>#REF!</v>
      </c>
      <c r="R57" s="17" t="e">
        <f t="shared" si="5"/>
        <v>#REF!</v>
      </c>
      <c r="S57" s="18" t="e">
        <f t="shared" si="63"/>
        <v>#REF!</v>
      </c>
      <c r="T57" s="18" t="e">
        <f t="shared" si="64"/>
        <v>#REF!</v>
      </c>
      <c r="U57" s="17" t="e">
        <f t="shared" si="53"/>
        <v>#REF!</v>
      </c>
      <c r="V57" s="17" t="e">
        <f t="shared" si="8"/>
        <v>#REF!</v>
      </c>
      <c r="W57" s="17" t="e">
        <f t="shared" si="54"/>
        <v>#REF!</v>
      </c>
      <c r="X57" s="17" t="e">
        <f t="shared" si="9"/>
        <v>#REF!</v>
      </c>
      <c r="Y57" s="17" t="e">
        <f t="shared" si="57"/>
        <v>#REF!</v>
      </c>
      <c r="Z57" s="17" t="e">
        <f t="shared" si="10"/>
        <v>#REF!</v>
      </c>
      <c r="AA57" s="18" t="e">
        <f t="shared" si="65"/>
        <v>#REF!</v>
      </c>
      <c r="AB57" s="18" t="e">
        <f t="shared" si="66"/>
        <v>#REF!</v>
      </c>
      <c r="AC57" s="17" t="e">
        <f t="shared" ref="AC57:AC93" si="72">I57*0.1</f>
        <v>#REF!</v>
      </c>
      <c r="AD57" s="17" t="e">
        <f t="shared" si="13"/>
        <v>#REF!</v>
      </c>
      <c r="AE57" s="17" t="e">
        <f t="shared" si="60"/>
        <v>#REF!</v>
      </c>
      <c r="AF57" s="17" t="e">
        <f t="shared" si="15"/>
        <v>#REF!</v>
      </c>
      <c r="AG57" s="17" t="e">
        <f t="shared" si="55"/>
        <v>#REF!</v>
      </c>
      <c r="AH57" s="17" t="e">
        <f t="shared" si="16"/>
        <v>#REF!</v>
      </c>
      <c r="AI57" s="18" t="e">
        <f t="shared" si="67"/>
        <v>#REF!</v>
      </c>
      <c r="AJ57" s="18" t="e">
        <f t="shared" si="68"/>
        <v>#REF!</v>
      </c>
      <c r="AK57" s="17" t="e">
        <f t="shared" ref="AK57:AK93" si="73">I57*0.1</f>
        <v>#REF!</v>
      </c>
      <c r="AL57" s="17" t="e">
        <f t="shared" si="19"/>
        <v>#REF!</v>
      </c>
      <c r="AM57" s="17" t="e">
        <f t="shared" si="62"/>
        <v>#REF!</v>
      </c>
      <c r="AN57" s="17" t="e">
        <f t="shared" si="21"/>
        <v>#REF!</v>
      </c>
      <c r="AO57" s="17" t="e">
        <f t="shared" si="58"/>
        <v>#REF!</v>
      </c>
      <c r="AP57" s="17" t="e">
        <f t="shared" si="22"/>
        <v>#REF!</v>
      </c>
      <c r="AQ57" s="18" t="e">
        <f t="shared" si="69"/>
        <v>#REF!</v>
      </c>
      <c r="AR57" s="18" t="e">
        <f t="shared" si="70"/>
        <v>#REF!</v>
      </c>
      <c r="AS57" s="94">
        <v>0.1</v>
      </c>
      <c r="AT57" s="95" t="e">
        <f t="shared" si="25"/>
        <v>#REF!</v>
      </c>
      <c r="AU57" s="85" t="e">
        <f t="shared" si="71"/>
        <v>#REF!</v>
      </c>
      <c r="AV57" s="85" t="e">
        <f t="shared" si="27"/>
        <v>#REF!</v>
      </c>
      <c r="AW57" s="57" t="e">
        <f t="shared" si="28"/>
        <v>#REF!</v>
      </c>
      <c r="AX57" s="57" t="e">
        <f t="shared" si="29"/>
        <v>#REF!</v>
      </c>
      <c r="AY57" s="100"/>
      <c r="AZ57" s="100"/>
    </row>
    <row r="58" spans="1:52" ht="21" customHeight="1">
      <c r="A58" s="1" t="s">
        <v>33</v>
      </c>
      <c r="B58" s="19">
        <v>13020264</v>
      </c>
      <c r="C58" s="167" t="s">
        <v>345</v>
      </c>
      <c r="D58" s="2" t="s">
        <v>107</v>
      </c>
      <c r="E58" s="2">
        <v>12</v>
      </c>
      <c r="F58" s="6">
        <v>30</v>
      </c>
      <c r="G58" s="17">
        <f>'بودجه 1403'!G60</f>
        <v>156000</v>
      </c>
      <c r="H58" s="17">
        <f t="shared" si="30"/>
        <v>5200</v>
      </c>
      <c r="I58" s="30" t="e">
        <f>'بودجه 1403'!#REF!</f>
        <v>#REF!</v>
      </c>
      <c r="J58" s="30" t="e">
        <f t="shared" si="31"/>
        <v>#REF!</v>
      </c>
      <c r="K58" s="32" t="e">
        <f t="shared" si="0"/>
        <v>#REF!</v>
      </c>
      <c r="L58" s="36" t="e">
        <f t="shared" si="32"/>
        <v>#REF!</v>
      </c>
      <c r="M58" s="17" t="e">
        <f t="shared" si="41"/>
        <v>#REF!</v>
      </c>
      <c r="N58" s="17" t="e">
        <f t="shared" si="42"/>
        <v>#REF!</v>
      </c>
      <c r="O58" s="17" t="e">
        <f t="shared" si="43"/>
        <v>#REF!</v>
      </c>
      <c r="P58" s="17" t="e">
        <f t="shared" si="3"/>
        <v>#REF!</v>
      </c>
      <c r="Q58" s="17" t="e">
        <f t="shared" si="56"/>
        <v>#REF!</v>
      </c>
      <c r="R58" s="17" t="e">
        <f t="shared" si="5"/>
        <v>#REF!</v>
      </c>
      <c r="S58" s="18" t="e">
        <f t="shared" si="63"/>
        <v>#REF!</v>
      </c>
      <c r="T58" s="18" t="e">
        <f t="shared" si="64"/>
        <v>#REF!</v>
      </c>
      <c r="U58" s="17" t="e">
        <f t="shared" si="53"/>
        <v>#REF!</v>
      </c>
      <c r="V58" s="17" t="e">
        <f t="shared" si="8"/>
        <v>#REF!</v>
      </c>
      <c r="W58" s="17" t="e">
        <f t="shared" si="54"/>
        <v>#REF!</v>
      </c>
      <c r="X58" s="17" t="e">
        <f t="shared" si="9"/>
        <v>#REF!</v>
      </c>
      <c r="Y58" s="17" t="e">
        <f t="shared" si="57"/>
        <v>#REF!</v>
      </c>
      <c r="Z58" s="17" t="e">
        <f t="shared" si="10"/>
        <v>#REF!</v>
      </c>
      <c r="AA58" s="18" t="e">
        <f t="shared" si="65"/>
        <v>#REF!</v>
      </c>
      <c r="AB58" s="18" t="e">
        <f t="shared" si="66"/>
        <v>#REF!</v>
      </c>
      <c r="AC58" s="17" t="e">
        <f t="shared" si="72"/>
        <v>#REF!</v>
      </c>
      <c r="AD58" s="17" t="e">
        <f t="shared" si="13"/>
        <v>#REF!</v>
      </c>
      <c r="AE58" s="17" t="e">
        <f t="shared" si="60"/>
        <v>#REF!</v>
      </c>
      <c r="AF58" s="17" t="e">
        <f t="shared" si="15"/>
        <v>#REF!</v>
      </c>
      <c r="AG58" s="17" t="e">
        <f t="shared" si="55"/>
        <v>#REF!</v>
      </c>
      <c r="AH58" s="17" t="e">
        <f t="shared" si="16"/>
        <v>#REF!</v>
      </c>
      <c r="AI58" s="18" t="e">
        <f t="shared" si="67"/>
        <v>#REF!</v>
      </c>
      <c r="AJ58" s="18" t="e">
        <f t="shared" si="68"/>
        <v>#REF!</v>
      </c>
      <c r="AK58" s="17" t="e">
        <f t="shared" si="73"/>
        <v>#REF!</v>
      </c>
      <c r="AL58" s="17" t="e">
        <f t="shared" si="19"/>
        <v>#REF!</v>
      </c>
      <c r="AM58" s="17" t="e">
        <f t="shared" si="62"/>
        <v>#REF!</v>
      </c>
      <c r="AN58" s="17" t="e">
        <f t="shared" si="21"/>
        <v>#REF!</v>
      </c>
      <c r="AO58" s="17" t="e">
        <f t="shared" si="58"/>
        <v>#REF!</v>
      </c>
      <c r="AP58" s="17" t="e">
        <f t="shared" si="22"/>
        <v>#REF!</v>
      </c>
      <c r="AQ58" s="18" t="e">
        <f t="shared" si="69"/>
        <v>#REF!</v>
      </c>
      <c r="AR58" s="18" t="e">
        <f t="shared" si="70"/>
        <v>#REF!</v>
      </c>
      <c r="AS58" s="94">
        <v>0</v>
      </c>
      <c r="AT58" s="95" t="e">
        <f t="shared" si="25"/>
        <v>#REF!</v>
      </c>
      <c r="AU58" s="85" t="e">
        <f t="shared" si="71"/>
        <v>#REF!</v>
      </c>
      <c r="AV58" s="85" t="e">
        <f t="shared" si="27"/>
        <v>#REF!</v>
      </c>
      <c r="AW58" s="57" t="e">
        <f t="shared" si="28"/>
        <v>#REF!</v>
      </c>
      <c r="AX58" s="57" t="e">
        <f t="shared" si="29"/>
        <v>#REF!</v>
      </c>
      <c r="AY58" s="100"/>
      <c r="AZ58" s="100"/>
    </row>
    <row r="59" spans="1:52" ht="20.25" customHeight="1">
      <c r="A59" s="1" t="s">
        <v>33</v>
      </c>
      <c r="B59" s="19">
        <v>13010255</v>
      </c>
      <c r="C59" s="167" t="s">
        <v>109</v>
      </c>
      <c r="D59" s="2" t="s">
        <v>108</v>
      </c>
      <c r="E59" s="2">
        <v>12</v>
      </c>
      <c r="F59" s="6">
        <v>100</v>
      </c>
      <c r="G59" s="17">
        <f>'بودجه 1403'!G61</f>
        <v>210000</v>
      </c>
      <c r="H59" s="17">
        <f t="shared" si="30"/>
        <v>2100</v>
      </c>
      <c r="I59" s="30" t="e">
        <f>'بودجه 1403'!#REF!</f>
        <v>#REF!</v>
      </c>
      <c r="J59" s="30" t="e">
        <f t="shared" si="31"/>
        <v>#REF!</v>
      </c>
      <c r="K59" s="32" t="e">
        <f t="shared" si="0"/>
        <v>#REF!</v>
      </c>
      <c r="L59" s="36" t="e">
        <f t="shared" si="32"/>
        <v>#REF!</v>
      </c>
      <c r="M59" s="17" t="e">
        <f t="shared" si="41"/>
        <v>#REF!</v>
      </c>
      <c r="N59" s="17" t="e">
        <f t="shared" si="42"/>
        <v>#REF!</v>
      </c>
      <c r="O59" s="17" t="e">
        <f t="shared" si="43"/>
        <v>#REF!</v>
      </c>
      <c r="P59" s="17" t="e">
        <f t="shared" si="3"/>
        <v>#REF!</v>
      </c>
      <c r="Q59" s="17" t="e">
        <f t="shared" si="56"/>
        <v>#REF!</v>
      </c>
      <c r="R59" s="17" t="e">
        <f t="shared" si="5"/>
        <v>#REF!</v>
      </c>
      <c r="S59" s="18" t="e">
        <f t="shared" si="63"/>
        <v>#REF!</v>
      </c>
      <c r="T59" s="18" t="e">
        <f t="shared" si="64"/>
        <v>#REF!</v>
      </c>
      <c r="U59" s="17" t="e">
        <f t="shared" si="53"/>
        <v>#REF!</v>
      </c>
      <c r="V59" s="17" t="e">
        <f t="shared" si="8"/>
        <v>#REF!</v>
      </c>
      <c r="W59" s="17" t="e">
        <f t="shared" si="54"/>
        <v>#REF!</v>
      </c>
      <c r="X59" s="17" t="e">
        <f t="shared" si="9"/>
        <v>#REF!</v>
      </c>
      <c r="Y59" s="17" t="e">
        <f t="shared" si="57"/>
        <v>#REF!</v>
      </c>
      <c r="Z59" s="17" t="e">
        <f t="shared" si="10"/>
        <v>#REF!</v>
      </c>
      <c r="AA59" s="18" t="e">
        <f t="shared" si="65"/>
        <v>#REF!</v>
      </c>
      <c r="AB59" s="18" t="e">
        <f t="shared" si="66"/>
        <v>#REF!</v>
      </c>
      <c r="AC59" s="17" t="e">
        <f t="shared" si="72"/>
        <v>#REF!</v>
      </c>
      <c r="AD59" s="17" t="e">
        <f t="shared" si="13"/>
        <v>#REF!</v>
      </c>
      <c r="AE59" s="17" t="e">
        <f t="shared" si="60"/>
        <v>#REF!</v>
      </c>
      <c r="AF59" s="17" t="e">
        <f t="shared" si="15"/>
        <v>#REF!</v>
      </c>
      <c r="AG59" s="17" t="e">
        <f t="shared" si="55"/>
        <v>#REF!</v>
      </c>
      <c r="AH59" s="17" t="e">
        <f t="shared" si="16"/>
        <v>#REF!</v>
      </c>
      <c r="AI59" s="18" t="e">
        <f t="shared" si="67"/>
        <v>#REF!</v>
      </c>
      <c r="AJ59" s="18" t="e">
        <f t="shared" si="68"/>
        <v>#REF!</v>
      </c>
      <c r="AK59" s="17" t="e">
        <f t="shared" si="73"/>
        <v>#REF!</v>
      </c>
      <c r="AL59" s="17" t="e">
        <f t="shared" si="19"/>
        <v>#REF!</v>
      </c>
      <c r="AM59" s="17" t="e">
        <f t="shared" si="62"/>
        <v>#REF!</v>
      </c>
      <c r="AN59" s="17" t="e">
        <f t="shared" si="21"/>
        <v>#REF!</v>
      </c>
      <c r="AO59" s="17" t="e">
        <f t="shared" si="58"/>
        <v>#REF!</v>
      </c>
      <c r="AP59" s="17" t="e">
        <f t="shared" si="22"/>
        <v>#REF!</v>
      </c>
      <c r="AQ59" s="18" t="e">
        <f t="shared" si="69"/>
        <v>#REF!</v>
      </c>
      <c r="AR59" s="18" t="e">
        <f t="shared" si="70"/>
        <v>#REF!</v>
      </c>
      <c r="AS59" s="94">
        <v>0.1</v>
      </c>
      <c r="AT59" s="95" t="e">
        <f t="shared" si="25"/>
        <v>#REF!</v>
      </c>
      <c r="AU59" s="85" t="e">
        <f t="shared" si="71"/>
        <v>#REF!</v>
      </c>
      <c r="AV59" s="85" t="e">
        <f t="shared" si="27"/>
        <v>#REF!</v>
      </c>
      <c r="AW59" s="57" t="e">
        <f t="shared" si="28"/>
        <v>#REF!</v>
      </c>
      <c r="AX59" s="57" t="e">
        <f t="shared" si="29"/>
        <v>#REF!</v>
      </c>
      <c r="AY59" s="100"/>
      <c r="AZ59" s="100"/>
    </row>
    <row r="60" spans="1:52" ht="20.25" customHeight="1">
      <c r="A60" s="1" t="s">
        <v>33</v>
      </c>
      <c r="B60" s="19">
        <v>13010204</v>
      </c>
      <c r="C60" s="167" t="s">
        <v>376</v>
      </c>
      <c r="D60" s="2" t="s">
        <v>110</v>
      </c>
      <c r="E60" s="2">
        <v>12</v>
      </c>
      <c r="F60" s="6">
        <v>100</v>
      </c>
      <c r="G60" s="17">
        <f>'بودجه 1403'!G62</f>
        <v>270000</v>
      </c>
      <c r="H60" s="17">
        <f t="shared" si="30"/>
        <v>2700</v>
      </c>
      <c r="I60" s="30" t="e">
        <f>'بودجه 1403'!#REF!</f>
        <v>#REF!</v>
      </c>
      <c r="J60" s="30" t="e">
        <f t="shared" si="31"/>
        <v>#REF!</v>
      </c>
      <c r="K60" s="32" t="e">
        <f t="shared" si="0"/>
        <v>#REF!</v>
      </c>
      <c r="L60" s="36" t="e">
        <f t="shared" si="32"/>
        <v>#REF!</v>
      </c>
      <c r="M60" s="17" t="e">
        <f t="shared" si="41"/>
        <v>#REF!</v>
      </c>
      <c r="N60" s="17" t="e">
        <f t="shared" si="42"/>
        <v>#REF!</v>
      </c>
      <c r="O60" s="17" t="e">
        <f t="shared" si="43"/>
        <v>#REF!</v>
      </c>
      <c r="P60" s="17" t="e">
        <f t="shared" si="3"/>
        <v>#REF!</v>
      </c>
      <c r="Q60" s="17" t="e">
        <f t="shared" si="56"/>
        <v>#REF!</v>
      </c>
      <c r="R60" s="17" t="e">
        <f t="shared" si="5"/>
        <v>#REF!</v>
      </c>
      <c r="S60" s="18" t="e">
        <f t="shared" si="63"/>
        <v>#REF!</v>
      </c>
      <c r="T60" s="18" t="e">
        <f t="shared" si="64"/>
        <v>#REF!</v>
      </c>
      <c r="U60" s="17" t="e">
        <f t="shared" si="53"/>
        <v>#REF!</v>
      </c>
      <c r="V60" s="17" t="e">
        <f t="shared" si="8"/>
        <v>#REF!</v>
      </c>
      <c r="W60" s="17" t="e">
        <f t="shared" si="54"/>
        <v>#REF!</v>
      </c>
      <c r="X60" s="17" t="e">
        <f t="shared" si="9"/>
        <v>#REF!</v>
      </c>
      <c r="Y60" s="17" t="e">
        <f t="shared" si="57"/>
        <v>#REF!</v>
      </c>
      <c r="Z60" s="17" t="e">
        <f t="shared" si="10"/>
        <v>#REF!</v>
      </c>
      <c r="AA60" s="18" t="e">
        <f t="shared" si="65"/>
        <v>#REF!</v>
      </c>
      <c r="AB60" s="18" t="e">
        <f t="shared" si="66"/>
        <v>#REF!</v>
      </c>
      <c r="AC60" s="17" t="e">
        <f t="shared" si="72"/>
        <v>#REF!</v>
      </c>
      <c r="AD60" s="17" t="e">
        <f t="shared" si="13"/>
        <v>#REF!</v>
      </c>
      <c r="AE60" s="17" t="e">
        <f t="shared" si="60"/>
        <v>#REF!</v>
      </c>
      <c r="AF60" s="17" t="e">
        <f t="shared" si="15"/>
        <v>#REF!</v>
      </c>
      <c r="AG60" s="17" t="e">
        <f t="shared" si="55"/>
        <v>#REF!</v>
      </c>
      <c r="AH60" s="17" t="e">
        <f t="shared" si="16"/>
        <v>#REF!</v>
      </c>
      <c r="AI60" s="18" t="e">
        <f t="shared" si="67"/>
        <v>#REF!</v>
      </c>
      <c r="AJ60" s="18" t="e">
        <f t="shared" si="68"/>
        <v>#REF!</v>
      </c>
      <c r="AK60" s="17" t="e">
        <f t="shared" si="73"/>
        <v>#REF!</v>
      </c>
      <c r="AL60" s="17" t="e">
        <f t="shared" si="19"/>
        <v>#REF!</v>
      </c>
      <c r="AM60" s="17" t="e">
        <f t="shared" si="62"/>
        <v>#REF!</v>
      </c>
      <c r="AN60" s="17" t="e">
        <f t="shared" si="21"/>
        <v>#REF!</v>
      </c>
      <c r="AO60" s="17" t="e">
        <f t="shared" si="58"/>
        <v>#REF!</v>
      </c>
      <c r="AP60" s="17" t="e">
        <f t="shared" si="22"/>
        <v>#REF!</v>
      </c>
      <c r="AQ60" s="18" t="e">
        <f t="shared" si="69"/>
        <v>#REF!</v>
      </c>
      <c r="AR60" s="18" t="e">
        <f t="shared" si="70"/>
        <v>#REF!</v>
      </c>
      <c r="AS60" s="94">
        <v>0</v>
      </c>
      <c r="AT60" s="95" t="e">
        <f t="shared" si="25"/>
        <v>#REF!</v>
      </c>
      <c r="AU60" s="85" t="e">
        <f t="shared" si="71"/>
        <v>#REF!</v>
      </c>
      <c r="AV60" s="85" t="e">
        <f t="shared" si="27"/>
        <v>#REF!</v>
      </c>
      <c r="AW60" s="57" t="e">
        <f t="shared" si="28"/>
        <v>#REF!</v>
      </c>
      <c r="AX60" s="57" t="e">
        <f t="shared" si="29"/>
        <v>#REF!</v>
      </c>
      <c r="AY60" s="100"/>
      <c r="AZ60" s="100"/>
    </row>
    <row r="61" spans="1:52" ht="20.25" customHeight="1">
      <c r="A61" s="1" t="s">
        <v>33</v>
      </c>
      <c r="B61" s="19">
        <v>13010205</v>
      </c>
      <c r="C61" s="167" t="s">
        <v>111</v>
      </c>
      <c r="D61" s="2" t="s">
        <v>44</v>
      </c>
      <c r="E61" s="2">
        <v>12</v>
      </c>
      <c r="F61" s="6">
        <v>100</v>
      </c>
      <c r="G61" s="17">
        <f>'بودجه 1403'!G63</f>
        <v>3000000</v>
      </c>
      <c r="H61" s="17">
        <f t="shared" si="30"/>
        <v>30000</v>
      </c>
      <c r="I61" s="30" t="e">
        <f>'بودجه 1403'!#REF!</f>
        <v>#REF!</v>
      </c>
      <c r="J61" s="30" t="e">
        <f t="shared" si="31"/>
        <v>#REF!</v>
      </c>
      <c r="K61" s="32" t="e">
        <f t="shared" si="0"/>
        <v>#REF!</v>
      </c>
      <c r="L61" s="36" t="e">
        <f t="shared" si="32"/>
        <v>#REF!</v>
      </c>
      <c r="M61" s="17" t="e">
        <f t="shared" si="41"/>
        <v>#REF!</v>
      </c>
      <c r="N61" s="17" t="e">
        <f t="shared" si="42"/>
        <v>#REF!</v>
      </c>
      <c r="O61" s="17" t="e">
        <f t="shared" si="43"/>
        <v>#REF!</v>
      </c>
      <c r="P61" s="17" t="e">
        <f t="shared" si="3"/>
        <v>#REF!</v>
      </c>
      <c r="Q61" s="17" t="e">
        <f t="shared" si="56"/>
        <v>#REF!</v>
      </c>
      <c r="R61" s="17" t="e">
        <f t="shared" si="5"/>
        <v>#REF!</v>
      </c>
      <c r="S61" s="18" t="e">
        <f t="shared" si="63"/>
        <v>#REF!</v>
      </c>
      <c r="T61" s="18" t="e">
        <f t="shared" si="64"/>
        <v>#REF!</v>
      </c>
      <c r="U61" s="17" t="e">
        <f t="shared" si="53"/>
        <v>#REF!</v>
      </c>
      <c r="V61" s="17" t="e">
        <f t="shared" si="8"/>
        <v>#REF!</v>
      </c>
      <c r="W61" s="17" t="e">
        <f t="shared" si="54"/>
        <v>#REF!</v>
      </c>
      <c r="X61" s="17" t="e">
        <f t="shared" si="9"/>
        <v>#REF!</v>
      </c>
      <c r="Y61" s="17" t="e">
        <f t="shared" si="57"/>
        <v>#REF!</v>
      </c>
      <c r="Z61" s="17" t="e">
        <f t="shared" si="10"/>
        <v>#REF!</v>
      </c>
      <c r="AA61" s="18" t="e">
        <f t="shared" si="65"/>
        <v>#REF!</v>
      </c>
      <c r="AB61" s="18" t="e">
        <f t="shared" si="66"/>
        <v>#REF!</v>
      </c>
      <c r="AC61" s="17" t="e">
        <f t="shared" si="72"/>
        <v>#REF!</v>
      </c>
      <c r="AD61" s="17" t="e">
        <f t="shared" si="13"/>
        <v>#REF!</v>
      </c>
      <c r="AE61" s="17" t="e">
        <f t="shared" si="60"/>
        <v>#REF!</v>
      </c>
      <c r="AF61" s="17" t="e">
        <f t="shared" si="15"/>
        <v>#REF!</v>
      </c>
      <c r="AG61" s="17" t="e">
        <f t="shared" si="55"/>
        <v>#REF!</v>
      </c>
      <c r="AH61" s="17" t="e">
        <f t="shared" si="16"/>
        <v>#REF!</v>
      </c>
      <c r="AI61" s="18" t="e">
        <f t="shared" si="67"/>
        <v>#REF!</v>
      </c>
      <c r="AJ61" s="18" t="e">
        <f t="shared" si="68"/>
        <v>#REF!</v>
      </c>
      <c r="AK61" s="17" t="e">
        <f t="shared" si="73"/>
        <v>#REF!</v>
      </c>
      <c r="AL61" s="17" t="e">
        <f t="shared" si="19"/>
        <v>#REF!</v>
      </c>
      <c r="AM61" s="17" t="e">
        <f t="shared" si="62"/>
        <v>#REF!</v>
      </c>
      <c r="AN61" s="17" t="e">
        <f t="shared" si="21"/>
        <v>#REF!</v>
      </c>
      <c r="AO61" s="17" t="e">
        <f t="shared" si="58"/>
        <v>#REF!</v>
      </c>
      <c r="AP61" s="17" t="e">
        <f t="shared" si="22"/>
        <v>#REF!</v>
      </c>
      <c r="AQ61" s="18" t="e">
        <f t="shared" si="69"/>
        <v>#REF!</v>
      </c>
      <c r="AR61" s="18" t="e">
        <f t="shared" si="70"/>
        <v>#REF!</v>
      </c>
      <c r="AS61" s="94">
        <v>0.1</v>
      </c>
      <c r="AT61" s="95" t="e">
        <f t="shared" si="25"/>
        <v>#REF!</v>
      </c>
      <c r="AU61" s="85" t="e">
        <f t="shared" si="71"/>
        <v>#REF!</v>
      </c>
      <c r="AV61" s="85" t="e">
        <f t="shared" si="27"/>
        <v>#REF!</v>
      </c>
      <c r="AW61" s="57" t="e">
        <f t="shared" si="28"/>
        <v>#REF!</v>
      </c>
      <c r="AX61" s="57" t="e">
        <f t="shared" si="29"/>
        <v>#REF!</v>
      </c>
      <c r="AY61" s="100"/>
      <c r="AZ61" s="100"/>
    </row>
    <row r="62" spans="1:52" ht="20.25" customHeight="1">
      <c r="A62" s="1" t="s">
        <v>33</v>
      </c>
      <c r="B62" s="19">
        <v>13020256</v>
      </c>
      <c r="C62" s="167" t="s">
        <v>113</v>
      </c>
      <c r="D62" s="2" t="s">
        <v>112</v>
      </c>
      <c r="E62" s="2">
        <v>12</v>
      </c>
      <c r="F62" s="6">
        <v>100</v>
      </c>
      <c r="G62" s="17">
        <f>'بودجه 1403'!G64</f>
        <v>440000</v>
      </c>
      <c r="H62" s="17">
        <f t="shared" si="30"/>
        <v>4400</v>
      </c>
      <c r="I62" s="30" t="e">
        <f>'بودجه 1403'!#REF!</f>
        <v>#REF!</v>
      </c>
      <c r="J62" s="30" t="e">
        <f t="shared" si="31"/>
        <v>#REF!</v>
      </c>
      <c r="K62" s="32" t="e">
        <f t="shared" si="0"/>
        <v>#REF!</v>
      </c>
      <c r="L62" s="36" t="e">
        <f t="shared" si="32"/>
        <v>#REF!</v>
      </c>
      <c r="M62" s="17" t="e">
        <f t="shared" si="41"/>
        <v>#REF!</v>
      </c>
      <c r="N62" s="17" t="e">
        <f t="shared" si="42"/>
        <v>#REF!</v>
      </c>
      <c r="O62" s="17" t="e">
        <f t="shared" si="43"/>
        <v>#REF!</v>
      </c>
      <c r="P62" s="17" t="e">
        <f t="shared" si="3"/>
        <v>#REF!</v>
      </c>
      <c r="Q62" s="17" t="e">
        <f t="shared" si="56"/>
        <v>#REF!</v>
      </c>
      <c r="R62" s="17" t="e">
        <f t="shared" si="5"/>
        <v>#REF!</v>
      </c>
      <c r="S62" s="18" t="e">
        <f t="shared" si="63"/>
        <v>#REF!</v>
      </c>
      <c r="T62" s="18" t="e">
        <f t="shared" si="64"/>
        <v>#REF!</v>
      </c>
      <c r="U62" s="17" t="e">
        <f t="shared" si="53"/>
        <v>#REF!</v>
      </c>
      <c r="V62" s="17" t="e">
        <f t="shared" si="8"/>
        <v>#REF!</v>
      </c>
      <c r="W62" s="17" t="e">
        <f t="shared" si="54"/>
        <v>#REF!</v>
      </c>
      <c r="X62" s="17" t="e">
        <f t="shared" si="9"/>
        <v>#REF!</v>
      </c>
      <c r="Y62" s="17" t="e">
        <f t="shared" si="57"/>
        <v>#REF!</v>
      </c>
      <c r="Z62" s="17" t="e">
        <f t="shared" si="10"/>
        <v>#REF!</v>
      </c>
      <c r="AA62" s="18" t="e">
        <f t="shared" si="65"/>
        <v>#REF!</v>
      </c>
      <c r="AB62" s="18" t="e">
        <f t="shared" si="66"/>
        <v>#REF!</v>
      </c>
      <c r="AC62" s="17" t="e">
        <f t="shared" si="72"/>
        <v>#REF!</v>
      </c>
      <c r="AD62" s="17" t="e">
        <f t="shared" si="13"/>
        <v>#REF!</v>
      </c>
      <c r="AE62" s="17" t="e">
        <f t="shared" si="60"/>
        <v>#REF!</v>
      </c>
      <c r="AF62" s="17" t="e">
        <f t="shared" si="15"/>
        <v>#REF!</v>
      </c>
      <c r="AG62" s="17" t="e">
        <f t="shared" si="55"/>
        <v>#REF!</v>
      </c>
      <c r="AH62" s="17" t="e">
        <f t="shared" si="16"/>
        <v>#REF!</v>
      </c>
      <c r="AI62" s="18" t="e">
        <f t="shared" si="67"/>
        <v>#REF!</v>
      </c>
      <c r="AJ62" s="18" t="e">
        <f t="shared" si="68"/>
        <v>#REF!</v>
      </c>
      <c r="AK62" s="17" t="e">
        <f t="shared" si="73"/>
        <v>#REF!</v>
      </c>
      <c r="AL62" s="17" t="e">
        <f t="shared" si="19"/>
        <v>#REF!</v>
      </c>
      <c r="AM62" s="17" t="e">
        <f t="shared" si="62"/>
        <v>#REF!</v>
      </c>
      <c r="AN62" s="17" t="e">
        <f t="shared" si="21"/>
        <v>#REF!</v>
      </c>
      <c r="AO62" s="17" t="e">
        <f t="shared" si="58"/>
        <v>#REF!</v>
      </c>
      <c r="AP62" s="17" t="e">
        <f t="shared" si="22"/>
        <v>#REF!</v>
      </c>
      <c r="AQ62" s="18" t="e">
        <f t="shared" si="69"/>
        <v>#REF!</v>
      </c>
      <c r="AR62" s="18" t="e">
        <f t="shared" si="70"/>
        <v>#REF!</v>
      </c>
      <c r="AS62" s="94">
        <v>0.2</v>
      </c>
      <c r="AT62" s="95" t="e">
        <f t="shared" si="25"/>
        <v>#REF!</v>
      </c>
      <c r="AU62" s="85" t="e">
        <f t="shared" si="71"/>
        <v>#REF!</v>
      </c>
      <c r="AV62" s="85" t="e">
        <f t="shared" si="27"/>
        <v>#REF!</v>
      </c>
      <c r="AW62" s="57" t="e">
        <f t="shared" si="28"/>
        <v>#REF!</v>
      </c>
      <c r="AX62" s="57" t="e">
        <f t="shared" si="29"/>
        <v>#REF!</v>
      </c>
      <c r="AY62" s="100"/>
      <c r="AZ62" s="100"/>
    </row>
    <row r="63" spans="1:52" ht="21" customHeight="1">
      <c r="A63" s="1" t="s">
        <v>33</v>
      </c>
      <c r="B63" s="19">
        <v>13010300</v>
      </c>
      <c r="C63" s="167" t="s">
        <v>115</v>
      </c>
      <c r="D63" s="2" t="s">
        <v>114</v>
      </c>
      <c r="E63" s="2">
        <v>12</v>
      </c>
      <c r="F63" s="6">
        <v>100</v>
      </c>
      <c r="G63" s="17">
        <f>'بودجه 1403'!G65</f>
        <v>550000</v>
      </c>
      <c r="H63" s="17">
        <f t="shared" si="30"/>
        <v>5500</v>
      </c>
      <c r="I63" s="30" t="e">
        <f>'بودجه 1403'!#REF!</f>
        <v>#REF!</v>
      </c>
      <c r="J63" s="30" t="e">
        <f t="shared" si="31"/>
        <v>#REF!</v>
      </c>
      <c r="K63" s="32" t="e">
        <f t="shared" si="0"/>
        <v>#REF!</v>
      </c>
      <c r="L63" s="36" t="e">
        <f t="shared" si="32"/>
        <v>#REF!</v>
      </c>
      <c r="M63" s="17" t="e">
        <f t="shared" si="41"/>
        <v>#REF!</v>
      </c>
      <c r="N63" s="17" t="e">
        <f t="shared" si="42"/>
        <v>#REF!</v>
      </c>
      <c r="O63" s="17" t="e">
        <f t="shared" si="43"/>
        <v>#REF!</v>
      </c>
      <c r="P63" s="17" t="e">
        <f t="shared" si="3"/>
        <v>#REF!</v>
      </c>
      <c r="Q63" s="17" t="e">
        <f t="shared" si="56"/>
        <v>#REF!</v>
      </c>
      <c r="R63" s="17" t="e">
        <f t="shared" si="5"/>
        <v>#REF!</v>
      </c>
      <c r="S63" s="18" t="e">
        <f t="shared" si="63"/>
        <v>#REF!</v>
      </c>
      <c r="T63" s="18" t="e">
        <f t="shared" si="64"/>
        <v>#REF!</v>
      </c>
      <c r="U63" s="17" t="e">
        <f t="shared" si="53"/>
        <v>#REF!</v>
      </c>
      <c r="V63" s="17" t="e">
        <f t="shared" si="8"/>
        <v>#REF!</v>
      </c>
      <c r="W63" s="17" t="e">
        <f t="shared" si="54"/>
        <v>#REF!</v>
      </c>
      <c r="X63" s="17" t="e">
        <f t="shared" si="9"/>
        <v>#REF!</v>
      </c>
      <c r="Y63" s="17" t="e">
        <f t="shared" si="57"/>
        <v>#REF!</v>
      </c>
      <c r="Z63" s="17" t="e">
        <f t="shared" si="10"/>
        <v>#REF!</v>
      </c>
      <c r="AA63" s="18" t="e">
        <f t="shared" si="65"/>
        <v>#REF!</v>
      </c>
      <c r="AB63" s="18" t="e">
        <f t="shared" si="66"/>
        <v>#REF!</v>
      </c>
      <c r="AC63" s="17" t="e">
        <f t="shared" si="72"/>
        <v>#REF!</v>
      </c>
      <c r="AD63" s="17" t="e">
        <f t="shared" si="13"/>
        <v>#REF!</v>
      </c>
      <c r="AE63" s="17" t="e">
        <f t="shared" si="60"/>
        <v>#REF!</v>
      </c>
      <c r="AF63" s="17" t="e">
        <f t="shared" si="15"/>
        <v>#REF!</v>
      </c>
      <c r="AG63" s="17" t="e">
        <f t="shared" si="55"/>
        <v>#REF!</v>
      </c>
      <c r="AH63" s="17" t="e">
        <f t="shared" si="16"/>
        <v>#REF!</v>
      </c>
      <c r="AI63" s="18" t="e">
        <f t="shared" si="67"/>
        <v>#REF!</v>
      </c>
      <c r="AJ63" s="18" t="e">
        <f t="shared" si="68"/>
        <v>#REF!</v>
      </c>
      <c r="AK63" s="17" t="e">
        <f t="shared" si="73"/>
        <v>#REF!</v>
      </c>
      <c r="AL63" s="17" t="e">
        <f t="shared" si="19"/>
        <v>#REF!</v>
      </c>
      <c r="AM63" s="17" t="e">
        <f t="shared" si="62"/>
        <v>#REF!</v>
      </c>
      <c r="AN63" s="17" t="e">
        <f t="shared" si="21"/>
        <v>#REF!</v>
      </c>
      <c r="AO63" s="17" t="e">
        <f t="shared" si="58"/>
        <v>#REF!</v>
      </c>
      <c r="AP63" s="17" t="e">
        <f t="shared" si="22"/>
        <v>#REF!</v>
      </c>
      <c r="AQ63" s="18" t="e">
        <f t="shared" si="69"/>
        <v>#REF!</v>
      </c>
      <c r="AR63" s="18" t="e">
        <f t="shared" si="70"/>
        <v>#REF!</v>
      </c>
      <c r="AS63" s="94">
        <v>0.05</v>
      </c>
      <c r="AT63" s="95" t="e">
        <f t="shared" si="25"/>
        <v>#REF!</v>
      </c>
      <c r="AU63" s="85" t="e">
        <f t="shared" si="71"/>
        <v>#REF!</v>
      </c>
      <c r="AV63" s="85" t="e">
        <f t="shared" si="27"/>
        <v>#REF!</v>
      </c>
      <c r="AW63" s="57" t="e">
        <f t="shared" si="28"/>
        <v>#REF!</v>
      </c>
      <c r="AX63" s="57" t="e">
        <f t="shared" si="29"/>
        <v>#REF!</v>
      </c>
      <c r="AY63" s="100"/>
      <c r="AZ63" s="100"/>
    </row>
    <row r="64" spans="1:52" ht="20.25" customHeight="1">
      <c r="A64" s="1" t="s">
        <v>33</v>
      </c>
      <c r="B64" s="19">
        <v>13010310</v>
      </c>
      <c r="C64" s="167" t="s">
        <v>347</v>
      </c>
      <c r="D64" s="2" t="s">
        <v>44</v>
      </c>
      <c r="E64" s="2">
        <v>12</v>
      </c>
      <c r="F64" s="6">
        <v>100</v>
      </c>
      <c r="G64" s="17">
        <f>'بودجه 1403'!G66</f>
        <v>500000</v>
      </c>
      <c r="H64" s="17">
        <f t="shared" si="30"/>
        <v>5000</v>
      </c>
      <c r="I64" s="30" t="e">
        <f>'بودجه 1403'!#REF!</f>
        <v>#REF!</v>
      </c>
      <c r="J64" s="30" t="e">
        <f t="shared" si="31"/>
        <v>#REF!</v>
      </c>
      <c r="K64" s="32" t="e">
        <f t="shared" si="0"/>
        <v>#REF!</v>
      </c>
      <c r="L64" s="36" t="e">
        <f t="shared" si="32"/>
        <v>#REF!</v>
      </c>
      <c r="M64" s="17" t="e">
        <f t="shared" si="41"/>
        <v>#REF!</v>
      </c>
      <c r="N64" s="17" t="e">
        <f t="shared" si="42"/>
        <v>#REF!</v>
      </c>
      <c r="O64" s="17" t="e">
        <f t="shared" si="43"/>
        <v>#REF!</v>
      </c>
      <c r="P64" s="17" t="e">
        <f t="shared" si="3"/>
        <v>#REF!</v>
      </c>
      <c r="Q64" s="17" t="e">
        <f t="shared" si="56"/>
        <v>#REF!</v>
      </c>
      <c r="R64" s="17" t="e">
        <f t="shared" si="5"/>
        <v>#REF!</v>
      </c>
      <c r="S64" s="18" t="e">
        <f t="shared" si="63"/>
        <v>#REF!</v>
      </c>
      <c r="T64" s="18" t="e">
        <f t="shared" si="64"/>
        <v>#REF!</v>
      </c>
      <c r="U64" s="17" t="e">
        <f t="shared" si="53"/>
        <v>#REF!</v>
      </c>
      <c r="V64" s="17" t="e">
        <f t="shared" si="8"/>
        <v>#REF!</v>
      </c>
      <c r="W64" s="17" t="e">
        <f t="shared" si="54"/>
        <v>#REF!</v>
      </c>
      <c r="X64" s="17" t="e">
        <f t="shared" si="9"/>
        <v>#REF!</v>
      </c>
      <c r="Y64" s="17" t="e">
        <f t="shared" si="57"/>
        <v>#REF!</v>
      </c>
      <c r="Z64" s="17" t="e">
        <f t="shared" si="10"/>
        <v>#REF!</v>
      </c>
      <c r="AA64" s="18" t="e">
        <f t="shared" si="65"/>
        <v>#REF!</v>
      </c>
      <c r="AB64" s="18" t="e">
        <f t="shared" si="66"/>
        <v>#REF!</v>
      </c>
      <c r="AC64" s="17" t="e">
        <f t="shared" si="72"/>
        <v>#REF!</v>
      </c>
      <c r="AD64" s="17" t="e">
        <f t="shared" si="13"/>
        <v>#REF!</v>
      </c>
      <c r="AE64" s="17" t="e">
        <f t="shared" si="60"/>
        <v>#REF!</v>
      </c>
      <c r="AF64" s="17" t="e">
        <f t="shared" si="15"/>
        <v>#REF!</v>
      </c>
      <c r="AG64" s="17" t="e">
        <f t="shared" si="55"/>
        <v>#REF!</v>
      </c>
      <c r="AH64" s="17" t="e">
        <f t="shared" si="16"/>
        <v>#REF!</v>
      </c>
      <c r="AI64" s="18" t="e">
        <f t="shared" si="67"/>
        <v>#REF!</v>
      </c>
      <c r="AJ64" s="18" t="e">
        <f t="shared" si="68"/>
        <v>#REF!</v>
      </c>
      <c r="AK64" s="17" t="e">
        <f t="shared" si="73"/>
        <v>#REF!</v>
      </c>
      <c r="AL64" s="17" t="e">
        <f t="shared" si="19"/>
        <v>#REF!</v>
      </c>
      <c r="AM64" s="17" t="e">
        <f t="shared" si="62"/>
        <v>#REF!</v>
      </c>
      <c r="AN64" s="17" t="e">
        <f t="shared" si="21"/>
        <v>#REF!</v>
      </c>
      <c r="AO64" s="17" t="e">
        <f t="shared" si="58"/>
        <v>#REF!</v>
      </c>
      <c r="AP64" s="17" t="e">
        <f t="shared" si="22"/>
        <v>#REF!</v>
      </c>
      <c r="AQ64" s="18" t="e">
        <f t="shared" si="69"/>
        <v>#REF!</v>
      </c>
      <c r="AR64" s="18" t="e">
        <f t="shared" si="70"/>
        <v>#REF!</v>
      </c>
      <c r="AS64" s="94">
        <v>0</v>
      </c>
      <c r="AT64" s="95" t="e">
        <f t="shared" si="25"/>
        <v>#REF!</v>
      </c>
      <c r="AU64" s="85" t="e">
        <f t="shared" si="71"/>
        <v>#REF!</v>
      </c>
      <c r="AV64" s="85" t="e">
        <f t="shared" si="27"/>
        <v>#REF!</v>
      </c>
      <c r="AW64" s="57" t="e">
        <f t="shared" si="28"/>
        <v>#REF!</v>
      </c>
      <c r="AX64" s="57" t="e">
        <f t="shared" si="29"/>
        <v>#REF!</v>
      </c>
      <c r="AY64" s="100"/>
      <c r="AZ64" s="100"/>
    </row>
    <row r="65" spans="1:119" ht="20.25" customHeight="1">
      <c r="A65" s="1" t="s">
        <v>33</v>
      </c>
      <c r="B65" s="19">
        <v>13010206</v>
      </c>
      <c r="C65" s="167" t="s">
        <v>117</v>
      </c>
      <c r="D65" s="2" t="s">
        <v>116</v>
      </c>
      <c r="E65" s="2">
        <v>12</v>
      </c>
      <c r="F65" s="6">
        <v>20</v>
      </c>
      <c r="G65" s="17">
        <f>'بودجه 1403'!G67</f>
        <v>600000</v>
      </c>
      <c r="H65" s="17">
        <f t="shared" si="30"/>
        <v>30000</v>
      </c>
      <c r="I65" s="30" t="e">
        <f>'بودجه 1403'!#REF!</f>
        <v>#REF!</v>
      </c>
      <c r="J65" s="30" t="e">
        <f t="shared" si="31"/>
        <v>#REF!</v>
      </c>
      <c r="K65" s="32" t="e">
        <f t="shared" si="0"/>
        <v>#REF!</v>
      </c>
      <c r="L65" s="36" t="e">
        <f t="shared" si="32"/>
        <v>#REF!</v>
      </c>
      <c r="M65" s="17" t="e">
        <f t="shared" ref="M65:M96" si="74">I65*0.05</f>
        <v>#REF!</v>
      </c>
      <c r="N65" s="17" t="e">
        <f t="shared" si="42"/>
        <v>#REF!</v>
      </c>
      <c r="O65" s="17" t="e">
        <f t="shared" si="43"/>
        <v>#REF!</v>
      </c>
      <c r="P65" s="17" t="e">
        <f t="shared" si="3"/>
        <v>#REF!</v>
      </c>
      <c r="Q65" s="17" t="e">
        <f t="shared" si="56"/>
        <v>#REF!</v>
      </c>
      <c r="R65" s="17" t="e">
        <f t="shared" si="5"/>
        <v>#REF!</v>
      </c>
      <c r="S65" s="18" t="e">
        <f t="shared" si="63"/>
        <v>#REF!</v>
      </c>
      <c r="T65" s="18" t="e">
        <f t="shared" si="64"/>
        <v>#REF!</v>
      </c>
      <c r="U65" s="17" t="e">
        <f t="shared" si="53"/>
        <v>#REF!</v>
      </c>
      <c r="V65" s="17" t="e">
        <f t="shared" si="8"/>
        <v>#REF!</v>
      </c>
      <c r="W65" s="17" t="e">
        <f t="shared" si="54"/>
        <v>#REF!</v>
      </c>
      <c r="X65" s="17" t="e">
        <f t="shared" si="9"/>
        <v>#REF!</v>
      </c>
      <c r="Y65" s="17" t="e">
        <f t="shared" si="57"/>
        <v>#REF!</v>
      </c>
      <c r="Z65" s="17" t="e">
        <f t="shared" si="10"/>
        <v>#REF!</v>
      </c>
      <c r="AA65" s="18" t="e">
        <f t="shared" si="65"/>
        <v>#REF!</v>
      </c>
      <c r="AB65" s="18" t="e">
        <f t="shared" si="66"/>
        <v>#REF!</v>
      </c>
      <c r="AC65" s="17" t="e">
        <f t="shared" si="72"/>
        <v>#REF!</v>
      </c>
      <c r="AD65" s="17" t="e">
        <f t="shared" si="13"/>
        <v>#REF!</v>
      </c>
      <c r="AE65" s="17" t="e">
        <f t="shared" si="60"/>
        <v>#REF!</v>
      </c>
      <c r="AF65" s="17" t="e">
        <f t="shared" si="15"/>
        <v>#REF!</v>
      </c>
      <c r="AG65" s="17" t="e">
        <f t="shared" si="55"/>
        <v>#REF!</v>
      </c>
      <c r="AH65" s="17" t="e">
        <f t="shared" si="16"/>
        <v>#REF!</v>
      </c>
      <c r="AI65" s="18" t="e">
        <f t="shared" si="67"/>
        <v>#REF!</v>
      </c>
      <c r="AJ65" s="18" t="e">
        <f t="shared" si="68"/>
        <v>#REF!</v>
      </c>
      <c r="AK65" s="17" t="e">
        <f t="shared" si="73"/>
        <v>#REF!</v>
      </c>
      <c r="AL65" s="17" t="e">
        <f t="shared" si="19"/>
        <v>#REF!</v>
      </c>
      <c r="AM65" s="17" t="e">
        <f t="shared" si="62"/>
        <v>#REF!</v>
      </c>
      <c r="AN65" s="17" t="e">
        <f t="shared" si="21"/>
        <v>#REF!</v>
      </c>
      <c r="AO65" s="17" t="e">
        <f t="shared" si="58"/>
        <v>#REF!</v>
      </c>
      <c r="AP65" s="17" t="e">
        <f t="shared" si="22"/>
        <v>#REF!</v>
      </c>
      <c r="AQ65" s="18" t="e">
        <f t="shared" si="69"/>
        <v>#REF!</v>
      </c>
      <c r="AR65" s="18" t="e">
        <f t="shared" si="70"/>
        <v>#REF!</v>
      </c>
      <c r="AS65" s="94">
        <v>0.1</v>
      </c>
      <c r="AT65" s="95" t="e">
        <f t="shared" si="25"/>
        <v>#REF!</v>
      </c>
      <c r="AU65" s="85" t="e">
        <f t="shared" si="71"/>
        <v>#REF!</v>
      </c>
      <c r="AV65" s="85" t="e">
        <f t="shared" si="27"/>
        <v>#REF!</v>
      </c>
      <c r="AW65" s="57" t="e">
        <f t="shared" si="28"/>
        <v>#REF!</v>
      </c>
      <c r="AX65" s="57" t="e">
        <f t="shared" si="29"/>
        <v>#REF!</v>
      </c>
      <c r="AY65" s="100"/>
      <c r="AZ65" s="100"/>
    </row>
    <row r="66" spans="1:119">
      <c r="A66" s="1" t="s">
        <v>33</v>
      </c>
      <c r="B66" s="19">
        <v>13020270</v>
      </c>
      <c r="C66" s="167" t="s">
        <v>377</v>
      </c>
      <c r="D66" s="2"/>
      <c r="E66" s="2">
        <v>12</v>
      </c>
      <c r="F66" s="6">
        <v>30</v>
      </c>
      <c r="G66" s="17">
        <f>'بودجه 1403'!G68</f>
        <v>230000</v>
      </c>
      <c r="H66" s="17">
        <f t="shared" si="30"/>
        <v>7666.666666666667</v>
      </c>
      <c r="I66" s="30" t="e">
        <f>'بودجه 1403'!#REF!</f>
        <v>#REF!</v>
      </c>
      <c r="J66" s="30" t="e">
        <f t="shared" si="31"/>
        <v>#REF!</v>
      </c>
      <c r="K66" s="32" t="e">
        <f t="shared" si="0"/>
        <v>#REF!</v>
      </c>
      <c r="L66" s="36" t="e">
        <f t="shared" si="32"/>
        <v>#REF!</v>
      </c>
      <c r="M66" s="17" t="e">
        <f t="shared" si="74"/>
        <v>#REF!</v>
      </c>
      <c r="N66" s="17" t="e">
        <f t="shared" si="42"/>
        <v>#REF!</v>
      </c>
      <c r="O66" s="17" t="e">
        <f t="shared" si="43"/>
        <v>#REF!</v>
      </c>
      <c r="P66" s="17" t="e">
        <f t="shared" si="3"/>
        <v>#REF!</v>
      </c>
      <c r="Q66" s="17" t="e">
        <f t="shared" si="56"/>
        <v>#REF!</v>
      </c>
      <c r="R66" s="17" t="e">
        <f t="shared" si="5"/>
        <v>#REF!</v>
      </c>
      <c r="S66" s="18" t="e">
        <f t="shared" si="63"/>
        <v>#REF!</v>
      </c>
      <c r="T66" s="18" t="e">
        <f t="shared" si="64"/>
        <v>#REF!</v>
      </c>
      <c r="U66" s="17" t="e">
        <f t="shared" si="53"/>
        <v>#REF!</v>
      </c>
      <c r="V66" s="17" t="e">
        <f t="shared" si="8"/>
        <v>#REF!</v>
      </c>
      <c r="W66" s="17" t="e">
        <f t="shared" si="54"/>
        <v>#REF!</v>
      </c>
      <c r="X66" s="17" t="e">
        <f t="shared" si="9"/>
        <v>#REF!</v>
      </c>
      <c r="Y66" s="17" t="e">
        <f t="shared" si="57"/>
        <v>#REF!</v>
      </c>
      <c r="Z66" s="17" t="e">
        <f t="shared" si="10"/>
        <v>#REF!</v>
      </c>
      <c r="AA66" s="18" t="e">
        <f t="shared" si="65"/>
        <v>#REF!</v>
      </c>
      <c r="AB66" s="18" t="e">
        <f t="shared" si="66"/>
        <v>#REF!</v>
      </c>
      <c r="AC66" s="17" t="e">
        <f t="shared" si="72"/>
        <v>#REF!</v>
      </c>
      <c r="AD66" s="17" t="e">
        <f t="shared" si="13"/>
        <v>#REF!</v>
      </c>
      <c r="AE66" s="17" t="e">
        <f t="shared" si="60"/>
        <v>#REF!</v>
      </c>
      <c r="AF66" s="17" t="e">
        <f t="shared" si="15"/>
        <v>#REF!</v>
      </c>
      <c r="AG66" s="17" t="e">
        <f t="shared" si="55"/>
        <v>#REF!</v>
      </c>
      <c r="AH66" s="17" t="e">
        <f t="shared" si="16"/>
        <v>#REF!</v>
      </c>
      <c r="AI66" s="18" t="e">
        <f t="shared" si="67"/>
        <v>#REF!</v>
      </c>
      <c r="AJ66" s="18" t="e">
        <f t="shared" si="68"/>
        <v>#REF!</v>
      </c>
      <c r="AK66" s="17" t="e">
        <f t="shared" si="73"/>
        <v>#REF!</v>
      </c>
      <c r="AL66" s="17" t="e">
        <f t="shared" si="19"/>
        <v>#REF!</v>
      </c>
      <c r="AM66" s="17" t="e">
        <f t="shared" si="62"/>
        <v>#REF!</v>
      </c>
      <c r="AN66" s="17" t="e">
        <f t="shared" si="21"/>
        <v>#REF!</v>
      </c>
      <c r="AO66" s="17" t="e">
        <f t="shared" si="58"/>
        <v>#REF!</v>
      </c>
      <c r="AP66" s="17" t="e">
        <f t="shared" si="22"/>
        <v>#REF!</v>
      </c>
      <c r="AQ66" s="18" t="e">
        <f t="shared" si="69"/>
        <v>#REF!</v>
      </c>
      <c r="AR66" s="18" t="e">
        <f t="shared" si="70"/>
        <v>#REF!</v>
      </c>
      <c r="AS66" s="94">
        <v>0.4</v>
      </c>
      <c r="AT66" s="95" t="e">
        <f t="shared" si="25"/>
        <v>#REF!</v>
      </c>
      <c r="AU66" s="85" t="e">
        <f t="shared" si="71"/>
        <v>#REF!</v>
      </c>
      <c r="AV66" s="85" t="e">
        <f t="shared" si="27"/>
        <v>#REF!</v>
      </c>
      <c r="AW66" s="57" t="e">
        <f t="shared" si="28"/>
        <v>#REF!</v>
      </c>
      <c r="AX66" s="57" t="e">
        <f t="shared" si="29"/>
        <v>#REF!</v>
      </c>
      <c r="AY66" s="100"/>
      <c r="AZ66" s="100"/>
    </row>
    <row r="67" spans="1:119">
      <c r="A67" s="1" t="s">
        <v>33</v>
      </c>
      <c r="B67" s="19">
        <v>13020271</v>
      </c>
      <c r="C67" s="167" t="s">
        <v>378</v>
      </c>
      <c r="D67" s="2"/>
      <c r="E67" s="2">
        <v>12</v>
      </c>
      <c r="F67" s="6">
        <v>30</v>
      </c>
      <c r="G67" s="17">
        <f>'بودجه 1403'!G69</f>
        <v>1076040</v>
      </c>
      <c r="H67" s="17">
        <f t="shared" si="30"/>
        <v>35868</v>
      </c>
      <c r="I67" s="30" t="e">
        <f>'بودجه 1403'!#REF!</f>
        <v>#REF!</v>
      </c>
      <c r="J67" s="30" t="e">
        <f t="shared" si="31"/>
        <v>#REF!</v>
      </c>
      <c r="K67" s="32" t="e">
        <f t="shared" ref="K67:K127" si="75">(I67/F67)/E67</f>
        <v>#REF!</v>
      </c>
      <c r="L67" s="36" t="e">
        <f t="shared" si="32"/>
        <v>#REF!</v>
      </c>
      <c r="M67" s="17" t="e">
        <f t="shared" si="74"/>
        <v>#REF!</v>
      </c>
      <c r="N67" s="17" t="e">
        <f t="shared" ref="N67:N98" si="76">M67*H67</f>
        <v>#REF!</v>
      </c>
      <c r="O67" s="17" t="e">
        <f t="shared" ref="O67:O98" si="77">I67*0.06</f>
        <v>#REF!</v>
      </c>
      <c r="P67" s="17" t="e">
        <f t="shared" ref="P67:P127" si="78">O67*H67</f>
        <v>#REF!</v>
      </c>
      <c r="Q67" s="17" t="e">
        <f t="shared" si="56"/>
        <v>#REF!</v>
      </c>
      <c r="R67" s="17" t="e">
        <f t="shared" ref="R67:R127" si="79">Q67*H67</f>
        <v>#REF!</v>
      </c>
      <c r="S67" s="18" t="e">
        <f t="shared" si="63"/>
        <v>#REF!</v>
      </c>
      <c r="T67" s="18" t="e">
        <f t="shared" si="64"/>
        <v>#REF!</v>
      </c>
      <c r="U67" s="17" t="e">
        <f t="shared" si="53"/>
        <v>#REF!</v>
      </c>
      <c r="V67" s="17" t="e">
        <f t="shared" ref="V67:V127" si="80">U67*H67</f>
        <v>#REF!</v>
      </c>
      <c r="W67" s="17" t="e">
        <f t="shared" si="54"/>
        <v>#REF!</v>
      </c>
      <c r="X67" s="17" t="e">
        <f t="shared" ref="X67:X127" si="81">W67*H67</f>
        <v>#REF!</v>
      </c>
      <c r="Y67" s="17" t="e">
        <f t="shared" si="57"/>
        <v>#REF!</v>
      </c>
      <c r="Z67" s="17" t="e">
        <f t="shared" ref="Z67:Z127" si="82">Y67*H67</f>
        <v>#REF!</v>
      </c>
      <c r="AA67" s="18" t="e">
        <f t="shared" si="65"/>
        <v>#REF!</v>
      </c>
      <c r="AB67" s="18" t="e">
        <f t="shared" si="66"/>
        <v>#REF!</v>
      </c>
      <c r="AC67" s="17" t="e">
        <f t="shared" si="72"/>
        <v>#REF!</v>
      </c>
      <c r="AD67" s="17" t="e">
        <f t="shared" ref="AD67:AD127" si="83">AC67*H67</f>
        <v>#REF!</v>
      </c>
      <c r="AE67" s="17" t="e">
        <f t="shared" si="60"/>
        <v>#REF!</v>
      </c>
      <c r="AF67" s="17" t="e">
        <f t="shared" ref="AF67:AF127" si="84">AE67*H67</f>
        <v>#REF!</v>
      </c>
      <c r="AG67" s="17" t="e">
        <f t="shared" si="55"/>
        <v>#REF!</v>
      </c>
      <c r="AH67" s="17" t="e">
        <f t="shared" ref="AH67:AH127" si="85">AG67*H67</f>
        <v>#REF!</v>
      </c>
      <c r="AI67" s="18" t="e">
        <f t="shared" si="67"/>
        <v>#REF!</v>
      </c>
      <c r="AJ67" s="18" t="e">
        <f t="shared" si="68"/>
        <v>#REF!</v>
      </c>
      <c r="AK67" s="17" t="e">
        <f t="shared" si="73"/>
        <v>#REF!</v>
      </c>
      <c r="AL67" s="17" t="e">
        <f t="shared" ref="AL67:AL127" si="86">AK67*H67</f>
        <v>#REF!</v>
      </c>
      <c r="AM67" s="17" t="e">
        <f t="shared" si="62"/>
        <v>#REF!</v>
      </c>
      <c r="AN67" s="17" t="e">
        <f t="shared" ref="AN67:AN127" si="87">AM67*H67</f>
        <v>#REF!</v>
      </c>
      <c r="AO67" s="17" t="e">
        <f t="shared" si="58"/>
        <v>#REF!</v>
      </c>
      <c r="AP67" s="17" t="e">
        <f t="shared" ref="AP67:AP127" si="88">AO67*H67</f>
        <v>#REF!</v>
      </c>
      <c r="AQ67" s="18" t="e">
        <f t="shared" si="69"/>
        <v>#REF!</v>
      </c>
      <c r="AR67" s="18" t="e">
        <f t="shared" si="70"/>
        <v>#REF!</v>
      </c>
      <c r="AS67" s="94">
        <v>0.4</v>
      </c>
      <c r="AT67" s="95" t="e">
        <f t="shared" ref="AT67:AT128" si="89">AS67*I67</f>
        <v>#REF!</v>
      </c>
      <c r="AU67" s="85" t="e">
        <f t="shared" si="71"/>
        <v>#REF!</v>
      </c>
      <c r="AV67" s="85" t="e">
        <f t="shared" ref="AV67:AV127" si="90">AU67*H67</f>
        <v>#REF!</v>
      </c>
      <c r="AW67" s="57" t="e">
        <f t="shared" ref="AW67:AW130" si="91">AQ67+AI67+AA67+S67</f>
        <v>#REF!</v>
      </c>
      <c r="AX67" s="57" t="e">
        <f t="shared" ref="AX67:AX130" si="92">AR67+AJ67+AB67+T67</f>
        <v>#REF!</v>
      </c>
      <c r="AY67" s="100"/>
      <c r="AZ67" s="100"/>
    </row>
    <row r="68" spans="1:119">
      <c r="A68" s="1" t="s">
        <v>33</v>
      </c>
      <c r="B68" s="19">
        <v>13020272</v>
      </c>
      <c r="C68" s="167" t="s">
        <v>379</v>
      </c>
      <c r="D68" s="2" t="s">
        <v>51</v>
      </c>
      <c r="E68" s="2">
        <v>12</v>
      </c>
      <c r="F68" s="6">
        <v>100</v>
      </c>
      <c r="G68" s="17">
        <f>'بودجه 1403'!G70</f>
        <v>2000220</v>
      </c>
      <c r="H68" s="17">
        <f t="shared" ref="H68:H128" si="93">G68/F68</f>
        <v>20002.2</v>
      </c>
      <c r="I68" s="30" t="e">
        <f>'بودجه 1403'!#REF!</f>
        <v>#REF!</v>
      </c>
      <c r="J68" s="30" t="e">
        <f t="shared" ref="J68:J128" si="94">I68*H68</f>
        <v>#REF!</v>
      </c>
      <c r="K68" s="32" t="e">
        <f t="shared" si="75"/>
        <v>#REF!</v>
      </c>
      <c r="L68" s="36" t="e">
        <f t="shared" ref="L68:L128" si="95">K68*E68</f>
        <v>#REF!</v>
      </c>
      <c r="M68" s="17" t="e">
        <f t="shared" si="74"/>
        <v>#REF!</v>
      </c>
      <c r="N68" s="17" t="e">
        <f t="shared" si="76"/>
        <v>#REF!</v>
      </c>
      <c r="O68" s="17" t="e">
        <f t="shared" si="77"/>
        <v>#REF!</v>
      </c>
      <c r="P68" s="17" t="e">
        <f t="shared" si="78"/>
        <v>#REF!</v>
      </c>
      <c r="Q68" s="17" t="e">
        <f t="shared" si="56"/>
        <v>#REF!</v>
      </c>
      <c r="R68" s="17" t="e">
        <f t="shared" si="79"/>
        <v>#REF!</v>
      </c>
      <c r="S68" s="18" t="e">
        <f t="shared" si="63"/>
        <v>#REF!</v>
      </c>
      <c r="T68" s="18" t="e">
        <f t="shared" si="64"/>
        <v>#REF!</v>
      </c>
      <c r="U68" s="17" t="e">
        <f t="shared" si="53"/>
        <v>#REF!</v>
      </c>
      <c r="V68" s="17" t="e">
        <f t="shared" si="80"/>
        <v>#REF!</v>
      </c>
      <c r="W68" s="17" t="e">
        <f t="shared" si="54"/>
        <v>#REF!</v>
      </c>
      <c r="X68" s="17" t="e">
        <f t="shared" si="81"/>
        <v>#REF!</v>
      </c>
      <c r="Y68" s="17" t="e">
        <f t="shared" si="57"/>
        <v>#REF!</v>
      </c>
      <c r="Z68" s="17" t="e">
        <f t="shared" si="82"/>
        <v>#REF!</v>
      </c>
      <c r="AA68" s="18" t="e">
        <f t="shared" si="65"/>
        <v>#REF!</v>
      </c>
      <c r="AB68" s="18" t="e">
        <f t="shared" si="66"/>
        <v>#REF!</v>
      </c>
      <c r="AC68" s="17" t="e">
        <f t="shared" si="72"/>
        <v>#REF!</v>
      </c>
      <c r="AD68" s="17" t="e">
        <f t="shared" si="83"/>
        <v>#REF!</v>
      </c>
      <c r="AE68" s="17" t="e">
        <f t="shared" si="60"/>
        <v>#REF!</v>
      </c>
      <c r="AF68" s="17" t="e">
        <f t="shared" si="84"/>
        <v>#REF!</v>
      </c>
      <c r="AG68" s="17" t="e">
        <f t="shared" si="55"/>
        <v>#REF!</v>
      </c>
      <c r="AH68" s="17" t="e">
        <f t="shared" si="85"/>
        <v>#REF!</v>
      </c>
      <c r="AI68" s="18" t="e">
        <f t="shared" si="67"/>
        <v>#REF!</v>
      </c>
      <c r="AJ68" s="18" t="e">
        <f t="shared" si="68"/>
        <v>#REF!</v>
      </c>
      <c r="AK68" s="17" t="e">
        <f t="shared" si="73"/>
        <v>#REF!</v>
      </c>
      <c r="AL68" s="17" t="e">
        <f t="shared" si="86"/>
        <v>#REF!</v>
      </c>
      <c r="AM68" s="17" t="e">
        <f t="shared" si="62"/>
        <v>#REF!</v>
      </c>
      <c r="AN68" s="17" t="e">
        <f t="shared" si="87"/>
        <v>#REF!</v>
      </c>
      <c r="AO68" s="17" t="e">
        <f t="shared" si="58"/>
        <v>#REF!</v>
      </c>
      <c r="AP68" s="17" t="e">
        <f t="shared" si="88"/>
        <v>#REF!</v>
      </c>
      <c r="AQ68" s="18" t="e">
        <f t="shared" si="69"/>
        <v>#REF!</v>
      </c>
      <c r="AR68" s="18" t="e">
        <f t="shared" si="70"/>
        <v>#REF!</v>
      </c>
      <c r="AS68" s="94">
        <v>0.1</v>
      </c>
      <c r="AT68" s="95" t="e">
        <f t="shared" si="89"/>
        <v>#REF!</v>
      </c>
      <c r="AU68" s="85" t="e">
        <f t="shared" si="71"/>
        <v>#REF!</v>
      </c>
      <c r="AV68" s="85" t="e">
        <f t="shared" si="90"/>
        <v>#REF!</v>
      </c>
      <c r="AW68" s="57" t="e">
        <f t="shared" si="91"/>
        <v>#REF!</v>
      </c>
      <c r="AX68" s="57" t="e">
        <f t="shared" si="92"/>
        <v>#REF!</v>
      </c>
      <c r="AY68" s="100"/>
      <c r="AZ68" s="100"/>
    </row>
    <row r="69" spans="1:119">
      <c r="A69" s="1" t="s">
        <v>33</v>
      </c>
      <c r="B69" s="19">
        <v>13020262</v>
      </c>
      <c r="C69" s="167" t="s">
        <v>348</v>
      </c>
      <c r="D69" s="2" t="s">
        <v>118</v>
      </c>
      <c r="E69" s="2">
        <v>12</v>
      </c>
      <c r="F69" s="6">
        <v>100</v>
      </c>
      <c r="G69" s="17">
        <f>'بودجه 1403'!G71</f>
        <v>225000</v>
      </c>
      <c r="H69" s="17">
        <f t="shared" si="93"/>
        <v>2250</v>
      </c>
      <c r="I69" s="30" t="e">
        <f>'بودجه 1403'!#REF!</f>
        <v>#REF!</v>
      </c>
      <c r="J69" s="30" t="e">
        <f t="shared" si="94"/>
        <v>#REF!</v>
      </c>
      <c r="K69" s="32" t="e">
        <f t="shared" si="75"/>
        <v>#REF!</v>
      </c>
      <c r="L69" s="36" t="e">
        <f t="shared" si="95"/>
        <v>#REF!</v>
      </c>
      <c r="M69" s="17" t="e">
        <f t="shared" si="74"/>
        <v>#REF!</v>
      </c>
      <c r="N69" s="17" t="e">
        <f t="shared" si="76"/>
        <v>#REF!</v>
      </c>
      <c r="O69" s="17" t="e">
        <f t="shared" si="77"/>
        <v>#REF!</v>
      </c>
      <c r="P69" s="17" t="e">
        <f t="shared" si="78"/>
        <v>#REF!</v>
      </c>
      <c r="Q69" s="17" t="e">
        <f t="shared" si="56"/>
        <v>#REF!</v>
      </c>
      <c r="R69" s="17" t="e">
        <f t="shared" si="79"/>
        <v>#REF!</v>
      </c>
      <c r="S69" s="18" t="e">
        <f t="shared" si="63"/>
        <v>#REF!</v>
      </c>
      <c r="T69" s="18" t="e">
        <f t="shared" si="64"/>
        <v>#REF!</v>
      </c>
      <c r="U69" s="17" t="e">
        <f t="shared" si="53"/>
        <v>#REF!</v>
      </c>
      <c r="V69" s="17" t="e">
        <f t="shared" si="80"/>
        <v>#REF!</v>
      </c>
      <c r="W69" s="17" t="e">
        <f t="shared" si="54"/>
        <v>#REF!</v>
      </c>
      <c r="X69" s="17" t="e">
        <f t="shared" si="81"/>
        <v>#REF!</v>
      </c>
      <c r="Y69" s="17" t="e">
        <f t="shared" si="57"/>
        <v>#REF!</v>
      </c>
      <c r="Z69" s="17" t="e">
        <f t="shared" si="82"/>
        <v>#REF!</v>
      </c>
      <c r="AA69" s="18" t="e">
        <f t="shared" si="65"/>
        <v>#REF!</v>
      </c>
      <c r="AB69" s="18" t="e">
        <f t="shared" si="66"/>
        <v>#REF!</v>
      </c>
      <c r="AC69" s="17" t="e">
        <f t="shared" si="72"/>
        <v>#REF!</v>
      </c>
      <c r="AD69" s="17" t="e">
        <f t="shared" si="83"/>
        <v>#REF!</v>
      </c>
      <c r="AE69" s="17" t="e">
        <f t="shared" si="60"/>
        <v>#REF!</v>
      </c>
      <c r="AF69" s="17" t="e">
        <f t="shared" si="84"/>
        <v>#REF!</v>
      </c>
      <c r="AG69" s="17" t="e">
        <f t="shared" si="55"/>
        <v>#REF!</v>
      </c>
      <c r="AH69" s="17" t="e">
        <f t="shared" si="85"/>
        <v>#REF!</v>
      </c>
      <c r="AI69" s="18" t="e">
        <f t="shared" si="67"/>
        <v>#REF!</v>
      </c>
      <c r="AJ69" s="18" t="e">
        <f t="shared" si="68"/>
        <v>#REF!</v>
      </c>
      <c r="AK69" s="17" t="e">
        <f t="shared" si="73"/>
        <v>#REF!</v>
      </c>
      <c r="AL69" s="17" t="e">
        <f t="shared" si="86"/>
        <v>#REF!</v>
      </c>
      <c r="AM69" s="17" t="e">
        <f t="shared" si="62"/>
        <v>#REF!</v>
      </c>
      <c r="AN69" s="17" t="e">
        <f t="shared" si="87"/>
        <v>#REF!</v>
      </c>
      <c r="AO69" s="17" t="e">
        <f t="shared" si="58"/>
        <v>#REF!</v>
      </c>
      <c r="AP69" s="17" t="e">
        <f t="shared" si="88"/>
        <v>#REF!</v>
      </c>
      <c r="AQ69" s="18" t="e">
        <f t="shared" si="69"/>
        <v>#REF!</v>
      </c>
      <c r="AR69" s="18" t="e">
        <f t="shared" si="70"/>
        <v>#REF!</v>
      </c>
      <c r="AS69" s="94">
        <v>0.3</v>
      </c>
      <c r="AT69" s="95" t="e">
        <f t="shared" si="89"/>
        <v>#REF!</v>
      </c>
      <c r="AU69" s="85" t="e">
        <f t="shared" si="71"/>
        <v>#REF!</v>
      </c>
      <c r="AV69" s="85" t="e">
        <f t="shared" si="90"/>
        <v>#REF!</v>
      </c>
      <c r="AW69" s="57" t="e">
        <f t="shared" si="91"/>
        <v>#REF!</v>
      </c>
      <c r="AX69" s="57" t="e">
        <f t="shared" si="92"/>
        <v>#REF!</v>
      </c>
      <c r="AY69" s="100"/>
      <c r="AZ69" s="100"/>
    </row>
    <row r="70" spans="1:119">
      <c r="A70" s="1" t="s">
        <v>33</v>
      </c>
      <c r="B70" s="19">
        <v>13020246</v>
      </c>
      <c r="C70" s="167" t="s">
        <v>120</v>
      </c>
      <c r="D70" s="2" t="s">
        <v>119</v>
      </c>
      <c r="E70" s="2">
        <v>12</v>
      </c>
      <c r="F70" s="6">
        <v>100</v>
      </c>
      <c r="G70" s="17">
        <f>'بودجه 1403'!G72</f>
        <v>575000</v>
      </c>
      <c r="H70" s="17">
        <f t="shared" si="93"/>
        <v>5750</v>
      </c>
      <c r="I70" s="30" t="e">
        <f>'بودجه 1403'!#REF!</f>
        <v>#REF!</v>
      </c>
      <c r="J70" s="30" t="e">
        <f t="shared" si="94"/>
        <v>#REF!</v>
      </c>
      <c r="K70" s="32" t="e">
        <f t="shared" si="75"/>
        <v>#REF!</v>
      </c>
      <c r="L70" s="36" t="e">
        <f t="shared" si="95"/>
        <v>#REF!</v>
      </c>
      <c r="M70" s="17" t="e">
        <f t="shared" si="74"/>
        <v>#REF!</v>
      </c>
      <c r="N70" s="17" t="e">
        <f t="shared" si="76"/>
        <v>#REF!</v>
      </c>
      <c r="O70" s="17" t="e">
        <f t="shared" si="77"/>
        <v>#REF!</v>
      </c>
      <c r="P70" s="17" t="e">
        <f t="shared" si="78"/>
        <v>#REF!</v>
      </c>
      <c r="Q70" s="17" t="e">
        <f t="shared" si="56"/>
        <v>#REF!</v>
      </c>
      <c r="R70" s="17" t="e">
        <f t="shared" si="79"/>
        <v>#REF!</v>
      </c>
      <c r="S70" s="18" t="e">
        <f t="shared" si="63"/>
        <v>#REF!</v>
      </c>
      <c r="T70" s="18" t="e">
        <f t="shared" si="64"/>
        <v>#REF!</v>
      </c>
      <c r="U70" s="17" t="e">
        <f t="shared" si="53"/>
        <v>#REF!</v>
      </c>
      <c r="V70" s="17" t="e">
        <f t="shared" si="80"/>
        <v>#REF!</v>
      </c>
      <c r="W70" s="17" t="e">
        <f t="shared" si="54"/>
        <v>#REF!</v>
      </c>
      <c r="X70" s="17" t="e">
        <f t="shared" si="81"/>
        <v>#REF!</v>
      </c>
      <c r="Y70" s="17" t="e">
        <f t="shared" si="57"/>
        <v>#REF!</v>
      </c>
      <c r="Z70" s="17" t="e">
        <f t="shared" si="82"/>
        <v>#REF!</v>
      </c>
      <c r="AA70" s="18" t="e">
        <f t="shared" si="65"/>
        <v>#REF!</v>
      </c>
      <c r="AB70" s="18" t="e">
        <f t="shared" si="66"/>
        <v>#REF!</v>
      </c>
      <c r="AC70" s="17" t="e">
        <f t="shared" si="72"/>
        <v>#REF!</v>
      </c>
      <c r="AD70" s="17" t="e">
        <f t="shared" si="83"/>
        <v>#REF!</v>
      </c>
      <c r="AE70" s="17" t="e">
        <f t="shared" si="60"/>
        <v>#REF!</v>
      </c>
      <c r="AF70" s="17" t="e">
        <f t="shared" si="84"/>
        <v>#REF!</v>
      </c>
      <c r="AG70" s="17" t="e">
        <f t="shared" si="55"/>
        <v>#REF!</v>
      </c>
      <c r="AH70" s="17" t="e">
        <f t="shared" si="85"/>
        <v>#REF!</v>
      </c>
      <c r="AI70" s="18" t="e">
        <f t="shared" si="67"/>
        <v>#REF!</v>
      </c>
      <c r="AJ70" s="18" t="e">
        <f t="shared" si="68"/>
        <v>#REF!</v>
      </c>
      <c r="AK70" s="17" t="e">
        <f t="shared" si="73"/>
        <v>#REF!</v>
      </c>
      <c r="AL70" s="17" t="e">
        <f t="shared" si="86"/>
        <v>#REF!</v>
      </c>
      <c r="AM70" s="17" t="e">
        <f t="shared" si="62"/>
        <v>#REF!</v>
      </c>
      <c r="AN70" s="17" t="e">
        <f t="shared" si="87"/>
        <v>#REF!</v>
      </c>
      <c r="AO70" s="17" t="e">
        <f t="shared" si="58"/>
        <v>#REF!</v>
      </c>
      <c r="AP70" s="17" t="e">
        <f t="shared" si="88"/>
        <v>#REF!</v>
      </c>
      <c r="AQ70" s="18" t="e">
        <f t="shared" si="69"/>
        <v>#REF!</v>
      </c>
      <c r="AR70" s="18" t="e">
        <f t="shared" si="70"/>
        <v>#REF!</v>
      </c>
      <c r="AS70" s="94">
        <v>0.1</v>
      </c>
      <c r="AT70" s="95" t="e">
        <f t="shared" si="89"/>
        <v>#REF!</v>
      </c>
      <c r="AU70" s="85" t="e">
        <f t="shared" si="71"/>
        <v>#REF!</v>
      </c>
      <c r="AV70" s="85" t="e">
        <f t="shared" si="90"/>
        <v>#REF!</v>
      </c>
      <c r="AW70" s="57" t="e">
        <f t="shared" si="91"/>
        <v>#REF!</v>
      </c>
      <c r="AX70" s="57" t="e">
        <f t="shared" si="92"/>
        <v>#REF!</v>
      </c>
      <c r="AY70" s="100"/>
      <c r="AZ70" s="100"/>
    </row>
    <row r="71" spans="1:119">
      <c r="A71" s="1" t="s">
        <v>33</v>
      </c>
      <c r="B71" s="19">
        <v>13010254</v>
      </c>
      <c r="C71" s="167" t="s">
        <v>380</v>
      </c>
      <c r="D71" s="2" t="s">
        <v>121</v>
      </c>
      <c r="E71" s="2">
        <v>12</v>
      </c>
      <c r="F71" s="6">
        <v>42</v>
      </c>
      <c r="G71" s="17">
        <f>'بودجه 1403'!G73</f>
        <v>42900</v>
      </c>
      <c r="H71" s="17">
        <f t="shared" si="93"/>
        <v>1021.4285714285714</v>
      </c>
      <c r="I71" s="30" t="e">
        <f>'بودجه 1403'!#REF!</f>
        <v>#REF!</v>
      </c>
      <c r="J71" s="30" t="e">
        <f t="shared" si="94"/>
        <v>#REF!</v>
      </c>
      <c r="K71" s="32" t="e">
        <f t="shared" si="75"/>
        <v>#REF!</v>
      </c>
      <c r="L71" s="36" t="e">
        <f t="shared" si="95"/>
        <v>#REF!</v>
      </c>
      <c r="M71" s="17" t="e">
        <f t="shared" si="74"/>
        <v>#REF!</v>
      </c>
      <c r="N71" s="17" t="e">
        <f t="shared" si="76"/>
        <v>#REF!</v>
      </c>
      <c r="O71" s="17" t="e">
        <f t="shared" si="77"/>
        <v>#REF!</v>
      </c>
      <c r="P71" s="17" t="e">
        <f t="shared" si="78"/>
        <v>#REF!</v>
      </c>
      <c r="Q71" s="17" t="e">
        <f t="shared" si="56"/>
        <v>#REF!</v>
      </c>
      <c r="R71" s="17" t="e">
        <f t="shared" si="79"/>
        <v>#REF!</v>
      </c>
      <c r="S71" s="18" t="e">
        <f t="shared" si="63"/>
        <v>#REF!</v>
      </c>
      <c r="T71" s="18" t="e">
        <f t="shared" si="64"/>
        <v>#REF!</v>
      </c>
      <c r="U71" s="17" t="e">
        <f t="shared" si="53"/>
        <v>#REF!</v>
      </c>
      <c r="V71" s="17" t="e">
        <f t="shared" si="80"/>
        <v>#REF!</v>
      </c>
      <c r="W71" s="17" t="e">
        <f t="shared" si="54"/>
        <v>#REF!</v>
      </c>
      <c r="X71" s="17" t="e">
        <f t="shared" si="81"/>
        <v>#REF!</v>
      </c>
      <c r="Y71" s="17" t="e">
        <f t="shared" si="57"/>
        <v>#REF!</v>
      </c>
      <c r="Z71" s="17" t="e">
        <f t="shared" si="82"/>
        <v>#REF!</v>
      </c>
      <c r="AA71" s="18" t="e">
        <f t="shared" si="65"/>
        <v>#REF!</v>
      </c>
      <c r="AB71" s="18" t="e">
        <f t="shared" si="66"/>
        <v>#REF!</v>
      </c>
      <c r="AC71" s="17" t="e">
        <f t="shared" si="72"/>
        <v>#REF!</v>
      </c>
      <c r="AD71" s="17" t="e">
        <f t="shared" si="83"/>
        <v>#REF!</v>
      </c>
      <c r="AE71" s="17" t="e">
        <f t="shared" si="60"/>
        <v>#REF!</v>
      </c>
      <c r="AF71" s="17" t="e">
        <f t="shared" si="84"/>
        <v>#REF!</v>
      </c>
      <c r="AG71" s="17" t="e">
        <f t="shared" si="55"/>
        <v>#REF!</v>
      </c>
      <c r="AH71" s="17" t="e">
        <f t="shared" si="85"/>
        <v>#REF!</v>
      </c>
      <c r="AI71" s="18" t="e">
        <f t="shared" si="67"/>
        <v>#REF!</v>
      </c>
      <c r="AJ71" s="18" t="e">
        <f t="shared" si="68"/>
        <v>#REF!</v>
      </c>
      <c r="AK71" s="17" t="e">
        <f t="shared" si="73"/>
        <v>#REF!</v>
      </c>
      <c r="AL71" s="17" t="e">
        <f t="shared" si="86"/>
        <v>#REF!</v>
      </c>
      <c r="AM71" s="17" t="e">
        <f t="shared" si="62"/>
        <v>#REF!</v>
      </c>
      <c r="AN71" s="17" t="e">
        <f t="shared" si="87"/>
        <v>#REF!</v>
      </c>
      <c r="AO71" s="17" t="e">
        <f t="shared" si="58"/>
        <v>#REF!</v>
      </c>
      <c r="AP71" s="17" t="e">
        <f t="shared" si="88"/>
        <v>#REF!</v>
      </c>
      <c r="AQ71" s="18" t="e">
        <f t="shared" si="69"/>
        <v>#REF!</v>
      </c>
      <c r="AR71" s="18" t="e">
        <f t="shared" si="70"/>
        <v>#REF!</v>
      </c>
      <c r="AS71" s="94">
        <v>0.05</v>
      </c>
      <c r="AT71" s="95" t="e">
        <f t="shared" si="89"/>
        <v>#REF!</v>
      </c>
      <c r="AU71" s="85" t="e">
        <f t="shared" si="71"/>
        <v>#REF!</v>
      </c>
      <c r="AV71" s="85" t="e">
        <f t="shared" si="90"/>
        <v>#REF!</v>
      </c>
      <c r="AW71" s="57" t="e">
        <f t="shared" si="91"/>
        <v>#REF!</v>
      </c>
      <c r="AX71" s="57" t="e">
        <f t="shared" si="92"/>
        <v>#REF!</v>
      </c>
      <c r="AY71" s="100"/>
      <c r="AZ71" s="100"/>
    </row>
    <row r="72" spans="1:119">
      <c r="A72" s="1" t="s">
        <v>33</v>
      </c>
      <c r="B72" s="19">
        <v>13010202</v>
      </c>
      <c r="C72" s="167" t="s">
        <v>122</v>
      </c>
      <c r="D72" s="2"/>
      <c r="E72" s="2">
        <v>12</v>
      </c>
      <c r="F72" s="6">
        <v>6</v>
      </c>
      <c r="G72" s="17">
        <f>'بودجه 1403'!G74</f>
        <v>89300</v>
      </c>
      <c r="H72" s="17">
        <f t="shared" si="93"/>
        <v>14883.333333333334</v>
      </c>
      <c r="I72" s="30" t="e">
        <f>'بودجه 1403'!#REF!</f>
        <v>#REF!</v>
      </c>
      <c r="J72" s="30" t="e">
        <f t="shared" si="94"/>
        <v>#REF!</v>
      </c>
      <c r="K72" s="32" t="e">
        <f t="shared" si="75"/>
        <v>#REF!</v>
      </c>
      <c r="L72" s="36" t="e">
        <f t="shared" si="95"/>
        <v>#REF!</v>
      </c>
      <c r="M72" s="17" t="e">
        <f t="shared" si="74"/>
        <v>#REF!</v>
      </c>
      <c r="N72" s="17" t="e">
        <f t="shared" si="76"/>
        <v>#REF!</v>
      </c>
      <c r="O72" s="17" t="e">
        <f t="shared" si="77"/>
        <v>#REF!</v>
      </c>
      <c r="P72" s="17" t="e">
        <f t="shared" si="78"/>
        <v>#REF!</v>
      </c>
      <c r="Q72" s="17" t="e">
        <f t="shared" si="56"/>
        <v>#REF!</v>
      </c>
      <c r="R72" s="17" t="e">
        <f t="shared" si="79"/>
        <v>#REF!</v>
      </c>
      <c r="S72" s="18" t="e">
        <f t="shared" si="63"/>
        <v>#REF!</v>
      </c>
      <c r="T72" s="18" t="e">
        <f t="shared" si="64"/>
        <v>#REF!</v>
      </c>
      <c r="U72" s="17" t="e">
        <f t="shared" si="53"/>
        <v>#REF!</v>
      </c>
      <c r="V72" s="17" t="e">
        <f t="shared" si="80"/>
        <v>#REF!</v>
      </c>
      <c r="W72" s="17" t="e">
        <f t="shared" si="54"/>
        <v>#REF!</v>
      </c>
      <c r="X72" s="17" t="e">
        <f t="shared" si="81"/>
        <v>#REF!</v>
      </c>
      <c r="Y72" s="17" t="e">
        <f t="shared" si="57"/>
        <v>#REF!</v>
      </c>
      <c r="Z72" s="17" t="e">
        <f t="shared" si="82"/>
        <v>#REF!</v>
      </c>
      <c r="AA72" s="18" t="e">
        <f t="shared" si="65"/>
        <v>#REF!</v>
      </c>
      <c r="AB72" s="18" t="e">
        <f t="shared" si="66"/>
        <v>#REF!</v>
      </c>
      <c r="AC72" s="17" t="e">
        <f t="shared" si="72"/>
        <v>#REF!</v>
      </c>
      <c r="AD72" s="17" t="e">
        <f t="shared" si="83"/>
        <v>#REF!</v>
      </c>
      <c r="AE72" s="17" t="e">
        <f t="shared" si="60"/>
        <v>#REF!</v>
      </c>
      <c r="AF72" s="17" t="e">
        <f t="shared" si="84"/>
        <v>#REF!</v>
      </c>
      <c r="AG72" s="17" t="e">
        <f t="shared" si="55"/>
        <v>#REF!</v>
      </c>
      <c r="AH72" s="17" t="e">
        <f t="shared" si="85"/>
        <v>#REF!</v>
      </c>
      <c r="AI72" s="18" t="e">
        <f t="shared" si="67"/>
        <v>#REF!</v>
      </c>
      <c r="AJ72" s="18" t="e">
        <f t="shared" si="68"/>
        <v>#REF!</v>
      </c>
      <c r="AK72" s="17" t="e">
        <f t="shared" si="73"/>
        <v>#REF!</v>
      </c>
      <c r="AL72" s="17" t="e">
        <f t="shared" si="86"/>
        <v>#REF!</v>
      </c>
      <c r="AM72" s="17" t="e">
        <f t="shared" si="62"/>
        <v>#REF!</v>
      </c>
      <c r="AN72" s="17" t="e">
        <f t="shared" si="87"/>
        <v>#REF!</v>
      </c>
      <c r="AO72" s="17" t="e">
        <f t="shared" si="58"/>
        <v>#REF!</v>
      </c>
      <c r="AP72" s="17" t="e">
        <f t="shared" si="88"/>
        <v>#REF!</v>
      </c>
      <c r="AQ72" s="18" t="e">
        <f t="shared" si="69"/>
        <v>#REF!</v>
      </c>
      <c r="AR72" s="18" t="e">
        <f t="shared" si="70"/>
        <v>#REF!</v>
      </c>
      <c r="AS72" s="94">
        <v>0</v>
      </c>
      <c r="AT72" s="95" t="e">
        <f t="shared" si="89"/>
        <v>#REF!</v>
      </c>
      <c r="AU72" s="85" t="e">
        <f t="shared" si="71"/>
        <v>#REF!</v>
      </c>
      <c r="AV72" s="85" t="e">
        <f t="shared" si="90"/>
        <v>#REF!</v>
      </c>
      <c r="AW72" s="57" t="e">
        <f t="shared" si="91"/>
        <v>#REF!</v>
      </c>
      <c r="AX72" s="57" t="e">
        <f t="shared" si="92"/>
        <v>#REF!</v>
      </c>
      <c r="AY72" s="100"/>
      <c r="AZ72" s="100"/>
    </row>
    <row r="73" spans="1:119">
      <c r="A73" s="1" t="s">
        <v>33</v>
      </c>
      <c r="B73" s="19">
        <v>13020249</v>
      </c>
      <c r="C73" s="167" t="s">
        <v>486</v>
      </c>
      <c r="D73" s="2" t="s">
        <v>123</v>
      </c>
      <c r="E73" s="2">
        <v>12</v>
      </c>
      <c r="F73" s="6">
        <v>100</v>
      </c>
      <c r="G73" s="17">
        <f>'بودجه 1403'!G75</f>
        <v>340000</v>
      </c>
      <c r="H73" s="17">
        <f t="shared" si="93"/>
        <v>3400</v>
      </c>
      <c r="I73" s="30" t="e">
        <f>'بودجه 1403'!#REF!</f>
        <v>#REF!</v>
      </c>
      <c r="J73" s="30" t="e">
        <f t="shared" si="94"/>
        <v>#REF!</v>
      </c>
      <c r="K73" s="32" t="e">
        <f t="shared" si="75"/>
        <v>#REF!</v>
      </c>
      <c r="L73" s="36" t="e">
        <f t="shared" si="95"/>
        <v>#REF!</v>
      </c>
      <c r="M73" s="17" t="e">
        <f t="shared" si="74"/>
        <v>#REF!</v>
      </c>
      <c r="N73" s="17" t="e">
        <f t="shared" si="76"/>
        <v>#REF!</v>
      </c>
      <c r="O73" s="17" t="e">
        <f t="shared" si="77"/>
        <v>#REF!</v>
      </c>
      <c r="P73" s="17" t="e">
        <f t="shared" si="78"/>
        <v>#REF!</v>
      </c>
      <c r="Q73" s="17" t="e">
        <f t="shared" si="56"/>
        <v>#REF!</v>
      </c>
      <c r="R73" s="17" t="e">
        <f t="shared" si="79"/>
        <v>#REF!</v>
      </c>
      <c r="S73" s="18" t="e">
        <f t="shared" si="63"/>
        <v>#REF!</v>
      </c>
      <c r="T73" s="18" t="e">
        <f t="shared" si="64"/>
        <v>#REF!</v>
      </c>
      <c r="U73" s="17" t="e">
        <f t="shared" ref="U73:U104" si="96">I73*0.1</f>
        <v>#REF!</v>
      </c>
      <c r="V73" s="17" t="e">
        <f t="shared" si="80"/>
        <v>#REF!</v>
      </c>
      <c r="W73" s="17" t="e">
        <f t="shared" ref="W73:W104" si="97">I73*0.07</f>
        <v>#REF!</v>
      </c>
      <c r="X73" s="17" t="e">
        <f t="shared" si="81"/>
        <v>#REF!</v>
      </c>
      <c r="Y73" s="17" t="e">
        <f t="shared" si="57"/>
        <v>#REF!</v>
      </c>
      <c r="Z73" s="17" t="e">
        <f t="shared" si="82"/>
        <v>#REF!</v>
      </c>
      <c r="AA73" s="18" t="e">
        <f t="shared" si="65"/>
        <v>#REF!</v>
      </c>
      <c r="AB73" s="18" t="e">
        <f t="shared" si="66"/>
        <v>#REF!</v>
      </c>
      <c r="AC73" s="17" t="e">
        <f t="shared" si="72"/>
        <v>#REF!</v>
      </c>
      <c r="AD73" s="17" t="e">
        <f t="shared" si="83"/>
        <v>#REF!</v>
      </c>
      <c r="AE73" s="17" t="e">
        <f t="shared" si="60"/>
        <v>#REF!</v>
      </c>
      <c r="AF73" s="17" t="e">
        <f t="shared" si="84"/>
        <v>#REF!</v>
      </c>
      <c r="AG73" s="17" t="e">
        <f t="shared" ref="AG73:AG93" si="98">I73*0.1</f>
        <v>#REF!</v>
      </c>
      <c r="AH73" s="17" t="e">
        <f t="shared" si="85"/>
        <v>#REF!</v>
      </c>
      <c r="AI73" s="18" t="e">
        <f t="shared" si="67"/>
        <v>#REF!</v>
      </c>
      <c r="AJ73" s="18" t="e">
        <f t="shared" si="68"/>
        <v>#REF!</v>
      </c>
      <c r="AK73" s="17" t="e">
        <f t="shared" si="73"/>
        <v>#REF!</v>
      </c>
      <c r="AL73" s="17" t="e">
        <f t="shared" si="86"/>
        <v>#REF!</v>
      </c>
      <c r="AM73" s="17" t="e">
        <f t="shared" si="62"/>
        <v>#REF!</v>
      </c>
      <c r="AN73" s="17" t="e">
        <f t="shared" si="87"/>
        <v>#REF!</v>
      </c>
      <c r="AO73" s="17" t="e">
        <f t="shared" si="58"/>
        <v>#REF!</v>
      </c>
      <c r="AP73" s="17" t="e">
        <f t="shared" si="88"/>
        <v>#REF!</v>
      </c>
      <c r="AQ73" s="18" t="e">
        <f t="shared" si="69"/>
        <v>#REF!</v>
      </c>
      <c r="AR73" s="18" t="e">
        <f t="shared" si="70"/>
        <v>#REF!</v>
      </c>
      <c r="AS73" s="94">
        <v>0.3</v>
      </c>
      <c r="AT73" s="95" t="e">
        <f t="shared" si="89"/>
        <v>#REF!</v>
      </c>
      <c r="AU73" s="85" t="e">
        <f t="shared" si="71"/>
        <v>#REF!</v>
      </c>
      <c r="AV73" s="85" t="e">
        <f t="shared" si="90"/>
        <v>#REF!</v>
      </c>
      <c r="AW73" s="57" t="e">
        <f t="shared" si="91"/>
        <v>#REF!</v>
      </c>
      <c r="AX73" s="57" t="e">
        <f t="shared" si="92"/>
        <v>#REF!</v>
      </c>
      <c r="AY73" s="100"/>
      <c r="AZ73" s="100"/>
    </row>
    <row r="74" spans="1:119">
      <c r="A74" s="1" t="s">
        <v>33</v>
      </c>
      <c r="B74" s="19">
        <v>13010307</v>
      </c>
      <c r="C74" s="167" t="s">
        <v>381</v>
      </c>
      <c r="D74" s="2" t="s">
        <v>126</v>
      </c>
      <c r="E74" s="2">
        <v>12</v>
      </c>
      <c r="F74" s="6">
        <v>30</v>
      </c>
      <c r="G74" s="17">
        <f>'بودجه 1403'!G76</f>
        <v>500000</v>
      </c>
      <c r="H74" s="17">
        <f t="shared" si="93"/>
        <v>16666.666666666668</v>
      </c>
      <c r="I74" s="30" t="e">
        <f>'بودجه 1403'!#REF!</f>
        <v>#REF!</v>
      </c>
      <c r="J74" s="30" t="e">
        <f t="shared" si="94"/>
        <v>#REF!</v>
      </c>
      <c r="K74" s="32" t="e">
        <f t="shared" si="75"/>
        <v>#REF!</v>
      </c>
      <c r="L74" s="36" t="e">
        <f t="shared" si="95"/>
        <v>#REF!</v>
      </c>
      <c r="M74" s="17" t="e">
        <f t="shared" si="74"/>
        <v>#REF!</v>
      </c>
      <c r="N74" s="17" t="e">
        <f t="shared" si="76"/>
        <v>#REF!</v>
      </c>
      <c r="O74" s="17" t="e">
        <f t="shared" si="77"/>
        <v>#REF!</v>
      </c>
      <c r="P74" s="17" t="e">
        <f t="shared" si="78"/>
        <v>#REF!</v>
      </c>
      <c r="Q74" s="17" t="e">
        <f t="shared" si="56"/>
        <v>#REF!</v>
      </c>
      <c r="R74" s="17" t="e">
        <f t="shared" si="79"/>
        <v>#REF!</v>
      </c>
      <c r="S74" s="18" t="e">
        <f t="shared" si="63"/>
        <v>#REF!</v>
      </c>
      <c r="T74" s="18" t="e">
        <f t="shared" si="64"/>
        <v>#REF!</v>
      </c>
      <c r="U74" s="17" t="e">
        <f t="shared" si="96"/>
        <v>#REF!</v>
      </c>
      <c r="V74" s="17" t="e">
        <f t="shared" si="80"/>
        <v>#REF!</v>
      </c>
      <c r="W74" s="17" t="e">
        <f t="shared" si="97"/>
        <v>#REF!</v>
      </c>
      <c r="X74" s="17" t="e">
        <f t="shared" si="81"/>
        <v>#REF!</v>
      </c>
      <c r="Y74" s="17" t="e">
        <f t="shared" si="57"/>
        <v>#REF!</v>
      </c>
      <c r="Z74" s="17" t="e">
        <f t="shared" si="82"/>
        <v>#REF!</v>
      </c>
      <c r="AA74" s="18" t="e">
        <f t="shared" si="65"/>
        <v>#REF!</v>
      </c>
      <c r="AB74" s="18" t="e">
        <f t="shared" si="66"/>
        <v>#REF!</v>
      </c>
      <c r="AC74" s="17" t="e">
        <f t="shared" si="72"/>
        <v>#REF!</v>
      </c>
      <c r="AD74" s="17" t="e">
        <f t="shared" si="83"/>
        <v>#REF!</v>
      </c>
      <c r="AE74" s="17" t="e">
        <f t="shared" si="60"/>
        <v>#REF!</v>
      </c>
      <c r="AF74" s="17" t="e">
        <f t="shared" si="84"/>
        <v>#REF!</v>
      </c>
      <c r="AG74" s="17" t="e">
        <f t="shared" si="98"/>
        <v>#REF!</v>
      </c>
      <c r="AH74" s="17" t="e">
        <f t="shared" si="85"/>
        <v>#REF!</v>
      </c>
      <c r="AI74" s="18" t="e">
        <f t="shared" si="67"/>
        <v>#REF!</v>
      </c>
      <c r="AJ74" s="18" t="e">
        <f t="shared" si="68"/>
        <v>#REF!</v>
      </c>
      <c r="AK74" s="17" t="e">
        <f t="shared" si="73"/>
        <v>#REF!</v>
      </c>
      <c r="AL74" s="17" t="e">
        <f t="shared" si="86"/>
        <v>#REF!</v>
      </c>
      <c r="AM74" s="17" t="e">
        <f t="shared" si="62"/>
        <v>#REF!</v>
      </c>
      <c r="AN74" s="17" t="e">
        <f t="shared" si="87"/>
        <v>#REF!</v>
      </c>
      <c r="AO74" s="17" t="e">
        <f t="shared" si="58"/>
        <v>#REF!</v>
      </c>
      <c r="AP74" s="17" t="e">
        <f t="shared" si="88"/>
        <v>#REF!</v>
      </c>
      <c r="AQ74" s="18" t="e">
        <f t="shared" si="69"/>
        <v>#REF!</v>
      </c>
      <c r="AR74" s="18" t="e">
        <f t="shared" si="70"/>
        <v>#REF!</v>
      </c>
      <c r="AS74" s="94">
        <v>0.1</v>
      </c>
      <c r="AT74" s="95" t="e">
        <f t="shared" si="89"/>
        <v>#REF!</v>
      </c>
      <c r="AU74" s="85" t="e">
        <f t="shared" si="71"/>
        <v>#REF!</v>
      </c>
      <c r="AV74" s="85" t="e">
        <f t="shared" si="90"/>
        <v>#REF!</v>
      </c>
      <c r="AW74" s="57" t="e">
        <f t="shared" si="91"/>
        <v>#REF!</v>
      </c>
      <c r="AX74" s="57" t="e">
        <f t="shared" si="92"/>
        <v>#REF!</v>
      </c>
      <c r="AY74" s="100"/>
      <c r="AZ74" s="100"/>
    </row>
    <row r="75" spans="1:119">
      <c r="A75" s="1" t="s">
        <v>33</v>
      </c>
      <c r="B75" s="19">
        <v>13010232</v>
      </c>
      <c r="C75" s="167" t="s">
        <v>128</v>
      </c>
      <c r="D75" s="2" t="s">
        <v>127</v>
      </c>
      <c r="E75" s="2">
        <v>12</v>
      </c>
      <c r="F75" s="6">
        <v>100</v>
      </c>
      <c r="G75" s="17">
        <f>'بودجه 1403'!G77</f>
        <v>1302000</v>
      </c>
      <c r="H75" s="17">
        <f t="shared" si="93"/>
        <v>13020</v>
      </c>
      <c r="I75" s="30" t="e">
        <f>'بودجه 1403'!#REF!</f>
        <v>#REF!</v>
      </c>
      <c r="J75" s="30" t="e">
        <f t="shared" si="94"/>
        <v>#REF!</v>
      </c>
      <c r="K75" s="32" t="e">
        <f t="shared" si="75"/>
        <v>#REF!</v>
      </c>
      <c r="L75" s="36" t="e">
        <f t="shared" si="95"/>
        <v>#REF!</v>
      </c>
      <c r="M75" s="17" t="e">
        <f t="shared" si="74"/>
        <v>#REF!</v>
      </c>
      <c r="N75" s="17" t="e">
        <f t="shared" si="76"/>
        <v>#REF!</v>
      </c>
      <c r="O75" s="17" t="e">
        <f t="shared" si="77"/>
        <v>#REF!</v>
      </c>
      <c r="P75" s="17" t="e">
        <f t="shared" si="78"/>
        <v>#REF!</v>
      </c>
      <c r="Q75" s="17" t="e">
        <f t="shared" ref="Q75:Q93" si="99">I75*0.1</f>
        <v>#REF!</v>
      </c>
      <c r="R75" s="17" t="e">
        <f t="shared" si="79"/>
        <v>#REF!</v>
      </c>
      <c r="S75" s="18" t="e">
        <f t="shared" si="63"/>
        <v>#REF!</v>
      </c>
      <c r="T75" s="18" t="e">
        <f t="shared" si="64"/>
        <v>#REF!</v>
      </c>
      <c r="U75" s="17" t="e">
        <f t="shared" si="96"/>
        <v>#REF!</v>
      </c>
      <c r="V75" s="17" t="e">
        <f t="shared" si="80"/>
        <v>#REF!</v>
      </c>
      <c r="W75" s="17" t="e">
        <f t="shared" si="97"/>
        <v>#REF!</v>
      </c>
      <c r="X75" s="17" t="e">
        <f t="shared" si="81"/>
        <v>#REF!</v>
      </c>
      <c r="Y75" s="17" t="e">
        <f t="shared" ref="Y75:Y93" si="100">I75*0.06</f>
        <v>#REF!</v>
      </c>
      <c r="Z75" s="17" t="e">
        <f t="shared" si="82"/>
        <v>#REF!</v>
      </c>
      <c r="AA75" s="18" t="e">
        <f t="shared" si="65"/>
        <v>#REF!</v>
      </c>
      <c r="AB75" s="18" t="e">
        <f t="shared" si="66"/>
        <v>#REF!</v>
      </c>
      <c r="AC75" s="17" t="e">
        <f t="shared" si="72"/>
        <v>#REF!</v>
      </c>
      <c r="AD75" s="17" t="e">
        <f t="shared" si="83"/>
        <v>#REF!</v>
      </c>
      <c r="AE75" s="17" t="e">
        <f t="shared" si="60"/>
        <v>#REF!</v>
      </c>
      <c r="AF75" s="17" t="e">
        <f t="shared" si="84"/>
        <v>#REF!</v>
      </c>
      <c r="AG75" s="17" t="e">
        <f t="shared" si="98"/>
        <v>#REF!</v>
      </c>
      <c r="AH75" s="17" t="e">
        <f t="shared" si="85"/>
        <v>#REF!</v>
      </c>
      <c r="AI75" s="18" t="e">
        <f t="shared" si="67"/>
        <v>#REF!</v>
      </c>
      <c r="AJ75" s="18" t="e">
        <f t="shared" si="68"/>
        <v>#REF!</v>
      </c>
      <c r="AK75" s="17" t="e">
        <f t="shared" si="73"/>
        <v>#REF!</v>
      </c>
      <c r="AL75" s="17" t="e">
        <f t="shared" si="86"/>
        <v>#REF!</v>
      </c>
      <c r="AM75" s="17" t="e">
        <f t="shared" si="62"/>
        <v>#REF!</v>
      </c>
      <c r="AN75" s="17" t="e">
        <f t="shared" si="87"/>
        <v>#REF!</v>
      </c>
      <c r="AO75" s="17" t="e">
        <f t="shared" ref="AO75:AO93" si="101">I75*0.07</f>
        <v>#REF!</v>
      </c>
      <c r="AP75" s="17" t="e">
        <f t="shared" si="88"/>
        <v>#REF!</v>
      </c>
      <c r="AQ75" s="18" t="e">
        <f t="shared" si="69"/>
        <v>#REF!</v>
      </c>
      <c r="AR75" s="18" t="e">
        <f t="shared" si="70"/>
        <v>#REF!</v>
      </c>
      <c r="AS75" s="94">
        <v>0</v>
      </c>
      <c r="AT75" s="95" t="e">
        <f t="shared" si="89"/>
        <v>#REF!</v>
      </c>
      <c r="AU75" s="85" t="e">
        <f t="shared" si="71"/>
        <v>#REF!</v>
      </c>
      <c r="AV75" s="85" t="e">
        <f t="shared" si="90"/>
        <v>#REF!</v>
      </c>
      <c r="AW75" s="57" t="e">
        <f t="shared" si="91"/>
        <v>#REF!</v>
      </c>
      <c r="AX75" s="57" t="e">
        <f t="shared" si="92"/>
        <v>#REF!</v>
      </c>
      <c r="AY75" s="100"/>
      <c r="AZ75" s="100"/>
    </row>
    <row r="76" spans="1:119">
      <c r="A76" s="1" t="s">
        <v>33</v>
      </c>
      <c r="B76" s="19">
        <v>13010233</v>
      </c>
      <c r="C76" s="167" t="s">
        <v>129</v>
      </c>
      <c r="D76" s="2" t="s">
        <v>127</v>
      </c>
      <c r="E76" s="2">
        <v>12</v>
      </c>
      <c r="F76" s="6">
        <v>100</v>
      </c>
      <c r="G76" s="17">
        <f>'بودجه 1403'!G78</f>
        <v>294000</v>
      </c>
      <c r="H76" s="17">
        <f t="shared" si="93"/>
        <v>2940</v>
      </c>
      <c r="I76" s="30" t="e">
        <f>'بودجه 1403'!#REF!</f>
        <v>#REF!</v>
      </c>
      <c r="J76" s="30" t="e">
        <f t="shared" si="94"/>
        <v>#REF!</v>
      </c>
      <c r="K76" s="32" t="e">
        <f t="shared" si="75"/>
        <v>#REF!</v>
      </c>
      <c r="L76" s="36" t="e">
        <f t="shared" si="95"/>
        <v>#REF!</v>
      </c>
      <c r="M76" s="17" t="e">
        <f t="shared" si="74"/>
        <v>#REF!</v>
      </c>
      <c r="N76" s="17" t="e">
        <f t="shared" si="76"/>
        <v>#REF!</v>
      </c>
      <c r="O76" s="17" t="e">
        <f t="shared" si="77"/>
        <v>#REF!</v>
      </c>
      <c r="P76" s="17" t="e">
        <f t="shared" si="78"/>
        <v>#REF!</v>
      </c>
      <c r="Q76" s="17" t="e">
        <f t="shared" si="99"/>
        <v>#REF!</v>
      </c>
      <c r="R76" s="17" t="e">
        <f t="shared" si="79"/>
        <v>#REF!</v>
      </c>
      <c r="S76" s="18" t="e">
        <f t="shared" si="63"/>
        <v>#REF!</v>
      </c>
      <c r="T76" s="18" t="e">
        <f t="shared" si="64"/>
        <v>#REF!</v>
      </c>
      <c r="U76" s="17" t="e">
        <f t="shared" si="96"/>
        <v>#REF!</v>
      </c>
      <c r="V76" s="17" t="e">
        <f t="shared" si="80"/>
        <v>#REF!</v>
      </c>
      <c r="W76" s="17" t="e">
        <f t="shared" si="97"/>
        <v>#REF!</v>
      </c>
      <c r="X76" s="17" t="e">
        <f t="shared" si="81"/>
        <v>#REF!</v>
      </c>
      <c r="Y76" s="17" t="e">
        <f t="shared" si="100"/>
        <v>#REF!</v>
      </c>
      <c r="Z76" s="17" t="e">
        <f t="shared" si="82"/>
        <v>#REF!</v>
      </c>
      <c r="AA76" s="18" t="e">
        <f t="shared" si="65"/>
        <v>#REF!</v>
      </c>
      <c r="AB76" s="18" t="e">
        <f t="shared" si="66"/>
        <v>#REF!</v>
      </c>
      <c r="AC76" s="17" t="e">
        <f t="shared" si="72"/>
        <v>#REF!</v>
      </c>
      <c r="AD76" s="17" t="e">
        <f t="shared" si="83"/>
        <v>#REF!</v>
      </c>
      <c r="AE76" s="17" t="e">
        <f t="shared" si="60"/>
        <v>#REF!</v>
      </c>
      <c r="AF76" s="17" t="e">
        <f t="shared" si="84"/>
        <v>#REF!</v>
      </c>
      <c r="AG76" s="17" t="e">
        <f t="shared" si="98"/>
        <v>#REF!</v>
      </c>
      <c r="AH76" s="17" t="e">
        <f t="shared" si="85"/>
        <v>#REF!</v>
      </c>
      <c r="AI76" s="18" t="e">
        <f t="shared" si="67"/>
        <v>#REF!</v>
      </c>
      <c r="AJ76" s="18" t="e">
        <f t="shared" si="68"/>
        <v>#REF!</v>
      </c>
      <c r="AK76" s="17" t="e">
        <f t="shared" si="73"/>
        <v>#REF!</v>
      </c>
      <c r="AL76" s="17" t="e">
        <f t="shared" si="86"/>
        <v>#REF!</v>
      </c>
      <c r="AM76" s="17" t="e">
        <f t="shared" si="62"/>
        <v>#REF!</v>
      </c>
      <c r="AN76" s="17" t="e">
        <f t="shared" si="87"/>
        <v>#REF!</v>
      </c>
      <c r="AO76" s="17" t="e">
        <f t="shared" si="101"/>
        <v>#REF!</v>
      </c>
      <c r="AP76" s="17" t="e">
        <f t="shared" si="88"/>
        <v>#REF!</v>
      </c>
      <c r="AQ76" s="18" t="e">
        <f t="shared" si="69"/>
        <v>#REF!</v>
      </c>
      <c r="AR76" s="18" t="e">
        <f t="shared" si="70"/>
        <v>#REF!</v>
      </c>
      <c r="AS76" s="94">
        <v>0</v>
      </c>
      <c r="AT76" s="95" t="e">
        <f t="shared" si="89"/>
        <v>#REF!</v>
      </c>
      <c r="AU76" s="85" t="e">
        <f t="shared" si="71"/>
        <v>#REF!</v>
      </c>
      <c r="AV76" s="85" t="e">
        <f t="shared" si="90"/>
        <v>#REF!</v>
      </c>
      <c r="AW76" s="57" t="e">
        <f t="shared" si="91"/>
        <v>#REF!</v>
      </c>
      <c r="AX76" s="57" t="e">
        <f t="shared" si="92"/>
        <v>#REF!</v>
      </c>
      <c r="AY76" s="100"/>
      <c r="AZ76" s="100"/>
    </row>
    <row r="77" spans="1:119">
      <c r="A77" s="1" t="s">
        <v>33</v>
      </c>
      <c r="B77" s="19">
        <v>13020253</v>
      </c>
      <c r="C77" s="167" t="s">
        <v>131</v>
      </c>
      <c r="D77" s="2" t="s">
        <v>130</v>
      </c>
      <c r="E77" s="2">
        <v>12</v>
      </c>
      <c r="F77" s="6">
        <v>30</v>
      </c>
      <c r="G77" s="17">
        <f>'بودجه 1403'!G79</f>
        <v>285000</v>
      </c>
      <c r="H77" s="17">
        <f t="shared" si="93"/>
        <v>9500</v>
      </c>
      <c r="I77" s="30" t="e">
        <f>'بودجه 1403'!#REF!</f>
        <v>#REF!</v>
      </c>
      <c r="J77" s="30" t="e">
        <f t="shared" si="94"/>
        <v>#REF!</v>
      </c>
      <c r="K77" s="32" t="e">
        <f t="shared" si="75"/>
        <v>#REF!</v>
      </c>
      <c r="L77" s="36" t="e">
        <f t="shared" si="95"/>
        <v>#REF!</v>
      </c>
      <c r="M77" s="17" t="e">
        <f t="shared" si="74"/>
        <v>#REF!</v>
      </c>
      <c r="N77" s="17" t="e">
        <f t="shared" si="76"/>
        <v>#REF!</v>
      </c>
      <c r="O77" s="17" t="e">
        <f t="shared" si="77"/>
        <v>#REF!</v>
      </c>
      <c r="P77" s="17" t="e">
        <f t="shared" si="78"/>
        <v>#REF!</v>
      </c>
      <c r="Q77" s="17" t="e">
        <f t="shared" si="99"/>
        <v>#REF!</v>
      </c>
      <c r="R77" s="17" t="e">
        <f t="shared" si="79"/>
        <v>#REF!</v>
      </c>
      <c r="S77" s="18" t="e">
        <f t="shared" si="63"/>
        <v>#REF!</v>
      </c>
      <c r="T77" s="18" t="e">
        <f t="shared" si="64"/>
        <v>#REF!</v>
      </c>
      <c r="U77" s="17" t="e">
        <f t="shared" si="96"/>
        <v>#REF!</v>
      </c>
      <c r="V77" s="17" t="e">
        <f t="shared" si="80"/>
        <v>#REF!</v>
      </c>
      <c r="W77" s="17" t="e">
        <f t="shared" si="97"/>
        <v>#REF!</v>
      </c>
      <c r="X77" s="17" t="e">
        <f t="shared" si="81"/>
        <v>#REF!</v>
      </c>
      <c r="Y77" s="17" t="e">
        <f t="shared" si="100"/>
        <v>#REF!</v>
      </c>
      <c r="Z77" s="17" t="e">
        <f t="shared" si="82"/>
        <v>#REF!</v>
      </c>
      <c r="AA77" s="18" t="e">
        <f t="shared" si="65"/>
        <v>#REF!</v>
      </c>
      <c r="AB77" s="18" t="e">
        <f t="shared" si="66"/>
        <v>#REF!</v>
      </c>
      <c r="AC77" s="17" t="e">
        <f t="shared" si="72"/>
        <v>#REF!</v>
      </c>
      <c r="AD77" s="17" t="e">
        <f t="shared" si="83"/>
        <v>#REF!</v>
      </c>
      <c r="AE77" s="17" t="e">
        <f t="shared" si="60"/>
        <v>#REF!</v>
      </c>
      <c r="AF77" s="17" t="e">
        <f t="shared" si="84"/>
        <v>#REF!</v>
      </c>
      <c r="AG77" s="17" t="e">
        <f t="shared" si="98"/>
        <v>#REF!</v>
      </c>
      <c r="AH77" s="17" t="e">
        <f t="shared" si="85"/>
        <v>#REF!</v>
      </c>
      <c r="AI77" s="18" t="e">
        <f t="shared" si="67"/>
        <v>#REF!</v>
      </c>
      <c r="AJ77" s="18" t="e">
        <f t="shared" si="68"/>
        <v>#REF!</v>
      </c>
      <c r="AK77" s="17" t="e">
        <f t="shared" si="73"/>
        <v>#REF!</v>
      </c>
      <c r="AL77" s="17" t="e">
        <f t="shared" si="86"/>
        <v>#REF!</v>
      </c>
      <c r="AM77" s="17" t="e">
        <f t="shared" si="62"/>
        <v>#REF!</v>
      </c>
      <c r="AN77" s="17" t="e">
        <f t="shared" si="87"/>
        <v>#REF!</v>
      </c>
      <c r="AO77" s="17" t="e">
        <f t="shared" si="101"/>
        <v>#REF!</v>
      </c>
      <c r="AP77" s="17" t="e">
        <f t="shared" si="88"/>
        <v>#REF!</v>
      </c>
      <c r="AQ77" s="18" t="e">
        <f t="shared" si="69"/>
        <v>#REF!</v>
      </c>
      <c r="AR77" s="18" t="e">
        <f t="shared" si="70"/>
        <v>#REF!</v>
      </c>
      <c r="AS77" s="94">
        <v>0.1</v>
      </c>
      <c r="AT77" s="95" t="e">
        <f t="shared" si="89"/>
        <v>#REF!</v>
      </c>
      <c r="AU77" s="85" t="e">
        <f t="shared" si="71"/>
        <v>#REF!</v>
      </c>
      <c r="AV77" s="85" t="e">
        <f t="shared" si="90"/>
        <v>#REF!</v>
      </c>
      <c r="AW77" s="57" t="e">
        <f t="shared" si="91"/>
        <v>#REF!</v>
      </c>
      <c r="AX77" s="57" t="e">
        <f t="shared" si="92"/>
        <v>#REF!</v>
      </c>
      <c r="AY77" s="100"/>
      <c r="AZ77" s="100"/>
    </row>
    <row r="78" spans="1:119">
      <c r="A78" s="1" t="s">
        <v>33</v>
      </c>
      <c r="B78" s="19">
        <v>13020268</v>
      </c>
      <c r="C78" s="167" t="s">
        <v>382</v>
      </c>
      <c r="D78" s="2" t="s">
        <v>132</v>
      </c>
      <c r="E78" s="2">
        <v>12</v>
      </c>
      <c r="F78" s="6">
        <v>60</v>
      </c>
      <c r="G78" s="17">
        <f>'بودجه 1403'!G80</f>
        <v>200000</v>
      </c>
      <c r="H78" s="17">
        <f t="shared" si="93"/>
        <v>3333.3333333333335</v>
      </c>
      <c r="I78" s="30" t="e">
        <f>'بودجه 1403'!#REF!</f>
        <v>#REF!</v>
      </c>
      <c r="J78" s="30" t="e">
        <f t="shared" si="94"/>
        <v>#REF!</v>
      </c>
      <c r="K78" s="32" t="e">
        <f t="shared" si="75"/>
        <v>#REF!</v>
      </c>
      <c r="L78" s="36" t="e">
        <f t="shared" si="95"/>
        <v>#REF!</v>
      </c>
      <c r="M78" s="17" t="e">
        <f t="shared" si="74"/>
        <v>#REF!</v>
      </c>
      <c r="N78" s="17" t="e">
        <f t="shared" si="76"/>
        <v>#REF!</v>
      </c>
      <c r="O78" s="17" t="e">
        <f t="shared" si="77"/>
        <v>#REF!</v>
      </c>
      <c r="P78" s="17" t="e">
        <f t="shared" si="78"/>
        <v>#REF!</v>
      </c>
      <c r="Q78" s="17" t="e">
        <f t="shared" si="99"/>
        <v>#REF!</v>
      </c>
      <c r="R78" s="17" t="e">
        <f t="shared" si="79"/>
        <v>#REF!</v>
      </c>
      <c r="S78" s="18" t="e">
        <f t="shared" si="63"/>
        <v>#REF!</v>
      </c>
      <c r="T78" s="18" t="e">
        <f t="shared" si="64"/>
        <v>#REF!</v>
      </c>
      <c r="U78" s="17" t="e">
        <f t="shared" si="96"/>
        <v>#REF!</v>
      </c>
      <c r="V78" s="17" t="e">
        <f t="shared" si="80"/>
        <v>#REF!</v>
      </c>
      <c r="W78" s="17" t="e">
        <f t="shared" si="97"/>
        <v>#REF!</v>
      </c>
      <c r="X78" s="17" t="e">
        <f t="shared" si="81"/>
        <v>#REF!</v>
      </c>
      <c r="Y78" s="17" t="e">
        <f t="shared" si="100"/>
        <v>#REF!</v>
      </c>
      <c r="Z78" s="17" t="e">
        <f t="shared" si="82"/>
        <v>#REF!</v>
      </c>
      <c r="AA78" s="18" t="e">
        <f t="shared" si="65"/>
        <v>#REF!</v>
      </c>
      <c r="AB78" s="18" t="e">
        <f t="shared" si="66"/>
        <v>#REF!</v>
      </c>
      <c r="AC78" s="17" t="e">
        <f t="shared" si="72"/>
        <v>#REF!</v>
      </c>
      <c r="AD78" s="17" t="e">
        <f t="shared" si="83"/>
        <v>#REF!</v>
      </c>
      <c r="AE78" s="17" t="e">
        <f t="shared" si="60"/>
        <v>#REF!</v>
      </c>
      <c r="AF78" s="17" t="e">
        <f t="shared" si="84"/>
        <v>#REF!</v>
      </c>
      <c r="AG78" s="17" t="e">
        <f t="shared" si="98"/>
        <v>#REF!</v>
      </c>
      <c r="AH78" s="17" t="e">
        <f t="shared" si="85"/>
        <v>#REF!</v>
      </c>
      <c r="AI78" s="18" t="e">
        <f t="shared" si="67"/>
        <v>#REF!</v>
      </c>
      <c r="AJ78" s="18" t="e">
        <f t="shared" si="68"/>
        <v>#REF!</v>
      </c>
      <c r="AK78" s="17" t="e">
        <f t="shared" si="73"/>
        <v>#REF!</v>
      </c>
      <c r="AL78" s="17" t="e">
        <f t="shared" si="86"/>
        <v>#REF!</v>
      </c>
      <c r="AM78" s="17" t="e">
        <f t="shared" si="62"/>
        <v>#REF!</v>
      </c>
      <c r="AN78" s="17" t="e">
        <f t="shared" si="87"/>
        <v>#REF!</v>
      </c>
      <c r="AO78" s="17" t="e">
        <f t="shared" si="101"/>
        <v>#REF!</v>
      </c>
      <c r="AP78" s="17" t="e">
        <f t="shared" si="88"/>
        <v>#REF!</v>
      </c>
      <c r="AQ78" s="18" t="e">
        <f t="shared" si="69"/>
        <v>#REF!</v>
      </c>
      <c r="AR78" s="18" t="e">
        <f t="shared" si="70"/>
        <v>#REF!</v>
      </c>
      <c r="AS78" s="94">
        <v>0</v>
      </c>
      <c r="AT78" s="95" t="e">
        <f t="shared" si="89"/>
        <v>#REF!</v>
      </c>
      <c r="AU78" s="85" t="e">
        <f t="shared" si="71"/>
        <v>#REF!</v>
      </c>
      <c r="AV78" s="85" t="e">
        <f t="shared" si="90"/>
        <v>#REF!</v>
      </c>
      <c r="AW78" s="57" t="e">
        <f t="shared" si="91"/>
        <v>#REF!</v>
      </c>
      <c r="AX78" s="57" t="e">
        <f t="shared" si="92"/>
        <v>#REF!</v>
      </c>
      <c r="AY78" s="100"/>
      <c r="AZ78" s="100"/>
    </row>
    <row r="79" spans="1:119" s="47" customFormat="1">
      <c r="A79" s="1" t="s">
        <v>33</v>
      </c>
      <c r="B79" s="19">
        <v>13010221</v>
      </c>
      <c r="C79" s="167" t="s">
        <v>133</v>
      </c>
      <c r="D79" s="2" t="s">
        <v>135</v>
      </c>
      <c r="E79" s="2">
        <v>12</v>
      </c>
      <c r="F79" s="6">
        <v>100</v>
      </c>
      <c r="G79" s="17">
        <f>'بودجه 1403'!G81</f>
        <v>480000</v>
      </c>
      <c r="H79" s="17">
        <f t="shared" si="93"/>
        <v>4800</v>
      </c>
      <c r="I79" s="30" t="e">
        <f>'بودجه 1403'!#REF!</f>
        <v>#REF!</v>
      </c>
      <c r="J79" s="30" t="e">
        <f t="shared" si="94"/>
        <v>#REF!</v>
      </c>
      <c r="K79" s="32" t="e">
        <f t="shared" si="75"/>
        <v>#REF!</v>
      </c>
      <c r="L79" s="36" t="e">
        <f t="shared" si="95"/>
        <v>#REF!</v>
      </c>
      <c r="M79" s="17" t="e">
        <f t="shared" si="74"/>
        <v>#REF!</v>
      </c>
      <c r="N79" s="17" t="e">
        <f t="shared" si="76"/>
        <v>#REF!</v>
      </c>
      <c r="O79" s="17" t="e">
        <f t="shared" si="77"/>
        <v>#REF!</v>
      </c>
      <c r="P79" s="17" t="e">
        <f t="shared" si="78"/>
        <v>#REF!</v>
      </c>
      <c r="Q79" s="17" t="e">
        <f t="shared" si="99"/>
        <v>#REF!</v>
      </c>
      <c r="R79" s="17" t="e">
        <f t="shared" si="79"/>
        <v>#REF!</v>
      </c>
      <c r="S79" s="46" t="e">
        <f t="shared" si="63"/>
        <v>#REF!</v>
      </c>
      <c r="T79" s="46" t="e">
        <f t="shared" si="64"/>
        <v>#REF!</v>
      </c>
      <c r="U79" s="17" t="e">
        <f t="shared" si="96"/>
        <v>#REF!</v>
      </c>
      <c r="V79" s="17" t="e">
        <f t="shared" si="80"/>
        <v>#REF!</v>
      </c>
      <c r="W79" s="17" t="e">
        <f t="shared" si="97"/>
        <v>#REF!</v>
      </c>
      <c r="X79" s="17" t="e">
        <f t="shared" si="81"/>
        <v>#REF!</v>
      </c>
      <c r="Y79" s="17" t="e">
        <f t="shared" si="100"/>
        <v>#REF!</v>
      </c>
      <c r="Z79" s="17" t="e">
        <f t="shared" si="82"/>
        <v>#REF!</v>
      </c>
      <c r="AA79" s="46" t="e">
        <f t="shared" si="65"/>
        <v>#REF!</v>
      </c>
      <c r="AB79" s="46" t="e">
        <f t="shared" si="66"/>
        <v>#REF!</v>
      </c>
      <c r="AC79" s="17" t="e">
        <f t="shared" si="72"/>
        <v>#REF!</v>
      </c>
      <c r="AD79" s="17" t="e">
        <f t="shared" si="83"/>
        <v>#REF!</v>
      </c>
      <c r="AE79" s="17" t="e">
        <f t="shared" si="60"/>
        <v>#REF!</v>
      </c>
      <c r="AF79" s="17" t="e">
        <f t="shared" si="84"/>
        <v>#REF!</v>
      </c>
      <c r="AG79" s="17" t="e">
        <f t="shared" si="98"/>
        <v>#REF!</v>
      </c>
      <c r="AH79" s="17" t="e">
        <f t="shared" si="85"/>
        <v>#REF!</v>
      </c>
      <c r="AI79" s="46" t="e">
        <f t="shared" si="67"/>
        <v>#REF!</v>
      </c>
      <c r="AJ79" s="46" t="e">
        <f t="shared" si="68"/>
        <v>#REF!</v>
      </c>
      <c r="AK79" s="17" t="e">
        <f t="shared" si="73"/>
        <v>#REF!</v>
      </c>
      <c r="AL79" s="17" t="e">
        <f t="shared" si="86"/>
        <v>#REF!</v>
      </c>
      <c r="AM79" s="17" t="e">
        <f t="shared" si="62"/>
        <v>#REF!</v>
      </c>
      <c r="AN79" s="17" t="e">
        <f t="shared" si="87"/>
        <v>#REF!</v>
      </c>
      <c r="AO79" s="17" t="e">
        <f t="shared" si="101"/>
        <v>#REF!</v>
      </c>
      <c r="AP79" s="17" t="e">
        <f t="shared" si="88"/>
        <v>#REF!</v>
      </c>
      <c r="AQ79" s="18" t="e">
        <f t="shared" si="69"/>
        <v>#REF!</v>
      </c>
      <c r="AR79" s="18" t="e">
        <f t="shared" si="70"/>
        <v>#REF!</v>
      </c>
      <c r="AS79" s="94">
        <v>0</v>
      </c>
      <c r="AT79" s="95" t="e">
        <f t="shared" si="89"/>
        <v>#REF!</v>
      </c>
      <c r="AU79" s="85" t="e">
        <f t="shared" si="71"/>
        <v>#REF!</v>
      </c>
      <c r="AV79" s="85" t="e">
        <f t="shared" si="90"/>
        <v>#REF!</v>
      </c>
      <c r="AW79" s="57" t="e">
        <f t="shared" si="91"/>
        <v>#REF!</v>
      </c>
      <c r="AX79" s="57" t="e">
        <f t="shared" si="92"/>
        <v>#REF!</v>
      </c>
      <c r="AY79" s="100"/>
      <c r="AZ79" s="100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</row>
    <row r="80" spans="1:119">
      <c r="A80" s="1" t="s">
        <v>33</v>
      </c>
      <c r="B80" s="19">
        <v>13010222</v>
      </c>
      <c r="C80" s="167" t="s">
        <v>134</v>
      </c>
      <c r="D80" s="2" t="s">
        <v>135</v>
      </c>
      <c r="E80" s="2">
        <v>12</v>
      </c>
      <c r="F80" s="6">
        <v>100</v>
      </c>
      <c r="G80" s="17">
        <f>'بودجه 1403'!G82</f>
        <v>1110000</v>
      </c>
      <c r="H80" s="17">
        <f t="shared" si="93"/>
        <v>11100</v>
      </c>
      <c r="I80" s="30" t="e">
        <f>'بودجه 1403'!#REF!</f>
        <v>#REF!</v>
      </c>
      <c r="J80" s="30" t="e">
        <f t="shared" si="94"/>
        <v>#REF!</v>
      </c>
      <c r="K80" s="32" t="e">
        <f t="shared" si="75"/>
        <v>#REF!</v>
      </c>
      <c r="L80" s="36" t="e">
        <f t="shared" si="95"/>
        <v>#REF!</v>
      </c>
      <c r="M80" s="17" t="e">
        <f t="shared" si="74"/>
        <v>#REF!</v>
      </c>
      <c r="N80" s="17" t="e">
        <f t="shared" si="76"/>
        <v>#REF!</v>
      </c>
      <c r="O80" s="17" t="e">
        <f t="shared" si="77"/>
        <v>#REF!</v>
      </c>
      <c r="P80" s="17" t="e">
        <f t="shared" si="78"/>
        <v>#REF!</v>
      </c>
      <c r="Q80" s="17" t="e">
        <f t="shared" si="99"/>
        <v>#REF!</v>
      </c>
      <c r="R80" s="17" t="e">
        <f t="shared" si="79"/>
        <v>#REF!</v>
      </c>
      <c r="S80" s="18" t="e">
        <f t="shared" si="63"/>
        <v>#REF!</v>
      </c>
      <c r="T80" s="18" t="e">
        <f t="shared" si="64"/>
        <v>#REF!</v>
      </c>
      <c r="U80" s="17" t="e">
        <f t="shared" si="96"/>
        <v>#REF!</v>
      </c>
      <c r="V80" s="17" t="e">
        <f t="shared" si="80"/>
        <v>#REF!</v>
      </c>
      <c r="W80" s="17" t="e">
        <f t="shared" si="97"/>
        <v>#REF!</v>
      </c>
      <c r="X80" s="17" t="e">
        <f t="shared" si="81"/>
        <v>#REF!</v>
      </c>
      <c r="Y80" s="17" t="e">
        <f t="shared" si="100"/>
        <v>#REF!</v>
      </c>
      <c r="Z80" s="17" t="e">
        <f t="shared" si="82"/>
        <v>#REF!</v>
      </c>
      <c r="AA80" s="18" t="e">
        <f t="shared" si="65"/>
        <v>#REF!</v>
      </c>
      <c r="AB80" s="18" t="e">
        <f t="shared" si="66"/>
        <v>#REF!</v>
      </c>
      <c r="AC80" s="17" t="e">
        <f t="shared" si="72"/>
        <v>#REF!</v>
      </c>
      <c r="AD80" s="17" t="e">
        <f t="shared" si="83"/>
        <v>#REF!</v>
      </c>
      <c r="AE80" s="17" t="e">
        <f t="shared" si="60"/>
        <v>#REF!</v>
      </c>
      <c r="AF80" s="17" t="e">
        <f t="shared" si="84"/>
        <v>#REF!</v>
      </c>
      <c r="AG80" s="17" t="e">
        <f t="shared" si="98"/>
        <v>#REF!</v>
      </c>
      <c r="AH80" s="17" t="e">
        <f t="shared" si="85"/>
        <v>#REF!</v>
      </c>
      <c r="AI80" s="18" t="e">
        <f t="shared" si="67"/>
        <v>#REF!</v>
      </c>
      <c r="AJ80" s="18" t="e">
        <f t="shared" si="68"/>
        <v>#REF!</v>
      </c>
      <c r="AK80" s="17" t="e">
        <f t="shared" si="73"/>
        <v>#REF!</v>
      </c>
      <c r="AL80" s="17" t="e">
        <f t="shared" si="86"/>
        <v>#REF!</v>
      </c>
      <c r="AM80" s="17" t="e">
        <f t="shared" si="62"/>
        <v>#REF!</v>
      </c>
      <c r="AN80" s="17" t="e">
        <f t="shared" si="87"/>
        <v>#REF!</v>
      </c>
      <c r="AO80" s="17" t="e">
        <f t="shared" si="101"/>
        <v>#REF!</v>
      </c>
      <c r="AP80" s="17" t="e">
        <f t="shared" si="88"/>
        <v>#REF!</v>
      </c>
      <c r="AQ80" s="18" t="e">
        <f t="shared" si="69"/>
        <v>#REF!</v>
      </c>
      <c r="AR80" s="18" t="e">
        <f t="shared" si="70"/>
        <v>#REF!</v>
      </c>
      <c r="AS80" s="94">
        <v>0</v>
      </c>
      <c r="AT80" s="95" t="e">
        <f t="shared" si="89"/>
        <v>#REF!</v>
      </c>
      <c r="AU80" s="85" t="e">
        <f t="shared" si="71"/>
        <v>#REF!</v>
      </c>
      <c r="AV80" s="85" t="e">
        <f t="shared" si="90"/>
        <v>#REF!</v>
      </c>
      <c r="AW80" s="57" t="e">
        <f t="shared" si="91"/>
        <v>#REF!</v>
      </c>
      <c r="AX80" s="57" t="e">
        <f t="shared" si="92"/>
        <v>#REF!</v>
      </c>
      <c r="AY80" s="100"/>
      <c r="AZ80" s="100"/>
    </row>
    <row r="81" spans="1:52">
      <c r="A81" s="1" t="s">
        <v>33</v>
      </c>
      <c r="B81" s="19">
        <v>13010223</v>
      </c>
      <c r="C81" s="167" t="s">
        <v>136</v>
      </c>
      <c r="D81" s="2" t="s">
        <v>135</v>
      </c>
      <c r="E81" s="2">
        <v>12</v>
      </c>
      <c r="F81" s="6">
        <v>100</v>
      </c>
      <c r="G81" s="17">
        <f>'بودجه 1403'!G83</f>
        <v>475700</v>
      </c>
      <c r="H81" s="17">
        <f t="shared" si="93"/>
        <v>4757</v>
      </c>
      <c r="I81" s="30" t="e">
        <f>'بودجه 1403'!#REF!</f>
        <v>#REF!</v>
      </c>
      <c r="J81" s="30" t="e">
        <f t="shared" si="94"/>
        <v>#REF!</v>
      </c>
      <c r="K81" s="32" t="e">
        <f t="shared" si="75"/>
        <v>#REF!</v>
      </c>
      <c r="L81" s="36" t="e">
        <f t="shared" si="95"/>
        <v>#REF!</v>
      </c>
      <c r="M81" s="17" t="e">
        <f t="shared" si="74"/>
        <v>#REF!</v>
      </c>
      <c r="N81" s="17" t="e">
        <f t="shared" si="76"/>
        <v>#REF!</v>
      </c>
      <c r="O81" s="17" t="e">
        <f t="shared" si="77"/>
        <v>#REF!</v>
      </c>
      <c r="P81" s="17" t="e">
        <f t="shared" si="78"/>
        <v>#REF!</v>
      </c>
      <c r="Q81" s="17" t="e">
        <f t="shared" si="99"/>
        <v>#REF!</v>
      </c>
      <c r="R81" s="17" t="e">
        <f t="shared" si="79"/>
        <v>#REF!</v>
      </c>
      <c r="S81" s="18" t="e">
        <f t="shared" si="63"/>
        <v>#REF!</v>
      </c>
      <c r="T81" s="18" t="e">
        <f t="shared" si="64"/>
        <v>#REF!</v>
      </c>
      <c r="U81" s="17" t="e">
        <f t="shared" si="96"/>
        <v>#REF!</v>
      </c>
      <c r="V81" s="17" t="e">
        <f t="shared" si="80"/>
        <v>#REF!</v>
      </c>
      <c r="W81" s="17" t="e">
        <f t="shared" si="97"/>
        <v>#REF!</v>
      </c>
      <c r="X81" s="17" t="e">
        <f t="shared" si="81"/>
        <v>#REF!</v>
      </c>
      <c r="Y81" s="17" t="e">
        <f t="shared" si="100"/>
        <v>#REF!</v>
      </c>
      <c r="Z81" s="17" t="e">
        <f t="shared" si="82"/>
        <v>#REF!</v>
      </c>
      <c r="AA81" s="18" t="e">
        <f t="shared" si="65"/>
        <v>#REF!</v>
      </c>
      <c r="AB81" s="18" t="e">
        <f t="shared" si="66"/>
        <v>#REF!</v>
      </c>
      <c r="AC81" s="17" t="e">
        <f t="shared" si="72"/>
        <v>#REF!</v>
      </c>
      <c r="AD81" s="17" t="e">
        <f t="shared" si="83"/>
        <v>#REF!</v>
      </c>
      <c r="AE81" s="17" t="e">
        <f t="shared" si="60"/>
        <v>#REF!</v>
      </c>
      <c r="AF81" s="17" t="e">
        <f t="shared" si="84"/>
        <v>#REF!</v>
      </c>
      <c r="AG81" s="17" t="e">
        <f t="shared" si="98"/>
        <v>#REF!</v>
      </c>
      <c r="AH81" s="17" t="e">
        <f t="shared" si="85"/>
        <v>#REF!</v>
      </c>
      <c r="AI81" s="18" t="e">
        <f t="shared" si="67"/>
        <v>#REF!</v>
      </c>
      <c r="AJ81" s="18" t="e">
        <f t="shared" si="68"/>
        <v>#REF!</v>
      </c>
      <c r="AK81" s="17" t="e">
        <f t="shared" si="73"/>
        <v>#REF!</v>
      </c>
      <c r="AL81" s="17" t="e">
        <f t="shared" si="86"/>
        <v>#REF!</v>
      </c>
      <c r="AM81" s="17" t="e">
        <f t="shared" si="62"/>
        <v>#REF!</v>
      </c>
      <c r="AN81" s="17" t="e">
        <f t="shared" si="87"/>
        <v>#REF!</v>
      </c>
      <c r="AO81" s="17" t="e">
        <f t="shared" si="101"/>
        <v>#REF!</v>
      </c>
      <c r="AP81" s="17" t="e">
        <f t="shared" si="88"/>
        <v>#REF!</v>
      </c>
      <c r="AQ81" s="18" t="e">
        <f t="shared" si="69"/>
        <v>#REF!</v>
      </c>
      <c r="AR81" s="18" t="e">
        <f t="shared" si="70"/>
        <v>#REF!</v>
      </c>
      <c r="AS81" s="94">
        <v>0</v>
      </c>
      <c r="AT81" s="95" t="e">
        <f t="shared" si="89"/>
        <v>#REF!</v>
      </c>
      <c r="AU81" s="85" t="e">
        <f t="shared" si="71"/>
        <v>#REF!</v>
      </c>
      <c r="AV81" s="85" t="e">
        <f t="shared" si="90"/>
        <v>#REF!</v>
      </c>
      <c r="AW81" s="57" t="e">
        <f t="shared" si="91"/>
        <v>#REF!</v>
      </c>
      <c r="AX81" s="57" t="e">
        <f t="shared" si="92"/>
        <v>#REF!</v>
      </c>
      <c r="AY81" s="100"/>
      <c r="AZ81" s="100"/>
    </row>
    <row r="82" spans="1:52">
      <c r="A82" s="1" t="s">
        <v>33</v>
      </c>
      <c r="B82" s="19">
        <v>13010234</v>
      </c>
      <c r="C82" s="167" t="s">
        <v>138</v>
      </c>
      <c r="D82" s="2" t="s">
        <v>137</v>
      </c>
      <c r="E82" s="2">
        <v>12</v>
      </c>
      <c r="F82" s="6">
        <v>5</v>
      </c>
      <c r="G82" s="17">
        <f>'بودجه 1403'!G84</f>
        <v>242100</v>
      </c>
      <c r="H82" s="17">
        <f t="shared" si="93"/>
        <v>48420</v>
      </c>
      <c r="I82" s="30" t="e">
        <f>'بودجه 1403'!#REF!</f>
        <v>#REF!</v>
      </c>
      <c r="J82" s="30" t="e">
        <f t="shared" si="94"/>
        <v>#REF!</v>
      </c>
      <c r="K82" s="32" t="e">
        <f t="shared" si="75"/>
        <v>#REF!</v>
      </c>
      <c r="L82" s="36" t="e">
        <f t="shared" si="95"/>
        <v>#REF!</v>
      </c>
      <c r="M82" s="17" t="e">
        <f t="shared" si="74"/>
        <v>#REF!</v>
      </c>
      <c r="N82" s="17" t="e">
        <f t="shared" si="76"/>
        <v>#REF!</v>
      </c>
      <c r="O82" s="17" t="e">
        <f t="shared" si="77"/>
        <v>#REF!</v>
      </c>
      <c r="P82" s="17" t="e">
        <f t="shared" si="78"/>
        <v>#REF!</v>
      </c>
      <c r="Q82" s="17" t="e">
        <f t="shared" si="99"/>
        <v>#REF!</v>
      </c>
      <c r="R82" s="17" t="e">
        <f t="shared" si="79"/>
        <v>#REF!</v>
      </c>
      <c r="S82" s="18" t="e">
        <f t="shared" si="63"/>
        <v>#REF!</v>
      </c>
      <c r="T82" s="18" t="e">
        <f t="shared" si="64"/>
        <v>#REF!</v>
      </c>
      <c r="U82" s="17" t="e">
        <f t="shared" si="96"/>
        <v>#REF!</v>
      </c>
      <c r="V82" s="17" t="e">
        <f t="shared" si="80"/>
        <v>#REF!</v>
      </c>
      <c r="W82" s="17" t="e">
        <f t="shared" si="97"/>
        <v>#REF!</v>
      </c>
      <c r="X82" s="17" t="e">
        <f t="shared" si="81"/>
        <v>#REF!</v>
      </c>
      <c r="Y82" s="17" t="e">
        <f t="shared" si="100"/>
        <v>#REF!</v>
      </c>
      <c r="Z82" s="17" t="e">
        <f t="shared" si="82"/>
        <v>#REF!</v>
      </c>
      <c r="AA82" s="18" t="e">
        <f t="shared" si="65"/>
        <v>#REF!</v>
      </c>
      <c r="AB82" s="18" t="e">
        <f t="shared" si="66"/>
        <v>#REF!</v>
      </c>
      <c r="AC82" s="17" t="e">
        <f t="shared" si="72"/>
        <v>#REF!</v>
      </c>
      <c r="AD82" s="17" t="e">
        <f t="shared" si="83"/>
        <v>#REF!</v>
      </c>
      <c r="AE82" s="17" t="e">
        <f t="shared" si="60"/>
        <v>#REF!</v>
      </c>
      <c r="AF82" s="17" t="e">
        <f t="shared" si="84"/>
        <v>#REF!</v>
      </c>
      <c r="AG82" s="17" t="e">
        <f t="shared" si="98"/>
        <v>#REF!</v>
      </c>
      <c r="AH82" s="17" t="e">
        <f t="shared" si="85"/>
        <v>#REF!</v>
      </c>
      <c r="AI82" s="18" t="e">
        <f t="shared" si="67"/>
        <v>#REF!</v>
      </c>
      <c r="AJ82" s="18" t="e">
        <f t="shared" si="68"/>
        <v>#REF!</v>
      </c>
      <c r="AK82" s="17" t="e">
        <f t="shared" si="73"/>
        <v>#REF!</v>
      </c>
      <c r="AL82" s="17" t="e">
        <f t="shared" si="86"/>
        <v>#REF!</v>
      </c>
      <c r="AM82" s="17" t="e">
        <f t="shared" si="62"/>
        <v>#REF!</v>
      </c>
      <c r="AN82" s="17" t="e">
        <f t="shared" si="87"/>
        <v>#REF!</v>
      </c>
      <c r="AO82" s="17" t="e">
        <f t="shared" si="101"/>
        <v>#REF!</v>
      </c>
      <c r="AP82" s="17" t="e">
        <f t="shared" si="88"/>
        <v>#REF!</v>
      </c>
      <c r="AQ82" s="18" t="e">
        <f t="shared" si="69"/>
        <v>#REF!</v>
      </c>
      <c r="AR82" s="18" t="e">
        <f t="shared" si="70"/>
        <v>#REF!</v>
      </c>
      <c r="AS82" s="94">
        <v>0</v>
      </c>
      <c r="AT82" s="95" t="e">
        <f t="shared" si="89"/>
        <v>#REF!</v>
      </c>
      <c r="AU82" s="85" t="e">
        <f t="shared" si="71"/>
        <v>#REF!</v>
      </c>
      <c r="AV82" s="85" t="e">
        <f t="shared" si="90"/>
        <v>#REF!</v>
      </c>
      <c r="AW82" s="57" t="e">
        <f t="shared" si="91"/>
        <v>#REF!</v>
      </c>
      <c r="AX82" s="57" t="e">
        <f t="shared" si="92"/>
        <v>#REF!</v>
      </c>
      <c r="AY82" s="100"/>
      <c r="AZ82" s="100"/>
    </row>
    <row r="83" spans="1:52">
      <c r="A83" s="1" t="s">
        <v>33</v>
      </c>
      <c r="B83" s="19">
        <v>13010337</v>
      </c>
      <c r="C83" s="167" t="s">
        <v>140</v>
      </c>
      <c r="D83" s="2" t="s">
        <v>139</v>
      </c>
      <c r="E83" s="2">
        <v>12</v>
      </c>
      <c r="F83" s="6">
        <v>30</v>
      </c>
      <c r="G83" s="17">
        <f>'بودجه 1403'!G85</f>
        <v>600000</v>
      </c>
      <c r="H83" s="17">
        <f t="shared" si="93"/>
        <v>20000</v>
      </c>
      <c r="I83" s="30" t="e">
        <f>'بودجه 1403'!#REF!</f>
        <v>#REF!</v>
      </c>
      <c r="J83" s="30" t="e">
        <f t="shared" si="94"/>
        <v>#REF!</v>
      </c>
      <c r="K83" s="32" t="e">
        <f t="shared" si="75"/>
        <v>#REF!</v>
      </c>
      <c r="L83" s="36" t="e">
        <f t="shared" si="95"/>
        <v>#REF!</v>
      </c>
      <c r="M83" s="17" t="e">
        <f t="shared" si="74"/>
        <v>#REF!</v>
      </c>
      <c r="N83" s="17" t="e">
        <f t="shared" si="76"/>
        <v>#REF!</v>
      </c>
      <c r="O83" s="17" t="e">
        <f t="shared" si="77"/>
        <v>#REF!</v>
      </c>
      <c r="P83" s="17" t="e">
        <f t="shared" si="78"/>
        <v>#REF!</v>
      </c>
      <c r="Q83" s="17" t="e">
        <f t="shared" si="99"/>
        <v>#REF!</v>
      </c>
      <c r="R83" s="17" t="e">
        <f t="shared" si="79"/>
        <v>#REF!</v>
      </c>
      <c r="S83" s="18" t="e">
        <f t="shared" si="63"/>
        <v>#REF!</v>
      </c>
      <c r="T83" s="18" t="e">
        <f t="shared" si="64"/>
        <v>#REF!</v>
      </c>
      <c r="U83" s="17" t="e">
        <f t="shared" si="96"/>
        <v>#REF!</v>
      </c>
      <c r="V83" s="17" t="e">
        <f t="shared" si="80"/>
        <v>#REF!</v>
      </c>
      <c r="W83" s="17" t="e">
        <f t="shared" si="97"/>
        <v>#REF!</v>
      </c>
      <c r="X83" s="17" t="e">
        <f t="shared" si="81"/>
        <v>#REF!</v>
      </c>
      <c r="Y83" s="17" t="e">
        <f t="shared" si="100"/>
        <v>#REF!</v>
      </c>
      <c r="Z83" s="17" t="e">
        <f t="shared" si="82"/>
        <v>#REF!</v>
      </c>
      <c r="AA83" s="18" t="e">
        <f t="shared" si="65"/>
        <v>#REF!</v>
      </c>
      <c r="AB83" s="18" t="e">
        <f t="shared" si="66"/>
        <v>#REF!</v>
      </c>
      <c r="AC83" s="17" t="e">
        <f t="shared" si="72"/>
        <v>#REF!</v>
      </c>
      <c r="AD83" s="17" t="e">
        <f t="shared" si="83"/>
        <v>#REF!</v>
      </c>
      <c r="AE83" s="17" t="e">
        <f t="shared" si="60"/>
        <v>#REF!</v>
      </c>
      <c r="AF83" s="17" t="e">
        <f t="shared" si="84"/>
        <v>#REF!</v>
      </c>
      <c r="AG83" s="17" t="e">
        <f t="shared" si="98"/>
        <v>#REF!</v>
      </c>
      <c r="AH83" s="17" t="e">
        <f t="shared" si="85"/>
        <v>#REF!</v>
      </c>
      <c r="AI83" s="18" t="e">
        <f t="shared" si="67"/>
        <v>#REF!</v>
      </c>
      <c r="AJ83" s="18" t="e">
        <f t="shared" si="68"/>
        <v>#REF!</v>
      </c>
      <c r="AK83" s="17" t="e">
        <f t="shared" si="73"/>
        <v>#REF!</v>
      </c>
      <c r="AL83" s="17" t="e">
        <f t="shared" si="86"/>
        <v>#REF!</v>
      </c>
      <c r="AM83" s="17" t="e">
        <f t="shared" si="62"/>
        <v>#REF!</v>
      </c>
      <c r="AN83" s="17" t="e">
        <f t="shared" si="87"/>
        <v>#REF!</v>
      </c>
      <c r="AO83" s="17" t="e">
        <f t="shared" si="101"/>
        <v>#REF!</v>
      </c>
      <c r="AP83" s="17" t="e">
        <f t="shared" si="88"/>
        <v>#REF!</v>
      </c>
      <c r="AQ83" s="18" t="e">
        <f t="shared" si="69"/>
        <v>#REF!</v>
      </c>
      <c r="AR83" s="18" t="e">
        <f t="shared" si="70"/>
        <v>#REF!</v>
      </c>
      <c r="AS83" s="94">
        <v>0</v>
      </c>
      <c r="AT83" s="95" t="e">
        <f t="shared" si="89"/>
        <v>#REF!</v>
      </c>
      <c r="AU83" s="85" t="e">
        <f t="shared" si="71"/>
        <v>#REF!</v>
      </c>
      <c r="AV83" s="85" t="e">
        <f t="shared" si="90"/>
        <v>#REF!</v>
      </c>
      <c r="AW83" s="57" t="e">
        <f t="shared" si="91"/>
        <v>#REF!</v>
      </c>
      <c r="AX83" s="57" t="e">
        <f t="shared" si="92"/>
        <v>#REF!</v>
      </c>
      <c r="AY83" s="100"/>
      <c r="AZ83" s="100"/>
    </row>
    <row r="84" spans="1:52">
      <c r="A84" s="1" t="s">
        <v>33</v>
      </c>
      <c r="B84" s="19">
        <v>13010101</v>
      </c>
      <c r="C84" s="167" t="s">
        <v>383</v>
      </c>
      <c r="D84" s="2" t="s">
        <v>141</v>
      </c>
      <c r="E84" s="2">
        <v>12</v>
      </c>
      <c r="F84" s="6">
        <v>100</v>
      </c>
      <c r="G84" s="17">
        <f>'بودجه 1403'!G86</f>
        <v>170000</v>
      </c>
      <c r="H84" s="17">
        <f t="shared" si="93"/>
        <v>1700</v>
      </c>
      <c r="I84" s="30" t="e">
        <f>'بودجه 1403'!#REF!</f>
        <v>#REF!</v>
      </c>
      <c r="J84" s="30" t="e">
        <f t="shared" si="94"/>
        <v>#REF!</v>
      </c>
      <c r="K84" s="32" t="e">
        <f t="shared" si="75"/>
        <v>#REF!</v>
      </c>
      <c r="L84" s="36" t="e">
        <f t="shared" si="95"/>
        <v>#REF!</v>
      </c>
      <c r="M84" s="17" t="e">
        <f t="shared" si="74"/>
        <v>#REF!</v>
      </c>
      <c r="N84" s="17" t="e">
        <f t="shared" si="76"/>
        <v>#REF!</v>
      </c>
      <c r="O84" s="17" t="e">
        <f t="shared" si="77"/>
        <v>#REF!</v>
      </c>
      <c r="P84" s="17" t="e">
        <f t="shared" si="78"/>
        <v>#REF!</v>
      </c>
      <c r="Q84" s="17" t="e">
        <f t="shared" si="99"/>
        <v>#REF!</v>
      </c>
      <c r="R84" s="17" t="e">
        <f t="shared" si="79"/>
        <v>#REF!</v>
      </c>
      <c r="S84" s="18" t="e">
        <f t="shared" si="63"/>
        <v>#REF!</v>
      </c>
      <c r="T84" s="18" t="e">
        <f t="shared" si="64"/>
        <v>#REF!</v>
      </c>
      <c r="U84" s="17" t="e">
        <f t="shared" si="96"/>
        <v>#REF!</v>
      </c>
      <c r="V84" s="17" t="e">
        <f t="shared" si="80"/>
        <v>#REF!</v>
      </c>
      <c r="W84" s="17" t="e">
        <f t="shared" si="97"/>
        <v>#REF!</v>
      </c>
      <c r="X84" s="17" t="e">
        <f t="shared" si="81"/>
        <v>#REF!</v>
      </c>
      <c r="Y84" s="17" t="e">
        <f t="shared" si="100"/>
        <v>#REF!</v>
      </c>
      <c r="Z84" s="17" t="e">
        <f t="shared" si="82"/>
        <v>#REF!</v>
      </c>
      <c r="AA84" s="18" t="e">
        <f t="shared" si="65"/>
        <v>#REF!</v>
      </c>
      <c r="AB84" s="18" t="e">
        <f t="shared" si="66"/>
        <v>#REF!</v>
      </c>
      <c r="AC84" s="17" t="e">
        <f t="shared" si="72"/>
        <v>#REF!</v>
      </c>
      <c r="AD84" s="17" t="e">
        <f t="shared" si="83"/>
        <v>#REF!</v>
      </c>
      <c r="AE84" s="17" t="e">
        <f t="shared" si="60"/>
        <v>#REF!</v>
      </c>
      <c r="AF84" s="17" t="e">
        <f t="shared" si="84"/>
        <v>#REF!</v>
      </c>
      <c r="AG84" s="17" t="e">
        <f t="shared" si="98"/>
        <v>#REF!</v>
      </c>
      <c r="AH84" s="17" t="e">
        <f t="shared" si="85"/>
        <v>#REF!</v>
      </c>
      <c r="AI84" s="18" t="e">
        <f t="shared" si="67"/>
        <v>#REF!</v>
      </c>
      <c r="AJ84" s="18" t="e">
        <f t="shared" si="68"/>
        <v>#REF!</v>
      </c>
      <c r="AK84" s="17" t="e">
        <f t="shared" si="73"/>
        <v>#REF!</v>
      </c>
      <c r="AL84" s="17" t="e">
        <f t="shared" si="86"/>
        <v>#REF!</v>
      </c>
      <c r="AM84" s="17" t="e">
        <f t="shared" si="62"/>
        <v>#REF!</v>
      </c>
      <c r="AN84" s="17" t="e">
        <f t="shared" si="87"/>
        <v>#REF!</v>
      </c>
      <c r="AO84" s="17" t="e">
        <f t="shared" si="101"/>
        <v>#REF!</v>
      </c>
      <c r="AP84" s="17" t="e">
        <f t="shared" si="88"/>
        <v>#REF!</v>
      </c>
      <c r="AQ84" s="18" t="e">
        <f t="shared" si="69"/>
        <v>#REF!</v>
      </c>
      <c r="AR84" s="18" t="e">
        <f t="shared" si="70"/>
        <v>#REF!</v>
      </c>
      <c r="AS84" s="94">
        <v>0</v>
      </c>
      <c r="AT84" s="95" t="e">
        <f t="shared" si="89"/>
        <v>#REF!</v>
      </c>
      <c r="AU84" s="85" t="e">
        <f t="shared" si="71"/>
        <v>#REF!</v>
      </c>
      <c r="AV84" s="85" t="e">
        <f t="shared" si="90"/>
        <v>#REF!</v>
      </c>
      <c r="AW84" s="57" t="e">
        <f t="shared" si="91"/>
        <v>#REF!</v>
      </c>
      <c r="AX84" s="57" t="e">
        <f t="shared" si="92"/>
        <v>#REF!</v>
      </c>
      <c r="AY84" s="100"/>
      <c r="AZ84" s="100"/>
    </row>
    <row r="85" spans="1:52">
      <c r="A85" s="1" t="s">
        <v>33</v>
      </c>
      <c r="B85" s="19">
        <v>13020260</v>
      </c>
      <c r="C85" s="167" t="s">
        <v>143</v>
      </c>
      <c r="D85" s="2" t="s">
        <v>142</v>
      </c>
      <c r="E85" s="2">
        <v>12</v>
      </c>
      <c r="F85" s="6">
        <v>30</v>
      </c>
      <c r="G85" s="17">
        <f>'بودجه 1403'!G87</f>
        <v>164850</v>
      </c>
      <c r="H85" s="17">
        <f t="shared" si="93"/>
        <v>5495</v>
      </c>
      <c r="I85" s="30" t="e">
        <f>'بودجه 1403'!#REF!</f>
        <v>#REF!</v>
      </c>
      <c r="J85" s="30" t="e">
        <f t="shared" si="94"/>
        <v>#REF!</v>
      </c>
      <c r="K85" s="32" t="e">
        <f t="shared" si="75"/>
        <v>#REF!</v>
      </c>
      <c r="L85" s="36" t="e">
        <f t="shared" si="95"/>
        <v>#REF!</v>
      </c>
      <c r="M85" s="17" t="e">
        <f t="shared" si="74"/>
        <v>#REF!</v>
      </c>
      <c r="N85" s="17" t="e">
        <f t="shared" si="76"/>
        <v>#REF!</v>
      </c>
      <c r="O85" s="17" t="e">
        <f t="shared" si="77"/>
        <v>#REF!</v>
      </c>
      <c r="P85" s="17" t="e">
        <f t="shared" si="78"/>
        <v>#REF!</v>
      </c>
      <c r="Q85" s="17" t="e">
        <f t="shared" si="99"/>
        <v>#REF!</v>
      </c>
      <c r="R85" s="17" t="e">
        <f t="shared" si="79"/>
        <v>#REF!</v>
      </c>
      <c r="S85" s="18" t="e">
        <f t="shared" si="63"/>
        <v>#REF!</v>
      </c>
      <c r="T85" s="18" t="e">
        <f t="shared" si="64"/>
        <v>#REF!</v>
      </c>
      <c r="U85" s="17" t="e">
        <f t="shared" si="96"/>
        <v>#REF!</v>
      </c>
      <c r="V85" s="17" t="e">
        <f t="shared" si="80"/>
        <v>#REF!</v>
      </c>
      <c r="W85" s="17" t="e">
        <f t="shared" si="97"/>
        <v>#REF!</v>
      </c>
      <c r="X85" s="17" t="e">
        <f t="shared" si="81"/>
        <v>#REF!</v>
      </c>
      <c r="Y85" s="17" t="e">
        <f t="shared" si="100"/>
        <v>#REF!</v>
      </c>
      <c r="Z85" s="17" t="e">
        <f t="shared" si="82"/>
        <v>#REF!</v>
      </c>
      <c r="AA85" s="18" t="e">
        <f t="shared" si="65"/>
        <v>#REF!</v>
      </c>
      <c r="AB85" s="18" t="e">
        <f t="shared" si="66"/>
        <v>#REF!</v>
      </c>
      <c r="AC85" s="17" t="e">
        <f t="shared" si="72"/>
        <v>#REF!</v>
      </c>
      <c r="AD85" s="17" t="e">
        <f t="shared" si="83"/>
        <v>#REF!</v>
      </c>
      <c r="AE85" s="17" t="e">
        <f t="shared" si="60"/>
        <v>#REF!</v>
      </c>
      <c r="AF85" s="17" t="e">
        <f t="shared" si="84"/>
        <v>#REF!</v>
      </c>
      <c r="AG85" s="17" t="e">
        <f t="shared" si="98"/>
        <v>#REF!</v>
      </c>
      <c r="AH85" s="17" t="e">
        <f t="shared" si="85"/>
        <v>#REF!</v>
      </c>
      <c r="AI85" s="18" t="e">
        <f t="shared" si="67"/>
        <v>#REF!</v>
      </c>
      <c r="AJ85" s="18" t="e">
        <f t="shared" si="68"/>
        <v>#REF!</v>
      </c>
      <c r="AK85" s="17" t="e">
        <f t="shared" si="73"/>
        <v>#REF!</v>
      </c>
      <c r="AL85" s="17" t="e">
        <f t="shared" si="86"/>
        <v>#REF!</v>
      </c>
      <c r="AM85" s="17" t="e">
        <f t="shared" si="62"/>
        <v>#REF!</v>
      </c>
      <c r="AN85" s="17" t="e">
        <f t="shared" si="87"/>
        <v>#REF!</v>
      </c>
      <c r="AO85" s="17" t="e">
        <f t="shared" si="101"/>
        <v>#REF!</v>
      </c>
      <c r="AP85" s="17" t="e">
        <f t="shared" si="88"/>
        <v>#REF!</v>
      </c>
      <c r="AQ85" s="18" t="e">
        <f t="shared" si="69"/>
        <v>#REF!</v>
      </c>
      <c r="AR85" s="18" t="e">
        <f t="shared" si="70"/>
        <v>#REF!</v>
      </c>
      <c r="AS85" s="94">
        <v>0.2</v>
      </c>
      <c r="AT85" s="95" t="e">
        <f t="shared" si="89"/>
        <v>#REF!</v>
      </c>
      <c r="AU85" s="85" t="e">
        <f t="shared" si="71"/>
        <v>#REF!</v>
      </c>
      <c r="AV85" s="85" t="e">
        <f t="shared" si="90"/>
        <v>#REF!</v>
      </c>
      <c r="AW85" s="57" t="e">
        <f t="shared" si="91"/>
        <v>#REF!</v>
      </c>
      <c r="AX85" s="57" t="e">
        <f t="shared" si="92"/>
        <v>#REF!</v>
      </c>
      <c r="AY85" s="100"/>
      <c r="AZ85" s="100"/>
    </row>
    <row r="86" spans="1:52">
      <c r="A86" s="1" t="s">
        <v>33</v>
      </c>
      <c r="B86" s="19">
        <v>13020261</v>
      </c>
      <c r="C86" s="167" t="s">
        <v>144</v>
      </c>
      <c r="D86" s="2" t="s">
        <v>142</v>
      </c>
      <c r="E86" s="2">
        <v>12</v>
      </c>
      <c r="F86" s="6">
        <v>30</v>
      </c>
      <c r="G86" s="17">
        <f>'بودجه 1403'!G88</f>
        <v>277530</v>
      </c>
      <c r="H86" s="17">
        <f t="shared" si="93"/>
        <v>9251</v>
      </c>
      <c r="I86" s="30" t="e">
        <f>'بودجه 1403'!#REF!</f>
        <v>#REF!</v>
      </c>
      <c r="J86" s="30" t="e">
        <f t="shared" si="94"/>
        <v>#REF!</v>
      </c>
      <c r="K86" s="32" t="e">
        <f t="shared" si="75"/>
        <v>#REF!</v>
      </c>
      <c r="L86" s="36" t="e">
        <f t="shared" si="95"/>
        <v>#REF!</v>
      </c>
      <c r="M86" s="17" t="e">
        <f t="shared" si="74"/>
        <v>#REF!</v>
      </c>
      <c r="N86" s="17" t="e">
        <f t="shared" si="76"/>
        <v>#REF!</v>
      </c>
      <c r="O86" s="17" t="e">
        <f t="shared" si="77"/>
        <v>#REF!</v>
      </c>
      <c r="P86" s="17" t="e">
        <f t="shared" si="78"/>
        <v>#REF!</v>
      </c>
      <c r="Q86" s="17" t="e">
        <f t="shared" si="99"/>
        <v>#REF!</v>
      </c>
      <c r="R86" s="17" t="e">
        <f t="shared" si="79"/>
        <v>#REF!</v>
      </c>
      <c r="S86" s="18" t="e">
        <f t="shared" si="63"/>
        <v>#REF!</v>
      </c>
      <c r="T86" s="18" t="e">
        <f t="shared" si="64"/>
        <v>#REF!</v>
      </c>
      <c r="U86" s="17" t="e">
        <f t="shared" si="96"/>
        <v>#REF!</v>
      </c>
      <c r="V86" s="17" t="e">
        <f t="shared" si="80"/>
        <v>#REF!</v>
      </c>
      <c r="W86" s="17" t="e">
        <f t="shared" si="97"/>
        <v>#REF!</v>
      </c>
      <c r="X86" s="17" t="e">
        <f t="shared" si="81"/>
        <v>#REF!</v>
      </c>
      <c r="Y86" s="17" t="e">
        <f t="shared" si="100"/>
        <v>#REF!</v>
      </c>
      <c r="Z86" s="17" t="e">
        <f t="shared" si="82"/>
        <v>#REF!</v>
      </c>
      <c r="AA86" s="18" t="e">
        <f t="shared" si="65"/>
        <v>#REF!</v>
      </c>
      <c r="AB86" s="18" t="e">
        <f t="shared" si="66"/>
        <v>#REF!</v>
      </c>
      <c r="AC86" s="17" t="e">
        <f t="shared" si="72"/>
        <v>#REF!</v>
      </c>
      <c r="AD86" s="17" t="e">
        <f t="shared" si="83"/>
        <v>#REF!</v>
      </c>
      <c r="AE86" s="17" t="e">
        <f t="shared" si="60"/>
        <v>#REF!</v>
      </c>
      <c r="AF86" s="17" t="e">
        <f t="shared" si="84"/>
        <v>#REF!</v>
      </c>
      <c r="AG86" s="17" t="e">
        <f t="shared" si="98"/>
        <v>#REF!</v>
      </c>
      <c r="AH86" s="17" t="e">
        <f t="shared" si="85"/>
        <v>#REF!</v>
      </c>
      <c r="AI86" s="18" t="e">
        <f t="shared" si="67"/>
        <v>#REF!</v>
      </c>
      <c r="AJ86" s="18" t="e">
        <f t="shared" si="68"/>
        <v>#REF!</v>
      </c>
      <c r="AK86" s="17" t="e">
        <f t="shared" si="73"/>
        <v>#REF!</v>
      </c>
      <c r="AL86" s="17" t="e">
        <f t="shared" si="86"/>
        <v>#REF!</v>
      </c>
      <c r="AM86" s="17" t="e">
        <f t="shared" si="62"/>
        <v>#REF!</v>
      </c>
      <c r="AN86" s="17" t="e">
        <f t="shared" si="87"/>
        <v>#REF!</v>
      </c>
      <c r="AO86" s="17" t="e">
        <f t="shared" si="101"/>
        <v>#REF!</v>
      </c>
      <c r="AP86" s="17" t="e">
        <f t="shared" si="88"/>
        <v>#REF!</v>
      </c>
      <c r="AQ86" s="18" t="e">
        <f t="shared" si="69"/>
        <v>#REF!</v>
      </c>
      <c r="AR86" s="18" t="e">
        <f t="shared" si="70"/>
        <v>#REF!</v>
      </c>
      <c r="AS86" s="94">
        <v>0.2</v>
      </c>
      <c r="AT86" s="95" t="e">
        <f t="shared" si="89"/>
        <v>#REF!</v>
      </c>
      <c r="AU86" s="85" t="e">
        <f t="shared" si="71"/>
        <v>#REF!</v>
      </c>
      <c r="AV86" s="85" t="e">
        <f t="shared" si="90"/>
        <v>#REF!</v>
      </c>
      <c r="AW86" s="57" t="e">
        <f t="shared" si="91"/>
        <v>#REF!</v>
      </c>
      <c r="AX86" s="57" t="e">
        <f t="shared" si="92"/>
        <v>#REF!</v>
      </c>
      <c r="AY86" s="100"/>
      <c r="AZ86" s="100"/>
    </row>
    <row r="87" spans="1:52">
      <c r="A87" s="1" t="s">
        <v>33</v>
      </c>
      <c r="B87" s="19">
        <v>13020259</v>
      </c>
      <c r="C87" s="167" t="s">
        <v>146</v>
      </c>
      <c r="D87" s="2" t="s">
        <v>145</v>
      </c>
      <c r="E87" s="2">
        <v>12</v>
      </c>
      <c r="F87" s="6">
        <v>30</v>
      </c>
      <c r="G87" s="17">
        <f>'بودجه 1403'!G89</f>
        <v>991830</v>
      </c>
      <c r="H87" s="17">
        <f t="shared" si="93"/>
        <v>33061</v>
      </c>
      <c r="I87" s="30" t="e">
        <f>'بودجه 1403'!#REF!</f>
        <v>#REF!</v>
      </c>
      <c r="J87" s="30" t="e">
        <f t="shared" si="94"/>
        <v>#REF!</v>
      </c>
      <c r="K87" s="32" t="e">
        <f t="shared" si="75"/>
        <v>#REF!</v>
      </c>
      <c r="L87" s="36" t="e">
        <f t="shared" si="95"/>
        <v>#REF!</v>
      </c>
      <c r="M87" s="17" t="e">
        <f t="shared" si="74"/>
        <v>#REF!</v>
      </c>
      <c r="N87" s="17" t="e">
        <f t="shared" si="76"/>
        <v>#REF!</v>
      </c>
      <c r="O87" s="17" t="e">
        <f t="shared" si="77"/>
        <v>#REF!</v>
      </c>
      <c r="P87" s="17" t="e">
        <f t="shared" si="78"/>
        <v>#REF!</v>
      </c>
      <c r="Q87" s="17" t="e">
        <f t="shared" si="99"/>
        <v>#REF!</v>
      </c>
      <c r="R87" s="17" t="e">
        <f t="shared" si="79"/>
        <v>#REF!</v>
      </c>
      <c r="S87" s="18" t="e">
        <f t="shared" si="63"/>
        <v>#REF!</v>
      </c>
      <c r="T87" s="18" t="e">
        <f t="shared" si="64"/>
        <v>#REF!</v>
      </c>
      <c r="U87" s="17" t="e">
        <f t="shared" si="96"/>
        <v>#REF!</v>
      </c>
      <c r="V87" s="17" t="e">
        <f t="shared" si="80"/>
        <v>#REF!</v>
      </c>
      <c r="W87" s="17" t="e">
        <f t="shared" si="97"/>
        <v>#REF!</v>
      </c>
      <c r="X87" s="17" t="e">
        <f t="shared" si="81"/>
        <v>#REF!</v>
      </c>
      <c r="Y87" s="17" t="e">
        <f t="shared" si="100"/>
        <v>#REF!</v>
      </c>
      <c r="Z87" s="17" t="e">
        <f t="shared" si="82"/>
        <v>#REF!</v>
      </c>
      <c r="AA87" s="18" t="e">
        <f t="shared" si="65"/>
        <v>#REF!</v>
      </c>
      <c r="AB87" s="18" t="e">
        <f t="shared" si="66"/>
        <v>#REF!</v>
      </c>
      <c r="AC87" s="17" t="e">
        <f t="shared" si="72"/>
        <v>#REF!</v>
      </c>
      <c r="AD87" s="17" t="e">
        <f t="shared" si="83"/>
        <v>#REF!</v>
      </c>
      <c r="AE87" s="17" t="e">
        <f t="shared" si="60"/>
        <v>#REF!</v>
      </c>
      <c r="AF87" s="17" t="e">
        <f t="shared" si="84"/>
        <v>#REF!</v>
      </c>
      <c r="AG87" s="17" t="e">
        <f t="shared" si="98"/>
        <v>#REF!</v>
      </c>
      <c r="AH87" s="17" t="e">
        <f t="shared" si="85"/>
        <v>#REF!</v>
      </c>
      <c r="AI87" s="18" t="e">
        <f t="shared" si="67"/>
        <v>#REF!</v>
      </c>
      <c r="AJ87" s="18" t="e">
        <f t="shared" si="68"/>
        <v>#REF!</v>
      </c>
      <c r="AK87" s="17" t="e">
        <f t="shared" si="73"/>
        <v>#REF!</v>
      </c>
      <c r="AL87" s="17" t="e">
        <f t="shared" si="86"/>
        <v>#REF!</v>
      </c>
      <c r="AM87" s="17" t="e">
        <f t="shared" si="62"/>
        <v>#REF!</v>
      </c>
      <c r="AN87" s="17" t="e">
        <f t="shared" si="87"/>
        <v>#REF!</v>
      </c>
      <c r="AO87" s="17" t="e">
        <f t="shared" si="101"/>
        <v>#REF!</v>
      </c>
      <c r="AP87" s="17" t="e">
        <f t="shared" si="88"/>
        <v>#REF!</v>
      </c>
      <c r="AQ87" s="18" t="e">
        <f t="shared" si="69"/>
        <v>#REF!</v>
      </c>
      <c r="AR87" s="18" t="e">
        <f t="shared" si="70"/>
        <v>#REF!</v>
      </c>
      <c r="AS87" s="94">
        <v>0</v>
      </c>
      <c r="AT87" s="95" t="e">
        <f t="shared" si="89"/>
        <v>#REF!</v>
      </c>
      <c r="AU87" s="85" t="e">
        <f t="shared" si="71"/>
        <v>#REF!</v>
      </c>
      <c r="AV87" s="85" t="e">
        <f t="shared" si="90"/>
        <v>#REF!</v>
      </c>
      <c r="AW87" s="57" t="e">
        <f t="shared" si="91"/>
        <v>#REF!</v>
      </c>
      <c r="AX87" s="57" t="e">
        <f t="shared" si="92"/>
        <v>#REF!</v>
      </c>
      <c r="AY87" s="100"/>
      <c r="AZ87" s="100"/>
    </row>
    <row r="88" spans="1:52">
      <c r="A88" s="1" t="s">
        <v>33</v>
      </c>
      <c r="B88" s="19">
        <v>13020254</v>
      </c>
      <c r="C88" s="167" t="s">
        <v>384</v>
      </c>
      <c r="D88" s="2" t="s">
        <v>149</v>
      </c>
      <c r="E88" s="2">
        <v>12</v>
      </c>
      <c r="F88" s="6">
        <v>30</v>
      </c>
      <c r="G88" s="17">
        <f>'بودجه 1403'!G90</f>
        <v>1104930</v>
      </c>
      <c r="H88" s="17">
        <f t="shared" si="93"/>
        <v>36831</v>
      </c>
      <c r="I88" s="30" t="e">
        <f>'بودجه 1403'!#REF!</f>
        <v>#REF!</v>
      </c>
      <c r="J88" s="30" t="e">
        <f t="shared" si="94"/>
        <v>#REF!</v>
      </c>
      <c r="K88" s="32" t="e">
        <f t="shared" si="75"/>
        <v>#REF!</v>
      </c>
      <c r="L88" s="36" t="e">
        <f t="shared" si="95"/>
        <v>#REF!</v>
      </c>
      <c r="M88" s="17" t="e">
        <f t="shared" si="74"/>
        <v>#REF!</v>
      </c>
      <c r="N88" s="17" t="e">
        <f t="shared" si="76"/>
        <v>#REF!</v>
      </c>
      <c r="O88" s="17" t="e">
        <f t="shared" si="77"/>
        <v>#REF!</v>
      </c>
      <c r="P88" s="17" t="e">
        <f t="shared" si="78"/>
        <v>#REF!</v>
      </c>
      <c r="Q88" s="17" t="e">
        <f t="shared" si="99"/>
        <v>#REF!</v>
      </c>
      <c r="R88" s="17" t="e">
        <f t="shared" si="79"/>
        <v>#REF!</v>
      </c>
      <c r="S88" s="18" t="e">
        <f t="shared" ref="S88:S117" si="102">Q88+O88+M88</f>
        <v>#REF!</v>
      </c>
      <c r="T88" s="18" t="e">
        <f t="shared" ref="T88:T117" si="103">R88+P88+N88</f>
        <v>#REF!</v>
      </c>
      <c r="U88" s="17" t="e">
        <f t="shared" si="96"/>
        <v>#REF!</v>
      </c>
      <c r="V88" s="17" t="e">
        <f t="shared" si="80"/>
        <v>#REF!</v>
      </c>
      <c r="W88" s="17" t="e">
        <f t="shared" si="97"/>
        <v>#REF!</v>
      </c>
      <c r="X88" s="17" t="e">
        <f t="shared" si="81"/>
        <v>#REF!</v>
      </c>
      <c r="Y88" s="17" t="e">
        <f t="shared" si="100"/>
        <v>#REF!</v>
      </c>
      <c r="Z88" s="17" t="e">
        <f t="shared" si="82"/>
        <v>#REF!</v>
      </c>
      <c r="AA88" s="18" t="e">
        <f t="shared" ref="AA88:AA117" si="104">Y88+W88+U88</f>
        <v>#REF!</v>
      </c>
      <c r="AB88" s="18" t="e">
        <f t="shared" ref="AB88:AB117" si="105">Z88+V88+X88</f>
        <v>#REF!</v>
      </c>
      <c r="AC88" s="17" t="e">
        <f t="shared" si="72"/>
        <v>#REF!</v>
      </c>
      <c r="AD88" s="17" t="e">
        <f t="shared" si="83"/>
        <v>#REF!</v>
      </c>
      <c r="AE88" s="17" t="e">
        <f t="shared" si="60"/>
        <v>#REF!</v>
      </c>
      <c r="AF88" s="17" t="e">
        <f t="shared" si="84"/>
        <v>#REF!</v>
      </c>
      <c r="AG88" s="17" t="e">
        <f t="shared" si="98"/>
        <v>#REF!</v>
      </c>
      <c r="AH88" s="17" t="e">
        <f t="shared" si="85"/>
        <v>#REF!</v>
      </c>
      <c r="AI88" s="18" t="e">
        <f t="shared" ref="AI88:AI117" si="106">AG88+AE88+AC88</f>
        <v>#REF!</v>
      </c>
      <c r="AJ88" s="18" t="e">
        <f t="shared" ref="AJ88:AJ117" si="107">AH88+AF88+AD88</f>
        <v>#REF!</v>
      </c>
      <c r="AK88" s="17" t="e">
        <f t="shared" si="73"/>
        <v>#REF!</v>
      </c>
      <c r="AL88" s="17" t="e">
        <f t="shared" si="86"/>
        <v>#REF!</v>
      </c>
      <c r="AM88" s="17" t="e">
        <f t="shared" si="62"/>
        <v>#REF!</v>
      </c>
      <c r="AN88" s="17" t="e">
        <f t="shared" si="87"/>
        <v>#REF!</v>
      </c>
      <c r="AO88" s="17" t="e">
        <f t="shared" si="101"/>
        <v>#REF!</v>
      </c>
      <c r="AP88" s="17" t="e">
        <f t="shared" si="88"/>
        <v>#REF!</v>
      </c>
      <c r="AQ88" s="18" t="e">
        <f t="shared" ref="AQ88:AQ117" si="108">AO88+AM88+AK88</f>
        <v>#REF!</v>
      </c>
      <c r="AR88" s="18" t="e">
        <f t="shared" ref="AR88:AR117" si="109">AP88+AN88+AL88</f>
        <v>#REF!</v>
      </c>
      <c r="AS88" s="94">
        <v>0</v>
      </c>
      <c r="AT88" s="95" t="e">
        <f t="shared" si="89"/>
        <v>#REF!</v>
      </c>
      <c r="AU88" s="85" t="e">
        <f t="shared" ref="AU88:AU117" si="110">AT88+I88</f>
        <v>#REF!</v>
      </c>
      <c r="AV88" s="85" t="e">
        <f t="shared" si="90"/>
        <v>#REF!</v>
      </c>
      <c r="AW88" s="57" t="e">
        <f t="shared" si="91"/>
        <v>#REF!</v>
      </c>
      <c r="AX88" s="57" t="e">
        <f t="shared" si="92"/>
        <v>#REF!</v>
      </c>
      <c r="AY88" s="100"/>
      <c r="AZ88" s="100"/>
    </row>
    <row r="89" spans="1:52">
      <c r="A89" s="1" t="s">
        <v>33</v>
      </c>
      <c r="B89" s="19">
        <v>13020255</v>
      </c>
      <c r="C89" s="167" t="s">
        <v>150</v>
      </c>
      <c r="D89" s="2" t="s">
        <v>149</v>
      </c>
      <c r="E89" s="2">
        <v>12</v>
      </c>
      <c r="F89" s="6">
        <v>30</v>
      </c>
      <c r="G89" s="17">
        <f>'بودجه 1403'!G91</f>
        <v>830000</v>
      </c>
      <c r="H89" s="17">
        <f t="shared" si="93"/>
        <v>27666.666666666668</v>
      </c>
      <c r="I89" s="30" t="e">
        <f>'بودجه 1403'!#REF!</f>
        <v>#REF!</v>
      </c>
      <c r="J89" s="30" t="e">
        <f t="shared" si="94"/>
        <v>#REF!</v>
      </c>
      <c r="K89" s="32" t="e">
        <f t="shared" si="75"/>
        <v>#REF!</v>
      </c>
      <c r="L89" s="36" t="e">
        <f t="shared" si="95"/>
        <v>#REF!</v>
      </c>
      <c r="M89" s="17" t="e">
        <f t="shared" si="74"/>
        <v>#REF!</v>
      </c>
      <c r="N89" s="17" t="e">
        <f t="shared" si="76"/>
        <v>#REF!</v>
      </c>
      <c r="O89" s="17" t="e">
        <f t="shared" si="77"/>
        <v>#REF!</v>
      </c>
      <c r="P89" s="17" t="e">
        <f t="shared" si="78"/>
        <v>#REF!</v>
      </c>
      <c r="Q89" s="17" t="e">
        <f t="shared" si="99"/>
        <v>#REF!</v>
      </c>
      <c r="R89" s="17" t="e">
        <f t="shared" si="79"/>
        <v>#REF!</v>
      </c>
      <c r="S89" s="18" t="e">
        <f t="shared" si="102"/>
        <v>#REF!</v>
      </c>
      <c r="T89" s="18" t="e">
        <f t="shared" si="103"/>
        <v>#REF!</v>
      </c>
      <c r="U89" s="17" t="e">
        <f t="shared" si="96"/>
        <v>#REF!</v>
      </c>
      <c r="V89" s="17" t="e">
        <f t="shared" si="80"/>
        <v>#REF!</v>
      </c>
      <c r="W89" s="17" t="e">
        <f t="shared" si="97"/>
        <v>#REF!</v>
      </c>
      <c r="X89" s="17" t="e">
        <f t="shared" si="81"/>
        <v>#REF!</v>
      </c>
      <c r="Y89" s="17" t="e">
        <f t="shared" si="100"/>
        <v>#REF!</v>
      </c>
      <c r="Z89" s="17" t="e">
        <f t="shared" si="82"/>
        <v>#REF!</v>
      </c>
      <c r="AA89" s="18" t="e">
        <f t="shared" si="104"/>
        <v>#REF!</v>
      </c>
      <c r="AB89" s="18" t="e">
        <f t="shared" si="105"/>
        <v>#REF!</v>
      </c>
      <c r="AC89" s="17" t="e">
        <f t="shared" si="72"/>
        <v>#REF!</v>
      </c>
      <c r="AD89" s="17" t="e">
        <f t="shared" si="83"/>
        <v>#REF!</v>
      </c>
      <c r="AE89" s="17" t="e">
        <f t="shared" si="60"/>
        <v>#REF!</v>
      </c>
      <c r="AF89" s="17" t="e">
        <f t="shared" si="84"/>
        <v>#REF!</v>
      </c>
      <c r="AG89" s="17" t="e">
        <f t="shared" si="98"/>
        <v>#REF!</v>
      </c>
      <c r="AH89" s="17" t="e">
        <f t="shared" si="85"/>
        <v>#REF!</v>
      </c>
      <c r="AI89" s="18" t="e">
        <f t="shared" si="106"/>
        <v>#REF!</v>
      </c>
      <c r="AJ89" s="18" t="e">
        <f t="shared" si="107"/>
        <v>#REF!</v>
      </c>
      <c r="AK89" s="17" t="e">
        <f t="shared" si="73"/>
        <v>#REF!</v>
      </c>
      <c r="AL89" s="17" t="e">
        <f t="shared" si="86"/>
        <v>#REF!</v>
      </c>
      <c r="AM89" s="17" t="e">
        <f t="shared" si="62"/>
        <v>#REF!</v>
      </c>
      <c r="AN89" s="17" t="e">
        <f t="shared" si="87"/>
        <v>#REF!</v>
      </c>
      <c r="AO89" s="17" t="e">
        <f t="shared" si="101"/>
        <v>#REF!</v>
      </c>
      <c r="AP89" s="17" t="e">
        <f t="shared" si="88"/>
        <v>#REF!</v>
      </c>
      <c r="AQ89" s="18" t="e">
        <f t="shared" si="108"/>
        <v>#REF!</v>
      </c>
      <c r="AR89" s="18" t="e">
        <f t="shared" si="109"/>
        <v>#REF!</v>
      </c>
      <c r="AS89" s="94">
        <v>0</v>
      </c>
      <c r="AT89" s="95" t="e">
        <f t="shared" si="89"/>
        <v>#REF!</v>
      </c>
      <c r="AU89" s="85" t="e">
        <f t="shared" si="110"/>
        <v>#REF!</v>
      </c>
      <c r="AV89" s="85" t="e">
        <f t="shared" si="90"/>
        <v>#REF!</v>
      </c>
      <c r="AW89" s="57" t="e">
        <f t="shared" si="91"/>
        <v>#REF!</v>
      </c>
      <c r="AX89" s="57" t="e">
        <f t="shared" si="92"/>
        <v>#REF!</v>
      </c>
      <c r="AY89" s="100"/>
      <c r="AZ89" s="100"/>
    </row>
    <row r="90" spans="1:52">
      <c r="A90" s="1" t="s">
        <v>33</v>
      </c>
      <c r="B90" s="19">
        <v>13010303</v>
      </c>
      <c r="C90" s="167" t="s">
        <v>152</v>
      </c>
      <c r="D90" s="2" t="s">
        <v>151</v>
      </c>
      <c r="E90" s="2">
        <v>12</v>
      </c>
      <c r="F90" s="6">
        <v>100</v>
      </c>
      <c r="G90" s="17">
        <f>'بودجه 1403'!G92</f>
        <v>2100000</v>
      </c>
      <c r="H90" s="17">
        <f t="shared" si="93"/>
        <v>21000</v>
      </c>
      <c r="I90" s="30" t="e">
        <f>'بودجه 1403'!#REF!</f>
        <v>#REF!</v>
      </c>
      <c r="J90" s="30" t="e">
        <f t="shared" si="94"/>
        <v>#REF!</v>
      </c>
      <c r="K90" s="32" t="e">
        <f t="shared" si="75"/>
        <v>#REF!</v>
      </c>
      <c r="L90" s="36" t="e">
        <f t="shared" si="95"/>
        <v>#REF!</v>
      </c>
      <c r="M90" s="17" t="e">
        <f t="shared" si="74"/>
        <v>#REF!</v>
      </c>
      <c r="N90" s="17" t="e">
        <f t="shared" si="76"/>
        <v>#REF!</v>
      </c>
      <c r="O90" s="17" t="e">
        <f t="shared" si="77"/>
        <v>#REF!</v>
      </c>
      <c r="P90" s="17" t="e">
        <f t="shared" si="78"/>
        <v>#REF!</v>
      </c>
      <c r="Q90" s="17" t="e">
        <f t="shared" si="99"/>
        <v>#REF!</v>
      </c>
      <c r="R90" s="17" t="e">
        <f t="shared" si="79"/>
        <v>#REF!</v>
      </c>
      <c r="S90" s="18" t="e">
        <f t="shared" si="102"/>
        <v>#REF!</v>
      </c>
      <c r="T90" s="18" t="e">
        <f t="shared" si="103"/>
        <v>#REF!</v>
      </c>
      <c r="U90" s="17" t="e">
        <f t="shared" si="96"/>
        <v>#REF!</v>
      </c>
      <c r="V90" s="17" t="e">
        <f t="shared" si="80"/>
        <v>#REF!</v>
      </c>
      <c r="W90" s="17" t="e">
        <f t="shared" si="97"/>
        <v>#REF!</v>
      </c>
      <c r="X90" s="17" t="e">
        <f t="shared" si="81"/>
        <v>#REF!</v>
      </c>
      <c r="Y90" s="17" t="e">
        <f t="shared" si="100"/>
        <v>#REF!</v>
      </c>
      <c r="Z90" s="17" t="e">
        <f t="shared" si="82"/>
        <v>#REF!</v>
      </c>
      <c r="AA90" s="18" t="e">
        <f t="shared" si="104"/>
        <v>#REF!</v>
      </c>
      <c r="AB90" s="18" t="e">
        <f t="shared" si="105"/>
        <v>#REF!</v>
      </c>
      <c r="AC90" s="17" t="e">
        <f t="shared" si="72"/>
        <v>#REF!</v>
      </c>
      <c r="AD90" s="17" t="e">
        <f t="shared" si="83"/>
        <v>#REF!</v>
      </c>
      <c r="AE90" s="17" t="e">
        <f t="shared" si="60"/>
        <v>#REF!</v>
      </c>
      <c r="AF90" s="17" t="e">
        <f t="shared" si="84"/>
        <v>#REF!</v>
      </c>
      <c r="AG90" s="17" t="e">
        <f t="shared" si="98"/>
        <v>#REF!</v>
      </c>
      <c r="AH90" s="17" t="e">
        <f t="shared" si="85"/>
        <v>#REF!</v>
      </c>
      <c r="AI90" s="18" t="e">
        <f t="shared" si="106"/>
        <v>#REF!</v>
      </c>
      <c r="AJ90" s="18" t="e">
        <f t="shared" si="107"/>
        <v>#REF!</v>
      </c>
      <c r="AK90" s="17" t="e">
        <f t="shared" si="73"/>
        <v>#REF!</v>
      </c>
      <c r="AL90" s="17" t="e">
        <f t="shared" si="86"/>
        <v>#REF!</v>
      </c>
      <c r="AM90" s="17" t="e">
        <f t="shared" si="62"/>
        <v>#REF!</v>
      </c>
      <c r="AN90" s="17" t="e">
        <f t="shared" si="87"/>
        <v>#REF!</v>
      </c>
      <c r="AO90" s="17" t="e">
        <f t="shared" si="101"/>
        <v>#REF!</v>
      </c>
      <c r="AP90" s="17" t="e">
        <f t="shared" si="88"/>
        <v>#REF!</v>
      </c>
      <c r="AQ90" s="18" t="e">
        <f t="shared" si="108"/>
        <v>#REF!</v>
      </c>
      <c r="AR90" s="18" t="e">
        <f t="shared" si="109"/>
        <v>#REF!</v>
      </c>
      <c r="AS90" s="94">
        <v>0.05</v>
      </c>
      <c r="AT90" s="95" t="e">
        <f t="shared" si="89"/>
        <v>#REF!</v>
      </c>
      <c r="AU90" s="85" t="e">
        <f t="shared" si="110"/>
        <v>#REF!</v>
      </c>
      <c r="AV90" s="85" t="e">
        <f t="shared" si="90"/>
        <v>#REF!</v>
      </c>
      <c r="AW90" s="57" t="e">
        <f t="shared" si="91"/>
        <v>#REF!</v>
      </c>
      <c r="AX90" s="57" t="e">
        <f t="shared" si="92"/>
        <v>#REF!</v>
      </c>
      <c r="AY90" s="100"/>
      <c r="AZ90" s="100"/>
    </row>
    <row r="91" spans="1:52">
      <c r="A91" s="6" t="s">
        <v>33</v>
      </c>
      <c r="B91" s="19">
        <v>13010302</v>
      </c>
      <c r="C91" s="167" t="s">
        <v>153</v>
      </c>
      <c r="D91" s="2" t="s">
        <v>151</v>
      </c>
      <c r="E91" s="2">
        <v>12</v>
      </c>
      <c r="F91" s="6">
        <v>100</v>
      </c>
      <c r="G91" s="17">
        <f>'بودجه 1403'!G93</f>
        <v>350000</v>
      </c>
      <c r="H91" s="17">
        <f t="shared" si="93"/>
        <v>3500</v>
      </c>
      <c r="I91" s="30" t="e">
        <f>'بودجه 1403'!#REF!</f>
        <v>#REF!</v>
      </c>
      <c r="J91" s="30" t="e">
        <f t="shared" si="94"/>
        <v>#REF!</v>
      </c>
      <c r="K91" s="32" t="e">
        <f t="shared" si="75"/>
        <v>#REF!</v>
      </c>
      <c r="L91" s="36" t="e">
        <f t="shared" si="95"/>
        <v>#REF!</v>
      </c>
      <c r="M91" s="17" t="e">
        <f t="shared" si="74"/>
        <v>#REF!</v>
      </c>
      <c r="N91" s="17" t="e">
        <f t="shared" si="76"/>
        <v>#REF!</v>
      </c>
      <c r="O91" s="17" t="e">
        <f t="shared" si="77"/>
        <v>#REF!</v>
      </c>
      <c r="P91" s="17" t="e">
        <f t="shared" si="78"/>
        <v>#REF!</v>
      </c>
      <c r="Q91" s="17" t="e">
        <f t="shared" si="99"/>
        <v>#REF!</v>
      </c>
      <c r="R91" s="17" t="e">
        <f t="shared" si="79"/>
        <v>#REF!</v>
      </c>
      <c r="S91" s="18" t="e">
        <f t="shared" si="102"/>
        <v>#REF!</v>
      </c>
      <c r="T91" s="18" t="e">
        <f t="shared" si="103"/>
        <v>#REF!</v>
      </c>
      <c r="U91" s="17" t="e">
        <f t="shared" si="96"/>
        <v>#REF!</v>
      </c>
      <c r="V91" s="17" t="e">
        <f t="shared" si="80"/>
        <v>#REF!</v>
      </c>
      <c r="W91" s="17" t="e">
        <f t="shared" si="97"/>
        <v>#REF!</v>
      </c>
      <c r="X91" s="17" t="e">
        <f t="shared" si="81"/>
        <v>#REF!</v>
      </c>
      <c r="Y91" s="17" t="e">
        <f t="shared" si="100"/>
        <v>#REF!</v>
      </c>
      <c r="Z91" s="17" t="e">
        <f t="shared" si="82"/>
        <v>#REF!</v>
      </c>
      <c r="AA91" s="18" t="e">
        <f t="shared" si="104"/>
        <v>#REF!</v>
      </c>
      <c r="AB91" s="18" t="e">
        <f t="shared" si="105"/>
        <v>#REF!</v>
      </c>
      <c r="AC91" s="17" t="e">
        <f t="shared" si="72"/>
        <v>#REF!</v>
      </c>
      <c r="AD91" s="17" t="e">
        <f t="shared" si="83"/>
        <v>#REF!</v>
      </c>
      <c r="AE91" s="17" t="e">
        <f t="shared" si="60"/>
        <v>#REF!</v>
      </c>
      <c r="AF91" s="17" t="e">
        <f t="shared" si="84"/>
        <v>#REF!</v>
      </c>
      <c r="AG91" s="17" t="e">
        <f t="shared" si="98"/>
        <v>#REF!</v>
      </c>
      <c r="AH91" s="17" t="e">
        <f t="shared" si="85"/>
        <v>#REF!</v>
      </c>
      <c r="AI91" s="18" t="e">
        <f t="shared" si="106"/>
        <v>#REF!</v>
      </c>
      <c r="AJ91" s="18" t="e">
        <f t="shared" si="107"/>
        <v>#REF!</v>
      </c>
      <c r="AK91" s="17" t="e">
        <f t="shared" si="73"/>
        <v>#REF!</v>
      </c>
      <c r="AL91" s="17" t="e">
        <f t="shared" si="86"/>
        <v>#REF!</v>
      </c>
      <c r="AM91" s="17" t="e">
        <f t="shared" si="62"/>
        <v>#REF!</v>
      </c>
      <c r="AN91" s="17" t="e">
        <f t="shared" si="87"/>
        <v>#REF!</v>
      </c>
      <c r="AO91" s="17" t="e">
        <f t="shared" si="101"/>
        <v>#REF!</v>
      </c>
      <c r="AP91" s="17" t="e">
        <f t="shared" si="88"/>
        <v>#REF!</v>
      </c>
      <c r="AQ91" s="18" t="e">
        <f t="shared" si="108"/>
        <v>#REF!</v>
      </c>
      <c r="AR91" s="18" t="e">
        <f t="shared" si="109"/>
        <v>#REF!</v>
      </c>
      <c r="AS91" s="94">
        <v>0.05</v>
      </c>
      <c r="AT91" s="95" t="e">
        <f t="shared" si="89"/>
        <v>#REF!</v>
      </c>
      <c r="AU91" s="85" t="e">
        <f t="shared" si="110"/>
        <v>#REF!</v>
      </c>
      <c r="AV91" s="85" t="e">
        <f t="shared" si="90"/>
        <v>#REF!</v>
      </c>
      <c r="AW91" s="57" t="e">
        <f t="shared" si="91"/>
        <v>#REF!</v>
      </c>
      <c r="AX91" s="57" t="e">
        <f t="shared" si="92"/>
        <v>#REF!</v>
      </c>
      <c r="AY91" s="100"/>
      <c r="AZ91" s="100"/>
    </row>
    <row r="92" spans="1:52">
      <c r="A92" s="6" t="s">
        <v>33</v>
      </c>
      <c r="B92" s="19">
        <v>13010248</v>
      </c>
      <c r="C92" s="167" t="s">
        <v>154</v>
      </c>
      <c r="D92" s="2" t="s">
        <v>42</v>
      </c>
      <c r="E92" s="2">
        <v>12</v>
      </c>
      <c r="F92" s="6">
        <v>30</v>
      </c>
      <c r="G92" s="17">
        <f>'بودجه 1403'!G94</f>
        <v>700000</v>
      </c>
      <c r="H92" s="17">
        <f t="shared" si="93"/>
        <v>23333.333333333332</v>
      </c>
      <c r="I92" s="30" t="e">
        <f>'بودجه 1403'!#REF!</f>
        <v>#REF!</v>
      </c>
      <c r="J92" s="30" t="e">
        <f t="shared" si="94"/>
        <v>#REF!</v>
      </c>
      <c r="K92" s="32" t="e">
        <f t="shared" si="75"/>
        <v>#REF!</v>
      </c>
      <c r="L92" s="36" t="e">
        <f t="shared" si="95"/>
        <v>#REF!</v>
      </c>
      <c r="M92" s="17" t="e">
        <f t="shared" si="74"/>
        <v>#REF!</v>
      </c>
      <c r="N92" s="17" t="e">
        <f t="shared" si="76"/>
        <v>#REF!</v>
      </c>
      <c r="O92" s="17" t="e">
        <f t="shared" si="77"/>
        <v>#REF!</v>
      </c>
      <c r="P92" s="17" t="e">
        <f t="shared" si="78"/>
        <v>#REF!</v>
      </c>
      <c r="Q92" s="17" t="e">
        <f t="shared" si="99"/>
        <v>#REF!</v>
      </c>
      <c r="R92" s="17" t="e">
        <f t="shared" si="79"/>
        <v>#REF!</v>
      </c>
      <c r="S92" s="18" t="e">
        <f t="shared" si="102"/>
        <v>#REF!</v>
      </c>
      <c r="T92" s="18" t="e">
        <f t="shared" si="103"/>
        <v>#REF!</v>
      </c>
      <c r="U92" s="17" t="e">
        <f t="shared" si="96"/>
        <v>#REF!</v>
      </c>
      <c r="V92" s="17" t="e">
        <f t="shared" si="80"/>
        <v>#REF!</v>
      </c>
      <c r="W92" s="17" t="e">
        <f t="shared" si="97"/>
        <v>#REF!</v>
      </c>
      <c r="X92" s="17" t="e">
        <f t="shared" si="81"/>
        <v>#REF!</v>
      </c>
      <c r="Y92" s="17" t="e">
        <f t="shared" si="100"/>
        <v>#REF!</v>
      </c>
      <c r="Z92" s="17" t="e">
        <f t="shared" si="82"/>
        <v>#REF!</v>
      </c>
      <c r="AA92" s="18" t="e">
        <f t="shared" si="104"/>
        <v>#REF!</v>
      </c>
      <c r="AB92" s="18" t="e">
        <f t="shared" si="105"/>
        <v>#REF!</v>
      </c>
      <c r="AC92" s="17" t="e">
        <f t="shared" si="72"/>
        <v>#REF!</v>
      </c>
      <c r="AD92" s="17" t="e">
        <f t="shared" si="83"/>
        <v>#REF!</v>
      </c>
      <c r="AE92" s="17" t="e">
        <f t="shared" si="60"/>
        <v>#REF!</v>
      </c>
      <c r="AF92" s="17" t="e">
        <f t="shared" si="84"/>
        <v>#REF!</v>
      </c>
      <c r="AG92" s="17" t="e">
        <f t="shared" si="98"/>
        <v>#REF!</v>
      </c>
      <c r="AH92" s="17" t="e">
        <f t="shared" si="85"/>
        <v>#REF!</v>
      </c>
      <c r="AI92" s="18" t="e">
        <f t="shared" si="106"/>
        <v>#REF!</v>
      </c>
      <c r="AJ92" s="18" t="e">
        <f t="shared" si="107"/>
        <v>#REF!</v>
      </c>
      <c r="AK92" s="17" t="e">
        <f t="shared" si="73"/>
        <v>#REF!</v>
      </c>
      <c r="AL92" s="17" t="e">
        <f t="shared" si="86"/>
        <v>#REF!</v>
      </c>
      <c r="AM92" s="17" t="e">
        <f t="shared" si="62"/>
        <v>#REF!</v>
      </c>
      <c r="AN92" s="17" t="e">
        <f t="shared" si="87"/>
        <v>#REF!</v>
      </c>
      <c r="AO92" s="17" t="e">
        <f t="shared" si="101"/>
        <v>#REF!</v>
      </c>
      <c r="AP92" s="17" t="e">
        <f t="shared" si="88"/>
        <v>#REF!</v>
      </c>
      <c r="AQ92" s="18" t="e">
        <f t="shared" si="108"/>
        <v>#REF!</v>
      </c>
      <c r="AR92" s="18" t="e">
        <f t="shared" si="109"/>
        <v>#REF!</v>
      </c>
      <c r="AS92" s="94">
        <v>0.1</v>
      </c>
      <c r="AT92" s="95" t="e">
        <f t="shared" si="89"/>
        <v>#REF!</v>
      </c>
      <c r="AU92" s="85" t="e">
        <f t="shared" si="110"/>
        <v>#REF!</v>
      </c>
      <c r="AV92" s="85" t="e">
        <f t="shared" si="90"/>
        <v>#REF!</v>
      </c>
      <c r="AW92" s="57" t="e">
        <f t="shared" si="91"/>
        <v>#REF!</v>
      </c>
      <c r="AX92" s="57" t="e">
        <f t="shared" si="92"/>
        <v>#REF!</v>
      </c>
      <c r="AY92" s="100"/>
      <c r="AZ92" s="100"/>
    </row>
    <row r="93" spans="1:52">
      <c r="A93" s="6" t="s">
        <v>33</v>
      </c>
      <c r="B93" s="19">
        <v>13010231</v>
      </c>
      <c r="C93" s="167" t="s">
        <v>155</v>
      </c>
      <c r="D93" s="2" t="s">
        <v>127</v>
      </c>
      <c r="E93" s="2">
        <v>12</v>
      </c>
      <c r="F93" s="6">
        <v>100</v>
      </c>
      <c r="G93" s="17">
        <f>'بودجه 1403'!G95</f>
        <v>195000</v>
      </c>
      <c r="H93" s="17">
        <f t="shared" si="93"/>
        <v>1950</v>
      </c>
      <c r="I93" s="30" t="e">
        <f>'بودجه 1403'!#REF!</f>
        <v>#REF!</v>
      </c>
      <c r="J93" s="30" t="e">
        <f t="shared" si="94"/>
        <v>#REF!</v>
      </c>
      <c r="K93" s="32" t="e">
        <f t="shared" si="75"/>
        <v>#REF!</v>
      </c>
      <c r="L93" s="36" t="e">
        <f t="shared" si="95"/>
        <v>#REF!</v>
      </c>
      <c r="M93" s="17" t="e">
        <f t="shared" si="74"/>
        <v>#REF!</v>
      </c>
      <c r="N93" s="17" t="e">
        <f t="shared" si="76"/>
        <v>#REF!</v>
      </c>
      <c r="O93" s="17" t="e">
        <f t="shared" si="77"/>
        <v>#REF!</v>
      </c>
      <c r="P93" s="17" t="e">
        <f t="shared" si="78"/>
        <v>#REF!</v>
      </c>
      <c r="Q93" s="17" t="e">
        <f t="shared" si="99"/>
        <v>#REF!</v>
      </c>
      <c r="R93" s="17" t="e">
        <f t="shared" si="79"/>
        <v>#REF!</v>
      </c>
      <c r="S93" s="18" t="e">
        <f t="shared" si="102"/>
        <v>#REF!</v>
      </c>
      <c r="T93" s="18" t="e">
        <f t="shared" si="103"/>
        <v>#REF!</v>
      </c>
      <c r="U93" s="17" t="e">
        <f t="shared" si="96"/>
        <v>#REF!</v>
      </c>
      <c r="V93" s="17" t="e">
        <f t="shared" si="80"/>
        <v>#REF!</v>
      </c>
      <c r="W93" s="17" t="e">
        <f t="shared" si="97"/>
        <v>#REF!</v>
      </c>
      <c r="X93" s="17" t="e">
        <f t="shared" si="81"/>
        <v>#REF!</v>
      </c>
      <c r="Y93" s="17" t="e">
        <f t="shared" si="100"/>
        <v>#REF!</v>
      </c>
      <c r="Z93" s="17" t="e">
        <f t="shared" si="82"/>
        <v>#REF!</v>
      </c>
      <c r="AA93" s="18" t="e">
        <f t="shared" si="104"/>
        <v>#REF!</v>
      </c>
      <c r="AB93" s="18" t="e">
        <f t="shared" si="105"/>
        <v>#REF!</v>
      </c>
      <c r="AC93" s="17" t="e">
        <f t="shared" si="72"/>
        <v>#REF!</v>
      </c>
      <c r="AD93" s="17" t="e">
        <f t="shared" si="83"/>
        <v>#REF!</v>
      </c>
      <c r="AE93" s="17" t="e">
        <f t="shared" si="60"/>
        <v>#REF!</v>
      </c>
      <c r="AF93" s="17" t="e">
        <f t="shared" si="84"/>
        <v>#REF!</v>
      </c>
      <c r="AG93" s="17" t="e">
        <f t="shared" si="98"/>
        <v>#REF!</v>
      </c>
      <c r="AH93" s="17" t="e">
        <f t="shared" si="85"/>
        <v>#REF!</v>
      </c>
      <c r="AI93" s="18" t="e">
        <f t="shared" si="106"/>
        <v>#REF!</v>
      </c>
      <c r="AJ93" s="18" t="e">
        <f t="shared" si="107"/>
        <v>#REF!</v>
      </c>
      <c r="AK93" s="17" t="e">
        <f t="shared" si="73"/>
        <v>#REF!</v>
      </c>
      <c r="AL93" s="17" t="e">
        <f t="shared" si="86"/>
        <v>#REF!</v>
      </c>
      <c r="AM93" s="17" t="e">
        <f t="shared" si="62"/>
        <v>#REF!</v>
      </c>
      <c r="AN93" s="17" t="e">
        <f t="shared" si="87"/>
        <v>#REF!</v>
      </c>
      <c r="AO93" s="17" t="e">
        <f t="shared" si="101"/>
        <v>#REF!</v>
      </c>
      <c r="AP93" s="17" t="e">
        <f t="shared" si="88"/>
        <v>#REF!</v>
      </c>
      <c r="AQ93" s="18" t="e">
        <f t="shared" si="108"/>
        <v>#REF!</v>
      </c>
      <c r="AR93" s="18" t="e">
        <f t="shared" si="109"/>
        <v>#REF!</v>
      </c>
      <c r="AS93" s="94">
        <v>0</v>
      </c>
      <c r="AT93" s="95" t="e">
        <f t="shared" si="89"/>
        <v>#REF!</v>
      </c>
      <c r="AU93" s="85" t="e">
        <f t="shared" si="110"/>
        <v>#REF!</v>
      </c>
      <c r="AV93" s="85" t="e">
        <f t="shared" si="90"/>
        <v>#REF!</v>
      </c>
      <c r="AW93" s="57" t="e">
        <f t="shared" si="91"/>
        <v>#REF!</v>
      </c>
      <c r="AX93" s="57" t="e">
        <f t="shared" si="92"/>
        <v>#REF!</v>
      </c>
      <c r="AY93" s="100"/>
      <c r="AZ93" s="100"/>
    </row>
    <row r="94" spans="1:52">
      <c r="A94" s="6" t="s">
        <v>33</v>
      </c>
      <c r="B94" s="19">
        <v>13010209</v>
      </c>
      <c r="C94" s="167" t="s">
        <v>385</v>
      </c>
      <c r="D94" s="2"/>
      <c r="E94" s="2">
        <v>12</v>
      </c>
      <c r="F94" s="6">
        <v>100</v>
      </c>
      <c r="G94" s="17">
        <f>'بودجه 1403'!G96</f>
        <v>488760</v>
      </c>
      <c r="H94" s="17">
        <f t="shared" si="93"/>
        <v>4887.6000000000004</v>
      </c>
      <c r="I94" s="30" t="e">
        <f>'بودجه 1403'!#REF!</f>
        <v>#REF!</v>
      </c>
      <c r="J94" s="30" t="e">
        <f t="shared" si="94"/>
        <v>#REF!</v>
      </c>
      <c r="K94" s="32" t="e">
        <f t="shared" si="75"/>
        <v>#REF!</v>
      </c>
      <c r="L94" s="36" t="e">
        <f t="shared" si="95"/>
        <v>#REF!</v>
      </c>
      <c r="M94" s="17" t="e">
        <f t="shared" si="74"/>
        <v>#REF!</v>
      </c>
      <c r="N94" s="17" t="e">
        <f t="shared" si="76"/>
        <v>#REF!</v>
      </c>
      <c r="O94" s="17" t="e">
        <f t="shared" si="77"/>
        <v>#REF!</v>
      </c>
      <c r="P94" s="17" t="e">
        <f t="shared" si="78"/>
        <v>#REF!</v>
      </c>
      <c r="Q94" s="17" t="e">
        <f>I94*0.09</f>
        <v>#REF!</v>
      </c>
      <c r="R94" s="17" t="e">
        <f t="shared" si="79"/>
        <v>#REF!</v>
      </c>
      <c r="S94" s="18" t="e">
        <f t="shared" si="102"/>
        <v>#REF!</v>
      </c>
      <c r="T94" s="18" t="e">
        <f t="shared" si="103"/>
        <v>#REF!</v>
      </c>
      <c r="U94" s="17" t="e">
        <f t="shared" si="96"/>
        <v>#REF!</v>
      </c>
      <c r="V94" s="17" t="e">
        <f t="shared" si="80"/>
        <v>#REF!</v>
      </c>
      <c r="W94" s="17" t="e">
        <f t="shared" si="97"/>
        <v>#REF!</v>
      </c>
      <c r="X94" s="17" t="e">
        <f t="shared" si="81"/>
        <v>#REF!</v>
      </c>
      <c r="Y94" s="17" t="e">
        <f>I94*0.07</f>
        <v>#REF!</v>
      </c>
      <c r="Z94" s="17" t="e">
        <f t="shared" si="82"/>
        <v>#REF!</v>
      </c>
      <c r="AA94" s="18" t="e">
        <f t="shared" si="104"/>
        <v>#REF!</v>
      </c>
      <c r="AB94" s="18" t="e">
        <f t="shared" si="105"/>
        <v>#REF!</v>
      </c>
      <c r="AC94" s="17" t="e">
        <f>I94*0.12</f>
        <v>#REF!</v>
      </c>
      <c r="AD94" s="17" t="e">
        <f t="shared" si="83"/>
        <v>#REF!</v>
      </c>
      <c r="AE94" s="17" t="e">
        <f>I94*0.12</f>
        <v>#REF!</v>
      </c>
      <c r="AF94" s="17" t="e">
        <f t="shared" si="84"/>
        <v>#REF!</v>
      </c>
      <c r="AG94" s="17" t="e">
        <f>I94*0.11</f>
        <v>#REF!</v>
      </c>
      <c r="AH94" s="17" t="e">
        <f t="shared" si="85"/>
        <v>#REF!</v>
      </c>
      <c r="AI94" s="18" t="e">
        <f t="shared" si="106"/>
        <v>#REF!</v>
      </c>
      <c r="AJ94" s="18" t="e">
        <f t="shared" si="107"/>
        <v>#REF!</v>
      </c>
      <c r="AK94" s="17" t="e">
        <f>I94*0.075</f>
        <v>#REF!</v>
      </c>
      <c r="AL94" s="17" t="e">
        <f t="shared" si="86"/>
        <v>#REF!</v>
      </c>
      <c r="AM94" s="17" t="e">
        <f>I94*0.075</f>
        <v>#REF!</v>
      </c>
      <c r="AN94" s="17" t="e">
        <f t="shared" si="87"/>
        <v>#REF!</v>
      </c>
      <c r="AO94" s="17" t="e">
        <f>I94*0.06</f>
        <v>#REF!</v>
      </c>
      <c r="AP94" s="17" t="e">
        <f t="shared" si="88"/>
        <v>#REF!</v>
      </c>
      <c r="AQ94" s="18" t="e">
        <f t="shared" si="108"/>
        <v>#REF!</v>
      </c>
      <c r="AR94" s="18" t="e">
        <f t="shared" si="109"/>
        <v>#REF!</v>
      </c>
      <c r="AS94" s="94">
        <v>0.15</v>
      </c>
      <c r="AT94" s="95" t="e">
        <f t="shared" si="89"/>
        <v>#REF!</v>
      </c>
      <c r="AU94" s="85" t="e">
        <f t="shared" si="110"/>
        <v>#REF!</v>
      </c>
      <c r="AV94" s="85" t="e">
        <f t="shared" si="90"/>
        <v>#REF!</v>
      </c>
      <c r="AW94" s="57" t="e">
        <f t="shared" si="91"/>
        <v>#REF!</v>
      </c>
      <c r="AX94" s="57" t="e">
        <f t="shared" si="92"/>
        <v>#REF!</v>
      </c>
      <c r="AY94" s="100"/>
      <c r="AZ94" s="100"/>
    </row>
    <row r="95" spans="1:52">
      <c r="A95" s="6" t="s">
        <v>33</v>
      </c>
      <c r="B95" s="19">
        <v>13010210</v>
      </c>
      <c r="C95" s="167" t="s">
        <v>157</v>
      </c>
      <c r="D95" s="2" t="s">
        <v>156</v>
      </c>
      <c r="E95" s="2">
        <v>12</v>
      </c>
      <c r="F95" s="6">
        <v>10</v>
      </c>
      <c r="G95" s="17">
        <f>'بودجه 1403'!G97</f>
        <v>138000</v>
      </c>
      <c r="H95" s="17">
        <f t="shared" si="93"/>
        <v>13800</v>
      </c>
      <c r="I95" s="30" t="e">
        <f>'بودجه 1403'!#REF!</f>
        <v>#REF!</v>
      </c>
      <c r="J95" s="30" t="e">
        <f t="shared" si="94"/>
        <v>#REF!</v>
      </c>
      <c r="K95" s="32" t="e">
        <f t="shared" si="75"/>
        <v>#REF!</v>
      </c>
      <c r="L95" s="36" t="e">
        <f t="shared" si="95"/>
        <v>#REF!</v>
      </c>
      <c r="M95" s="17" t="e">
        <f t="shared" si="74"/>
        <v>#REF!</v>
      </c>
      <c r="N95" s="17" t="e">
        <f t="shared" si="76"/>
        <v>#REF!</v>
      </c>
      <c r="O95" s="17" t="e">
        <f t="shared" si="77"/>
        <v>#REF!</v>
      </c>
      <c r="P95" s="17" t="e">
        <f t="shared" si="78"/>
        <v>#REF!</v>
      </c>
      <c r="Q95" s="17" t="e">
        <f t="shared" ref="Q95:Q124" si="111">I95*0.1</f>
        <v>#REF!</v>
      </c>
      <c r="R95" s="17" t="e">
        <f t="shared" si="79"/>
        <v>#REF!</v>
      </c>
      <c r="S95" s="18" t="e">
        <f t="shared" si="102"/>
        <v>#REF!</v>
      </c>
      <c r="T95" s="18" t="e">
        <f t="shared" si="103"/>
        <v>#REF!</v>
      </c>
      <c r="U95" s="17" t="e">
        <f t="shared" si="96"/>
        <v>#REF!</v>
      </c>
      <c r="V95" s="17" t="e">
        <f t="shared" si="80"/>
        <v>#REF!</v>
      </c>
      <c r="W95" s="17" t="e">
        <f t="shared" si="97"/>
        <v>#REF!</v>
      </c>
      <c r="X95" s="17" t="e">
        <f t="shared" si="81"/>
        <v>#REF!</v>
      </c>
      <c r="Y95" s="17" t="e">
        <f t="shared" ref="Y95:Y124" si="112">I95*0.06</f>
        <v>#REF!</v>
      </c>
      <c r="Z95" s="17" t="e">
        <f t="shared" si="82"/>
        <v>#REF!</v>
      </c>
      <c r="AA95" s="18" t="e">
        <f t="shared" si="104"/>
        <v>#REF!</v>
      </c>
      <c r="AB95" s="18" t="e">
        <f t="shared" si="105"/>
        <v>#REF!</v>
      </c>
      <c r="AC95" s="17" t="e">
        <f t="shared" ref="AC95:AC132" si="113">I95*0.1</f>
        <v>#REF!</v>
      </c>
      <c r="AD95" s="17" t="e">
        <f t="shared" si="83"/>
        <v>#REF!</v>
      </c>
      <c r="AE95" s="17" t="e">
        <f t="shared" ref="AE95:AE132" si="114">I95*0.09</f>
        <v>#REF!</v>
      </c>
      <c r="AF95" s="17" t="e">
        <f t="shared" si="84"/>
        <v>#REF!</v>
      </c>
      <c r="AG95" s="17" t="e">
        <f t="shared" ref="AG95:AG132" si="115">I95*0.1</f>
        <v>#REF!</v>
      </c>
      <c r="AH95" s="17" t="e">
        <f t="shared" si="85"/>
        <v>#REF!</v>
      </c>
      <c r="AI95" s="18" t="e">
        <f t="shared" si="106"/>
        <v>#REF!</v>
      </c>
      <c r="AJ95" s="18" t="e">
        <f t="shared" si="107"/>
        <v>#REF!</v>
      </c>
      <c r="AK95" s="17" t="e">
        <f t="shared" ref="AK95:AK132" si="116">I95*0.1</f>
        <v>#REF!</v>
      </c>
      <c r="AL95" s="17" t="e">
        <f t="shared" si="86"/>
        <v>#REF!</v>
      </c>
      <c r="AM95" s="17" t="e">
        <f t="shared" ref="AM95:AM124" si="117">I95*0.1</f>
        <v>#REF!</v>
      </c>
      <c r="AN95" s="17" t="e">
        <f t="shared" si="87"/>
        <v>#REF!</v>
      </c>
      <c r="AO95" s="17" t="e">
        <f t="shared" ref="AO95:AO124" si="118">I95*0.07</f>
        <v>#REF!</v>
      </c>
      <c r="AP95" s="17" t="e">
        <f t="shared" si="88"/>
        <v>#REF!</v>
      </c>
      <c r="AQ95" s="18" t="e">
        <f t="shared" si="108"/>
        <v>#REF!</v>
      </c>
      <c r="AR95" s="18" t="e">
        <f t="shared" si="109"/>
        <v>#REF!</v>
      </c>
      <c r="AS95" s="94">
        <v>0.1</v>
      </c>
      <c r="AT95" s="95" t="e">
        <f t="shared" si="89"/>
        <v>#REF!</v>
      </c>
      <c r="AU95" s="85" t="e">
        <f t="shared" si="110"/>
        <v>#REF!</v>
      </c>
      <c r="AV95" s="85" t="e">
        <f t="shared" si="90"/>
        <v>#REF!</v>
      </c>
      <c r="AW95" s="57" t="e">
        <f t="shared" si="91"/>
        <v>#REF!</v>
      </c>
      <c r="AX95" s="57" t="e">
        <f t="shared" si="92"/>
        <v>#REF!</v>
      </c>
      <c r="AY95" s="100"/>
      <c r="AZ95" s="100"/>
    </row>
    <row r="96" spans="1:52">
      <c r="A96" s="6" t="s">
        <v>33</v>
      </c>
      <c r="B96" s="19">
        <v>13010243</v>
      </c>
      <c r="C96" s="167" t="s">
        <v>158</v>
      </c>
      <c r="D96" s="2"/>
      <c r="E96" s="2">
        <v>12</v>
      </c>
      <c r="F96" s="6">
        <v>30</v>
      </c>
      <c r="G96" s="17">
        <f>'بودجه 1403'!G98</f>
        <v>34840</v>
      </c>
      <c r="H96" s="17">
        <f t="shared" si="93"/>
        <v>1161.3333333333333</v>
      </c>
      <c r="I96" s="30" t="e">
        <f>'بودجه 1403'!#REF!</f>
        <v>#REF!</v>
      </c>
      <c r="J96" s="30" t="e">
        <f t="shared" si="94"/>
        <v>#REF!</v>
      </c>
      <c r="K96" s="32" t="e">
        <f t="shared" si="75"/>
        <v>#REF!</v>
      </c>
      <c r="L96" s="36" t="e">
        <f t="shared" si="95"/>
        <v>#REF!</v>
      </c>
      <c r="M96" s="17" t="e">
        <f t="shared" si="74"/>
        <v>#REF!</v>
      </c>
      <c r="N96" s="17" t="e">
        <f t="shared" si="76"/>
        <v>#REF!</v>
      </c>
      <c r="O96" s="17" t="e">
        <f t="shared" si="77"/>
        <v>#REF!</v>
      </c>
      <c r="P96" s="17" t="e">
        <f t="shared" si="78"/>
        <v>#REF!</v>
      </c>
      <c r="Q96" s="17" t="e">
        <f t="shared" si="111"/>
        <v>#REF!</v>
      </c>
      <c r="R96" s="17" t="e">
        <f t="shared" si="79"/>
        <v>#REF!</v>
      </c>
      <c r="S96" s="18" t="e">
        <f t="shared" si="102"/>
        <v>#REF!</v>
      </c>
      <c r="T96" s="18" t="e">
        <f t="shared" si="103"/>
        <v>#REF!</v>
      </c>
      <c r="U96" s="17" t="e">
        <f t="shared" si="96"/>
        <v>#REF!</v>
      </c>
      <c r="V96" s="17" t="e">
        <f t="shared" si="80"/>
        <v>#REF!</v>
      </c>
      <c r="W96" s="17" t="e">
        <f t="shared" si="97"/>
        <v>#REF!</v>
      </c>
      <c r="X96" s="17" t="e">
        <f t="shared" si="81"/>
        <v>#REF!</v>
      </c>
      <c r="Y96" s="17" t="e">
        <f t="shared" si="112"/>
        <v>#REF!</v>
      </c>
      <c r="Z96" s="17" t="e">
        <f t="shared" si="82"/>
        <v>#REF!</v>
      </c>
      <c r="AA96" s="18" t="e">
        <f t="shared" si="104"/>
        <v>#REF!</v>
      </c>
      <c r="AB96" s="18" t="e">
        <f t="shared" si="105"/>
        <v>#REF!</v>
      </c>
      <c r="AC96" s="17" t="e">
        <f t="shared" si="113"/>
        <v>#REF!</v>
      </c>
      <c r="AD96" s="17" t="e">
        <f t="shared" si="83"/>
        <v>#REF!</v>
      </c>
      <c r="AE96" s="17" t="e">
        <f t="shared" si="114"/>
        <v>#REF!</v>
      </c>
      <c r="AF96" s="17" t="e">
        <f t="shared" si="84"/>
        <v>#REF!</v>
      </c>
      <c r="AG96" s="17" t="e">
        <f t="shared" si="115"/>
        <v>#REF!</v>
      </c>
      <c r="AH96" s="17" t="e">
        <f t="shared" si="85"/>
        <v>#REF!</v>
      </c>
      <c r="AI96" s="18" t="e">
        <f t="shared" si="106"/>
        <v>#REF!</v>
      </c>
      <c r="AJ96" s="18" t="e">
        <f t="shared" si="107"/>
        <v>#REF!</v>
      </c>
      <c r="AK96" s="17" t="e">
        <f t="shared" si="116"/>
        <v>#REF!</v>
      </c>
      <c r="AL96" s="17" t="e">
        <f t="shared" si="86"/>
        <v>#REF!</v>
      </c>
      <c r="AM96" s="17" t="e">
        <f t="shared" si="117"/>
        <v>#REF!</v>
      </c>
      <c r="AN96" s="17" t="e">
        <f t="shared" si="87"/>
        <v>#REF!</v>
      </c>
      <c r="AO96" s="17" t="e">
        <f t="shared" si="118"/>
        <v>#REF!</v>
      </c>
      <c r="AP96" s="17" t="e">
        <f t="shared" si="88"/>
        <v>#REF!</v>
      </c>
      <c r="AQ96" s="18" t="e">
        <f t="shared" si="108"/>
        <v>#REF!</v>
      </c>
      <c r="AR96" s="18" t="e">
        <f t="shared" si="109"/>
        <v>#REF!</v>
      </c>
      <c r="AS96" s="94">
        <v>0</v>
      </c>
      <c r="AT96" s="95" t="e">
        <f t="shared" si="89"/>
        <v>#REF!</v>
      </c>
      <c r="AU96" s="85" t="e">
        <f t="shared" si="110"/>
        <v>#REF!</v>
      </c>
      <c r="AV96" s="85" t="e">
        <f t="shared" si="90"/>
        <v>#REF!</v>
      </c>
      <c r="AW96" s="57" t="e">
        <f t="shared" si="91"/>
        <v>#REF!</v>
      </c>
      <c r="AX96" s="57" t="e">
        <f t="shared" si="92"/>
        <v>#REF!</v>
      </c>
      <c r="AY96" s="100"/>
      <c r="AZ96" s="100"/>
    </row>
    <row r="97" spans="1:52">
      <c r="A97" s="6" t="s">
        <v>33</v>
      </c>
      <c r="B97" s="19">
        <v>13010212</v>
      </c>
      <c r="C97" s="167" t="s">
        <v>160</v>
      </c>
      <c r="D97" s="2" t="s">
        <v>159</v>
      </c>
      <c r="E97" s="2">
        <v>12</v>
      </c>
      <c r="F97" s="6">
        <v>4</v>
      </c>
      <c r="G97" s="17">
        <f>'بودجه 1403'!G99</f>
        <v>487500</v>
      </c>
      <c r="H97" s="17">
        <f t="shared" si="93"/>
        <v>121875</v>
      </c>
      <c r="I97" s="30" t="e">
        <f>'بودجه 1403'!#REF!</f>
        <v>#REF!</v>
      </c>
      <c r="J97" s="30" t="e">
        <f t="shared" si="94"/>
        <v>#REF!</v>
      </c>
      <c r="K97" s="32" t="e">
        <f t="shared" si="75"/>
        <v>#REF!</v>
      </c>
      <c r="L97" s="36" t="e">
        <f t="shared" si="95"/>
        <v>#REF!</v>
      </c>
      <c r="M97" s="17" t="e">
        <f t="shared" ref="M97:M126" si="119">I97*0.05</f>
        <v>#REF!</v>
      </c>
      <c r="N97" s="17" t="e">
        <f t="shared" si="76"/>
        <v>#REF!</v>
      </c>
      <c r="O97" s="17" t="e">
        <f t="shared" si="77"/>
        <v>#REF!</v>
      </c>
      <c r="P97" s="17" t="e">
        <f t="shared" si="78"/>
        <v>#REF!</v>
      </c>
      <c r="Q97" s="17" t="e">
        <f t="shared" si="111"/>
        <v>#REF!</v>
      </c>
      <c r="R97" s="17" t="e">
        <f t="shared" si="79"/>
        <v>#REF!</v>
      </c>
      <c r="S97" s="18" t="e">
        <f t="shared" si="102"/>
        <v>#REF!</v>
      </c>
      <c r="T97" s="18" t="e">
        <f t="shared" si="103"/>
        <v>#REF!</v>
      </c>
      <c r="U97" s="17" t="e">
        <f t="shared" si="96"/>
        <v>#REF!</v>
      </c>
      <c r="V97" s="17" t="e">
        <f t="shared" si="80"/>
        <v>#REF!</v>
      </c>
      <c r="W97" s="17" t="e">
        <f t="shared" si="97"/>
        <v>#REF!</v>
      </c>
      <c r="X97" s="17" t="e">
        <f t="shared" si="81"/>
        <v>#REF!</v>
      </c>
      <c r="Y97" s="17" t="e">
        <f t="shared" si="112"/>
        <v>#REF!</v>
      </c>
      <c r="Z97" s="17" t="e">
        <f t="shared" si="82"/>
        <v>#REF!</v>
      </c>
      <c r="AA97" s="18" t="e">
        <f t="shared" si="104"/>
        <v>#REF!</v>
      </c>
      <c r="AB97" s="18" t="e">
        <f t="shared" si="105"/>
        <v>#REF!</v>
      </c>
      <c r="AC97" s="17" t="e">
        <f t="shared" si="113"/>
        <v>#REF!</v>
      </c>
      <c r="AD97" s="17" t="e">
        <f t="shared" si="83"/>
        <v>#REF!</v>
      </c>
      <c r="AE97" s="17" t="e">
        <f t="shared" si="114"/>
        <v>#REF!</v>
      </c>
      <c r="AF97" s="17" t="e">
        <f t="shared" si="84"/>
        <v>#REF!</v>
      </c>
      <c r="AG97" s="17" t="e">
        <f t="shared" si="115"/>
        <v>#REF!</v>
      </c>
      <c r="AH97" s="17" t="e">
        <f t="shared" si="85"/>
        <v>#REF!</v>
      </c>
      <c r="AI97" s="18" t="e">
        <f t="shared" si="106"/>
        <v>#REF!</v>
      </c>
      <c r="AJ97" s="18" t="e">
        <f t="shared" si="107"/>
        <v>#REF!</v>
      </c>
      <c r="AK97" s="17" t="e">
        <f t="shared" si="116"/>
        <v>#REF!</v>
      </c>
      <c r="AL97" s="17" t="e">
        <f t="shared" si="86"/>
        <v>#REF!</v>
      </c>
      <c r="AM97" s="17" t="e">
        <f t="shared" si="117"/>
        <v>#REF!</v>
      </c>
      <c r="AN97" s="17" t="e">
        <f t="shared" si="87"/>
        <v>#REF!</v>
      </c>
      <c r="AO97" s="17" t="e">
        <f t="shared" si="118"/>
        <v>#REF!</v>
      </c>
      <c r="AP97" s="17" t="e">
        <f t="shared" si="88"/>
        <v>#REF!</v>
      </c>
      <c r="AQ97" s="18" t="e">
        <f t="shared" si="108"/>
        <v>#REF!</v>
      </c>
      <c r="AR97" s="18" t="e">
        <f t="shared" si="109"/>
        <v>#REF!</v>
      </c>
      <c r="AS97" s="94">
        <v>0</v>
      </c>
      <c r="AT97" s="95" t="e">
        <f t="shared" si="89"/>
        <v>#REF!</v>
      </c>
      <c r="AU97" s="85" t="e">
        <f t="shared" si="110"/>
        <v>#REF!</v>
      </c>
      <c r="AV97" s="85" t="e">
        <f t="shared" si="90"/>
        <v>#REF!</v>
      </c>
      <c r="AW97" s="57" t="e">
        <f t="shared" si="91"/>
        <v>#REF!</v>
      </c>
      <c r="AX97" s="57" t="e">
        <f t="shared" si="92"/>
        <v>#REF!</v>
      </c>
      <c r="AY97" s="100"/>
      <c r="AZ97" s="100"/>
    </row>
    <row r="98" spans="1:52">
      <c r="A98" s="6" t="s">
        <v>33</v>
      </c>
      <c r="B98" s="19">
        <v>13010228</v>
      </c>
      <c r="C98" s="167" t="s">
        <v>161</v>
      </c>
      <c r="D98" s="2"/>
      <c r="E98" s="2">
        <v>12</v>
      </c>
      <c r="F98" s="6">
        <v>30</v>
      </c>
      <c r="G98" s="17">
        <f>'بودجه 1403'!G100</f>
        <v>600000</v>
      </c>
      <c r="H98" s="17">
        <f t="shared" si="93"/>
        <v>20000</v>
      </c>
      <c r="I98" s="30" t="e">
        <f>'بودجه 1403'!#REF!</f>
        <v>#REF!</v>
      </c>
      <c r="J98" s="30" t="e">
        <f t="shared" si="94"/>
        <v>#REF!</v>
      </c>
      <c r="K98" s="32" t="e">
        <f t="shared" si="75"/>
        <v>#REF!</v>
      </c>
      <c r="L98" s="36" t="e">
        <f t="shared" si="95"/>
        <v>#REF!</v>
      </c>
      <c r="M98" s="17" t="e">
        <f t="shared" si="119"/>
        <v>#REF!</v>
      </c>
      <c r="N98" s="17" t="e">
        <f t="shared" si="76"/>
        <v>#REF!</v>
      </c>
      <c r="O98" s="17" t="e">
        <f t="shared" si="77"/>
        <v>#REF!</v>
      </c>
      <c r="P98" s="17" t="e">
        <f t="shared" si="78"/>
        <v>#REF!</v>
      </c>
      <c r="Q98" s="17" t="e">
        <f t="shared" si="111"/>
        <v>#REF!</v>
      </c>
      <c r="R98" s="17" t="e">
        <f t="shared" si="79"/>
        <v>#REF!</v>
      </c>
      <c r="S98" s="18" t="e">
        <f t="shared" si="102"/>
        <v>#REF!</v>
      </c>
      <c r="T98" s="18" t="e">
        <f t="shared" si="103"/>
        <v>#REF!</v>
      </c>
      <c r="U98" s="17" t="e">
        <f t="shared" si="96"/>
        <v>#REF!</v>
      </c>
      <c r="V98" s="17" t="e">
        <f t="shared" si="80"/>
        <v>#REF!</v>
      </c>
      <c r="W98" s="17" t="e">
        <f t="shared" si="97"/>
        <v>#REF!</v>
      </c>
      <c r="X98" s="17" t="e">
        <f t="shared" si="81"/>
        <v>#REF!</v>
      </c>
      <c r="Y98" s="17" t="e">
        <f t="shared" si="112"/>
        <v>#REF!</v>
      </c>
      <c r="Z98" s="17" t="e">
        <f t="shared" si="82"/>
        <v>#REF!</v>
      </c>
      <c r="AA98" s="18" t="e">
        <f t="shared" si="104"/>
        <v>#REF!</v>
      </c>
      <c r="AB98" s="18" t="e">
        <f t="shared" si="105"/>
        <v>#REF!</v>
      </c>
      <c r="AC98" s="17" t="e">
        <f t="shared" si="113"/>
        <v>#REF!</v>
      </c>
      <c r="AD98" s="17" t="e">
        <f t="shared" si="83"/>
        <v>#REF!</v>
      </c>
      <c r="AE98" s="17" t="e">
        <f t="shared" si="114"/>
        <v>#REF!</v>
      </c>
      <c r="AF98" s="17" t="e">
        <f t="shared" si="84"/>
        <v>#REF!</v>
      </c>
      <c r="AG98" s="17" t="e">
        <f t="shared" si="115"/>
        <v>#REF!</v>
      </c>
      <c r="AH98" s="17" t="e">
        <f t="shared" si="85"/>
        <v>#REF!</v>
      </c>
      <c r="AI98" s="18" t="e">
        <f t="shared" si="106"/>
        <v>#REF!</v>
      </c>
      <c r="AJ98" s="18" t="e">
        <f t="shared" si="107"/>
        <v>#REF!</v>
      </c>
      <c r="AK98" s="17" t="e">
        <f t="shared" si="116"/>
        <v>#REF!</v>
      </c>
      <c r="AL98" s="17" t="e">
        <f t="shared" si="86"/>
        <v>#REF!</v>
      </c>
      <c r="AM98" s="17" t="e">
        <f t="shared" si="117"/>
        <v>#REF!</v>
      </c>
      <c r="AN98" s="17" t="e">
        <f t="shared" si="87"/>
        <v>#REF!</v>
      </c>
      <c r="AO98" s="17" t="e">
        <f t="shared" si="118"/>
        <v>#REF!</v>
      </c>
      <c r="AP98" s="17" t="e">
        <f t="shared" si="88"/>
        <v>#REF!</v>
      </c>
      <c r="AQ98" s="18" t="e">
        <f t="shared" si="108"/>
        <v>#REF!</v>
      </c>
      <c r="AR98" s="18" t="e">
        <f t="shared" si="109"/>
        <v>#REF!</v>
      </c>
      <c r="AS98" s="94">
        <v>0.2</v>
      </c>
      <c r="AT98" s="95" t="e">
        <f t="shared" si="89"/>
        <v>#REF!</v>
      </c>
      <c r="AU98" s="85" t="e">
        <f t="shared" si="110"/>
        <v>#REF!</v>
      </c>
      <c r="AV98" s="85" t="e">
        <f t="shared" si="90"/>
        <v>#REF!</v>
      </c>
      <c r="AW98" s="57" t="e">
        <f t="shared" si="91"/>
        <v>#REF!</v>
      </c>
      <c r="AX98" s="57" t="e">
        <f t="shared" si="92"/>
        <v>#REF!</v>
      </c>
      <c r="AY98" s="100"/>
      <c r="AZ98" s="100"/>
    </row>
    <row r="99" spans="1:52">
      <c r="A99" s="6" t="s">
        <v>33</v>
      </c>
      <c r="B99" s="19">
        <v>13010322</v>
      </c>
      <c r="C99" s="167" t="s">
        <v>162</v>
      </c>
      <c r="D99" s="2"/>
      <c r="E99" s="2">
        <v>12</v>
      </c>
      <c r="F99" s="6">
        <v>30</v>
      </c>
      <c r="G99" s="17">
        <f>'بودجه 1403'!G101</f>
        <v>1200000</v>
      </c>
      <c r="H99" s="17">
        <f t="shared" si="93"/>
        <v>40000</v>
      </c>
      <c r="I99" s="30" t="e">
        <f>'بودجه 1403'!#REF!</f>
        <v>#REF!</v>
      </c>
      <c r="J99" s="30" t="e">
        <f t="shared" si="94"/>
        <v>#REF!</v>
      </c>
      <c r="K99" s="32" t="e">
        <f t="shared" si="75"/>
        <v>#REF!</v>
      </c>
      <c r="L99" s="36" t="e">
        <f t="shared" si="95"/>
        <v>#REF!</v>
      </c>
      <c r="M99" s="17" t="e">
        <f t="shared" si="119"/>
        <v>#REF!</v>
      </c>
      <c r="N99" s="17" t="e">
        <f t="shared" ref="N99:N127" si="120">M99*H99</f>
        <v>#REF!</v>
      </c>
      <c r="O99" s="17" t="e">
        <f t="shared" ref="O99:O127" si="121">I99*0.06</f>
        <v>#REF!</v>
      </c>
      <c r="P99" s="17" t="e">
        <f t="shared" si="78"/>
        <v>#REF!</v>
      </c>
      <c r="Q99" s="17" t="e">
        <f t="shared" si="111"/>
        <v>#REF!</v>
      </c>
      <c r="R99" s="17" t="e">
        <f t="shared" si="79"/>
        <v>#REF!</v>
      </c>
      <c r="S99" s="18" t="e">
        <f t="shared" si="102"/>
        <v>#REF!</v>
      </c>
      <c r="T99" s="18" t="e">
        <f t="shared" si="103"/>
        <v>#REF!</v>
      </c>
      <c r="U99" s="17" t="e">
        <f t="shared" si="96"/>
        <v>#REF!</v>
      </c>
      <c r="V99" s="17" t="e">
        <f t="shared" si="80"/>
        <v>#REF!</v>
      </c>
      <c r="W99" s="17" t="e">
        <f t="shared" si="97"/>
        <v>#REF!</v>
      </c>
      <c r="X99" s="17" t="e">
        <f t="shared" si="81"/>
        <v>#REF!</v>
      </c>
      <c r="Y99" s="17" t="e">
        <f t="shared" si="112"/>
        <v>#REF!</v>
      </c>
      <c r="Z99" s="17" t="e">
        <f t="shared" si="82"/>
        <v>#REF!</v>
      </c>
      <c r="AA99" s="18" t="e">
        <f t="shared" si="104"/>
        <v>#REF!</v>
      </c>
      <c r="AB99" s="18" t="e">
        <f t="shared" si="105"/>
        <v>#REF!</v>
      </c>
      <c r="AC99" s="17" t="e">
        <f t="shared" si="113"/>
        <v>#REF!</v>
      </c>
      <c r="AD99" s="17" t="e">
        <f t="shared" si="83"/>
        <v>#REF!</v>
      </c>
      <c r="AE99" s="17" t="e">
        <f t="shared" si="114"/>
        <v>#REF!</v>
      </c>
      <c r="AF99" s="17" t="e">
        <f t="shared" si="84"/>
        <v>#REF!</v>
      </c>
      <c r="AG99" s="17" t="e">
        <f t="shared" si="115"/>
        <v>#REF!</v>
      </c>
      <c r="AH99" s="17" t="e">
        <f t="shared" si="85"/>
        <v>#REF!</v>
      </c>
      <c r="AI99" s="18" t="e">
        <f t="shared" si="106"/>
        <v>#REF!</v>
      </c>
      <c r="AJ99" s="18" t="e">
        <f t="shared" si="107"/>
        <v>#REF!</v>
      </c>
      <c r="AK99" s="17" t="e">
        <f t="shared" si="116"/>
        <v>#REF!</v>
      </c>
      <c r="AL99" s="17" t="e">
        <f t="shared" si="86"/>
        <v>#REF!</v>
      </c>
      <c r="AM99" s="17" t="e">
        <f t="shared" si="117"/>
        <v>#REF!</v>
      </c>
      <c r="AN99" s="17" t="e">
        <f t="shared" si="87"/>
        <v>#REF!</v>
      </c>
      <c r="AO99" s="17" t="e">
        <f t="shared" si="118"/>
        <v>#REF!</v>
      </c>
      <c r="AP99" s="17" t="e">
        <f t="shared" si="88"/>
        <v>#REF!</v>
      </c>
      <c r="AQ99" s="18" t="e">
        <f t="shared" si="108"/>
        <v>#REF!</v>
      </c>
      <c r="AR99" s="18" t="e">
        <f t="shared" si="109"/>
        <v>#REF!</v>
      </c>
      <c r="AS99" s="94">
        <v>0.1</v>
      </c>
      <c r="AT99" s="95" t="e">
        <f t="shared" si="89"/>
        <v>#REF!</v>
      </c>
      <c r="AU99" s="85" t="e">
        <f t="shared" si="110"/>
        <v>#REF!</v>
      </c>
      <c r="AV99" s="85" t="e">
        <f t="shared" si="90"/>
        <v>#REF!</v>
      </c>
      <c r="AW99" s="57" t="e">
        <f t="shared" si="91"/>
        <v>#REF!</v>
      </c>
      <c r="AX99" s="57" t="e">
        <f t="shared" si="92"/>
        <v>#REF!</v>
      </c>
      <c r="AY99" s="100"/>
      <c r="AZ99" s="100"/>
    </row>
    <row r="100" spans="1:52">
      <c r="A100" s="6" t="s">
        <v>33</v>
      </c>
      <c r="B100" s="19">
        <v>13010323</v>
      </c>
      <c r="C100" s="167" t="s">
        <v>163</v>
      </c>
      <c r="D100" s="2"/>
      <c r="E100" s="2">
        <v>12</v>
      </c>
      <c r="F100" s="6">
        <v>30</v>
      </c>
      <c r="G100" s="17">
        <f>'بودجه 1403'!G102</f>
        <v>789100</v>
      </c>
      <c r="H100" s="17">
        <f t="shared" si="93"/>
        <v>26303.333333333332</v>
      </c>
      <c r="I100" s="30" t="e">
        <f>'بودجه 1403'!#REF!</f>
        <v>#REF!</v>
      </c>
      <c r="J100" s="30" t="e">
        <f t="shared" si="94"/>
        <v>#REF!</v>
      </c>
      <c r="K100" s="32" t="e">
        <f t="shared" si="75"/>
        <v>#REF!</v>
      </c>
      <c r="L100" s="36" t="e">
        <f t="shared" si="95"/>
        <v>#REF!</v>
      </c>
      <c r="M100" s="17" t="e">
        <f t="shared" si="119"/>
        <v>#REF!</v>
      </c>
      <c r="N100" s="17" t="e">
        <f t="shared" si="120"/>
        <v>#REF!</v>
      </c>
      <c r="O100" s="17" t="e">
        <f t="shared" si="121"/>
        <v>#REF!</v>
      </c>
      <c r="P100" s="17" t="e">
        <f t="shared" si="78"/>
        <v>#REF!</v>
      </c>
      <c r="Q100" s="17" t="e">
        <f t="shared" si="111"/>
        <v>#REF!</v>
      </c>
      <c r="R100" s="17" t="e">
        <f t="shared" si="79"/>
        <v>#REF!</v>
      </c>
      <c r="S100" s="18" t="e">
        <f t="shared" si="102"/>
        <v>#REF!</v>
      </c>
      <c r="T100" s="18" t="e">
        <f t="shared" si="103"/>
        <v>#REF!</v>
      </c>
      <c r="U100" s="17" t="e">
        <f t="shared" si="96"/>
        <v>#REF!</v>
      </c>
      <c r="V100" s="17" t="e">
        <f t="shared" si="80"/>
        <v>#REF!</v>
      </c>
      <c r="W100" s="17" t="e">
        <f t="shared" si="97"/>
        <v>#REF!</v>
      </c>
      <c r="X100" s="17" t="e">
        <f t="shared" si="81"/>
        <v>#REF!</v>
      </c>
      <c r="Y100" s="17" t="e">
        <f t="shared" si="112"/>
        <v>#REF!</v>
      </c>
      <c r="Z100" s="17" t="e">
        <f t="shared" si="82"/>
        <v>#REF!</v>
      </c>
      <c r="AA100" s="18" t="e">
        <f t="shared" si="104"/>
        <v>#REF!</v>
      </c>
      <c r="AB100" s="18" t="e">
        <f t="shared" si="105"/>
        <v>#REF!</v>
      </c>
      <c r="AC100" s="17" t="e">
        <f t="shared" si="113"/>
        <v>#REF!</v>
      </c>
      <c r="AD100" s="17" t="e">
        <f t="shared" si="83"/>
        <v>#REF!</v>
      </c>
      <c r="AE100" s="17" t="e">
        <f t="shared" si="114"/>
        <v>#REF!</v>
      </c>
      <c r="AF100" s="17" t="e">
        <f t="shared" si="84"/>
        <v>#REF!</v>
      </c>
      <c r="AG100" s="17" t="e">
        <f t="shared" si="115"/>
        <v>#REF!</v>
      </c>
      <c r="AH100" s="17" t="e">
        <f t="shared" si="85"/>
        <v>#REF!</v>
      </c>
      <c r="AI100" s="18" t="e">
        <f t="shared" si="106"/>
        <v>#REF!</v>
      </c>
      <c r="AJ100" s="18" t="e">
        <f t="shared" si="107"/>
        <v>#REF!</v>
      </c>
      <c r="AK100" s="17" t="e">
        <f t="shared" si="116"/>
        <v>#REF!</v>
      </c>
      <c r="AL100" s="17" t="e">
        <f t="shared" si="86"/>
        <v>#REF!</v>
      </c>
      <c r="AM100" s="17" t="e">
        <f t="shared" si="117"/>
        <v>#REF!</v>
      </c>
      <c r="AN100" s="17" t="e">
        <f t="shared" si="87"/>
        <v>#REF!</v>
      </c>
      <c r="AO100" s="17" t="e">
        <f t="shared" si="118"/>
        <v>#REF!</v>
      </c>
      <c r="AP100" s="17" t="e">
        <f t="shared" si="88"/>
        <v>#REF!</v>
      </c>
      <c r="AQ100" s="18" t="e">
        <f t="shared" si="108"/>
        <v>#REF!</v>
      </c>
      <c r="AR100" s="18" t="e">
        <f t="shared" si="109"/>
        <v>#REF!</v>
      </c>
      <c r="AS100" s="94">
        <v>0.1</v>
      </c>
      <c r="AT100" s="95" t="e">
        <f t="shared" si="89"/>
        <v>#REF!</v>
      </c>
      <c r="AU100" s="85" t="e">
        <f t="shared" si="110"/>
        <v>#REF!</v>
      </c>
      <c r="AV100" s="85" t="e">
        <f t="shared" si="90"/>
        <v>#REF!</v>
      </c>
      <c r="AW100" s="57" t="e">
        <f t="shared" si="91"/>
        <v>#REF!</v>
      </c>
      <c r="AX100" s="57" t="e">
        <f t="shared" si="92"/>
        <v>#REF!</v>
      </c>
      <c r="AY100" s="100"/>
      <c r="AZ100" s="100"/>
    </row>
    <row r="101" spans="1:52">
      <c r="A101" s="6" t="s">
        <v>33</v>
      </c>
      <c r="B101" s="19">
        <v>13010252</v>
      </c>
      <c r="C101" s="167" t="s">
        <v>349</v>
      </c>
      <c r="D101" s="2" t="s">
        <v>164</v>
      </c>
      <c r="E101" s="2">
        <v>12</v>
      </c>
      <c r="F101" s="6">
        <v>20</v>
      </c>
      <c r="G101" s="17">
        <f>'بودجه 1403'!G103</f>
        <v>1018200</v>
      </c>
      <c r="H101" s="17">
        <f t="shared" si="93"/>
        <v>50910</v>
      </c>
      <c r="I101" s="30" t="e">
        <f>'بودجه 1403'!#REF!</f>
        <v>#REF!</v>
      </c>
      <c r="J101" s="30" t="e">
        <f t="shared" si="94"/>
        <v>#REF!</v>
      </c>
      <c r="K101" s="32" t="e">
        <f t="shared" si="75"/>
        <v>#REF!</v>
      </c>
      <c r="L101" s="36" t="e">
        <f t="shared" si="95"/>
        <v>#REF!</v>
      </c>
      <c r="M101" s="17" t="e">
        <f t="shared" si="119"/>
        <v>#REF!</v>
      </c>
      <c r="N101" s="17" t="e">
        <f t="shared" si="120"/>
        <v>#REF!</v>
      </c>
      <c r="O101" s="17" t="e">
        <f t="shared" si="121"/>
        <v>#REF!</v>
      </c>
      <c r="P101" s="17" t="e">
        <f t="shared" si="78"/>
        <v>#REF!</v>
      </c>
      <c r="Q101" s="17" t="e">
        <f t="shared" si="111"/>
        <v>#REF!</v>
      </c>
      <c r="R101" s="17" t="e">
        <f t="shared" si="79"/>
        <v>#REF!</v>
      </c>
      <c r="S101" s="18" t="e">
        <f t="shared" si="102"/>
        <v>#REF!</v>
      </c>
      <c r="T101" s="18" t="e">
        <f t="shared" si="103"/>
        <v>#REF!</v>
      </c>
      <c r="U101" s="17" t="e">
        <f t="shared" si="96"/>
        <v>#REF!</v>
      </c>
      <c r="V101" s="17" t="e">
        <f t="shared" si="80"/>
        <v>#REF!</v>
      </c>
      <c r="W101" s="17" t="e">
        <f t="shared" si="97"/>
        <v>#REF!</v>
      </c>
      <c r="X101" s="17" t="e">
        <f t="shared" si="81"/>
        <v>#REF!</v>
      </c>
      <c r="Y101" s="17" t="e">
        <f t="shared" si="112"/>
        <v>#REF!</v>
      </c>
      <c r="Z101" s="17" t="e">
        <f t="shared" si="82"/>
        <v>#REF!</v>
      </c>
      <c r="AA101" s="18" t="e">
        <f t="shared" si="104"/>
        <v>#REF!</v>
      </c>
      <c r="AB101" s="18" t="e">
        <f t="shared" si="105"/>
        <v>#REF!</v>
      </c>
      <c r="AC101" s="17" t="e">
        <f t="shared" si="113"/>
        <v>#REF!</v>
      </c>
      <c r="AD101" s="17" t="e">
        <f t="shared" si="83"/>
        <v>#REF!</v>
      </c>
      <c r="AE101" s="17" t="e">
        <f t="shared" si="114"/>
        <v>#REF!</v>
      </c>
      <c r="AF101" s="17" t="e">
        <f t="shared" si="84"/>
        <v>#REF!</v>
      </c>
      <c r="AG101" s="17" t="e">
        <f t="shared" si="115"/>
        <v>#REF!</v>
      </c>
      <c r="AH101" s="17" t="e">
        <f t="shared" si="85"/>
        <v>#REF!</v>
      </c>
      <c r="AI101" s="18" t="e">
        <f t="shared" si="106"/>
        <v>#REF!</v>
      </c>
      <c r="AJ101" s="18" t="e">
        <f t="shared" si="107"/>
        <v>#REF!</v>
      </c>
      <c r="AK101" s="17" t="e">
        <f t="shared" si="116"/>
        <v>#REF!</v>
      </c>
      <c r="AL101" s="17" t="e">
        <f t="shared" si="86"/>
        <v>#REF!</v>
      </c>
      <c r="AM101" s="17" t="e">
        <f t="shared" si="117"/>
        <v>#REF!</v>
      </c>
      <c r="AN101" s="17" t="e">
        <f t="shared" si="87"/>
        <v>#REF!</v>
      </c>
      <c r="AO101" s="17" t="e">
        <f t="shared" si="118"/>
        <v>#REF!</v>
      </c>
      <c r="AP101" s="17" t="e">
        <f t="shared" si="88"/>
        <v>#REF!</v>
      </c>
      <c r="AQ101" s="18" t="e">
        <f t="shared" si="108"/>
        <v>#REF!</v>
      </c>
      <c r="AR101" s="18" t="e">
        <f t="shared" si="109"/>
        <v>#REF!</v>
      </c>
      <c r="AS101" s="94">
        <v>0</v>
      </c>
      <c r="AT101" s="95" t="e">
        <f t="shared" si="89"/>
        <v>#REF!</v>
      </c>
      <c r="AU101" s="85" t="e">
        <f t="shared" si="110"/>
        <v>#REF!</v>
      </c>
      <c r="AV101" s="85" t="e">
        <f t="shared" si="90"/>
        <v>#REF!</v>
      </c>
      <c r="AW101" s="57" t="e">
        <f t="shared" si="91"/>
        <v>#REF!</v>
      </c>
      <c r="AX101" s="57" t="e">
        <f t="shared" si="92"/>
        <v>#REF!</v>
      </c>
      <c r="AY101" s="100"/>
      <c r="AZ101" s="100"/>
    </row>
    <row r="102" spans="1:52">
      <c r="A102" s="6" t="s">
        <v>33</v>
      </c>
      <c r="B102" s="19">
        <v>3010245</v>
      </c>
      <c r="C102" s="167" t="s">
        <v>165</v>
      </c>
      <c r="D102" s="2"/>
      <c r="E102" s="2">
        <v>12</v>
      </c>
      <c r="F102" s="6">
        <v>100</v>
      </c>
      <c r="G102" s="17">
        <f>'بودجه 1403'!G104</f>
        <v>2000000</v>
      </c>
      <c r="H102" s="17">
        <f t="shared" si="93"/>
        <v>20000</v>
      </c>
      <c r="I102" s="30" t="e">
        <f>'بودجه 1403'!#REF!</f>
        <v>#REF!</v>
      </c>
      <c r="J102" s="30" t="e">
        <f t="shared" si="94"/>
        <v>#REF!</v>
      </c>
      <c r="K102" s="32" t="e">
        <f t="shared" si="75"/>
        <v>#REF!</v>
      </c>
      <c r="L102" s="36" t="e">
        <f t="shared" si="95"/>
        <v>#REF!</v>
      </c>
      <c r="M102" s="17" t="e">
        <f t="shared" si="119"/>
        <v>#REF!</v>
      </c>
      <c r="N102" s="17" t="e">
        <f t="shared" si="120"/>
        <v>#REF!</v>
      </c>
      <c r="O102" s="17" t="e">
        <f t="shared" si="121"/>
        <v>#REF!</v>
      </c>
      <c r="P102" s="17" t="e">
        <f t="shared" si="78"/>
        <v>#REF!</v>
      </c>
      <c r="Q102" s="17" t="e">
        <f t="shared" si="111"/>
        <v>#REF!</v>
      </c>
      <c r="R102" s="17" t="e">
        <f t="shared" si="79"/>
        <v>#REF!</v>
      </c>
      <c r="S102" s="18" t="e">
        <f t="shared" si="102"/>
        <v>#REF!</v>
      </c>
      <c r="T102" s="18" t="e">
        <f t="shared" si="103"/>
        <v>#REF!</v>
      </c>
      <c r="U102" s="17" t="e">
        <f t="shared" si="96"/>
        <v>#REF!</v>
      </c>
      <c r="V102" s="17" t="e">
        <f t="shared" si="80"/>
        <v>#REF!</v>
      </c>
      <c r="W102" s="17" t="e">
        <f t="shared" si="97"/>
        <v>#REF!</v>
      </c>
      <c r="X102" s="17" t="e">
        <f t="shared" si="81"/>
        <v>#REF!</v>
      </c>
      <c r="Y102" s="17" t="e">
        <f t="shared" si="112"/>
        <v>#REF!</v>
      </c>
      <c r="Z102" s="17" t="e">
        <f t="shared" si="82"/>
        <v>#REF!</v>
      </c>
      <c r="AA102" s="18" t="e">
        <f t="shared" si="104"/>
        <v>#REF!</v>
      </c>
      <c r="AB102" s="18" t="e">
        <f t="shared" si="105"/>
        <v>#REF!</v>
      </c>
      <c r="AC102" s="17" t="e">
        <f t="shared" si="113"/>
        <v>#REF!</v>
      </c>
      <c r="AD102" s="17" t="e">
        <f t="shared" si="83"/>
        <v>#REF!</v>
      </c>
      <c r="AE102" s="17" t="e">
        <f t="shared" si="114"/>
        <v>#REF!</v>
      </c>
      <c r="AF102" s="17" t="e">
        <f t="shared" si="84"/>
        <v>#REF!</v>
      </c>
      <c r="AG102" s="17" t="e">
        <f t="shared" si="115"/>
        <v>#REF!</v>
      </c>
      <c r="AH102" s="17" t="e">
        <f t="shared" si="85"/>
        <v>#REF!</v>
      </c>
      <c r="AI102" s="18" t="e">
        <f t="shared" si="106"/>
        <v>#REF!</v>
      </c>
      <c r="AJ102" s="18" t="e">
        <f t="shared" si="107"/>
        <v>#REF!</v>
      </c>
      <c r="AK102" s="17" t="e">
        <f t="shared" si="116"/>
        <v>#REF!</v>
      </c>
      <c r="AL102" s="17" t="e">
        <f t="shared" si="86"/>
        <v>#REF!</v>
      </c>
      <c r="AM102" s="17" t="e">
        <f t="shared" si="117"/>
        <v>#REF!</v>
      </c>
      <c r="AN102" s="17" t="e">
        <f t="shared" si="87"/>
        <v>#REF!</v>
      </c>
      <c r="AO102" s="17" t="e">
        <f t="shared" si="118"/>
        <v>#REF!</v>
      </c>
      <c r="AP102" s="17" t="e">
        <f t="shared" si="88"/>
        <v>#REF!</v>
      </c>
      <c r="AQ102" s="18" t="e">
        <f t="shared" si="108"/>
        <v>#REF!</v>
      </c>
      <c r="AR102" s="18" t="e">
        <f t="shared" si="109"/>
        <v>#REF!</v>
      </c>
      <c r="AS102" s="94">
        <v>0</v>
      </c>
      <c r="AT102" s="95" t="e">
        <f t="shared" si="89"/>
        <v>#REF!</v>
      </c>
      <c r="AU102" s="85" t="e">
        <f t="shared" si="110"/>
        <v>#REF!</v>
      </c>
      <c r="AV102" s="85" t="e">
        <f t="shared" si="90"/>
        <v>#REF!</v>
      </c>
      <c r="AW102" s="57" t="e">
        <f t="shared" si="91"/>
        <v>#REF!</v>
      </c>
      <c r="AX102" s="57" t="e">
        <f t="shared" si="92"/>
        <v>#REF!</v>
      </c>
      <c r="AY102" s="100"/>
      <c r="AZ102" s="100"/>
    </row>
    <row r="103" spans="1:52">
      <c r="A103" s="6" t="s">
        <v>33</v>
      </c>
      <c r="B103" s="19">
        <v>3010255</v>
      </c>
      <c r="C103" s="167" t="s">
        <v>166</v>
      </c>
      <c r="D103" s="2"/>
      <c r="E103" s="2">
        <v>12</v>
      </c>
      <c r="F103" s="6">
        <v>100</v>
      </c>
      <c r="G103" s="17">
        <f>'بودجه 1403'!G105</f>
        <v>1400000</v>
      </c>
      <c r="H103" s="17">
        <f t="shared" si="93"/>
        <v>14000</v>
      </c>
      <c r="I103" s="30" t="e">
        <f>'بودجه 1403'!#REF!</f>
        <v>#REF!</v>
      </c>
      <c r="J103" s="30" t="e">
        <f t="shared" si="94"/>
        <v>#REF!</v>
      </c>
      <c r="K103" s="32" t="e">
        <f t="shared" si="75"/>
        <v>#REF!</v>
      </c>
      <c r="L103" s="36" t="e">
        <f t="shared" si="95"/>
        <v>#REF!</v>
      </c>
      <c r="M103" s="17" t="e">
        <f t="shared" si="119"/>
        <v>#REF!</v>
      </c>
      <c r="N103" s="17" t="e">
        <f t="shared" si="120"/>
        <v>#REF!</v>
      </c>
      <c r="O103" s="17" t="e">
        <f t="shared" si="121"/>
        <v>#REF!</v>
      </c>
      <c r="P103" s="17" t="e">
        <f t="shared" si="78"/>
        <v>#REF!</v>
      </c>
      <c r="Q103" s="17" t="e">
        <f t="shared" si="111"/>
        <v>#REF!</v>
      </c>
      <c r="R103" s="17" t="e">
        <f t="shared" si="79"/>
        <v>#REF!</v>
      </c>
      <c r="S103" s="18" t="e">
        <f t="shared" si="102"/>
        <v>#REF!</v>
      </c>
      <c r="T103" s="18" t="e">
        <f t="shared" si="103"/>
        <v>#REF!</v>
      </c>
      <c r="U103" s="17" t="e">
        <f t="shared" si="96"/>
        <v>#REF!</v>
      </c>
      <c r="V103" s="17" t="e">
        <f t="shared" si="80"/>
        <v>#REF!</v>
      </c>
      <c r="W103" s="17" t="e">
        <f t="shared" si="97"/>
        <v>#REF!</v>
      </c>
      <c r="X103" s="17" t="e">
        <f t="shared" si="81"/>
        <v>#REF!</v>
      </c>
      <c r="Y103" s="17" t="e">
        <f t="shared" si="112"/>
        <v>#REF!</v>
      </c>
      <c r="Z103" s="17" t="e">
        <f t="shared" si="82"/>
        <v>#REF!</v>
      </c>
      <c r="AA103" s="18" t="e">
        <f t="shared" si="104"/>
        <v>#REF!</v>
      </c>
      <c r="AB103" s="18" t="e">
        <f t="shared" si="105"/>
        <v>#REF!</v>
      </c>
      <c r="AC103" s="17" t="e">
        <f t="shared" si="113"/>
        <v>#REF!</v>
      </c>
      <c r="AD103" s="17" t="e">
        <f t="shared" si="83"/>
        <v>#REF!</v>
      </c>
      <c r="AE103" s="17" t="e">
        <f t="shared" si="114"/>
        <v>#REF!</v>
      </c>
      <c r="AF103" s="17" t="e">
        <f t="shared" si="84"/>
        <v>#REF!</v>
      </c>
      <c r="AG103" s="17" t="e">
        <f t="shared" si="115"/>
        <v>#REF!</v>
      </c>
      <c r="AH103" s="17" t="e">
        <f t="shared" si="85"/>
        <v>#REF!</v>
      </c>
      <c r="AI103" s="18" t="e">
        <f t="shared" si="106"/>
        <v>#REF!</v>
      </c>
      <c r="AJ103" s="18" t="e">
        <f t="shared" si="107"/>
        <v>#REF!</v>
      </c>
      <c r="AK103" s="17" t="e">
        <f t="shared" si="116"/>
        <v>#REF!</v>
      </c>
      <c r="AL103" s="17" t="e">
        <f t="shared" si="86"/>
        <v>#REF!</v>
      </c>
      <c r="AM103" s="17" t="e">
        <f t="shared" si="117"/>
        <v>#REF!</v>
      </c>
      <c r="AN103" s="17" t="e">
        <f t="shared" si="87"/>
        <v>#REF!</v>
      </c>
      <c r="AO103" s="17" t="e">
        <f t="shared" si="118"/>
        <v>#REF!</v>
      </c>
      <c r="AP103" s="17" t="e">
        <f t="shared" si="88"/>
        <v>#REF!</v>
      </c>
      <c r="AQ103" s="18" t="e">
        <f t="shared" si="108"/>
        <v>#REF!</v>
      </c>
      <c r="AR103" s="18" t="e">
        <f t="shared" si="109"/>
        <v>#REF!</v>
      </c>
      <c r="AS103" s="94">
        <v>0</v>
      </c>
      <c r="AT103" s="95" t="e">
        <f t="shared" si="89"/>
        <v>#REF!</v>
      </c>
      <c r="AU103" s="85" t="e">
        <f t="shared" si="110"/>
        <v>#REF!</v>
      </c>
      <c r="AV103" s="85" t="e">
        <f t="shared" si="90"/>
        <v>#REF!</v>
      </c>
      <c r="AW103" s="57" t="e">
        <f t="shared" si="91"/>
        <v>#REF!</v>
      </c>
      <c r="AX103" s="57" t="e">
        <f t="shared" si="92"/>
        <v>#REF!</v>
      </c>
      <c r="AY103" s="100"/>
      <c r="AZ103" s="100"/>
    </row>
    <row r="104" spans="1:52">
      <c r="A104" s="6" t="s">
        <v>33</v>
      </c>
      <c r="B104" s="19">
        <v>13010102</v>
      </c>
      <c r="C104" s="167" t="s">
        <v>171</v>
      </c>
      <c r="D104" s="2" t="s">
        <v>325</v>
      </c>
      <c r="E104" s="2">
        <v>12</v>
      </c>
      <c r="F104" s="6">
        <v>100</v>
      </c>
      <c r="G104" s="17">
        <f>'بودجه 1403'!G106</f>
        <v>540000</v>
      </c>
      <c r="H104" s="17">
        <f t="shared" si="93"/>
        <v>5400</v>
      </c>
      <c r="I104" s="30" t="e">
        <f>'بودجه 1403'!#REF!</f>
        <v>#REF!</v>
      </c>
      <c r="J104" s="30" t="e">
        <f t="shared" si="94"/>
        <v>#REF!</v>
      </c>
      <c r="K104" s="32" t="e">
        <f t="shared" si="75"/>
        <v>#REF!</v>
      </c>
      <c r="L104" s="36" t="e">
        <f t="shared" si="95"/>
        <v>#REF!</v>
      </c>
      <c r="M104" s="17" t="e">
        <f t="shared" si="119"/>
        <v>#REF!</v>
      </c>
      <c r="N104" s="17" t="e">
        <f t="shared" si="120"/>
        <v>#REF!</v>
      </c>
      <c r="O104" s="17" t="e">
        <f t="shared" si="121"/>
        <v>#REF!</v>
      </c>
      <c r="P104" s="17" t="e">
        <f t="shared" si="78"/>
        <v>#REF!</v>
      </c>
      <c r="Q104" s="17" t="e">
        <f t="shared" si="111"/>
        <v>#REF!</v>
      </c>
      <c r="R104" s="17" t="e">
        <f t="shared" si="79"/>
        <v>#REF!</v>
      </c>
      <c r="S104" s="18" t="e">
        <f t="shared" si="102"/>
        <v>#REF!</v>
      </c>
      <c r="T104" s="18" t="e">
        <f t="shared" si="103"/>
        <v>#REF!</v>
      </c>
      <c r="U104" s="17" t="e">
        <f t="shared" si="96"/>
        <v>#REF!</v>
      </c>
      <c r="V104" s="17" t="e">
        <f t="shared" si="80"/>
        <v>#REF!</v>
      </c>
      <c r="W104" s="17" t="e">
        <f t="shared" si="97"/>
        <v>#REF!</v>
      </c>
      <c r="X104" s="17" t="e">
        <f t="shared" si="81"/>
        <v>#REF!</v>
      </c>
      <c r="Y104" s="17" t="e">
        <f t="shared" si="112"/>
        <v>#REF!</v>
      </c>
      <c r="Z104" s="17" t="e">
        <f t="shared" si="82"/>
        <v>#REF!</v>
      </c>
      <c r="AA104" s="18" t="e">
        <f t="shared" si="104"/>
        <v>#REF!</v>
      </c>
      <c r="AB104" s="18" t="e">
        <f t="shared" si="105"/>
        <v>#REF!</v>
      </c>
      <c r="AC104" s="17" t="e">
        <f t="shared" si="113"/>
        <v>#REF!</v>
      </c>
      <c r="AD104" s="17" t="e">
        <f t="shared" si="83"/>
        <v>#REF!</v>
      </c>
      <c r="AE104" s="17" t="e">
        <f t="shared" si="114"/>
        <v>#REF!</v>
      </c>
      <c r="AF104" s="17" t="e">
        <f t="shared" si="84"/>
        <v>#REF!</v>
      </c>
      <c r="AG104" s="17" t="e">
        <f t="shared" si="115"/>
        <v>#REF!</v>
      </c>
      <c r="AH104" s="17" t="e">
        <f t="shared" si="85"/>
        <v>#REF!</v>
      </c>
      <c r="AI104" s="18" t="e">
        <f t="shared" si="106"/>
        <v>#REF!</v>
      </c>
      <c r="AJ104" s="18" t="e">
        <f t="shared" si="107"/>
        <v>#REF!</v>
      </c>
      <c r="AK104" s="17" t="e">
        <f t="shared" si="116"/>
        <v>#REF!</v>
      </c>
      <c r="AL104" s="17" t="e">
        <f t="shared" si="86"/>
        <v>#REF!</v>
      </c>
      <c r="AM104" s="17" t="e">
        <f t="shared" si="117"/>
        <v>#REF!</v>
      </c>
      <c r="AN104" s="17" t="e">
        <f t="shared" si="87"/>
        <v>#REF!</v>
      </c>
      <c r="AO104" s="17" t="e">
        <f t="shared" si="118"/>
        <v>#REF!</v>
      </c>
      <c r="AP104" s="17" t="e">
        <f t="shared" si="88"/>
        <v>#REF!</v>
      </c>
      <c r="AQ104" s="18" t="e">
        <f t="shared" si="108"/>
        <v>#REF!</v>
      </c>
      <c r="AR104" s="18" t="e">
        <f t="shared" si="109"/>
        <v>#REF!</v>
      </c>
      <c r="AS104" s="94">
        <v>0.05</v>
      </c>
      <c r="AT104" s="95" t="e">
        <f t="shared" si="89"/>
        <v>#REF!</v>
      </c>
      <c r="AU104" s="85" t="e">
        <f t="shared" si="110"/>
        <v>#REF!</v>
      </c>
      <c r="AV104" s="85" t="e">
        <f t="shared" si="90"/>
        <v>#REF!</v>
      </c>
      <c r="AW104" s="57" t="e">
        <f t="shared" si="91"/>
        <v>#REF!</v>
      </c>
      <c r="AX104" s="57" t="e">
        <f t="shared" si="92"/>
        <v>#REF!</v>
      </c>
      <c r="AY104" s="100"/>
      <c r="AZ104" s="100"/>
    </row>
    <row r="105" spans="1:52">
      <c r="A105" s="6" t="s">
        <v>33</v>
      </c>
      <c r="B105" s="19">
        <v>13010103</v>
      </c>
      <c r="C105" s="167" t="s">
        <v>172</v>
      </c>
      <c r="D105" s="2" t="s">
        <v>325</v>
      </c>
      <c r="E105" s="2">
        <v>12</v>
      </c>
      <c r="F105" s="6">
        <v>100</v>
      </c>
      <c r="G105" s="17">
        <f>'بودجه 1403'!G107</f>
        <v>1100000</v>
      </c>
      <c r="H105" s="17">
        <f t="shared" si="93"/>
        <v>11000</v>
      </c>
      <c r="I105" s="30" t="e">
        <f>'بودجه 1403'!#REF!</f>
        <v>#REF!</v>
      </c>
      <c r="J105" s="30" t="e">
        <f t="shared" si="94"/>
        <v>#REF!</v>
      </c>
      <c r="K105" s="32" t="e">
        <f t="shared" si="75"/>
        <v>#REF!</v>
      </c>
      <c r="L105" s="36" t="e">
        <f t="shared" si="95"/>
        <v>#REF!</v>
      </c>
      <c r="M105" s="17" t="e">
        <f t="shared" si="119"/>
        <v>#REF!</v>
      </c>
      <c r="N105" s="17" t="e">
        <f t="shared" si="120"/>
        <v>#REF!</v>
      </c>
      <c r="O105" s="17" t="e">
        <f t="shared" si="121"/>
        <v>#REF!</v>
      </c>
      <c r="P105" s="17" t="e">
        <f t="shared" si="78"/>
        <v>#REF!</v>
      </c>
      <c r="Q105" s="17" t="e">
        <f t="shared" si="111"/>
        <v>#REF!</v>
      </c>
      <c r="R105" s="17" t="e">
        <f t="shared" si="79"/>
        <v>#REF!</v>
      </c>
      <c r="S105" s="18" t="e">
        <f t="shared" si="102"/>
        <v>#REF!</v>
      </c>
      <c r="T105" s="18" t="e">
        <f t="shared" si="103"/>
        <v>#REF!</v>
      </c>
      <c r="U105" s="17" t="e">
        <f t="shared" ref="U105:U133" si="122">I105*0.1</f>
        <v>#REF!</v>
      </c>
      <c r="V105" s="17" t="e">
        <f t="shared" si="80"/>
        <v>#REF!</v>
      </c>
      <c r="W105" s="17" t="e">
        <f t="shared" ref="W105:W133" si="123">I105*0.07</f>
        <v>#REF!</v>
      </c>
      <c r="X105" s="17" t="e">
        <f t="shared" si="81"/>
        <v>#REF!</v>
      </c>
      <c r="Y105" s="17" t="e">
        <f t="shared" si="112"/>
        <v>#REF!</v>
      </c>
      <c r="Z105" s="17" t="e">
        <f t="shared" si="82"/>
        <v>#REF!</v>
      </c>
      <c r="AA105" s="18" t="e">
        <f t="shared" si="104"/>
        <v>#REF!</v>
      </c>
      <c r="AB105" s="18" t="e">
        <f t="shared" si="105"/>
        <v>#REF!</v>
      </c>
      <c r="AC105" s="17" t="e">
        <f t="shared" si="113"/>
        <v>#REF!</v>
      </c>
      <c r="AD105" s="17" t="e">
        <f t="shared" si="83"/>
        <v>#REF!</v>
      </c>
      <c r="AE105" s="17" t="e">
        <f t="shared" si="114"/>
        <v>#REF!</v>
      </c>
      <c r="AF105" s="17" t="e">
        <f t="shared" si="84"/>
        <v>#REF!</v>
      </c>
      <c r="AG105" s="17" t="e">
        <f t="shared" si="115"/>
        <v>#REF!</v>
      </c>
      <c r="AH105" s="17" t="e">
        <f t="shared" si="85"/>
        <v>#REF!</v>
      </c>
      <c r="AI105" s="18" t="e">
        <f t="shared" si="106"/>
        <v>#REF!</v>
      </c>
      <c r="AJ105" s="18" t="e">
        <f t="shared" si="107"/>
        <v>#REF!</v>
      </c>
      <c r="AK105" s="17" t="e">
        <f t="shared" si="116"/>
        <v>#REF!</v>
      </c>
      <c r="AL105" s="17" t="e">
        <f t="shared" si="86"/>
        <v>#REF!</v>
      </c>
      <c r="AM105" s="17" t="e">
        <f t="shared" si="117"/>
        <v>#REF!</v>
      </c>
      <c r="AN105" s="17" t="e">
        <f t="shared" si="87"/>
        <v>#REF!</v>
      </c>
      <c r="AO105" s="17" t="e">
        <f t="shared" si="118"/>
        <v>#REF!</v>
      </c>
      <c r="AP105" s="17" t="e">
        <f t="shared" si="88"/>
        <v>#REF!</v>
      </c>
      <c r="AQ105" s="18" t="e">
        <f t="shared" si="108"/>
        <v>#REF!</v>
      </c>
      <c r="AR105" s="18" t="e">
        <f t="shared" si="109"/>
        <v>#REF!</v>
      </c>
      <c r="AS105" s="94">
        <v>0.05</v>
      </c>
      <c r="AT105" s="95" t="e">
        <f t="shared" si="89"/>
        <v>#REF!</v>
      </c>
      <c r="AU105" s="85" t="e">
        <f t="shared" si="110"/>
        <v>#REF!</v>
      </c>
      <c r="AV105" s="85" t="e">
        <f t="shared" si="90"/>
        <v>#REF!</v>
      </c>
      <c r="AW105" s="57" t="e">
        <f t="shared" si="91"/>
        <v>#REF!</v>
      </c>
      <c r="AX105" s="57" t="e">
        <f t="shared" si="92"/>
        <v>#REF!</v>
      </c>
      <c r="AY105" s="100"/>
      <c r="AZ105" s="100"/>
    </row>
    <row r="106" spans="1:52">
      <c r="A106" s="6" t="s">
        <v>33</v>
      </c>
      <c r="B106" s="19">
        <v>13010321</v>
      </c>
      <c r="C106" s="167" t="s">
        <v>174</v>
      </c>
      <c r="D106" s="2" t="s">
        <v>173</v>
      </c>
      <c r="E106" s="2">
        <v>12</v>
      </c>
      <c r="F106" s="6">
        <v>100</v>
      </c>
      <c r="G106" s="17">
        <f>'بودجه 1403'!G108</f>
        <v>250000</v>
      </c>
      <c r="H106" s="17">
        <f t="shared" si="93"/>
        <v>2500</v>
      </c>
      <c r="I106" s="30" t="e">
        <f>'بودجه 1403'!#REF!</f>
        <v>#REF!</v>
      </c>
      <c r="J106" s="30" t="e">
        <f t="shared" si="94"/>
        <v>#REF!</v>
      </c>
      <c r="K106" s="32" t="e">
        <f t="shared" si="75"/>
        <v>#REF!</v>
      </c>
      <c r="L106" s="36" t="e">
        <f t="shared" si="95"/>
        <v>#REF!</v>
      </c>
      <c r="M106" s="17" t="e">
        <f t="shared" si="119"/>
        <v>#REF!</v>
      </c>
      <c r="N106" s="17" t="e">
        <f t="shared" si="120"/>
        <v>#REF!</v>
      </c>
      <c r="O106" s="17" t="e">
        <f t="shared" si="121"/>
        <v>#REF!</v>
      </c>
      <c r="P106" s="17" t="e">
        <f t="shared" si="78"/>
        <v>#REF!</v>
      </c>
      <c r="Q106" s="17" t="e">
        <f t="shared" si="111"/>
        <v>#REF!</v>
      </c>
      <c r="R106" s="17" t="e">
        <f t="shared" si="79"/>
        <v>#REF!</v>
      </c>
      <c r="S106" s="18" t="e">
        <f t="shared" si="102"/>
        <v>#REF!</v>
      </c>
      <c r="T106" s="18" t="e">
        <f t="shared" si="103"/>
        <v>#REF!</v>
      </c>
      <c r="U106" s="17" t="e">
        <f t="shared" si="122"/>
        <v>#REF!</v>
      </c>
      <c r="V106" s="17" t="e">
        <f t="shared" si="80"/>
        <v>#REF!</v>
      </c>
      <c r="W106" s="17" t="e">
        <f t="shared" si="123"/>
        <v>#REF!</v>
      </c>
      <c r="X106" s="17" t="e">
        <f t="shared" si="81"/>
        <v>#REF!</v>
      </c>
      <c r="Y106" s="17" t="e">
        <f t="shared" si="112"/>
        <v>#REF!</v>
      </c>
      <c r="Z106" s="17" t="e">
        <f t="shared" si="82"/>
        <v>#REF!</v>
      </c>
      <c r="AA106" s="18" t="e">
        <f t="shared" si="104"/>
        <v>#REF!</v>
      </c>
      <c r="AB106" s="18" t="e">
        <f t="shared" si="105"/>
        <v>#REF!</v>
      </c>
      <c r="AC106" s="17" t="e">
        <f t="shared" si="113"/>
        <v>#REF!</v>
      </c>
      <c r="AD106" s="17" t="e">
        <f t="shared" si="83"/>
        <v>#REF!</v>
      </c>
      <c r="AE106" s="17" t="e">
        <f t="shared" si="114"/>
        <v>#REF!</v>
      </c>
      <c r="AF106" s="17" t="e">
        <f t="shared" si="84"/>
        <v>#REF!</v>
      </c>
      <c r="AG106" s="17" t="e">
        <f t="shared" si="115"/>
        <v>#REF!</v>
      </c>
      <c r="AH106" s="17" t="e">
        <f t="shared" si="85"/>
        <v>#REF!</v>
      </c>
      <c r="AI106" s="18" t="e">
        <f t="shared" si="106"/>
        <v>#REF!</v>
      </c>
      <c r="AJ106" s="18" t="e">
        <f t="shared" si="107"/>
        <v>#REF!</v>
      </c>
      <c r="AK106" s="17" t="e">
        <f t="shared" si="116"/>
        <v>#REF!</v>
      </c>
      <c r="AL106" s="17" t="e">
        <f t="shared" si="86"/>
        <v>#REF!</v>
      </c>
      <c r="AM106" s="17" t="e">
        <f t="shared" si="117"/>
        <v>#REF!</v>
      </c>
      <c r="AN106" s="17" t="e">
        <f t="shared" si="87"/>
        <v>#REF!</v>
      </c>
      <c r="AO106" s="17" t="e">
        <f t="shared" si="118"/>
        <v>#REF!</v>
      </c>
      <c r="AP106" s="17" t="e">
        <f t="shared" si="88"/>
        <v>#REF!</v>
      </c>
      <c r="AQ106" s="18" t="e">
        <f t="shared" si="108"/>
        <v>#REF!</v>
      </c>
      <c r="AR106" s="18" t="e">
        <f t="shared" si="109"/>
        <v>#REF!</v>
      </c>
      <c r="AS106" s="94">
        <v>0</v>
      </c>
      <c r="AT106" s="95" t="e">
        <f t="shared" si="89"/>
        <v>#REF!</v>
      </c>
      <c r="AU106" s="85" t="e">
        <f t="shared" si="110"/>
        <v>#REF!</v>
      </c>
      <c r="AV106" s="85" t="e">
        <f t="shared" si="90"/>
        <v>#REF!</v>
      </c>
      <c r="AW106" s="57" t="e">
        <f t="shared" si="91"/>
        <v>#REF!</v>
      </c>
      <c r="AX106" s="57" t="e">
        <f t="shared" si="92"/>
        <v>#REF!</v>
      </c>
      <c r="AY106" s="100"/>
      <c r="AZ106" s="100"/>
    </row>
    <row r="107" spans="1:52">
      <c r="A107" s="6" t="s">
        <v>33</v>
      </c>
      <c r="B107" s="19">
        <v>13010213</v>
      </c>
      <c r="C107" s="167" t="s">
        <v>176</v>
      </c>
      <c r="D107" s="2" t="s">
        <v>175</v>
      </c>
      <c r="E107" s="2">
        <v>12</v>
      </c>
      <c r="F107" s="6">
        <v>20</v>
      </c>
      <c r="G107" s="17">
        <f>'بودجه 1403'!G109</f>
        <v>320000</v>
      </c>
      <c r="H107" s="17">
        <f t="shared" si="93"/>
        <v>16000</v>
      </c>
      <c r="I107" s="30" t="e">
        <f>'بودجه 1403'!#REF!</f>
        <v>#REF!</v>
      </c>
      <c r="J107" s="30" t="e">
        <f t="shared" si="94"/>
        <v>#REF!</v>
      </c>
      <c r="K107" s="32" t="e">
        <f t="shared" si="75"/>
        <v>#REF!</v>
      </c>
      <c r="L107" s="36" t="e">
        <f t="shared" si="95"/>
        <v>#REF!</v>
      </c>
      <c r="M107" s="17" t="e">
        <f t="shared" si="119"/>
        <v>#REF!</v>
      </c>
      <c r="N107" s="17" t="e">
        <f t="shared" si="120"/>
        <v>#REF!</v>
      </c>
      <c r="O107" s="17" t="e">
        <f t="shared" si="121"/>
        <v>#REF!</v>
      </c>
      <c r="P107" s="17" t="e">
        <f t="shared" si="78"/>
        <v>#REF!</v>
      </c>
      <c r="Q107" s="17" t="e">
        <f t="shared" si="111"/>
        <v>#REF!</v>
      </c>
      <c r="R107" s="17" t="e">
        <f t="shared" si="79"/>
        <v>#REF!</v>
      </c>
      <c r="S107" s="18" t="e">
        <f t="shared" si="102"/>
        <v>#REF!</v>
      </c>
      <c r="T107" s="18" t="e">
        <f t="shared" si="103"/>
        <v>#REF!</v>
      </c>
      <c r="U107" s="17" t="e">
        <f t="shared" si="122"/>
        <v>#REF!</v>
      </c>
      <c r="V107" s="17" t="e">
        <f t="shared" si="80"/>
        <v>#REF!</v>
      </c>
      <c r="W107" s="17" t="e">
        <f t="shared" si="123"/>
        <v>#REF!</v>
      </c>
      <c r="X107" s="17" t="e">
        <f t="shared" si="81"/>
        <v>#REF!</v>
      </c>
      <c r="Y107" s="17" t="e">
        <f t="shared" si="112"/>
        <v>#REF!</v>
      </c>
      <c r="Z107" s="17" t="e">
        <f t="shared" si="82"/>
        <v>#REF!</v>
      </c>
      <c r="AA107" s="18" t="e">
        <f t="shared" si="104"/>
        <v>#REF!</v>
      </c>
      <c r="AB107" s="18" t="e">
        <f t="shared" si="105"/>
        <v>#REF!</v>
      </c>
      <c r="AC107" s="17" t="e">
        <f t="shared" si="113"/>
        <v>#REF!</v>
      </c>
      <c r="AD107" s="17" t="e">
        <f t="shared" si="83"/>
        <v>#REF!</v>
      </c>
      <c r="AE107" s="17" t="e">
        <f t="shared" si="114"/>
        <v>#REF!</v>
      </c>
      <c r="AF107" s="17" t="e">
        <f t="shared" si="84"/>
        <v>#REF!</v>
      </c>
      <c r="AG107" s="17" t="e">
        <f t="shared" si="115"/>
        <v>#REF!</v>
      </c>
      <c r="AH107" s="17" t="e">
        <f t="shared" si="85"/>
        <v>#REF!</v>
      </c>
      <c r="AI107" s="18" t="e">
        <f t="shared" si="106"/>
        <v>#REF!</v>
      </c>
      <c r="AJ107" s="18" t="e">
        <f t="shared" si="107"/>
        <v>#REF!</v>
      </c>
      <c r="AK107" s="17" t="e">
        <f t="shared" si="116"/>
        <v>#REF!</v>
      </c>
      <c r="AL107" s="17" t="e">
        <f t="shared" si="86"/>
        <v>#REF!</v>
      </c>
      <c r="AM107" s="17" t="e">
        <f t="shared" si="117"/>
        <v>#REF!</v>
      </c>
      <c r="AN107" s="17" t="e">
        <f t="shared" si="87"/>
        <v>#REF!</v>
      </c>
      <c r="AO107" s="17" t="e">
        <f t="shared" si="118"/>
        <v>#REF!</v>
      </c>
      <c r="AP107" s="17" t="e">
        <f t="shared" si="88"/>
        <v>#REF!</v>
      </c>
      <c r="AQ107" s="18" t="e">
        <f t="shared" si="108"/>
        <v>#REF!</v>
      </c>
      <c r="AR107" s="18" t="e">
        <f t="shared" si="109"/>
        <v>#REF!</v>
      </c>
      <c r="AS107" s="94">
        <v>0</v>
      </c>
      <c r="AT107" s="95" t="e">
        <f t="shared" si="89"/>
        <v>#REF!</v>
      </c>
      <c r="AU107" s="85" t="e">
        <f t="shared" si="110"/>
        <v>#REF!</v>
      </c>
      <c r="AV107" s="85" t="e">
        <f t="shared" si="90"/>
        <v>#REF!</v>
      </c>
      <c r="AW107" s="57" t="e">
        <f t="shared" si="91"/>
        <v>#REF!</v>
      </c>
      <c r="AX107" s="57" t="e">
        <f t="shared" si="92"/>
        <v>#REF!</v>
      </c>
      <c r="AY107" s="100"/>
      <c r="AZ107" s="100"/>
    </row>
    <row r="108" spans="1:52">
      <c r="A108" s="6" t="s">
        <v>33</v>
      </c>
      <c r="B108" s="19">
        <v>13010235</v>
      </c>
      <c r="C108" s="167" t="s">
        <v>179</v>
      </c>
      <c r="D108" s="2" t="s">
        <v>178</v>
      </c>
      <c r="E108" s="2">
        <v>12</v>
      </c>
      <c r="F108" s="6">
        <v>5</v>
      </c>
      <c r="G108" s="17">
        <f>'بودجه 1403'!G110</f>
        <v>600000</v>
      </c>
      <c r="H108" s="17">
        <f t="shared" si="93"/>
        <v>120000</v>
      </c>
      <c r="I108" s="30" t="e">
        <f>'بودجه 1403'!#REF!</f>
        <v>#REF!</v>
      </c>
      <c r="J108" s="30" t="e">
        <f t="shared" si="94"/>
        <v>#REF!</v>
      </c>
      <c r="K108" s="32" t="e">
        <f t="shared" si="75"/>
        <v>#REF!</v>
      </c>
      <c r="L108" s="36" t="e">
        <f t="shared" si="95"/>
        <v>#REF!</v>
      </c>
      <c r="M108" s="17" t="e">
        <f t="shared" si="119"/>
        <v>#REF!</v>
      </c>
      <c r="N108" s="17" t="e">
        <f t="shared" si="120"/>
        <v>#REF!</v>
      </c>
      <c r="O108" s="17" t="e">
        <f t="shared" si="121"/>
        <v>#REF!</v>
      </c>
      <c r="P108" s="17" t="e">
        <f t="shared" si="78"/>
        <v>#REF!</v>
      </c>
      <c r="Q108" s="17" t="e">
        <f t="shared" si="111"/>
        <v>#REF!</v>
      </c>
      <c r="R108" s="17" t="e">
        <f t="shared" si="79"/>
        <v>#REF!</v>
      </c>
      <c r="S108" s="18" t="e">
        <f t="shared" si="102"/>
        <v>#REF!</v>
      </c>
      <c r="T108" s="18" t="e">
        <f t="shared" si="103"/>
        <v>#REF!</v>
      </c>
      <c r="U108" s="17" t="e">
        <f t="shared" si="122"/>
        <v>#REF!</v>
      </c>
      <c r="V108" s="17" t="e">
        <f t="shared" si="80"/>
        <v>#REF!</v>
      </c>
      <c r="W108" s="17" t="e">
        <f t="shared" si="123"/>
        <v>#REF!</v>
      </c>
      <c r="X108" s="17" t="e">
        <f t="shared" si="81"/>
        <v>#REF!</v>
      </c>
      <c r="Y108" s="17" t="e">
        <f t="shared" si="112"/>
        <v>#REF!</v>
      </c>
      <c r="Z108" s="17" t="e">
        <f t="shared" si="82"/>
        <v>#REF!</v>
      </c>
      <c r="AA108" s="18" t="e">
        <f t="shared" si="104"/>
        <v>#REF!</v>
      </c>
      <c r="AB108" s="18" t="e">
        <f t="shared" si="105"/>
        <v>#REF!</v>
      </c>
      <c r="AC108" s="17" t="e">
        <f t="shared" si="113"/>
        <v>#REF!</v>
      </c>
      <c r="AD108" s="17" t="e">
        <f t="shared" si="83"/>
        <v>#REF!</v>
      </c>
      <c r="AE108" s="17" t="e">
        <f t="shared" si="114"/>
        <v>#REF!</v>
      </c>
      <c r="AF108" s="17" t="e">
        <f t="shared" si="84"/>
        <v>#REF!</v>
      </c>
      <c r="AG108" s="17" t="e">
        <f t="shared" si="115"/>
        <v>#REF!</v>
      </c>
      <c r="AH108" s="17" t="e">
        <f t="shared" si="85"/>
        <v>#REF!</v>
      </c>
      <c r="AI108" s="18" t="e">
        <f t="shared" si="106"/>
        <v>#REF!</v>
      </c>
      <c r="AJ108" s="18" t="e">
        <f t="shared" si="107"/>
        <v>#REF!</v>
      </c>
      <c r="AK108" s="17" t="e">
        <f t="shared" si="116"/>
        <v>#REF!</v>
      </c>
      <c r="AL108" s="17" t="e">
        <f t="shared" si="86"/>
        <v>#REF!</v>
      </c>
      <c r="AM108" s="17" t="e">
        <f t="shared" si="117"/>
        <v>#REF!</v>
      </c>
      <c r="AN108" s="17" t="e">
        <f t="shared" si="87"/>
        <v>#REF!</v>
      </c>
      <c r="AO108" s="17" t="e">
        <f t="shared" si="118"/>
        <v>#REF!</v>
      </c>
      <c r="AP108" s="17" t="e">
        <f t="shared" si="88"/>
        <v>#REF!</v>
      </c>
      <c r="AQ108" s="18" t="e">
        <f t="shared" si="108"/>
        <v>#REF!</v>
      </c>
      <c r="AR108" s="18" t="e">
        <f t="shared" si="109"/>
        <v>#REF!</v>
      </c>
      <c r="AS108" s="94">
        <v>0.3</v>
      </c>
      <c r="AT108" s="95" t="e">
        <f t="shared" si="89"/>
        <v>#REF!</v>
      </c>
      <c r="AU108" s="85" t="e">
        <f t="shared" si="110"/>
        <v>#REF!</v>
      </c>
      <c r="AV108" s="85" t="e">
        <f t="shared" si="90"/>
        <v>#REF!</v>
      </c>
      <c r="AW108" s="57" t="e">
        <f t="shared" si="91"/>
        <v>#REF!</v>
      </c>
      <c r="AX108" s="57" t="e">
        <f t="shared" si="92"/>
        <v>#REF!</v>
      </c>
      <c r="AY108" s="100"/>
      <c r="AZ108" s="100"/>
    </row>
    <row r="109" spans="1:52">
      <c r="A109" s="6" t="s">
        <v>33</v>
      </c>
      <c r="B109" s="19">
        <v>13010237</v>
      </c>
      <c r="C109" s="167" t="s">
        <v>180</v>
      </c>
      <c r="D109" s="2" t="s">
        <v>164</v>
      </c>
      <c r="E109" s="2">
        <v>12</v>
      </c>
      <c r="F109" s="6">
        <v>100</v>
      </c>
      <c r="G109" s="17">
        <f>'بودجه 1403'!G111</f>
        <v>42900</v>
      </c>
      <c r="H109" s="17">
        <f t="shared" si="93"/>
        <v>429</v>
      </c>
      <c r="I109" s="30" t="e">
        <f>'بودجه 1403'!#REF!</f>
        <v>#REF!</v>
      </c>
      <c r="J109" s="30" t="e">
        <f t="shared" si="94"/>
        <v>#REF!</v>
      </c>
      <c r="K109" s="32" t="e">
        <f t="shared" si="75"/>
        <v>#REF!</v>
      </c>
      <c r="L109" s="36" t="e">
        <f t="shared" si="95"/>
        <v>#REF!</v>
      </c>
      <c r="M109" s="17" t="e">
        <f t="shared" si="119"/>
        <v>#REF!</v>
      </c>
      <c r="N109" s="17" t="e">
        <f t="shared" si="120"/>
        <v>#REF!</v>
      </c>
      <c r="O109" s="17" t="e">
        <f t="shared" si="121"/>
        <v>#REF!</v>
      </c>
      <c r="P109" s="17" t="e">
        <f t="shared" si="78"/>
        <v>#REF!</v>
      </c>
      <c r="Q109" s="17" t="e">
        <f t="shared" si="111"/>
        <v>#REF!</v>
      </c>
      <c r="R109" s="17" t="e">
        <f t="shared" si="79"/>
        <v>#REF!</v>
      </c>
      <c r="S109" s="18" t="e">
        <f t="shared" si="102"/>
        <v>#REF!</v>
      </c>
      <c r="T109" s="18" t="e">
        <f t="shared" si="103"/>
        <v>#REF!</v>
      </c>
      <c r="U109" s="17" t="e">
        <f t="shared" si="122"/>
        <v>#REF!</v>
      </c>
      <c r="V109" s="17" t="e">
        <f t="shared" si="80"/>
        <v>#REF!</v>
      </c>
      <c r="W109" s="17" t="e">
        <f t="shared" si="123"/>
        <v>#REF!</v>
      </c>
      <c r="X109" s="17" t="e">
        <f t="shared" si="81"/>
        <v>#REF!</v>
      </c>
      <c r="Y109" s="17" t="e">
        <f t="shared" si="112"/>
        <v>#REF!</v>
      </c>
      <c r="Z109" s="17" t="e">
        <f t="shared" si="82"/>
        <v>#REF!</v>
      </c>
      <c r="AA109" s="18" t="e">
        <f t="shared" si="104"/>
        <v>#REF!</v>
      </c>
      <c r="AB109" s="18" t="e">
        <f t="shared" si="105"/>
        <v>#REF!</v>
      </c>
      <c r="AC109" s="17" t="e">
        <f t="shared" si="113"/>
        <v>#REF!</v>
      </c>
      <c r="AD109" s="17" t="e">
        <f t="shared" si="83"/>
        <v>#REF!</v>
      </c>
      <c r="AE109" s="17" t="e">
        <f t="shared" si="114"/>
        <v>#REF!</v>
      </c>
      <c r="AF109" s="17" t="e">
        <f t="shared" si="84"/>
        <v>#REF!</v>
      </c>
      <c r="AG109" s="17" t="e">
        <f t="shared" si="115"/>
        <v>#REF!</v>
      </c>
      <c r="AH109" s="17" t="e">
        <f t="shared" si="85"/>
        <v>#REF!</v>
      </c>
      <c r="AI109" s="18" t="e">
        <f t="shared" si="106"/>
        <v>#REF!</v>
      </c>
      <c r="AJ109" s="18" t="e">
        <f t="shared" si="107"/>
        <v>#REF!</v>
      </c>
      <c r="AK109" s="17" t="e">
        <f t="shared" si="116"/>
        <v>#REF!</v>
      </c>
      <c r="AL109" s="17" t="e">
        <f t="shared" si="86"/>
        <v>#REF!</v>
      </c>
      <c r="AM109" s="17" t="e">
        <f t="shared" si="117"/>
        <v>#REF!</v>
      </c>
      <c r="AN109" s="17" t="e">
        <f t="shared" si="87"/>
        <v>#REF!</v>
      </c>
      <c r="AO109" s="17" t="e">
        <f t="shared" si="118"/>
        <v>#REF!</v>
      </c>
      <c r="AP109" s="17" t="e">
        <f t="shared" si="88"/>
        <v>#REF!</v>
      </c>
      <c r="AQ109" s="18" t="e">
        <f t="shared" si="108"/>
        <v>#REF!</v>
      </c>
      <c r="AR109" s="18" t="e">
        <f t="shared" si="109"/>
        <v>#REF!</v>
      </c>
      <c r="AS109" s="94">
        <v>0</v>
      </c>
      <c r="AT109" s="95" t="e">
        <f t="shared" si="89"/>
        <v>#REF!</v>
      </c>
      <c r="AU109" s="85" t="e">
        <f t="shared" si="110"/>
        <v>#REF!</v>
      </c>
      <c r="AV109" s="85" t="e">
        <f t="shared" si="90"/>
        <v>#REF!</v>
      </c>
      <c r="AW109" s="57" t="e">
        <f t="shared" si="91"/>
        <v>#REF!</v>
      </c>
      <c r="AX109" s="57" t="e">
        <f t="shared" si="92"/>
        <v>#REF!</v>
      </c>
      <c r="AY109" s="100"/>
      <c r="AZ109" s="100"/>
    </row>
    <row r="110" spans="1:52">
      <c r="A110" s="6" t="s">
        <v>33</v>
      </c>
      <c r="B110" s="19">
        <v>13010306</v>
      </c>
      <c r="C110" s="167" t="s">
        <v>181</v>
      </c>
      <c r="D110" s="2"/>
      <c r="E110" s="2">
        <v>12</v>
      </c>
      <c r="F110" s="6">
        <v>100</v>
      </c>
      <c r="G110" s="17">
        <f>'بودجه 1403'!G112</f>
        <v>40300</v>
      </c>
      <c r="H110" s="17">
        <f t="shared" si="93"/>
        <v>403</v>
      </c>
      <c r="I110" s="30" t="e">
        <f>'بودجه 1403'!#REF!</f>
        <v>#REF!</v>
      </c>
      <c r="J110" s="30" t="e">
        <f t="shared" si="94"/>
        <v>#REF!</v>
      </c>
      <c r="K110" s="32" t="e">
        <f t="shared" si="75"/>
        <v>#REF!</v>
      </c>
      <c r="L110" s="36" t="e">
        <f t="shared" si="95"/>
        <v>#REF!</v>
      </c>
      <c r="M110" s="17" t="e">
        <f t="shared" si="119"/>
        <v>#REF!</v>
      </c>
      <c r="N110" s="17" t="e">
        <f t="shared" si="120"/>
        <v>#REF!</v>
      </c>
      <c r="O110" s="17" t="e">
        <f t="shared" si="121"/>
        <v>#REF!</v>
      </c>
      <c r="P110" s="17" t="e">
        <f t="shared" si="78"/>
        <v>#REF!</v>
      </c>
      <c r="Q110" s="17" t="e">
        <f t="shared" si="111"/>
        <v>#REF!</v>
      </c>
      <c r="R110" s="17" t="e">
        <f t="shared" si="79"/>
        <v>#REF!</v>
      </c>
      <c r="S110" s="18" t="e">
        <f t="shared" si="102"/>
        <v>#REF!</v>
      </c>
      <c r="T110" s="18" t="e">
        <f t="shared" si="103"/>
        <v>#REF!</v>
      </c>
      <c r="U110" s="17" t="e">
        <f t="shared" si="122"/>
        <v>#REF!</v>
      </c>
      <c r="V110" s="17" t="e">
        <f t="shared" si="80"/>
        <v>#REF!</v>
      </c>
      <c r="W110" s="17" t="e">
        <f t="shared" si="123"/>
        <v>#REF!</v>
      </c>
      <c r="X110" s="17" t="e">
        <f t="shared" si="81"/>
        <v>#REF!</v>
      </c>
      <c r="Y110" s="17" t="e">
        <f t="shared" si="112"/>
        <v>#REF!</v>
      </c>
      <c r="Z110" s="17" t="e">
        <f t="shared" si="82"/>
        <v>#REF!</v>
      </c>
      <c r="AA110" s="18" t="e">
        <f t="shared" si="104"/>
        <v>#REF!</v>
      </c>
      <c r="AB110" s="18" t="e">
        <f t="shared" si="105"/>
        <v>#REF!</v>
      </c>
      <c r="AC110" s="17" t="e">
        <f t="shared" si="113"/>
        <v>#REF!</v>
      </c>
      <c r="AD110" s="17" t="e">
        <f t="shared" si="83"/>
        <v>#REF!</v>
      </c>
      <c r="AE110" s="17" t="e">
        <f t="shared" si="114"/>
        <v>#REF!</v>
      </c>
      <c r="AF110" s="17" t="e">
        <f t="shared" si="84"/>
        <v>#REF!</v>
      </c>
      <c r="AG110" s="17" t="e">
        <f t="shared" si="115"/>
        <v>#REF!</v>
      </c>
      <c r="AH110" s="17" t="e">
        <f t="shared" si="85"/>
        <v>#REF!</v>
      </c>
      <c r="AI110" s="18" t="e">
        <f t="shared" si="106"/>
        <v>#REF!</v>
      </c>
      <c r="AJ110" s="18" t="e">
        <f t="shared" si="107"/>
        <v>#REF!</v>
      </c>
      <c r="AK110" s="17" t="e">
        <f t="shared" si="116"/>
        <v>#REF!</v>
      </c>
      <c r="AL110" s="17" t="e">
        <f t="shared" si="86"/>
        <v>#REF!</v>
      </c>
      <c r="AM110" s="17" t="e">
        <f t="shared" si="117"/>
        <v>#REF!</v>
      </c>
      <c r="AN110" s="17" t="e">
        <f t="shared" si="87"/>
        <v>#REF!</v>
      </c>
      <c r="AO110" s="17" t="e">
        <f t="shared" si="118"/>
        <v>#REF!</v>
      </c>
      <c r="AP110" s="17" t="e">
        <f t="shared" si="88"/>
        <v>#REF!</v>
      </c>
      <c r="AQ110" s="18" t="e">
        <f t="shared" si="108"/>
        <v>#REF!</v>
      </c>
      <c r="AR110" s="18" t="e">
        <f t="shared" si="109"/>
        <v>#REF!</v>
      </c>
      <c r="AS110" s="94">
        <v>0</v>
      </c>
      <c r="AT110" s="95" t="e">
        <f t="shared" si="89"/>
        <v>#REF!</v>
      </c>
      <c r="AU110" s="85" t="e">
        <f t="shared" si="110"/>
        <v>#REF!</v>
      </c>
      <c r="AV110" s="85" t="e">
        <f t="shared" si="90"/>
        <v>#REF!</v>
      </c>
      <c r="AW110" s="57" t="e">
        <f t="shared" si="91"/>
        <v>#REF!</v>
      </c>
      <c r="AX110" s="57" t="e">
        <f t="shared" si="92"/>
        <v>#REF!</v>
      </c>
      <c r="AY110" s="100"/>
      <c r="AZ110" s="100"/>
    </row>
    <row r="111" spans="1:52">
      <c r="A111" s="6" t="s">
        <v>33</v>
      </c>
      <c r="B111" s="19">
        <v>13010304</v>
      </c>
      <c r="C111" s="167" t="s">
        <v>182</v>
      </c>
      <c r="D111" s="2"/>
      <c r="E111" s="2">
        <v>12</v>
      </c>
      <c r="F111" s="6">
        <v>100</v>
      </c>
      <c r="G111" s="17">
        <f>'بودجه 1403'!G113</f>
        <v>495000</v>
      </c>
      <c r="H111" s="17">
        <f t="shared" si="93"/>
        <v>4950</v>
      </c>
      <c r="I111" s="30" t="e">
        <f>'بودجه 1403'!#REF!</f>
        <v>#REF!</v>
      </c>
      <c r="J111" s="30" t="e">
        <f t="shared" si="94"/>
        <v>#REF!</v>
      </c>
      <c r="K111" s="32" t="e">
        <f t="shared" si="75"/>
        <v>#REF!</v>
      </c>
      <c r="L111" s="36" t="e">
        <f t="shared" si="95"/>
        <v>#REF!</v>
      </c>
      <c r="M111" s="17" t="e">
        <f t="shared" si="119"/>
        <v>#REF!</v>
      </c>
      <c r="N111" s="17" t="e">
        <f t="shared" si="120"/>
        <v>#REF!</v>
      </c>
      <c r="O111" s="17" t="e">
        <f t="shared" si="121"/>
        <v>#REF!</v>
      </c>
      <c r="P111" s="17" t="e">
        <f t="shared" si="78"/>
        <v>#REF!</v>
      </c>
      <c r="Q111" s="17" t="e">
        <f t="shared" si="111"/>
        <v>#REF!</v>
      </c>
      <c r="R111" s="17" t="e">
        <f t="shared" si="79"/>
        <v>#REF!</v>
      </c>
      <c r="S111" s="18" t="e">
        <f t="shared" si="102"/>
        <v>#REF!</v>
      </c>
      <c r="T111" s="18" t="e">
        <f t="shared" si="103"/>
        <v>#REF!</v>
      </c>
      <c r="U111" s="17" t="e">
        <f t="shared" si="122"/>
        <v>#REF!</v>
      </c>
      <c r="V111" s="17" t="e">
        <f t="shared" si="80"/>
        <v>#REF!</v>
      </c>
      <c r="W111" s="17" t="e">
        <f t="shared" si="123"/>
        <v>#REF!</v>
      </c>
      <c r="X111" s="17" t="e">
        <f t="shared" si="81"/>
        <v>#REF!</v>
      </c>
      <c r="Y111" s="17" t="e">
        <f t="shared" si="112"/>
        <v>#REF!</v>
      </c>
      <c r="Z111" s="17" t="e">
        <f t="shared" si="82"/>
        <v>#REF!</v>
      </c>
      <c r="AA111" s="18" t="e">
        <f t="shared" si="104"/>
        <v>#REF!</v>
      </c>
      <c r="AB111" s="18" t="e">
        <f t="shared" si="105"/>
        <v>#REF!</v>
      </c>
      <c r="AC111" s="17" t="e">
        <f t="shared" si="113"/>
        <v>#REF!</v>
      </c>
      <c r="AD111" s="17" t="e">
        <f t="shared" si="83"/>
        <v>#REF!</v>
      </c>
      <c r="AE111" s="17" t="e">
        <f t="shared" si="114"/>
        <v>#REF!</v>
      </c>
      <c r="AF111" s="17" t="e">
        <f t="shared" si="84"/>
        <v>#REF!</v>
      </c>
      <c r="AG111" s="17" t="e">
        <f t="shared" si="115"/>
        <v>#REF!</v>
      </c>
      <c r="AH111" s="17" t="e">
        <f t="shared" si="85"/>
        <v>#REF!</v>
      </c>
      <c r="AI111" s="18" t="e">
        <f t="shared" si="106"/>
        <v>#REF!</v>
      </c>
      <c r="AJ111" s="18" t="e">
        <f t="shared" si="107"/>
        <v>#REF!</v>
      </c>
      <c r="AK111" s="17" t="e">
        <f t="shared" si="116"/>
        <v>#REF!</v>
      </c>
      <c r="AL111" s="17" t="e">
        <f t="shared" si="86"/>
        <v>#REF!</v>
      </c>
      <c r="AM111" s="17" t="e">
        <f t="shared" si="117"/>
        <v>#REF!</v>
      </c>
      <c r="AN111" s="17" t="e">
        <f t="shared" si="87"/>
        <v>#REF!</v>
      </c>
      <c r="AO111" s="17" t="e">
        <f t="shared" si="118"/>
        <v>#REF!</v>
      </c>
      <c r="AP111" s="17" t="e">
        <f t="shared" si="88"/>
        <v>#REF!</v>
      </c>
      <c r="AQ111" s="18" t="e">
        <f t="shared" si="108"/>
        <v>#REF!</v>
      </c>
      <c r="AR111" s="18" t="e">
        <f t="shared" si="109"/>
        <v>#REF!</v>
      </c>
      <c r="AS111" s="94">
        <v>0</v>
      </c>
      <c r="AT111" s="95" t="e">
        <f t="shared" si="89"/>
        <v>#REF!</v>
      </c>
      <c r="AU111" s="85" t="e">
        <f t="shared" si="110"/>
        <v>#REF!</v>
      </c>
      <c r="AV111" s="85" t="e">
        <f t="shared" si="90"/>
        <v>#REF!</v>
      </c>
      <c r="AW111" s="57" t="e">
        <f t="shared" si="91"/>
        <v>#REF!</v>
      </c>
      <c r="AX111" s="57" t="e">
        <f t="shared" si="92"/>
        <v>#REF!</v>
      </c>
      <c r="AY111" s="100"/>
      <c r="AZ111" s="100"/>
    </row>
    <row r="112" spans="1:52">
      <c r="A112" s="6" t="s">
        <v>33</v>
      </c>
      <c r="B112" s="19">
        <v>13020251</v>
      </c>
      <c r="C112" s="167" t="s">
        <v>351</v>
      </c>
      <c r="D112" s="2" t="s">
        <v>183</v>
      </c>
      <c r="E112" s="2">
        <v>12</v>
      </c>
      <c r="F112" s="6">
        <v>100</v>
      </c>
      <c r="G112" s="17">
        <f>'بودجه 1403'!G114</f>
        <v>148500</v>
      </c>
      <c r="H112" s="17">
        <f t="shared" si="93"/>
        <v>1485</v>
      </c>
      <c r="I112" s="30" t="e">
        <f>'بودجه 1403'!#REF!</f>
        <v>#REF!</v>
      </c>
      <c r="J112" s="30" t="e">
        <f t="shared" si="94"/>
        <v>#REF!</v>
      </c>
      <c r="K112" s="32" t="e">
        <f t="shared" si="75"/>
        <v>#REF!</v>
      </c>
      <c r="L112" s="36" t="e">
        <f t="shared" si="95"/>
        <v>#REF!</v>
      </c>
      <c r="M112" s="17" t="e">
        <f t="shared" si="119"/>
        <v>#REF!</v>
      </c>
      <c r="N112" s="17" t="e">
        <f t="shared" si="120"/>
        <v>#REF!</v>
      </c>
      <c r="O112" s="17" t="e">
        <f t="shared" si="121"/>
        <v>#REF!</v>
      </c>
      <c r="P112" s="17" t="e">
        <f t="shared" si="78"/>
        <v>#REF!</v>
      </c>
      <c r="Q112" s="17" t="e">
        <f t="shared" si="111"/>
        <v>#REF!</v>
      </c>
      <c r="R112" s="17" t="e">
        <f t="shared" si="79"/>
        <v>#REF!</v>
      </c>
      <c r="S112" s="18" t="e">
        <f t="shared" si="102"/>
        <v>#REF!</v>
      </c>
      <c r="T112" s="18" t="e">
        <f t="shared" si="103"/>
        <v>#REF!</v>
      </c>
      <c r="U112" s="17" t="e">
        <f t="shared" si="122"/>
        <v>#REF!</v>
      </c>
      <c r="V112" s="17" t="e">
        <f t="shared" si="80"/>
        <v>#REF!</v>
      </c>
      <c r="W112" s="17" t="e">
        <f t="shared" si="123"/>
        <v>#REF!</v>
      </c>
      <c r="X112" s="17" t="e">
        <f t="shared" si="81"/>
        <v>#REF!</v>
      </c>
      <c r="Y112" s="17" t="e">
        <f t="shared" si="112"/>
        <v>#REF!</v>
      </c>
      <c r="Z112" s="17" t="e">
        <f t="shared" si="82"/>
        <v>#REF!</v>
      </c>
      <c r="AA112" s="18" t="e">
        <f t="shared" si="104"/>
        <v>#REF!</v>
      </c>
      <c r="AB112" s="18" t="e">
        <f t="shared" si="105"/>
        <v>#REF!</v>
      </c>
      <c r="AC112" s="17" t="e">
        <f t="shared" si="113"/>
        <v>#REF!</v>
      </c>
      <c r="AD112" s="17" t="e">
        <f t="shared" si="83"/>
        <v>#REF!</v>
      </c>
      <c r="AE112" s="17" t="e">
        <f t="shared" si="114"/>
        <v>#REF!</v>
      </c>
      <c r="AF112" s="17" t="e">
        <f t="shared" si="84"/>
        <v>#REF!</v>
      </c>
      <c r="AG112" s="17" t="e">
        <f t="shared" si="115"/>
        <v>#REF!</v>
      </c>
      <c r="AH112" s="17" t="e">
        <f t="shared" si="85"/>
        <v>#REF!</v>
      </c>
      <c r="AI112" s="18" t="e">
        <f t="shared" si="106"/>
        <v>#REF!</v>
      </c>
      <c r="AJ112" s="18" t="e">
        <f t="shared" si="107"/>
        <v>#REF!</v>
      </c>
      <c r="AK112" s="17" t="e">
        <f t="shared" si="116"/>
        <v>#REF!</v>
      </c>
      <c r="AL112" s="17" t="e">
        <f t="shared" si="86"/>
        <v>#REF!</v>
      </c>
      <c r="AM112" s="17" t="e">
        <f t="shared" si="117"/>
        <v>#REF!</v>
      </c>
      <c r="AN112" s="17" t="e">
        <f t="shared" si="87"/>
        <v>#REF!</v>
      </c>
      <c r="AO112" s="17" t="e">
        <f t="shared" si="118"/>
        <v>#REF!</v>
      </c>
      <c r="AP112" s="17" t="e">
        <f t="shared" si="88"/>
        <v>#REF!</v>
      </c>
      <c r="AQ112" s="18" t="e">
        <f t="shared" si="108"/>
        <v>#REF!</v>
      </c>
      <c r="AR112" s="18" t="e">
        <f t="shared" si="109"/>
        <v>#REF!</v>
      </c>
      <c r="AS112" s="94">
        <v>0.1</v>
      </c>
      <c r="AT112" s="95" t="e">
        <f t="shared" si="89"/>
        <v>#REF!</v>
      </c>
      <c r="AU112" s="85" t="e">
        <f t="shared" si="110"/>
        <v>#REF!</v>
      </c>
      <c r="AV112" s="85" t="e">
        <f t="shared" si="90"/>
        <v>#REF!</v>
      </c>
      <c r="AW112" s="57" t="e">
        <f t="shared" si="91"/>
        <v>#REF!</v>
      </c>
      <c r="AX112" s="57" t="e">
        <f t="shared" si="92"/>
        <v>#REF!</v>
      </c>
      <c r="AY112" s="100"/>
      <c r="AZ112" s="100"/>
    </row>
    <row r="113" spans="1:52">
      <c r="A113" s="6" t="s">
        <v>33</v>
      </c>
      <c r="B113" s="19">
        <v>13020258</v>
      </c>
      <c r="C113" s="167" t="s">
        <v>352</v>
      </c>
      <c r="D113" s="2" t="s">
        <v>184</v>
      </c>
      <c r="E113" s="2">
        <v>12</v>
      </c>
      <c r="F113" s="6">
        <v>100</v>
      </c>
      <c r="G113" s="17">
        <f>'بودجه 1403'!G115</f>
        <v>165000</v>
      </c>
      <c r="H113" s="17">
        <f t="shared" si="93"/>
        <v>1650</v>
      </c>
      <c r="I113" s="30" t="e">
        <f>'بودجه 1403'!#REF!</f>
        <v>#REF!</v>
      </c>
      <c r="J113" s="30" t="e">
        <f t="shared" si="94"/>
        <v>#REF!</v>
      </c>
      <c r="K113" s="32" t="e">
        <f t="shared" si="75"/>
        <v>#REF!</v>
      </c>
      <c r="L113" s="36" t="e">
        <f t="shared" si="95"/>
        <v>#REF!</v>
      </c>
      <c r="M113" s="17" t="e">
        <f t="shared" si="119"/>
        <v>#REF!</v>
      </c>
      <c r="N113" s="17" t="e">
        <f t="shared" si="120"/>
        <v>#REF!</v>
      </c>
      <c r="O113" s="17" t="e">
        <f t="shared" si="121"/>
        <v>#REF!</v>
      </c>
      <c r="P113" s="17" t="e">
        <f t="shared" si="78"/>
        <v>#REF!</v>
      </c>
      <c r="Q113" s="17" t="e">
        <f t="shared" si="111"/>
        <v>#REF!</v>
      </c>
      <c r="R113" s="17" t="e">
        <f t="shared" si="79"/>
        <v>#REF!</v>
      </c>
      <c r="S113" s="18" t="e">
        <f t="shared" si="102"/>
        <v>#REF!</v>
      </c>
      <c r="T113" s="18" t="e">
        <f t="shared" si="103"/>
        <v>#REF!</v>
      </c>
      <c r="U113" s="17" t="e">
        <f t="shared" si="122"/>
        <v>#REF!</v>
      </c>
      <c r="V113" s="17" t="e">
        <f t="shared" si="80"/>
        <v>#REF!</v>
      </c>
      <c r="W113" s="17" t="e">
        <f t="shared" si="123"/>
        <v>#REF!</v>
      </c>
      <c r="X113" s="17" t="e">
        <f t="shared" si="81"/>
        <v>#REF!</v>
      </c>
      <c r="Y113" s="17" t="e">
        <f t="shared" si="112"/>
        <v>#REF!</v>
      </c>
      <c r="Z113" s="17" t="e">
        <f t="shared" si="82"/>
        <v>#REF!</v>
      </c>
      <c r="AA113" s="18" t="e">
        <f t="shared" si="104"/>
        <v>#REF!</v>
      </c>
      <c r="AB113" s="18" t="e">
        <f t="shared" si="105"/>
        <v>#REF!</v>
      </c>
      <c r="AC113" s="17" t="e">
        <f t="shared" si="113"/>
        <v>#REF!</v>
      </c>
      <c r="AD113" s="17" t="e">
        <f t="shared" si="83"/>
        <v>#REF!</v>
      </c>
      <c r="AE113" s="17" t="e">
        <f t="shared" si="114"/>
        <v>#REF!</v>
      </c>
      <c r="AF113" s="17" t="e">
        <f t="shared" si="84"/>
        <v>#REF!</v>
      </c>
      <c r="AG113" s="17" t="e">
        <f t="shared" si="115"/>
        <v>#REF!</v>
      </c>
      <c r="AH113" s="17" t="e">
        <f t="shared" si="85"/>
        <v>#REF!</v>
      </c>
      <c r="AI113" s="18" t="e">
        <f t="shared" si="106"/>
        <v>#REF!</v>
      </c>
      <c r="AJ113" s="18" t="e">
        <f t="shared" si="107"/>
        <v>#REF!</v>
      </c>
      <c r="AK113" s="17" t="e">
        <f t="shared" si="116"/>
        <v>#REF!</v>
      </c>
      <c r="AL113" s="17" t="e">
        <f t="shared" si="86"/>
        <v>#REF!</v>
      </c>
      <c r="AM113" s="17" t="e">
        <f t="shared" si="117"/>
        <v>#REF!</v>
      </c>
      <c r="AN113" s="17" t="e">
        <f t="shared" si="87"/>
        <v>#REF!</v>
      </c>
      <c r="AO113" s="17" t="e">
        <f t="shared" si="118"/>
        <v>#REF!</v>
      </c>
      <c r="AP113" s="17" t="e">
        <f t="shared" si="88"/>
        <v>#REF!</v>
      </c>
      <c r="AQ113" s="18" t="e">
        <f t="shared" si="108"/>
        <v>#REF!</v>
      </c>
      <c r="AR113" s="18" t="e">
        <f t="shared" si="109"/>
        <v>#REF!</v>
      </c>
      <c r="AS113" s="94">
        <v>0.15</v>
      </c>
      <c r="AT113" s="95" t="e">
        <f t="shared" si="89"/>
        <v>#REF!</v>
      </c>
      <c r="AU113" s="85" t="e">
        <f t="shared" si="110"/>
        <v>#REF!</v>
      </c>
      <c r="AV113" s="85" t="e">
        <f t="shared" si="90"/>
        <v>#REF!</v>
      </c>
      <c r="AW113" s="57" t="e">
        <f t="shared" si="91"/>
        <v>#REF!</v>
      </c>
      <c r="AX113" s="57" t="e">
        <f t="shared" si="92"/>
        <v>#REF!</v>
      </c>
      <c r="AY113" s="100"/>
      <c r="AZ113" s="100"/>
    </row>
    <row r="114" spans="1:52">
      <c r="A114" s="6" t="s">
        <v>33</v>
      </c>
      <c r="B114" s="19">
        <v>13020263</v>
      </c>
      <c r="C114" s="167" t="s">
        <v>187</v>
      </c>
      <c r="D114" s="2" t="s">
        <v>108</v>
      </c>
      <c r="E114" s="2">
        <v>12</v>
      </c>
      <c r="F114" s="6">
        <v>100</v>
      </c>
      <c r="G114" s="17">
        <f>'بودجه 1403'!G116</f>
        <v>630000</v>
      </c>
      <c r="H114" s="17">
        <f t="shared" si="93"/>
        <v>6300</v>
      </c>
      <c r="I114" s="30" t="e">
        <f>'بودجه 1403'!#REF!</f>
        <v>#REF!</v>
      </c>
      <c r="J114" s="30" t="e">
        <f t="shared" si="94"/>
        <v>#REF!</v>
      </c>
      <c r="K114" s="32" t="e">
        <f t="shared" si="75"/>
        <v>#REF!</v>
      </c>
      <c r="L114" s="36" t="e">
        <f t="shared" si="95"/>
        <v>#REF!</v>
      </c>
      <c r="M114" s="17" t="e">
        <f t="shared" si="119"/>
        <v>#REF!</v>
      </c>
      <c r="N114" s="17" t="e">
        <f t="shared" si="120"/>
        <v>#REF!</v>
      </c>
      <c r="O114" s="17" t="e">
        <f t="shared" si="121"/>
        <v>#REF!</v>
      </c>
      <c r="P114" s="17" t="e">
        <f t="shared" si="78"/>
        <v>#REF!</v>
      </c>
      <c r="Q114" s="17" t="e">
        <f t="shared" si="111"/>
        <v>#REF!</v>
      </c>
      <c r="R114" s="17" t="e">
        <f t="shared" si="79"/>
        <v>#REF!</v>
      </c>
      <c r="S114" s="18" t="e">
        <f t="shared" si="102"/>
        <v>#REF!</v>
      </c>
      <c r="T114" s="18" t="e">
        <f t="shared" si="103"/>
        <v>#REF!</v>
      </c>
      <c r="U114" s="17" t="e">
        <f t="shared" si="122"/>
        <v>#REF!</v>
      </c>
      <c r="V114" s="17" t="e">
        <f t="shared" si="80"/>
        <v>#REF!</v>
      </c>
      <c r="W114" s="17" t="e">
        <f t="shared" si="123"/>
        <v>#REF!</v>
      </c>
      <c r="X114" s="17" t="e">
        <f t="shared" si="81"/>
        <v>#REF!</v>
      </c>
      <c r="Y114" s="17" t="e">
        <f t="shared" si="112"/>
        <v>#REF!</v>
      </c>
      <c r="Z114" s="17" t="e">
        <f t="shared" si="82"/>
        <v>#REF!</v>
      </c>
      <c r="AA114" s="18" t="e">
        <f t="shared" si="104"/>
        <v>#REF!</v>
      </c>
      <c r="AB114" s="18" t="e">
        <f t="shared" si="105"/>
        <v>#REF!</v>
      </c>
      <c r="AC114" s="17" t="e">
        <f t="shared" si="113"/>
        <v>#REF!</v>
      </c>
      <c r="AD114" s="17" t="e">
        <f t="shared" si="83"/>
        <v>#REF!</v>
      </c>
      <c r="AE114" s="17" t="e">
        <f t="shared" si="114"/>
        <v>#REF!</v>
      </c>
      <c r="AF114" s="17" t="e">
        <f t="shared" si="84"/>
        <v>#REF!</v>
      </c>
      <c r="AG114" s="17" t="e">
        <f t="shared" si="115"/>
        <v>#REF!</v>
      </c>
      <c r="AH114" s="17" t="e">
        <f t="shared" si="85"/>
        <v>#REF!</v>
      </c>
      <c r="AI114" s="18" t="e">
        <f t="shared" si="106"/>
        <v>#REF!</v>
      </c>
      <c r="AJ114" s="18" t="e">
        <f t="shared" si="107"/>
        <v>#REF!</v>
      </c>
      <c r="AK114" s="17" t="e">
        <f t="shared" si="116"/>
        <v>#REF!</v>
      </c>
      <c r="AL114" s="17" t="e">
        <f t="shared" si="86"/>
        <v>#REF!</v>
      </c>
      <c r="AM114" s="17" t="e">
        <f t="shared" si="117"/>
        <v>#REF!</v>
      </c>
      <c r="AN114" s="17" t="e">
        <f t="shared" si="87"/>
        <v>#REF!</v>
      </c>
      <c r="AO114" s="17" t="e">
        <f t="shared" si="118"/>
        <v>#REF!</v>
      </c>
      <c r="AP114" s="17" t="e">
        <f t="shared" si="88"/>
        <v>#REF!</v>
      </c>
      <c r="AQ114" s="18" t="e">
        <f t="shared" si="108"/>
        <v>#REF!</v>
      </c>
      <c r="AR114" s="18" t="e">
        <f t="shared" si="109"/>
        <v>#REF!</v>
      </c>
      <c r="AS114" s="94">
        <v>0.2</v>
      </c>
      <c r="AT114" s="95" t="e">
        <f t="shared" si="89"/>
        <v>#REF!</v>
      </c>
      <c r="AU114" s="85" t="e">
        <f t="shared" si="110"/>
        <v>#REF!</v>
      </c>
      <c r="AV114" s="85" t="e">
        <f t="shared" si="90"/>
        <v>#REF!</v>
      </c>
      <c r="AW114" s="57" t="e">
        <f t="shared" si="91"/>
        <v>#REF!</v>
      </c>
      <c r="AX114" s="57" t="e">
        <f t="shared" si="92"/>
        <v>#REF!</v>
      </c>
      <c r="AY114" s="100"/>
      <c r="AZ114" s="100"/>
    </row>
    <row r="115" spans="1:52">
      <c r="A115" s="6" t="s">
        <v>33</v>
      </c>
      <c r="B115" s="19">
        <v>13010324</v>
      </c>
      <c r="C115" s="167" t="s">
        <v>194</v>
      </c>
      <c r="D115" s="2" t="s">
        <v>193</v>
      </c>
      <c r="E115" s="2">
        <v>12</v>
      </c>
      <c r="F115" s="6">
        <v>30</v>
      </c>
      <c r="G115" s="17">
        <f>'بودجه 1403'!G117</f>
        <v>99000</v>
      </c>
      <c r="H115" s="17">
        <f t="shared" si="93"/>
        <v>3300</v>
      </c>
      <c r="I115" s="30" t="e">
        <f>'بودجه 1403'!#REF!</f>
        <v>#REF!</v>
      </c>
      <c r="J115" s="30" t="e">
        <f t="shared" si="94"/>
        <v>#REF!</v>
      </c>
      <c r="K115" s="32" t="e">
        <f t="shared" si="75"/>
        <v>#REF!</v>
      </c>
      <c r="L115" s="36" t="e">
        <f t="shared" si="95"/>
        <v>#REF!</v>
      </c>
      <c r="M115" s="17" t="e">
        <f t="shared" si="119"/>
        <v>#REF!</v>
      </c>
      <c r="N115" s="17" t="e">
        <f t="shared" si="120"/>
        <v>#REF!</v>
      </c>
      <c r="O115" s="17" t="e">
        <f t="shared" si="121"/>
        <v>#REF!</v>
      </c>
      <c r="P115" s="17" t="e">
        <f t="shared" si="78"/>
        <v>#REF!</v>
      </c>
      <c r="Q115" s="17" t="e">
        <f t="shared" si="111"/>
        <v>#REF!</v>
      </c>
      <c r="R115" s="17" t="e">
        <f t="shared" si="79"/>
        <v>#REF!</v>
      </c>
      <c r="S115" s="18" t="e">
        <f t="shared" si="102"/>
        <v>#REF!</v>
      </c>
      <c r="T115" s="18" t="e">
        <f t="shared" si="103"/>
        <v>#REF!</v>
      </c>
      <c r="U115" s="17" t="e">
        <f t="shared" si="122"/>
        <v>#REF!</v>
      </c>
      <c r="V115" s="17" t="e">
        <f t="shared" si="80"/>
        <v>#REF!</v>
      </c>
      <c r="W115" s="17" t="e">
        <f t="shared" si="123"/>
        <v>#REF!</v>
      </c>
      <c r="X115" s="17" t="e">
        <f t="shared" si="81"/>
        <v>#REF!</v>
      </c>
      <c r="Y115" s="17" t="e">
        <f t="shared" si="112"/>
        <v>#REF!</v>
      </c>
      <c r="Z115" s="17" t="e">
        <f t="shared" si="82"/>
        <v>#REF!</v>
      </c>
      <c r="AA115" s="18" t="e">
        <f t="shared" si="104"/>
        <v>#REF!</v>
      </c>
      <c r="AB115" s="18" t="e">
        <f t="shared" si="105"/>
        <v>#REF!</v>
      </c>
      <c r="AC115" s="17" t="e">
        <f t="shared" si="113"/>
        <v>#REF!</v>
      </c>
      <c r="AD115" s="17" t="e">
        <f t="shared" si="83"/>
        <v>#REF!</v>
      </c>
      <c r="AE115" s="17" t="e">
        <f t="shared" si="114"/>
        <v>#REF!</v>
      </c>
      <c r="AF115" s="17" t="e">
        <f t="shared" si="84"/>
        <v>#REF!</v>
      </c>
      <c r="AG115" s="17" t="e">
        <f t="shared" si="115"/>
        <v>#REF!</v>
      </c>
      <c r="AH115" s="17" t="e">
        <f t="shared" si="85"/>
        <v>#REF!</v>
      </c>
      <c r="AI115" s="18" t="e">
        <f t="shared" si="106"/>
        <v>#REF!</v>
      </c>
      <c r="AJ115" s="18" t="e">
        <f t="shared" si="107"/>
        <v>#REF!</v>
      </c>
      <c r="AK115" s="17" t="e">
        <f t="shared" si="116"/>
        <v>#REF!</v>
      </c>
      <c r="AL115" s="17" t="e">
        <f t="shared" si="86"/>
        <v>#REF!</v>
      </c>
      <c r="AM115" s="17" t="e">
        <f t="shared" si="117"/>
        <v>#REF!</v>
      </c>
      <c r="AN115" s="17" t="e">
        <f t="shared" si="87"/>
        <v>#REF!</v>
      </c>
      <c r="AO115" s="17" t="e">
        <f t="shared" si="118"/>
        <v>#REF!</v>
      </c>
      <c r="AP115" s="17" t="e">
        <f t="shared" si="88"/>
        <v>#REF!</v>
      </c>
      <c r="AQ115" s="18" t="e">
        <f t="shared" si="108"/>
        <v>#REF!</v>
      </c>
      <c r="AR115" s="18" t="e">
        <f t="shared" si="109"/>
        <v>#REF!</v>
      </c>
      <c r="AS115" s="94">
        <v>0.4</v>
      </c>
      <c r="AT115" s="95" t="e">
        <f t="shared" si="89"/>
        <v>#REF!</v>
      </c>
      <c r="AU115" s="85" t="e">
        <f t="shared" si="110"/>
        <v>#REF!</v>
      </c>
      <c r="AV115" s="85" t="e">
        <f t="shared" si="90"/>
        <v>#REF!</v>
      </c>
      <c r="AW115" s="57" t="e">
        <f t="shared" si="91"/>
        <v>#REF!</v>
      </c>
      <c r="AX115" s="57" t="e">
        <f t="shared" si="92"/>
        <v>#REF!</v>
      </c>
      <c r="AY115" s="100"/>
      <c r="AZ115" s="100"/>
    </row>
    <row r="116" spans="1:52">
      <c r="A116" s="6" t="s">
        <v>33</v>
      </c>
      <c r="B116" s="19">
        <v>13010325</v>
      </c>
      <c r="C116" s="167" t="s">
        <v>196</v>
      </c>
      <c r="D116" s="2" t="s">
        <v>195</v>
      </c>
      <c r="E116" s="2">
        <v>12</v>
      </c>
      <c r="F116" s="6">
        <v>30</v>
      </c>
      <c r="G116" s="17">
        <f>'بودجه 1403'!G118</f>
        <v>126000</v>
      </c>
      <c r="H116" s="17">
        <f t="shared" si="93"/>
        <v>4200</v>
      </c>
      <c r="I116" s="30" t="e">
        <f>'بودجه 1403'!#REF!</f>
        <v>#REF!</v>
      </c>
      <c r="J116" s="30" t="e">
        <f t="shared" si="94"/>
        <v>#REF!</v>
      </c>
      <c r="K116" s="32" t="e">
        <f t="shared" si="75"/>
        <v>#REF!</v>
      </c>
      <c r="L116" s="36" t="e">
        <f t="shared" si="95"/>
        <v>#REF!</v>
      </c>
      <c r="M116" s="17" t="e">
        <f t="shared" si="119"/>
        <v>#REF!</v>
      </c>
      <c r="N116" s="17" t="e">
        <f t="shared" si="120"/>
        <v>#REF!</v>
      </c>
      <c r="O116" s="17" t="e">
        <f t="shared" si="121"/>
        <v>#REF!</v>
      </c>
      <c r="P116" s="17" t="e">
        <f t="shared" si="78"/>
        <v>#REF!</v>
      </c>
      <c r="Q116" s="17" t="e">
        <f t="shared" si="111"/>
        <v>#REF!</v>
      </c>
      <c r="R116" s="17" t="e">
        <f t="shared" si="79"/>
        <v>#REF!</v>
      </c>
      <c r="S116" s="18" t="e">
        <f t="shared" si="102"/>
        <v>#REF!</v>
      </c>
      <c r="T116" s="18" t="e">
        <f t="shared" si="103"/>
        <v>#REF!</v>
      </c>
      <c r="U116" s="17" t="e">
        <f t="shared" si="122"/>
        <v>#REF!</v>
      </c>
      <c r="V116" s="17" t="e">
        <f t="shared" si="80"/>
        <v>#REF!</v>
      </c>
      <c r="W116" s="17" t="e">
        <f t="shared" si="123"/>
        <v>#REF!</v>
      </c>
      <c r="X116" s="17" t="e">
        <f t="shared" si="81"/>
        <v>#REF!</v>
      </c>
      <c r="Y116" s="17" t="e">
        <f t="shared" si="112"/>
        <v>#REF!</v>
      </c>
      <c r="Z116" s="17" t="e">
        <f t="shared" si="82"/>
        <v>#REF!</v>
      </c>
      <c r="AA116" s="18" t="e">
        <f t="shared" si="104"/>
        <v>#REF!</v>
      </c>
      <c r="AB116" s="18" t="e">
        <f t="shared" si="105"/>
        <v>#REF!</v>
      </c>
      <c r="AC116" s="17" t="e">
        <f t="shared" si="113"/>
        <v>#REF!</v>
      </c>
      <c r="AD116" s="17" t="e">
        <f t="shared" si="83"/>
        <v>#REF!</v>
      </c>
      <c r="AE116" s="17" t="e">
        <f t="shared" si="114"/>
        <v>#REF!</v>
      </c>
      <c r="AF116" s="17" t="e">
        <f t="shared" si="84"/>
        <v>#REF!</v>
      </c>
      <c r="AG116" s="17" t="e">
        <f t="shared" si="115"/>
        <v>#REF!</v>
      </c>
      <c r="AH116" s="17" t="e">
        <f t="shared" si="85"/>
        <v>#REF!</v>
      </c>
      <c r="AI116" s="18" t="e">
        <f t="shared" si="106"/>
        <v>#REF!</v>
      </c>
      <c r="AJ116" s="18" t="e">
        <f t="shared" si="107"/>
        <v>#REF!</v>
      </c>
      <c r="AK116" s="17" t="e">
        <f t="shared" si="116"/>
        <v>#REF!</v>
      </c>
      <c r="AL116" s="17" t="e">
        <f t="shared" si="86"/>
        <v>#REF!</v>
      </c>
      <c r="AM116" s="17" t="e">
        <f t="shared" si="117"/>
        <v>#REF!</v>
      </c>
      <c r="AN116" s="17" t="e">
        <f t="shared" si="87"/>
        <v>#REF!</v>
      </c>
      <c r="AO116" s="17" t="e">
        <f t="shared" si="118"/>
        <v>#REF!</v>
      </c>
      <c r="AP116" s="17" t="e">
        <f t="shared" si="88"/>
        <v>#REF!</v>
      </c>
      <c r="AQ116" s="18" t="e">
        <f t="shared" si="108"/>
        <v>#REF!</v>
      </c>
      <c r="AR116" s="18" t="e">
        <f t="shared" si="109"/>
        <v>#REF!</v>
      </c>
      <c r="AS116" s="94">
        <v>0.4</v>
      </c>
      <c r="AT116" s="95" t="e">
        <f t="shared" si="89"/>
        <v>#REF!</v>
      </c>
      <c r="AU116" s="85" t="e">
        <f t="shared" si="110"/>
        <v>#REF!</v>
      </c>
      <c r="AV116" s="85" t="e">
        <f t="shared" si="90"/>
        <v>#REF!</v>
      </c>
      <c r="AW116" s="57" t="e">
        <f t="shared" si="91"/>
        <v>#REF!</v>
      </c>
      <c r="AX116" s="57" t="e">
        <f t="shared" si="92"/>
        <v>#REF!</v>
      </c>
      <c r="AY116" s="100"/>
      <c r="AZ116" s="100"/>
    </row>
    <row r="117" spans="1:52">
      <c r="A117" s="6" t="s">
        <v>33</v>
      </c>
      <c r="B117" s="19">
        <v>13010244</v>
      </c>
      <c r="C117" s="167" t="s">
        <v>255</v>
      </c>
      <c r="D117" s="2"/>
      <c r="E117" s="2">
        <v>12</v>
      </c>
      <c r="F117" s="6">
        <v>30</v>
      </c>
      <c r="G117" s="17">
        <f>'بودجه 1403'!G119</f>
        <v>763530</v>
      </c>
      <c r="H117" s="17">
        <f t="shared" si="93"/>
        <v>25451</v>
      </c>
      <c r="I117" s="30" t="e">
        <f>'بودجه 1403'!#REF!</f>
        <v>#REF!</v>
      </c>
      <c r="J117" s="30" t="e">
        <f t="shared" si="94"/>
        <v>#REF!</v>
      </c>
      <c r="K117" s="32" t="e">
        <f t="shared" si="75"/>
        <v>#REF!</v>
      </c>
      <c r="L117" s="36" t="e">
        <f t="shared" si="95"/>
        <v>#REF!</v>
      </c>
      <c r="M117" s="17" t="e">
        <f t="shared" si="119"/>
        <v>#REF!</v>
      </c>
      <c r="N117" s="17" t="e">
        <f t="shared" si="120"/>
        <v>#REF!</v>
      </c>
      <c r="O117" s="17" t="e">
        <f t="shared" si="121"/>
        <v>#REF!</v>
      </c>
      <c r="P117" s="17" t="e">
        <f t="shared" si="78"/>
        <v>#REF!</v>
      </c>
      <c r="Q117" s="17" t="e">
        <f t="shared" si="111"/>
        <v>#REF!</v>
      </c>
      <c r="R117" s="17" t="e">
        <f t="shared" si="79"/>
        <v>#REF!</v>
      </c>
      <c r="S117" s="18" t="e">
        <f t="shared" si="102"/>
        <v>#REF!</v>
      </c>
      <c r="T117" s="18" t="e">
        <f t="shared" si="103"/>
        <v>#REF!</v>
      </c>
      <c r="U117" s="17" t="e">
        <f t="shared" si="122"/>
        <v>#REF!</v>
      </c>
      <c r="V117" s="17" t="e">
        <f t="shared" si="80"/>
        <v>#REF!</v>
      </c>
      <c r="W117" s="17" t="e">
        <f t="shared" si="123"/>
        <v>#REF!</v>
      </c>
      <c r="X117" s="17" t="e">
        <f t="shared" si="81"/>
        <v>#REF!</v>
      </c>
      <c r="Y117" s="17" t="e">
        <f t="shared" si="112"/>
        <v>#REF!</v>
      </c>
      <c r="Z117" s="17" t="e">
        <f t="shared" si="82"/>
        <v>#REF!</v>
      </c>
      <c r="AA117" s="18" t="e">
        <f t="shared" si="104"/>
        <v>#REF!</v>
      </c>
      <c r="AB117" s="18" t="e">
        <f t="shared" si="105"/>
        <v>#REF!</v>
      </c>
      <c r="AC117" s="17" t="e">
        <f t="shared" si="113"/>
        <v>#REF!</v>
      </c>
      <c r="AD117" s="17" t="e">
        <f t="shared" si="83"/>
        <v>#REF!</v>
      </c>
      <c r="AE117" s="17" t="e">
        <f t="shared" si="114"/>
        <v>#REF!</v>
      </c>
      <c r="AF117" s="17" t="e">
        <f t="shared" si="84"/>
        <v>#REF!</v>
      </c>
      <c r="AG117" s="17" t="e">
        <f t="shared" si="115"/>
        <v>#REF!</v>
      </c>
      <c r="AH117" s="17" t="e">
        <f t="shared" si="85"/>
        <v>#REF!</v>
      </c>
      <c r="AI117" s="18" t="e">
        <f t="shared" si="106"/>
        <v>#REF!</v>
      </c>
      <c r="AJ117" s="18" t="e">
        <f t="shared" si="107"/>
        <v>#REF!</v>
      </c>
      <c r="AK117" s="17" t="e">
        <f t="shared" si="116"/>
        <v>#REF!</v>
      </c>
      <c r="AL117" s="17" t="e">
        <f t="shared" si="86"/>
        <v>#REF!</v>
      </c>
      <c r="AM117" s="17" t="e">
        <f t="shared" si="117"/>
        <v>#REF!</v>
      </c>
      <c r="AN117" s="17" t="e">
        <f t="shared" si="87"/>
        <v>#REF!</v>
      </c>
      <c r="AO117" s="17" t="e">
        <f t="shared" si="118"/>
        <v>#REF!</v>
      </c>
      <c r="AP117" s="17" t="e">
        <f t="shared" si="88"/>
        <v>#REF!</v>
      </c>
      <c r="AQ117" s="18" t="e">
        <f t="shared" si="108"/>
        <v>#REF!</v>
      </c>
      <c r="AR117" s="18" t="e">
        <f t="shared" si="109"/>
        <v>#REF!</v>
      </c>
      <c r="AS117" s="94">
        <v>0.3</v>
      </c>
      <c r="AT117" s="95" t="e">
        <f t="shared" si="89"/>
        <v>#REF!</v>
      </c>
      <c r="AU117" s="85" t="e">
        <f t="shared" si="110"/>
        <v>#REF!</v>
      </c>
      <c r="AV117" s="85" t="e">
        <f t="shared" si="90"/>
        <v>#REF!</v>
      </c>
      <c r="AW117" s="57" t="e">
        <f t="shared" si="91"/>
        <v>#REF!</v>
      </c>
      <c r="AX117" s="57" t="e">
        <f t="shared" si="92"/>
        <v>#REF!</v>
      </c>
      <c r="AY117" s="100"/>
      <c r="AZ117" s="100"/>
    </row>
    <row r="118" spans="1:52">
      <c r="A118" s="6" t="s">
        <v>33</v>
      </c>
      <c r="B118" s="19">
        <v>13010230</v>
      </c>
      <c r="C118" s="167" t="s">
        <v>259</v>
      </c>
      <c r="D118" s="2"/>
      <c r="E118" s="2">
        <v>12</v>
      </c>
      <c r="F118" s="6">
        <v>100</v>
      </c>
      <c r="G118" s="17">
        <f>'بودجه 1403'!G120</f>
        <v>1252290</v>
      </c>
      <c r="H118" s="17">
        <f t="shared" si="93"/>
        <v>12522.9</v>
      </c>
      <c r="I118" s="30" t="e">
        <f>'بودجه 1403'!#REF!</f>
        <v>#REF!</v>
      </c>
      <c r="J118" s="30" t="e">
        <f t="shared" si="94"/>
        <v>#REF!</v>
      </c>
      <c r="K118" s="32" t="e">
        <f t="shared" si="75"/>
        <v>#REF!</v>
      </c>
      <c r="L118" s="36" t="e">
        <f t="shared" si="95"/>
        <v>#REF!</v>
      </c>
      <c r="M118" s="17" t="e">
        <f t="shared" si="119"/>
        <v>#REF!</v>
      </c>
      <c r="N118" s="17" t="e">
        <f t="shared" si="120"/>
        <v>#REF!</v>
      </c>
      <c r="O118" s="17" t="e">
        <f t="shared" si="121"/>
        <v>#REF!</v>
      </c>
      <c r="P118" s="17" t="e">
        <f t="shared" si="78"/>
        <v>#REF!</v>
      </c>
      <c r="Q118" s="17" t="e">
        <f t="shared" si="111"/>
        <v>#REF!</v>
      </c>
      <c r="R118" s="17" t="e">
        <f t="shared" si="79"/>
        <v>#REF!</v>
      </c>
      <c r="S118" s="18" t="e">
        <f t="shared" ref="S118:S148" si="124">Q118+O118+M118</f>
        <v>#REF!</v>
      </c>
      <c r="T118" s="18" t="e">
        <f t="shared" ref="T118:T148" si="125">R118+P118+N118</f>
        <v>#REF!</v>
      </c>
      <c r="U118" s="17" t="e">
        <f t="shared" si="122"/>
        <v>#REF!</v>
      </c>
      <c r="V118" s="17" t="e">
        <f t="shared" si="80"/>
        <v>#REF!</v>
      </c>
      <c r="W118" s="17" t="e">
        <f t="shared" si="123"/>
        <v>#REF!</v>
      </c>
      <c r="X118" s="17" t="e">
        <f t="shared" si="81"/>
        <v>#REF!</v>
      </c>
      <c r="Y118" s="17" t="e">
        <f t="shared" si="112"/>
        <v>#REF!</v>
      </c>
      <c r="Z118" s="17" t="e">
        <f t="shared" si="82"/>
        <v>#REF!</v>
      </c>
      <c r="AA118" s="18" t="e">
        <f t="shared" ref="AA118:AA148" si="126">Y118+W118+U118</f>
        <v>#REF!</v>
      </c>
      <c r="AB118" s="18" t="e">
        <f t="shared" ref="AB118:AB148" si="127">Z118+V118+X118</f>
        <v>#REF!</v>
      </c>
      <c r="AC118" s="17" t="e">
        <f t="shared" si="113"/>
        <v>#REF!</v>
      </c>
      <c r="AD118" s="17" t="e">
        <f t="shared" si="83"/>
        <v>#REF!</v>
      </c>
      <c r="AE118" s="17" t="e">
        <f t="shared" si="114"/>
        <v>#REF!</v>
      </c>
      <c r="AF118" s="17" t="e">
        <f t="shared" si="84"/>
        <v>#REF!</v>
      </c>
      <c r="AG118" s="17" t="e">
        <f t="shared" si="115"/>
        <v>#REF!</v>
      </c>
      <c r="AH118" s="17" t="e">
        <f t="shared" si="85"/>
        <v>#REF!</v>
      </c>
      <c r="AI118" s="18" t="e">
        <f t="shared" ref="AI118:AI148" si="128">AG118+AE118+AC118</f>
        <v>#REF!</v>
      </c>
      <c r="AJ118" s="18" t="e">
        <f t="shared" ref="AJ118:AJ148" si="129">AH118+AF118+AD118</f>
        <v>#REF!</v>
      </c>
      <c r="AK118" s="17" t="e">
        <f t="shared" si="116"/>
        <v>#REF!</v>
      </c>
      <c r="AL118" s="17" t="e">
        <f t="shared" si="86"/>
        <v>#REF!</v>
      </c>
      <c r="AM118" s="17" t="e">
        <f t="shared" si="117"/>
        <v>#REF!</v>
      </c>
      <c r="AN118" s="17" t="e">
        <f t="shared" si="87"/>
        <v>#REF!</v>
      </c>
      <c r="AO118" s="17" t="e">
        <f t="shared" si="118"/>
        <v>#REF!</v>
      </c>
      <c r="AP118" s="17" t="e">
        <f t="shared" si="88"/>
        <v>#REF!</v>
      </c>
      <c r="AQ118" s="18" t="e">
        <f t="shared" ref="AQ118:AQ148" si="130">AO118+AM118+AK118</f>
        <v>#REF!</v>
      </c>
      <c r="AR118" s="18" t="e">
        <f t="shared" ref="AR118:AR148" si="131">AP118+AN118+AL118</f>
        <v>#REF!</v>
      </c>
      <c r="AS118" s="94">
        <v>0</v>
      </c>
      <c r="AT118" s="95" t="e">
        <f t="shared" si="89"/>
        <v>#REF!</v>
      </c>
      <c r="AU118" s="85" t="e">
        <f t="shared" ref="AU118:AU148" si="132">AT118+I118</f>
        <v>#REF!</v>
      </c>
      <c r="AV118" s="85" t="e">
        <f t="shared" si="90"/>
        <v>#REF!</v>
      </c>
      <c r="AW118" s="57" t="e">
        <f t="shared" si="91"/>
        <v>#REF!</v>
      </c>
      <c r="AX118" s="57" t="e">
        <f t="shared" si="92"/>
        <v>#REF!</v>
      </c>
      <c r="AY118" s="100"/>
      <c r="AZ118" s="100"/>
    </row>
    <row r="119" spans="1:52">
      <c r="A119" s="6" t="s">
        <v>33</v>
      </c>
      <c r="B119" s="19">
        <v>13010326</v>
      </c>
      <c r="C119" s="167" t="s">
        <v>265</v>
      </c>
      <c r="D119" s="2"/>
      <c r="E119" s="2">
        <v>12</v>
      </c>
      <c r="F119" s="6">
        <v>30</v>
      </c>
      <c r="G119" s="17">
        <f>'بودجه 1403'!G121</f>
        <v>81000</v>
      </c>
      <c r="H119" s="17">
        <f t="shared" si="93"/>
        <v>2700</v>
      </c>
      <c r="I119" s="30" t="e">
        <f>'بودجه 1403'!#REF!</f>
        <v>#REF!</v>
      </c>
      <c r="J119" s="30" t="e">
        <f t="shared" si="94"/>
        <v>#REF!</v>
      </c>
      <c r="K119" s="32" t="e">
        <f t="shared" si="75"/>
        <v>#REF!</v>
      </c>
      <c r="L119" s="36" t="e">
        <f t="shared" si="95"/>
        <v>#REF!</v>
      </c>
      <c r="M119" s="17" t="e">
        <f t="shared" si="119"/>
        <v>#REF!</v>
      </c>
      <c r="N119" s="17" t="e">
        <f t="shared" si="120"/>
        <v>#REF!</v>
      </c>
      <c r="O119" s="17" t="e">
        <f t="shared" si="121"/>
        <v>#REF!</v>
      </c>
      <c r="P119" s="17" t="e">
        <f t="shared" si="78"/>
        <v>#REF!</v>
      </c>
      <c r="Q119" s="17" t="e">
        <f t="shared" si="111"/>
        <v>#REF!</v>
      </c>
      <c r="R119" s="17" t="e">
        <f t="shared" si="79"/>
        <v>#REF!</v>
      </c>
      <c r="S119" s="18" t="e">
        <f t="shared" si="124"/>
        <v>#REF!</v>
      </c>
      <c r="T119" s="18" t="e">
        <f t="shared" si="125"/>
        <v>#REF!</v>
      </c>
      <c r="U119" s="17" t="e">
        <f t="shared" si="122"/>
        <v>#REF!</v>
      </c>
      <c r="V119" s="17" t="e">
        <f t="shared" si="80"/>
        <v>#REF!</v>
      </c>
      <c r="W119" s="17" t="e">
        <f t="shared" si="123"/>
        <v>#REF!</v>
      </c>
      <c r="X119" s="17" t="e">
        <f t="shared" si="81"/>
        <v>#REF!</v>
      </c>
      <c r="Y119" s="17" t="e">
        <f t="shared" si="112"/>
        <v>#REF!</v>
      </c>
      <c r="Z119" s="17" t="e">
        <f t="shared" si="82"/>
        <v>#REF!</v>
      </c>
      <c r="AA119" s="18" t="e">
        <f t="shared" si="126"/>
        <v>#REF!</v>
      </c>
      <c r="AB119" s="18" t="e">
        <f t="shared" si="127"/>
        <v>#REF!</v>
      </c>
      <c r="AC119" s="17" t="e">
        <f t="shared" si="113"/>
        <v>#REF!</v>
      </c>
      <c r="AD119" s="17" t="e">
        <f t="shared" si="83"/>
        <v>#REF!</v>
      </c>
      <c r="AE119" s="17" t="e">
        <f t="shared" si="114"/>
        <v>#REF!</v>
      </c>
      <c r="AF119" s="17" t="e">
        <f t="shared" si="84"/>
        <v>#REF!</v>
      </c>
      <c r="AG119" s="17" t="e">
        <f t="shared" si="115"/>
        <v>#REF!</v>
      </c>
      <c r="AH119" s="17" t="e">
        <f t="shared" si="85"/>
        <v>#REF!</v>
      </c>
      <c r="AI119" s="18" t="e">
        <f t="shared" si="128"/>
        <v>#REF!</v>
      </c>
      <c r="AJ119" s="18" t="e">
        <f t="shared" si="129"/>
        <v>#REF!</v>
      </c>
      <c r="AK119" s="17" t="e">
        <f t="shared" si="116"/>
        <v>#REF!</v>
      </c>
      <c r="AL119" s="17" t="e">
        <f t="shared" si="86"/>
        <v>#REF!</v>
      </c>
      <c r="AM119" s="17" t="e">
        <f t="shared" si="117"/>
        <v>#REF!</v>
      </c>
      <c r="AN119" s="17" t="e">
        <f t="shared" si="87"/>
        <v>#REF!</v>
      </c>
      <c r="AO119" s="17" t="e">
        <f t="shared" si="118"/>
        <v>#REF!</v>
      </c>
      <c r="AP119" s="17" t="e">
        <f t="shared" si="88"/>
        <v>#REF!</v>
      </c>
      <c r="AQ119" s="18" t="e">
        <f t="shared" si="130"/>
        <v>#REF!</v>
      </c>
      <c r="AR119" s="18" t="e">
        <f t="shared" si="131"/>
        <v>#REF!</v>
      </c>
      <c r="AS119" s="94">
        <v>0.3</v>
      </c>
      <c r="AT119" s="95" t="e">
        <f t="shared" si="89"/>
        <v>#REF!</v>
      </c>
      <c r="AU119" s="85" t="e">
        <f t="shared" si="132"/>
        <v>#REF!</v>
      </c>
      <c r="AV119" s="85" t="e">
        <f t="shared" si="90"/>
        <v>#REF!</v>
      </c>
      <c r="AW119" s="57" t="e">
        <f t="shared" si="91"/>
        <v>#REF!</v>
      </c>
      <c r="AX119" s="57" t="e">
        <f t="shared" si="92"/>
        <v>#REF!</v>
      </c>
      <c r="AY119" s="100"/>
      <c r="AZ119" s="100"/>
    </row>
    <row r="120" spans="1:52">
      <c r="A120" s="6" t="s">
        <v>33</v>
      </c>
      <c r="B120" s="19">
        <v>13010327</v>
      </c>
      <c r="C120" s="167" t="s">
        <v>266</v>
      </c>
      <c r="D120" s="2"/>
      <c r="E120" s="2">
        <v>12</v>
      </c>
      <c r="F120" s="6">
        <v>30</v>
      </c>
      <c r="G120" s="17">
        <f>'بودجه 1403'!G122</f>
        <v>112500</v>
      </c>
      <c r="H120" s="17">
        <f t="shared" si="93"/>
        <v>3750</v>
      </c>
      <c r="I120" s="30" t="e">
        <f>'بودجه 1403'!#REF!</f>
        <v>#REF!</v>
      </c>
      <c r="J120" s="30" t="e">
        <f t="shared" si="94"/>
        <v>#REF!</v>
      </c>
      <c r="K120" s="32" t="e">
        <f t="shared" si="75"/>
        <v>#REF!</v>
      </c>
      <c r="L120" s="36" t="e">
        <f t="shared" si="95"/>
        <v>#REF!</v>
      </c>
      <c r="M120" s="17" t="e">
        <f t="shared" si="119"/>
        <v>#REF!</v>
      </c>
      <c r="N120" s="17" t="e">
        <f t="shared" si="120"/>
        <v>#REF!</v>
      </c>
      <c r="O120" s="17" t="e">
        <f t="shared" si="121"/>
        <v>#REF!</v>
      </c>
      <c r="P120" s="17" t="e">
        <f t="shared" si="78"/>
        <v>#REF!</v>
      </c>
      <c r="Q120" s="17" t="e">
        <f t="shared" si="111"/>
        <v>#REF!</v>
      </c>
      <c r="R120" s="17" t="e">
        <f t="shared" si="79"/>
        <v>#REF!</v>
      </c>
      <c r="S120" s="18" t="e">
        <f t="shared" si="124"/>
        <v>#REF!</v>
      </c>
      <c r="T120" s="18" t="e">
        <f t="shared" si="125"/>
        <v>#REF!</v>
      </c>
      <c r="U120" s="17" t="e">
        <f t="shared" si="122"/>
        <v>#REF!</v>
      </c>
      <c r="V120" s="17" t="e">
        <f t="shared" si="80"/>
        <v>#REF!</v>
      </c>
      <c r="W120" s="17" t="e">
        <f t="shared" si="123"/>
        <v>#REF!</v>
      </c>
      <c r="X120" s="17" t="e">
        <f t="shared" si="81"/>
        <v>#REF!</v>
      </c>
      <c r="Y120" s="17" t="e">
        <f t="shared" si="112"/>
        <v>#REF!</v>
      </c>
      <c r="Z120" s="17" t="e">
        <f t="shared" si="82"/>
        <v>#REF!</v>
      </c>
      <c r="AA120" s="18" t="e">
        <f t="shared" si="126"/>
        <v>#REF!</v>
      </c>
      <c r="AB120" s="18" t="e">
        <f t="shared" si="127"/>
        <v>#REF!</v>
      </c>
      <c r="AC120" s="17" t="e">
        <f t="shared" si="113"/>
        <v>#REF!</v>
      </c>
      <c r="AD120" s="17" t="e">
        <f t="shared" si="83"/>
        <v>#REF!</v>
      </c>
      <c r="AE120" s="17" t="e">
        <f t="shared" si="114"/>
        <v>#REF!</v>
      </c>
      <c r="AF120" s="17" t="e">
        <f t="shared" si="84"/>
        <v>#REF!</v>
      </c>
      <c r="AG120" s="17" t="e">
        <f t="shared" si="115"/>
        <v>#REF!</v>
      </c>
      <c r="AH120" s="17" t="e">
        <f t="shared" si="85"/>
        <v>#REF!</v>
      </c>
      <c r="AI120" s="18" t="e">
        <f t="shared" si="128"/>
        <v>#REF!</v>
      </c>
      <c r="AJ120" s="18" t="e">
        <f t="shared" si="129"/>
        <v>#REF!</v>
      </c>
      <c r="AK120" s="17" t="e">
        <f t="shared" si="116"/>
        <v>#REF!</v>
      </c>
      <c r="AL120" s="17" t="e">
        <f t="shared" si="86"/>
        <v>#REF!</v>
      </c>
      <c r="AM120" s="17" t="e">
        <f t="shared" si="117"/>
        <v>#REF!</v>
      </c>
      <c r="AN120" s="17" t="e">
        <f t="shared" si="87"/>
        <v>#REF!</v>
      </c>
      <c r="AO120" s="17" t="e">
        <f t="shared" si="118"/>
        <v>#REF!</v>
      </c>
      <c r="AP120" s="17" t="e">
        <f t="shared" si="88"/>
        <v>#REF!</v>
      </c>
      <c r="AQ120" s="18" t="e">
        <f t="shared" si="130"/>
        <v>#REF!</v>
      </c>
      <c r="AR120" s="18" t="e">
        <f t="shared" si="131"/>
        <v>#REF!</v>
      </c>
      <c r="AS120" s="94">
        <v>0.3</v>
      </c>
      <c r="AT120" s="95" t="e">
        <f t="shared" si="89"/>
        <v>#REF!</v>
      </c>
      <c r="AU120" s="85" t="e">
        <f t="shared" si="132"/>
        <v>#REF!</v>
      </c>
      <c r="AV120" s="85" t="e">
        <f t="shared" si="90"/>
        <v>#REF!</v>
      </c>
      <c r="AW120" s="57" t="e">
        <f t="shared" si="91"/>
        <v>#REF!</v>
      </c>
      <c r="AX120" s="57" t="e">
        <f t="shared" si="92"/>
        <v>#REF!</v>
      </c>
      <c r="AY120" s="100"/>
      <c r="AZ120" s="100"/>
    </row>
    <row r="121" spans="1:52">
      <c r="A121" s="6" t="s">
        <v>33</v>
      </c>
      <c r="B121" s="19">
        <v>13010335</v>
      </c>
      <c r="C121" s="167" t="s">
        <v>369</v>
      </c>
      <c r="D121" s="2"/>
      <c r="E121" s="2">
        <v>12</v>
      </c>
      <c r="F121" s="6">
        <v>30</v>
      </c>
      <c r="G121" s="17">
        <f>'بودجه 1403'!G123</f>
        <v>159000</v>
      </c>
      <c r="H121" s="17">
        <f t="shared" si="93"/>
        <v>5300</v>
      </c>
      <c r="I121" s="30" t="e">
        <f>'بودجه 1403'!#REF!</f>
        <v>#REF!</v>
      </c>
      <c r="J121" s="30" t="e">
        <f t="shared" si="94"/>
        <v>#REF!</v>
      </c>
      <c r="K121" s="32" t="e">
        <f t="shared" si="75"/>
        <v>#REF!</v>
      </c>
      <c r="L121" s="36" t="e">
        <f t="shared" si="95"/>
        <v>#REF!</v>
      </c>
      <c r="M121" s="17" t="e">
        <f t="shared" si="119"/>
        <v>#REF!</v>
      </c>
      <c r="N121" s="17" t="e">
        <f t="shared" si="120"/>
        <v>#REF!</v>
      </c>
      <c r="O121" s="17" t="e">
        <f t="shared" si="121"/>
        <v>#REF!</v>
      </c>
      <c r="P121" s="17" t="e">
        <f t="shared" si="78"/>
        <v>#REF!</v>
      </c>
      <c r="Q121" s="17" t="e">
        <f t="shared" si="111"/>
        <v>#REF!</v>
      </c>
      <c r="R121" s="17" t="e">
        <f t="shared" si="79"/>
        <v>#REF!</v>
      </c>
      <c r="S121" s="18" t="e">
        <f t="shared" si="124"/>
        <v>#REF!</v>
      </c>
      <c r="T121" s="18" t="e">
        <f t="shared" si="125"/>
        <v>#REF!</v>
      </c>
      <c r="U121" s="17" t="e">
        <f t="shared" si="122"/>
        <v>#REF!</v>
      </c>
      <c r="V121" s="17" t="e">
        <f t="shared" si="80"/>
        <v>#REF!</v>
      </c>
      <c r="W121" s="17" t="e">
        <f t="shared" si="123"/>
        <v>#REF!</v>
      </c>
      <c r="X121" s="17" t="e">
        <f t="shared" si="81"/>
        <v>#REF!</v>
      </c>
      <c r="Y121" s="17" t="e">
        <f t="shared" si="112"/>
        <v>#REF!</v>
      </c>
      <c r="Z121" s="17" t="e">
        <f t="shared" si="82"/>
        <v>#REF!</v>
      </c>
      <c r="AA121" s="18" t="e">
        <f t="shared" si="126"/>
        <v>#REF!</v>
      </c>
      <c r="AB121" s="18" t="e">
        <f t="shared" si="127"/>
        <v>#REF!</v>
      </c>
      <c r="AC121" s="17" t="e">
        <f t="shared" si="113"/>
        <v>#REF!</v>
      </c>
      <c r="AD121" s="17" t="e">
        <f t="shared" si="83"/>
        <v>#REF!</v>
      </c>
      <c r="AE121" s="17" t="e">
        <f t="shared" si="114"/>
        <v>#REF!</v>
      </c>
      <c r="AF121" s="17" t="e">
        <f t="shared" si="84"/>
        <v>#REF!</v>
      </c>
      <c r="AG121" s="17" t="e">
        <f t="shared" si="115"/>
        <v>#REF!</v>
      </c>
      <c r="AH121" s="17" t="e">
        <f t="shared" si="85"/>
        <v>#REF!</v>
      </c>
      <c r="AI121" s="18" t="e">
        <f t="shared" si="128"/>
        <v>#REF!</v>
      </c>
      <c r="AJ121" s="18" t="e">
        <f t="shared" si="129"/>
        <v>#REF!</v>
      </c>
      <c r="AK121" s="17" t="e">
        <f t="shared" si="116"/>
        <v>#REF!</v>
      </c>
      <c r="AL121" s="17" t="e">
        <f t="shared" si="86"/>
        <v>#REF!</v>
      </c>
      <c r="AM121" s="17" t="e">
        <f t="shared" si="117"/>
        <v>#REF!</v>
      </c>
      <c r="AN121" s="17" t="e">
        <f t="shared" si="87"/>
        <v>#REF!</v>
      </c>
      <c r="AO121" s="17" t="e">
        <f t="shared" si="118"/>
        <v>#REF!</v>
      </c>
      <c r="AP121" s="17" t="e">
        <f t="shared" si="88"/>
        <v>#REF!</v>
      </c>
      <c r="AQ121" s="18" t="e">
        <f t="shared" si="130"/>
        <v>#REF!</v>
      </c>
      <c r="AR121" s="18" t="e">
        <f t="shared" si="131"/>
        <v>#REF!</v>
      </c>
      <c r="AS121" s="94">
        <v>0.3</v>
      </c>
      <c r="AT121" s="95" t="e">
        <f t="shared" si="89"/>
        <v>#REF!</v>
      </c>
      <c r="AU121" s="85" t="e">
        <f t="shared" si="132"/>
        <v>#REF!</v>
      </c>
      <c r="AV121" s="85" t="e">
        <f t="shared" si="90"/>
        <v>#REF!</v>
      </c>
      <c r="AW121" s="57" t="e">
        <f t="shared" si="91"/>
        <v>#REF!</v>
      </c>
      <c r="AX121" s="57" t="e">
        <f t="shared" si="92"/>
        <v>#REF!</v>
      </c>
      <c r="AY121" s="100"/>
      <c r="AZ121" s="100"/>
    </row>
    <row r="122" spans="1:52">
      <c r="A122" s="6" t="s">
        <v>33</v>
      </c>
      <c r="B122" s="19">
        <v>13010331</v>
      </c>
      <c r="C122" s="167" t="s">
        <v>267</v>
      </c>
      <c r="D122" s="2"/>
      <c r="E122" s="2">
        <v>12</v>
      </c>
      <c r="F122" s="6">
        <v>30</v>
      </c>
      <c r="G122" s="17">
        <f>'بودجه 1403'!G124</f>
        <v>520000</v>
      </c>
      <c r="H122" s="17">
        <f t="shared" si="93"/>
        <v>17333.333333333332</v>
      </c>
      <c r="I122" s="30" t="e">
        <f>'بودجه 1403'!#REF!</f>
        <v>#REF!</v>
      </c>
      <c r="J122" s="30" t="e">
        <f t="shared" si="94"/>
        <v>#REF!</v>
      </c>
      <c r="K122" s="32" t="e">
        <f t="shared" si="75"/>
        <v>#REF!</v>
      </c>
      <c r="L122" s="36" t="e">
        <f t="shared" si="95"/>
        <v>#REF!</v>
      </c>
      <c r="M122" s="17" t="e">
        <f t="shared" si="119"/>
        <v>#REF!</v>
      </c>
      <c r="N122" s="17" t="e">
        <f t="shared" si="120"/>
        <v>#REF!</v>
      </c>
      <c r="O122" s="17" t="e">
        <f t="shared" si="121"/>
        <v>#REF!</v>
      </c>
      <c r="P122" s="17" t="e">
        <f t="shared" si="78"/>
        <v>#REF!</v>
      </c>
      <c r="Q122" s="17" t="e">
        <f t="shared" si="111"/>
        <v>#REF!</v>
      </c>
      <c r="R122" s="17" t="e">
        <f t="shared" si="79"/>
        <v>#REF!</v>
      </c>
      <c r="S122" s="18" t="e">
        <f t="shared" si="124"/>
        <v>#REF!</v>
      </c>
      <c r="T122" s="18" t="e">
        <f t="shared" si="125"/>
        <v>#REF!</v>
      </c>
      <c r="U122" s="17" t="e">
        <f t="shared" si="122"/>
        <v>#REF!</v>
      </c>
      <c r="V122" s="17" t="e">
        <f t="shared" si="80"/>
        <v>#REF!</v>
      </c>
      <c r="W122" s="17" t="e">
        <f t="shared" si="123"/>
        <v>#REF!</v>
      </c>
      <c r="X122" s="17" t="e">
        <f t="shared" si="81"/>
        <v>#REF!</v>
      </c>
      <c r="Y122" s="17" t="e">
        <f t="shared" si="112"/>
        <v>#REF!</v>
      </c>
      <c r="Z122" s="17" t="e">
        <f t="shared" si="82"/>
        <v>#REF!</v>
      </c>
      <c r="AA122" s="18" t="e">
        <f t="shared" si="126"/>
        <v>#REF!</v>
      </c>
      <c r="AB122" s="18" t="e">
        <f t="shared" si="127"/>
        <v>#REF!</v>
      </c>
      <c r="AC122" s="17" t="e">
        <f t="shared" si="113"/>
        <v>#REF!</v>
      </c>
      <c r="AD122" s="17" t="e">
        <f t="shared" si="83"/>
        <v>#REF!</v>
      </c>
      <c r="AE122" s="17" t="e">
        <f t="shared" si="114"/>
        <v>#REF!</v>
      </c>
      <c r="AF122" s="17" t="e">
        <f t="shared" si="84"/>
        <v>#REF!</v>
      </c>
      <c r="AG122" s="17" t="e">
        <f t="shared" si="115"/>
        <v>#REF!</v>
      </c>
      <c r="AH122" s="17" t="e">
        <f t="shared" si="85"/>
        <v>#REF!</v>
      </c>
      <c r="AI122" s="18" t="e">
        <f t="shared" si="128"/>
        <v>#REF!</v>
      </c>
      <c r="AJ122" s="18" t="e">
        <f t="shared" si="129"/>
        <v>#REF!</v>
      </c>
      <c r="AK122" s="17" t="e">
        <f t="shared" si="116"/>
        <v>#REF!</v>
      </c>
      <c r="AL122" s="17" t="e">
        <f t="shared" si="86"/>
        <v>#REF!</v>
      </c>
      <c r="AM122" s="17" t="e">
        <f t="shared" si="117"/>
        <v>#REF!</v>
      </c>
      <c r="AN122" s="17" t="e">
        <f t="shared" si="87"/>
        <v>#REF!</v>
      </c>
      <c r="AO122" s="17" t="e">
        <f t="shared" si="118"/>
        <v>#REF!</v>
      </c>
      <c r="AP122" s="17" t="e">
        <f t="shared" si="88"/>
        <v>#REF!</v>
      </c>
      <c r="AQ122" s="18" t="e">
        <f t="shared" si="130"/>
        <v>#REF!</v>
      </c>
      <c r="AR122" s="18" t="e">
        <f t="shared" si="131"/>
        <v>#REF!</v>
      </c>
      <c r="AS122" s="94">
        <v>0.3</v>
      </c>
      <c r="AT122" s="95" t="e">
        <f t="shared" si="89"/>
        <v>#REF!</v>
      </c>
      <c r="AU122" s="85" t="e">
        <f t="shared" si="132"/>
        <v>#REF!</v>
      </c>
      <c r="AV122" s="85" t="e">
        <f t="shared" si="90"/>
        <v>#REF!</v>
      </c>
      <c r="AW122" s="57" t="e">
        <f t="shared" si="91"/>
        <v>#REF!</v>
      </c>
      <c r="AX122" s="57" t="e">
        <f t="shared" si="92"/>
        <v>#REF!</v>
      </c>
      <c r="AY122" s="100"/>
      <c r="AZ122" s="100"/>
    </row>
    <row r="123" spans="1:52">
      <c r="A123" s="6" t="s">
        <v>33</v>
      </c>
      <c r="B123" s="19">
        <v>13010329</v>
      </c>
      <c r="C123" s="167" t="s">
        <v>268</v>
      </c>
      <c r="D123" s="2"/>
      <c r="E123" s="2">
        <v>12</v>
      </c>
      <c r="F123" s="6">
        <v>30</v>
      </c>
      <c r="G123" s="17">
        <f>'بودجه 1403'!G125</f>
        <v>84000</v>
      </c>
      <c r="H123" s="17">
        <f t="shared" si="93"/>
        <v>2800</v>
      </c>
      <c r="I123" s="30" t="e">
        <f>'بودجه 1403'!#REF!</f>
        <v>#REF!</v>
      </c>
      <c r="J123" s="30" t="e">
        <f t="shared" si="94"/>
        <v>#REF!</v>
      </c>
      <c r="K123" s="32" t="e">
        <f t="shared" si="75"/>
        <v>#REF!</v>
      </c>
      <c r="L123" s="36" t="e">
        <f t="shared" si="95"/>
        <v>#REF!</v>
      </c>
      <c r="M123" s="17" t="e">
        <f t="shared" si="119"/>
        <v>#REF!</v>
      </c>
      <c r="N123" s="17" t="e">
        <f t="shared" si="120"/>
        <v>#REF!</v>
      </c>
      <c r="O123" s="17" t="e">
        <f t="shared" si="121"/>
        <v>#REF!</v>
      </c>
      <c r="P123" s="17" t="e">
        <f t="shared" si="78"/>
        <v>#REF!</v>
      </c>
      <c r="Q123" s="17" t="e">
        <f t="shared" si="111"/>
        <v>#REF!</v>
      </c>
      <c r="R123" s="17" t="e">
        <f t="shared" si="79"/>
        <v>#REF!</v>
      </c>
      <c r="S123" s="18" t="e">
        <f t="shared" si="124"/>
        <v>#REF!</v>
      </c>
      <c r="T123" s="18" t="e">
        <f t="shared" si="125"/>
        <v>#REF!</v>
      </c>
      <c r="U123" s="17" t="e">
        <f t="shared" si="122"/>
        <v>#REF!</v>
      </c>
      <c r="V123" s="17" t="e">
        <f t="shared" si="80"/>
        <v>#REF!</v>
      </c>
      <c r="W123" s="17" t="e">
        <f t="shared" si="123"/>
        <v>#REF!</v>
      </c>
      <c r="X123" s="17" t="e">
        <f t="shared" si="81"/>
        <v>#REF!</v>
      </c>
      <c r="Y123" s="17" t="e">
        <f t="shared" si="112"/>
        <v>#REF!</v>
      </c>
      <c r="Z123" s="17" t="e">
        <f t="shared" si="82"/>
        <v>#REF!</v>
      </c>
      <c r="AA123" s="18" t="e">
        <f t="shared" si="126"/>
        <v>#REF!</v>
      </c>
      <c r="AB123" s="18" t="e">
        <f t="shared" si="127"/>
        <v>#REF!</v>
      </c>
      <c r="AC123" s="17" t="e">
        <f t="shared" si="113"/>
        <v>#REF!</v>
      </c>
      <c r="AD123" s="17" t="e">
        <f t="shared" si="83"/>
        <v>#REF!</v>
      </c>
      <c r="AE123" s="17" t="e">
        <f t="shared" si="114"/>
        <v>#REF!</v>
      </c>
      <c r="AF123" s="17" t="e">
        <f t="shared" si="84"/>
        <v>#REF!</v>
      </c>
      <c r="AG123" s="17" t="e">
        <f t="shared" si="115"/>
        <v>#REF!</v>
      </c>
      <c r="AH123" s="17" t="e">
        <f t="shared" si="85"/>
        <v>#REF!</v>
      </c>
      <c r="AI123" s="18" t="e">
        <f t="shared" si="128"/>
        <v>#REF!</v>
      </c>
      <c r="AJ123" s="18" t="e">
        <f t="shared" si="129"/>
        <v>#REF!</v>
      </c>
      <c r="AK123" s="17" t="e">
        <f t="shared" si="116"/>
        <v>#REF!</v>
      </c>
      <c r="AL123" s="17" t="e">
        <f t="shared" si="86"/>
        <v>#REF!</v>
      </c>
      <c r="AM123" s="17" t="e">
        <f t="shared" si="117"/>
        <v>#REF!</v>
      </c>
      <c r="AN123" s="17" t="e">
        <f t="shared" si="87"/>
        <v>#REF!</v>
      </c>
      <c r="AO123" s="17" t="e">
        <f t="shared" si="118"/>
        <v>#REF!</v>
      </c>
      <c r="AP123" s="17" t="e">
        <f t="shared" si="88"/>
        <v>#REF!</v>
      </c>
      <c r="AQ123" s="18" t="e">
        <f t="shared" si="130"/>
        <v>#REF!</v>
      </c>
      <c r="AR123" s="18" t="e">
        <f t="shared" si="131"/>
        <v>#REF!</v>
      </c>
      <c r="AS123" s="94">
        <v>0.3</v>
      </c>
      <c r="AT123" s="95" t="e">
        <f t="shared" si="89"/>
        <v>#REF!</v>
      </c>
      <c r="AU123" s="85" t="e">
        <f t="shared" si="132"/>
        <v>#REF!</v>
      </c>
      <c r="AV123" s="85" t="e">
        <f t="shared" si="90"/>
        <v>#REF!</v>
      </c>
      <c r="AW123" s="57" t="e">
        <f t="shared" si="91"/>
        <v>#REF!</v>
      </c>
      <c r="AX123" s="57" t="e">
        <f t="shared" si="92"/>
        <v>#REF!</v>
      </c>
      <c r="AY123" s="100"/>
      <c r="AZ123" s="100"/>
    </row>
    <row r="124" spans="1:52">
      <c r="A124" s="6" t="s">
        <v>33</v>
      </c>
      <c r="B124" s="19">
        <v>13010330</v>
      </c>
      <c r="C124" s="167" t="s">
        <v>641</v>
      </c>
      <c r="D124" s="2"/>
      <c r="E124" s="2">
        <v>12</v>
      </c>
      <c r="F124" s="6">
        <v>30</v>
      </c>
      <c r="G124" s="17">
        <f>'بودجه 1403'!G126</f>
        <v>135000</v>
      </c>
      <c r="H124" s="17">
        <f t="shared" si="93"/>
        <v>4500</v>
      </c>
      <c r="I124" s="30" t="e">
        <f>'بودجه 1403'!#REF!</f>
        <v>#REF!</v>
      </c>
      <c r="J124" s="30" t="e">
        <f t="shared" si="94"/>
        <v>#REF!</v>
      </c>
      <c r="K124" s="32" t="e">
        <f t="shared" si="75"/>
        <v>#REF!</v>
      </c>
      <c r="L124" s="36" t="e">
        <f t="shared" si="95"/>
        <v>#REF!</v>
      </c>
      <c r="M124" s="17" t="e">
        <f t="shared" si="119"/>
        <v>#REF!</v>
      </c>
      <c r="N124" s="17" t="e">
        <f t="shared" si="120"/>
        <v>#REF!</v>
      </c>
      <c r="O124" s="17" t="e">
        <f t="shared" si="121"/>
        <v>#REF!</v>
      </c>
      <c r="P124" s="17" t="e">
        <f t="shared" si="78"/>
        <v>#REF!</v>
      </c>
      <c r="Q124" s="17" t="e">
        <f t="shared" si="111"/>
        <v>#REF!</v>
      </c>
      <c r="R124" s="17" t="e">
        <f t="shared" si="79"/>
        <v>#REF!</v>
      </c>
      <c r="S124" s="18" t="e">
        <f t="shared" si="124"/>
        <v>#REF!</v>
      </c>
      <c r="T124" s="18" t="e">
        <f t="shared" si="125"/>
        <v>#REF!</v>
      </c>
      <c r="U124" s="17" t="e">
        <f t="shared" si="122"/>
        <v>#REF!</v>
      </c>
      <c r="V124" s="17" t="e">
        <f t="shared" si="80"/>
        <v>#REF!</v>
      </c>
      <c r="W124" s="17" t="e">
        <f t="shared" si="123"/>
        <v>#REF!</v>
      </c>
      <c r="X124" s="17" t="e">
        <f t="shared" si="81"/>
        <v>#REF!</v>
      </c>
      <c r="Y124" s="17" t="e">
        <f t="shared" si="112"/>
        <v>#REF!</v>
      </c>
      <c r="Z124" s="17" t="e">
        <f t="shared" si="82"/>
        <v>#REF!</v>
      </c>
      <c r="AA124" s="18" t="e">
        <f t="shared" si="126"/>
        <v>#REF!</v>
      </c>
      <c r="AB124" s="18" t="e">
        <f t="shared" si="127"/>
        <v>#REF!</v>
      </c>
      <c r="AC124" s="17" t="e">
        <f t="shared" si="113"/>
        <v>#REF!</v>
      </c>
      <c r="AD124" s="17" t="e">
        <f t="shared" si="83"/>
        <v>#REF!</v>
      </c>
      <c r="AE124" s="17" t="e">
        <f t="shared" si="114"/>
        <v>#REF!</v>
      </c>
      <c r="AF124" s="17" t="e">
        <f t="shared" si="84"/>
        <v>#REF!</v>
      </c>
      <c r="AG124" s="17" t="e">
        <f t="shared" si="115"/>
        <v>#REF!</v>
      </c>
      <c r="AH124" s="17" t="e">
        <f t="shared" si="85"/>
        <v>#REF!</v>
      </c>
      <c r="AI124" s="18" t="e">
        <f t="shared" si="128"/>
        <v>#REF!</v>
      </c>
      <c r="AJ124" s="18" t="e">
        <f t="shared" si="129"/>
        <v>#REF!</v>
      </c>
      <c r="AK124" s="17" t="e">
        <f t="shared" si="116"/>
        <v>#REF!</v>
      </c>
      <c r="AL124" s="17" t="e">
        <f t="shared" si="86"/>
        <v>#REF!</v>
      </c>
      <c r="AM124" s="17" t="e">
        <f t="shared" si="117"/>
        <v>#REF!</v>
      </c>
      <c r="AN124" s="17" t="e">
        <f t="shared" si="87"/>
        <v>#REF!</v>
      </c>
      <c r="AO124" s="17" t="e">
        <f t="shared" si="118"/>
        <v>#REF!</v>
      </c>
      <c r="AP124" s="17" t="e">
        <f t="shared" si="88"/>
        <v>#REF!</v>
      </c>
      <c r="AQ124" s="18" t="e">
        <f t="shared" si="130"/>
        <v>#REF!</v>
      </c>
      <c r="AR124" s="18" t="e">
        <f t="shared" si="131"/>
        <v>#REF!</v>
      </c>
      <c r="AS124" s="94">
        <v>0.3</v>
      </c>
      <c r="AT124" s="95" t="e">
        <f t="shared" si="89"/>
        <v>#REF!</v>
      </c>
      <c r="AU124" s="85" t="e">
        <f t="shared" si="132"/>
        <v>#REF!</v>
      </c>
      <c r="AV124" s="85" t="e">
        <f t="shared" si="90"/>
        <v>#REF!</v>
      </c>
      <c r="AW124" s="57" t="e">
        <f t="shared" si="91"/>
        <v>#REF!</v>
      </c>
      <c r="AX124" s="57" t="e">
        <f t="shared" si="92"/>
        <v>#REF!</v>
      </c>
      <c r="AY124" s="100"/>
      <c r="AZ124" s="100"/>
    </row>
    <row r="125" spans="1:52">
      <c r="A125" s="6" t="s">
        <v>33</v>
      </c>
      <c r="B125" s="19">
        <v>13010328</v>
      </c>
      <c r="C125" s="167" t="s">
        <v>269</v>
      </c>
      <c r="D125" s="2"/>
      <c r="E125" s="2">
        <v>12</v>
      </c>
      <c r="F125" s="6">
        <v>30</v>
      </c>
      <c r="G125" s="17">
        <f>'بودجه 1403'!G127</f>
        <v>147000</v>
      </c>
      <c r="H125" s="17">
        <f t="shared" si="93"/>
        <v>4900</v>
      </c>
      <c r="I125" s="30" t="e">
        <f>'بودجه 1403'!#REF!</f>
        <v>#REF!</v>
      </c>
      <c r="J125" s="30" t="e">
        <f t="shared" si="94"/>
        <v>#REF!</v>
      </c>
      <c r="K125" s="32" t="e">
        <f t="shared" si="75"/>
        <v>#REF!</v>
      </c>
      <c r="L125" s="36" t="e">
        <f t="shared" si="95"/>
        <v>#REF!</v>
      </c>
      <c r="M125" s="17" t="e">
        <f t="shared" si="119"/>
        <v>#REF!</v>
      </c>
      <c r="N125" s="17" t="e">
        <f t="shared" si="120"/>
        <v>#REF!</v>
      </c>
      <c r="O125" s="17" t="e">
        <f t="shared" si="121"/>
        <v>#REF!</v>
      </c>
      <c r="P125" s="17" t="e">
        <f t="shared" si="78"/>
        <v>#REF!</v>
      </c>
      <c r="Q125" s="17" t="e">
        <f t="shared" ref="Q125:Q155" si="133">I125*0.1</f>
        <v>#REF!</v>
      </c>
      <c r="R125" s="17" t="e">
        <f t="shared" si="79"/>
        <v>#REF!</v>
      </c>
      <c r="S125" s="18" t="e">
        <f t="shared" si="124"/>
        <v>#REF!</v>
      </c>
      <c r="T125" s="18" t="e">
        <f t="shared" si="125"/>
        <v>#REF!</v>
      </c>
      <c r="U125" s="17" t="e">
        <f t="shared" si="122"/>
        <v>#REF!</v>
      </c>
      <c r="V125" s="17" t="e">
        <f t="shared" si="80"/>
        <v>#REF!</v>
      </c>
      <c r="W125" s="17" t="e">
        <f t="shared" si="123"/>
        <v>#REF!</v>
      </c>
      <c r="X125" s="17" t="e">
        <f t="shared" si="81"/>
        <v>#REF!</v>
      </c>
      <c r="Y125" s="17" t="e">
        <f t="shared" ref="Y125:Y155" si="134">I125*0.06</f>
        <v>#REF!</v>
      </c>
      <c r="Z125" s="17" t="e">
        <f t="shared" si="82"/>
        <v>#REF!</v>
      </c>
      <c r="AA125" s="18" t="e">
        <f t="shared" si="126"/>
        <v>#REF!</v>
      </c>
      <c r="AB125" s="18" t="e">
        <f t="shared" si="127"/>
        <v>#REF!</v>
      </c>
      <c r="AC125" s="17" t="e">
        <f t="shared" si="113"/>
        <v>#REF!</v>
      </c>
      <c r="AD125" s="17" t="e">
        <f t="shared" si="83"/>
        <v>#REF!</v>
      </c>
      <c r="AE125" s="17" t="e">
        <f t="shared" si="114"/>
        <v>#REF!</v>
      </c>
      <c r="AF125" s="17" t="e">
        <f t="shared" si="84"/>
        <v>#REF!</v>
      </c>
      <c r="AG125" s="17" t="e">
        <f t="shared" si="115"/>
        <v>#REF!</v>
      </c>
      <c r="AH125" s="17" t="e">
        <f t="shared" si="85"/>
        <v>#REF!</v>
      </c>
      <c r="AI125" s="18" t="e">
        <f t="shared" si="128"/>
        <v>#REF!</v>
      </c>
      <c r="AJ125" s="18" t="e">
        <f t="shared" si="129"/>
        <v>#REF!</v>
      </c>
      <c r="AK125" s="17" t="e">
        <f t="shared" si="116"/>
        <v>#REF!</v>
      </c>
      <c r="AL125" s="17" t="e">
        <f t="shared" si="86"/>
        <v>#REF!</v>
      </c>
      <c r="AM125" s="17" t="e">
        <f t="shared" ref="AM125:AM155" si="135">I125*0.1</f>
        <v>#REF!</v>
      </c>
      <c r="AN125" s="17" t="e">
        <f t="shared" si="87"/>
        <v>#REF!</v>
      </c>
      <c r="AO125" s="17" t="e">
        <f t="shared" ref="AO125:AO155" si="136">I125*0.07</f>
        <v>#REF!</v>
      </c>
      <c r="AP125" s="17" t="e">
        <f t="shared" si="88"/>
        <v>#REF!</v>
      </c>
      <c r="AQ125" s="18" t="e">
        <f t="shared" si="130"/>
        <v>#REF!</v>
      </c>
      <c r="AR125" s="18" t="e">
        <f t="shared" si="131"/>
        <v>#REF!</v>
      </c>
      <c r="AS125" s="94">
        <v>0.3</v>
      </c>
      <c r="AT125" s="95" t="e">
        <f t="shared" si="89"/>
        <v>#REF!</v>
      </c>
      <c r="AU125" s="85" t="e">
        <f t="shared" si="132"/>
        <v>#REF!</v>
      </c>
      <c r="AV125" s="85" t="e">
        <f t="shared" si="90"/>
        <v>#REF!</v>
      </c>
      <c r="AW125" s="57" t="e">
        <f t="shared" si="91"/>
        <v>#REF!</v>
      </c>
      <c r="AX125" s="57" t="e">
        <f t="shared" si="92"/>
        <v>#REF!</v>
      </c>
      <c r="AY125" s="100"/>
      <c r="AZ125" s="100"/>
    </row>
    <row r="126" spans="1:52">
      <c r="A126" s="6" t="s">
        <v>33</v>
      </c>
      <c r="B126" s="19">
        <v>13010332</v>
      </c>
      <c r="C126" s="167" t="s">
        <v>270</v>
      </c>
      <c r="D126" s="2"/>
      <c r="E126" s="2">
        <v>12</v>
      </c>
      <c r="F126" s="6">
        <v>30</v>
      </c>
      <c r="G126" s="17">
        <f>'بودجه 1403'!G128</f>
        <v>111000</v>
      </c>
      <c r="H126" s="17">
        <f t="shared" si="93"/>
        <v>3700</v>
      </c>
      <c r="I126" s="30" t="e">
        <f>'بودجه 1403'!#REF!</f>
        <v>#REF!</v>
      </c>
      <c r="J126" s="30" t="e">
        <f t="shared" si="94"/>
        <v>#REF!</v>
      </c>
      <c r="K126" s="32" t="e">
        <f t="shared" si="75"/>
        <v>#REF!</v>
      </c>
      <c r="L126" s="36" t="e">
        <f t="shared" si="95"/>
        <v>#REF!</v>
      </c>
      <c r="M126" s="17" t="e">
        <f t="shared" si="119"/>
        <v>#REF!</v>
      </c>
      <c r="N126" s="17" t="e">
        <f t="shared" si="120"/>
        <v>#REF!</v>
      </c>
      <c r="O126" s="17" t="e">
        <f t="shared" si="121"/>
        <v>#REF!</v>
      </c>
      <c r="P126" s="17" t="e">
        <f t="shared" si="78"/>
        <v>#REF!</v>
      </c>
      <c r="Q126" s="17" t="e">
        <f t="shared" si="133"/>
        <v>#REF!</v>
      </c>
      <c r="R126" s="17" t="e">
        <f t="shared" si="79"/>
        <v>#REF!</v>
      </c>
      <c r="S126" s="18" t="e">
        <f t="shared" si="124"/>
        <v>#REF!</v>
      </c>
      <c r="T126" s="18" t="e">
        <f t="shared" si="125"/>
        <v>#REF!</v>
      </c>
      <c r="U126" s="17" t="e">
        <f t="shared" si="122"/>
        <v>#REF!</v>
      </c>
      <c r="V126" s="17" t="e">
        <f t="shared" si="80"/>
        <v>#REF!</v>
      </c>
      <c r="W126" s="17" t="e">
        <f t="shared" si="123"/>
        <v>#REF!</v>
      </c>
      <c r="X126" s="17" t="e">
        <f t="shared" si="81"/>
        <v>#REF!</v>
      </c>
      <c r="Y126" s="17" t="e">
        <f t="shared" si="134"/>
        <v>#REF!</v>
      </c>
      <c r="Z126" s="17" t="e">
        <f t="shared" si="82"/>
        <v>#REF!</v>
      </c>
      <c r="AA126" s="18" t="e">
        <f t="shared" si="126"/>
        <v>#REF!</v>
      </c>
      <c r="AB126" s="18" t="e">
        <f t="shared" si="127"/>
        <v>#REF!</v>
      </c>
      <c r="AC126" s="17" t="e">
        <f t="shared" si="113"/>
        <v>#REF!</v>
      </c>
      <c r="AD126" s="17" t="e">
        <f t="shared" si="83"/>
        <v>#REF!</v>
      </c>
      <c r="AE126" s="17" t="e">
        <f t="shared" si="114"/>
        <v>#REF!</v>
      </c>
      <c r="AF126" s="17" t="e">
        <f t="shared" si="84"/>
        <v>#REF!</v>
      </c>
      <c r="AG126" s="17" t="e">
        <f t="shared" si="115"/>
        <v>#REF!</v>
      </c>
      <c r="AH126" s="17" t="e">
        <f t="shared" si="85"/>
        <v>#REF!</v>
      </c>
      <c r="AI126" s="18" t="e">
        <f t="shared" si="128"/>
        <v>#REF!</v>
      </c>
      <c r="AJ126" s="18" t="e">
        <f t="shared" si="129"/>
        <v>#REF!</v>
      </c>
      <c r="AK126" s="17" t="e">
        <f t="shared" si="116"/>
        <v>#REF!</v>
      </c>
      <c r="AL126" s="17" t="e">
        <f t="shared" si="86"/>
        <v>#REF!</v>
      </c>
      <c r="AM126" s="17" t="e">
        <f t="shared" si="135"/>
        <v>#REF!</v>
      </c>
      <c r="AN126" s="17" t="e">
        <f t="shared" si="87"/>
        <v>#REF!</v>
      </c>
      <c r="AO126" s="17" t="e">
        <f t="shared" si="136"/>
        <v>#REF!</v>
      </c>
      <c r="AP126" s="17" t="e">
        <f t="shared" si="88"/>
        <v>#REF!</v>
      </c>
      <c r="AQ126" s="18" t="e">
        <f t="shared" si="130"/>
        <v>#REF!</v>
      </c>
      <c r="AR126" s="18" t="e">
        <f t="shared" si="131"/>
        <v>#REF!</v>
      </c>
      <c r="AS126" s="94">
        <v>0.3</v>
      </c>
      <c r="AT126" s="95" t="e">
        <f t="shared" si="89"/>
        <v>#REF!</v>
      </c>
      <c r="AU126" s="85" t="e">
        <f t="shared" si="132"/>
        <v>#REF!</v>
      </c>
      <c r="AV126" s="85" t="e">
        <f t="shared" si="90"/>
        <v>#REF!</v>
      </c>
      <c r="AW126" s="57" t="e">
        <f t="shared" si="91"/>
        <v>#REF!</v>
      </c>
      <c r="AX126" s="57" t="e">
        <f t="shared" si="92"/>
        <v>#REF!</v>
      </c>
      <c r="AY126" s="100"/>
      <c r="AZ126" s="100"/>
    </row>
    <row r="127" spans="1:52">
      <c r="A127" s="6" t="s">
        <v>33</v>
      </c>
      <c r="B127" s="19">
        <v>13010333</v>
      </c>
      <c r="C127" s="167" t="s">
        <v>271</v>
      </c>
      <c r="D127" s="2"/>
      <c r="E127" s="2">
        <v>12</v>
      </c>
      <c r="F127" s="6">
        <v>30</v>
      </c>
      <c r="G127" s="17">
        <f>'بودجه 1403'!G129</f>
        <v>320000</v>
      </c>
      <c r="H127" s="17">
        <f t="shared" si="93"/>
        <v>10666.666666666666</v>
      </c>
      <c r="I127" s="30" t="e">
        <f>'بودجه 1403'!#REF!</f>
        <v>#REF!</v>
      </c>
      <c r="J127" s="30" t="e">
        <f t="shared" si="94"/>
        <v>#REF!</v>
      </c>
      <c r="K127" s="32" t="e">
        <f t="shared" si="75"/>
        <v>#REF!</v>
      </c>
      <c r="L127" s="36" t="e">
        <f t="shared" si="95"/>
        <v>#REF!</v>
      </c>
      <c r="M127" s="17" t="e">
        <f t="shared" ref="M127:M157" si="137">I127*0.05</f>
        <v>#REF!</v>
      </c>
      <c r="N127" s="17" t="e">
        <f t="shared" si="120"/>
        <v>#REF!</v>
      </c>
      <c r="O127" s="17" t="e">
        <f t="shared" si="121"/>
        <v>#REF!</v>
      </c>
      <c r="P127" s="17" t="e">
        <f t="shared" si="78"/>
        <v>#REF!</v>
      </c>
      <c r="Q127" s="17" t="e">
        <f t="shared" si="133"/>
        <v>#REF!</v>
      </c>
      <c r="R127" s="17" t="e">
        <f t="shared" si="79"/>
        <v>#REF!</v>
      </c>
      <c r="S127" s="18" t="e">
        <f t="shared" si="124"/>
        <v>#REF!</v>
      </c>
      <c r="T127" s="18" t="e">
        <f t="shared" si="125"/>
        <v>#REF!</v>
      </c>
      <c r="U127" s="17" t="e">
        <f t="shared" si="122"/>
        <v>#REF!</v>
      </c>
      <c r="V127" s="17" t="e">
        <f t="shared" si="80"/>
        <v>#REF!</v>
      </c>
      <c r="W127" s="17" t="e">
        <f t="shared" si="123"/>
        <v>#REF!</v>
      </c>
      <c r="X127" s="17" t="e">
        <f t="shared" si="81"/>
        <v>#REF!</v>
      </c>
      <c r="Y127" s="17" t="e">
        <f t="shared" si="134"/>
        <v>#REF!</v>
      </c>
      <c r="Z127" s="17" t="e">
        <f t="shared" si="82"/>
        <v>#REF!</v>
      </c>
      <c r="AA127" s="18" t="e">
        <f t="shared" si="126"/>
        <v>#REF!</v>
      </c>
      <c r="AB127" s="18" t="e">
        <f t="shared" si="127"/>
        <v>#REF!</v>
      </c>
      <c r="AC127" s="17" t="e">
        <f t="shared" si="113"/>
        <v>#REF!</v>
      </c>
      <c r="AD127" s="17" t="e">
        <f t="shared" si="83"/>
        <v>#REF!</v>
      </c>
      <c r="AE127" s="17" t="e">
        <f t="shared" si="114"/>
        <v>#REF!</v>
      </c>
      <c r="AF127" s="17" t="e">
        <f t="shared" si="84"/>
        <v>#REF!</v>
      </c>
      <c r="AG127" s="17" t="e">
        <f t="shared" si="115"/>
        <v>#REF!</v>
      </c>
      <c r="AH127" s="17" t="e">
        <f t="shared" si="85"/>
        <v>#REF!</v>
      </c>
      <c r="AI127" s="18" t="e">
        <f t="shared" si="128"/>
        <v>#REF!</v>
      </c>
      <c r="AJ127" s="18" t="e">
        <f t="shared" si="129"/>
        <v>#REF!</v>
      </c>
      <c r="AK127" s="17" t="e">
        <f t="shared" si="116"/>
        <v>#REF!</v>
      </c>
      <c r="AL127" s="17" t="e">
        <f t="shared" si="86"/>
        <v>#REF!</v>
      </c>
      <c r="AM127" s="17" t="e">
        <f t="shared" si="135"/>
        <v>#REF!</v>
      </c>
      <c r="AN127" s="17" t="e">
        <f t="shared" si="87"/>
        <v>#REF!</v>
      </c>
      <c r="AO127" s="17" t="e">
        <f t="shared" si="136"/>
        <v>#REF!</v>
      </c>
      <c r="AP127" s="17" t="e">
        <f t="shared" si="88"/>
        <v>#REF!</v>
      </c>
      <c r="AQ127" s="18" t="e">
        <f t="shared" si="130"/>
        <v>#REF!</v>
      </c>
      <c r="AR127" s="18" t="e">
        <f t="shared" si="131"/>
        <v>#REF!</v>
      </c>
      <c r="AS127" s="94">
        <v>0.3</v>
      </c>
      <c r="AT127" s="95" t="e">
        <f t="shared" si="89"/>
        <v>#REF!</v>
      </c>
      <c r="AU127" s="85" t="e">
        <f t="shared" si="132"/>
        <v>#REF!</v>
      </c>
      <c r="AV127" s="85" t="e">
        <f t="shared" si="90"/>
        <v>#REF!</v>
      </c>
      <c r="AW127" s="57" t="e">
        <f t="shared" si="91"/>
        <v>#REF!</v>
      </c>
      <c r="AX127" s="57" t="e">
        <f t="shared" si="92"/>
        <v>#REF!</v>
      </c>
      <c r="AY127" s="100"/>
      <c r="AZ127" s="100"/>
    </row>
    <row r="128" spans="1:52">
      <c r="A128" s="6" t="s">
        <v>33</v>
      </c>
      <c r="B128" s="19">
        <v>13010338</v>
      </c>
      <c r="C128" s="167" t="s">
        <v>275</v>
      </c>
      <c r="D128" s="2"/>
      <c r="E128" s="2">
        <v>12</v>
      </c>
      <c r="F128" s="6">
        <v>100</v>
      </c>
      <c r="G128" s="17">
        <f>'بودجه 1403'!G130</f>
        <v>471870</v>
      </c>
      <c r="H128" s="17">
        <f t="shared" si="93"/>
        <v>4718.7</v>
      </c>
      <c r="I128" s="30" t="e">
        <f>'بودجه 1403'!#REF!</f>
        <v>#REF!</v>
      </c>
      <c r="J128" s="30" t="e">
        <f t="shared" si="94"/>
        <v>#REF!</v>
      </c>
      <c r="K128" s="32" t="e">
        <f t="shared" ref="K128:K189" si="138">(I128/F128)/E128</f>
        <v>#REF!</v>
      </c>
      <c r="L128" s="36" t="e">
        <f t="shared" si="95"/>
        <v>#REF!</v>
      </c>
      <c r="M128" s="17" t="e">
        <f t="shared" si="137"/>
        <v>#REF!</v>
      </c>
      <c r="N128" s="17" t="e">
        <f t="shared" ref="N128:N159" si="139">M128*H128</f>
        <v>#REF!</v>
      </c>
      <c r="O128" s="17" t="e">
        <f t="shared" ref="O128:O159" si="140">I128*0.06</f>
        <v>#REF!</v>
      </c>
      <c r="P128" s="17" t="e">
        <f t="shared" ref="P128:P191" si="141">O128*H128</f>
        <v>#REF!</v>
      </c>
      <c r="Q128" s="17" t="e">
        <f t="shared" si="133"/>
        <v>#REF!</v>
      </c>
      <c r="R128" s="17" t="e">
        <f t="shared" ref="R128:R191" si="142">Q128*H128</f>
        <v>#REF!</v>
      </c>
      <c r="S128" s="18" t="e">
        <f t="shared" si="124"/>
        <v>#REF!</v>
      </c>
      <c r="T128" s="18" t="e">
        <f t="shared" si="125"/>
        <v>#REF!</v>
      </c>
      <c r="U128" s="17" t="e">
        <f t="shared" si="122"/>
        <v>#REF!</v>
      </c>
      <c r="V128" s="17" t="e">
        <f t="shared" ref="V128:V191" si="143">U128*H128</f>
        <v>#REF!</v>
      </c>
      <c r="W128" s="17" t="e">
        <f t="shared" si="123"/>
        <v>#REF!</v>
      </c>
      <c r="X128" s="17" t="e">
        <f t="shared" ref="X128:X191" si="144">W128*H128</f>
        <v>#REF!</v>
      </c>
      <c r="Y128" s="17" t="e">
        <f t="shared" si="134"/>
        <v>#REF!</v>
      </c>
      <c r="Z128" s="17" t="e">
        <f t="shared" ref="Z128:Z191" si="145">Y128*H128</f>
        <v>#REF!</v>
      </c>
      <c r="AA128" s="18" t="e">
        <f t="shared" si="126"/>
        <v>#REF!</v>
      </c>
      <c r="AB128" s="18" t="e">
        <f t="shared" si="127"/>
        <v>#REF!</v>
      </c>
      <c r="AC128" s="17" t="e">
        <f t="shared" si="113"/>
        <v>#REF!</v>
      </c>
      <c r="AD128" s="17" t="e">
        <f t="shared" ref="AD128:AD191" si="146">AC128*H128</f>
        <v>#REF!</v>
      </c>
      <c r="AE128" s="17" t="e">
        <f t="shared" si="114"/>
        <v>#REF!</v>
      </c>
      <c r="AF128" s="17" t="e">
        <f t="shared" ref="AF128:AF191" si="147">AE128*H128</f>
        <v>#REF!</v>
      </c>
      <c r="AG128" s="17" t="e">
        <f t="shared" si="115"/>
        <v>#REF!</v>
      </c>
      <c r="AH128" s="17" t="e">
        <f t="shared" ref="AH128:AH191" si="148">AG128*H128</f>
        <v>#REF!</v>
      </c>
      <c r="AI128" s="18" t="e">
        <f t="shared" si="128"/>
        <v>#REF!</v>
      </c>
      <c r="AJ128" s="18" t="e">
        <f t="shared" si="129"/>
        <v>#REF!</v>
      </c>
      <c r="AK128" s="17" t="e">
        <f t="shared" si="116"/>
        <v>#REF!</v>
      </c>
      <c r="AL128" s="17" t="e">
        <f t="shared" ref="AL128:AL191" si="149">AK128*H128</f>
        <v>#REF!</v>
      </c>
      <c r="AM128" s="17" t="e">
        <f t="shared" si="135"/>
        <v>#REF!</v>
      </c>
      <c r="AN128" s="17" t="e">
        <f t="shared" ref="AN128:AN191" si="150">AM128*H128</f>
        <v>#REF!</v>
      </c>
      <c r="AO128" s="17" t="e">
        <f t="shared" si="136"/>
        <v>#REF!</v>
      </c>
      <c r="AP128" s="17" t="e">
        <f t="shared" ref="AP128:AP191" si="151">AO128*H128</f>
        <v>#REF!</v>
      </c>
      <c r="AQ128" s="18" t="e">
        <f t="shared" si="130"/>
        <v>#REF!</v>
      </c>
      <c r="AR128" s="18" t="e">
        <f t="shared" si="131"/>
        <v>#REF!</v>
      </c>
      <c r="AS128" s="94">
        <v>0.1</v>
      </c>
      <c r="AT128" s="95" t="e">
        <f t="shared" si="89"/>
        <v>#REF!</v>
      </c>
      <c r="AU128" s="85" t="e">
        <f t="shared" si="132"/>
        <v>#REF!</v>
      </c>
      <c r="AV128" s="85" t="e">
        <f t="shared" ref="AV128:AV193" si="152">AU128*H128</f>
        <v>#REF!</v>
      </c>
      <c r="AW128" s="57" t="e">
        <f t="shared" si="91"/>
        <v>#REF!</v>
      </c>
      <c r="AX128" s="57" t="e">
        <f t="shared" si="92"/>
        <v>#REF!</v>
      </c>
      <c r="AY128" s="100"/>
      <c r="AZ128" s="100"/>
    </row>
    <row r="129" spans="1:54">
      <c r="A129" s="6" t="s">
        <v>33</v>
      </c>
      <c r="B129" s="19">
        <v>13010340</v>
      </c>
      <c r="C129" s="167" t="s">
        <v>276</v>
      </c>
      <c r="D129" s="2"/>
      <c r="E129" s="2">
        <v>12</v>
      </c>
      <c r="F129" s="6">
        <v>20</v>
      </c>
      <c r="G129" s="17">
        <f>'بودجه 1403'!G131</f>
        <v>1361910</v>
      </c>
      <c r="H129" s="17">
        <f t="shared" ref="H129:H190" si="153">G129/F129</f>
        <v>68095.5</v>
      </c>
      <c r="I129" s="30" t="e">
        <f>'بودجه 1403'!#REF!</f>
        <v>#REF!</v>
      </c>
      <c r="J129" s="30" t="e">
        <f t="shared" ref="J129:J192" si="154">I129*H129</f>
        <v>#REF!</v>
      </c>
      <c r="K129" s="32" t="e">
        <f t="shared" si="138"/>
        <v>#REF!</v>
      </c>
      <c r="L129" s="36" t="e">
        <f t="shared" ref="L129:L190" si="155">K129*E129</f>
        <v>#REF!</v>
      </c>
      <c r="M129" s="17" t="e">
        <f t="shared" si="137"/>
        <v>#REF!</v>
      </c>
      <c r="N129" s="17" t="e">
        <f t="shared" si="139"/>
        <v>#REF!</v>
      </c>
      <c r="O129" s="17" t="e">
        <f t="shared" si="140"/>
        <v>#REF!</v>
      </c>
      <c r="P129" s="17" t="e">
        <f t="shared" si="141"/>
        <v>#REF!</v>
      </c>
      <c r="Q129" s="17" t="e">
        <f t="shared" si="133"/>
        <v>#REF!</v>
      </c>
      <c r="R129" s="17" t="e">
        <f t="shared" si="142"/>
        <v>#REF!</v>
      </c>
      <c r="S129" s="18" t="e">
        <f t="shared" si="124"/>
        <v>#REF!</v>
      </c>
      <c r="T129" s="18" t="e">
        <f t="shared" si="125"/>
        <v>#REF!</v>
      </c>
      <c r="U129" s="17" t="e">
        <f t="shared" si="122"/>
        <v>#REF!</v>
      </c>
      <c r="V129" s="17" t="e">
        <f t="shared" si="143"/>
        <v>#REF!</v>
      </c>
      <c r="W129" s="17" t="e">
        <f t="shared" si="123"/>
        <v>#REF!</v>
      </c>
      <c r="X129" s="17" t="e">
        <f t="shared" si="144"/>
        <v>#REF!</v>
      </c>
      <c r="Y129" s="17" t="e">
        <f t="shared" si="134"/>
        <v>#REF!</v>
      </c>
      <c r="Z129" s="17" t="e">
        <f t="shared" si="145"/>
        <v>#REF!</v>
      </c>
      <c r="AA129" s="18" t="e">
        <f t="shared" si="126"/>
        <v>#REF!</v>
      </c>
      <c r="AB129" s="18" t="e">
        <f t="shared" si="127"/>
        <v>#REF!</v>
      </c>
      <c r="AC129" s="17" t="e">
        <f t="shared" si="113"/>
        <v>#REF!</v>
      </c>
      <c r="AD129" s="17" t="e">
        <f t="shared" si="146"/>
        <v>#REF!</v>
      </c>
      <c r="AE129" s="17" t="e">
        <f t="shared" si="114"/>
        <v>#REF!</v>
      </c>
      <c r="AF129" s="17" t="e">
        <f t="shared" si="147"/>
        <v>#REF!</v>
      </c>
      <c r="AG129" s="17" t="e">
        <f t="shared" si="115"/>
        <v>#REF!</v>
      </c>
      <c r="AH129" s="17" t="e">
        <f t="shared" si="148"/>
        <v>#REF!</v>
      </c>
      <c r="AI129" s="18" t="e">
        <f t="shared" si="128"/>
        <v>#REF!</v>
      </c>
      <c r="AJ129" s="18" t="e">
        <f t="shared" si="129"/>
        <v>#REF!</v>
      </c>
      <c r="AK129" s="17" t="e">
        <f t="shared" si="116"/>
        <v>#REF!</v>
      </c>
      <c r="AL129" s="17" t="e">
        <f t="shared" si="149"/>
        <v>#REF!</v>
      </c>
      <c r="AM129" s="17" t="e">
        <f t="shared" si="135"/>
        <v>#REF!</v>
      </c>
      <c r="AN129" s="17" t="e">
        <f t="shared" si="150"/>
        <v>#REF!</v>
      </c>
      <c r="AO129" s="17" t="e">
        <f t="shared" si="136"/>
        <v>#REF!</v>
      </c>
      <c r="AP129" s="17" t="e">
        <f t="shared" si="151"/>
        <v>#REF!</v>
      </c>
      <c r="AQ129" s="18" t="e">
        <f t="shared" si="130"/>
        <v>#REF!</v>
      </c>
      <c r="AR129" s="18" t="e">
        <f t="shared" si="131"/>
        <v>#REF!</v>
      </c>
      <c r="AS129" s="94">
        <v>0</v>
      </c>
      <c r="AT129" s="95" t="e">
        <f t="shared" ref="AT129:AT193" si="156">AS129*I129</f>
        <v>#REF!</v>
      </c>
      <c r="AU129" s="85" t="e">
        <f t="shared" si="132"/>
        <v>#REF!</v>
      </c>
      <c r="AV129" s="85" t="e">
        <f t="shared" si="152"/>
        <v>#REF!</v>
      </c>
      <c r="AW129" s="57" t="e">
        <f t="shared" si="91"/>
        <v>#REF!</v>
      </c>
      <c r="AX129" s="57" t="e">
        <f t="shared" si="92"/>
        <v>#REF!</v>
      </c>
      <c r="AY129" s="100"/>
      <c r="AZ129" s="100"/>
    </row>
    <row r="130" spans="1:54">
      <c r="A130" s="6" t="s">
        <v>33</v>
      </c>
      <c r="B130" s="19">
        <v>13010225</v>
      </c>
      <c r="C130" s="167" t="s">
        <v>373</v>
      </c>
      <c r="D130" s="2"/>
      <c r="E130" s="2">
        <v>12</v>
      </c>
      <c r="F130" s="6">
        <v>100</v>
      </c>
      <c r="G130" s="17">
        <f>'بودجه 1403'!G132</f>
        <v>2345970</v>
      </c>
      <c r="H130" s="17">
        <f t="shared" si="153"/>
        <v>23459.7</v>
      </c>
      <c r="I130" s="30" t="e">
        <f>'بودجه 1403'!#REF!</f>
        <v>#REF!</v>
      </c>
      <c r="J130" s="30" t="e">
        <f t="shared" si="154"/>
        <v>#REF!</v>
      </c>
      <c r="K130" s="32" t="e">
        <f t="shared" si="138"/>
        <v>#REF!</v>
      </c>
      <c r="L130" s="36" t="e">
        <f t="shared" si="155"/>
        <v>#REF!</v>
      </c>
      <c r="M130" s="17" t="e">
        <f t="shared" si="137"/>
        <v>#REF!</v>
      </c>
      <c r="N130" s="17" t="e">
        <f t="shared" si="139"/>
        <v>#REF!</v>
      </c>
      <c r="O130" s="17" t="e">
        <f t="shared" si="140"/>
        <v>#REF!</v>
      </c>
      <c r="P130" s="17" t="e">
        <f t="shared" si="141"/>
        <v>#REF!</v>
      </c>
      <c r="Q130" s="17" t="e">
        <f t="shared" si="133"/>
        <v>#REF!</v>
      </c>
      <c r="R130" s="17" t="e">
        <f t="shared" si="142"/>
        <v>#REF!</v>
      </c>
      <c r="S130" s="18" t="e">
        <f t="shared" si="124"/>
        <v>#REF!</v>
      </c>
      <c r="T130" s="18" t="e">
        <f t="shared" si="125"/>
        <v>#REF!</v>
      </c>
      <c r="U130" s="17" t="e">
        <f t="shared" si="122"/>
        <v>#REF!</v>
      </c>
      <c r="V130" s="17" t="e">
        <f t="shared" si="143"/>
        <v>#REF!</v>
      </c>
      <c r="W130" s="17" t="e">
        <f t="shared" si="123"/>
        <v>#REF!</v>
      </c>
      <c r="X130" s="17" t="e">
        <f t="shared" si="144"/>
        <v>#REF!</v>
      </c>
      <c r="Y130" s="17" t="e">
        <f t="shared" si="134"/>
        <v>#REF!</v>
      </c>
      <c r="Z130" s="17" t="e">
        <f t="shared" si="145"/>
        <v>#REF!</v>
      </c>
      <c r="AA130" s="18" t="e">
        <f t="shared" si="126"/>
        <v>#REF!</v>
      </c>
      <c r="AB130" s="18" t="e">
        <f t="shared" si="127"/>
        <v>#REF!</v>
      </c>
      <c r="AC130" s="17" t="e">
        <f t="shared" si="113"/>
        <v>#REF!</v>
      </c>
      <c r="AD130" s="17" t="e">
        <f t="shared" si="146"/>
        <v>#REF!</v>
      </c>
      <c r="AE130" s="17" t="e">
        <f t="shared" si="114"/>
        <v>#REF!</v>
      </c>
      <c r="AF130" s="17" t="e">
        <f t="shared" si="147"/>
        <v>#REF!</v>
      </c>
      <c r="AG130" s="17" t="e">
        <f t="shared" si="115"/>
        <v>#REF!</v>
      </c>
      <c r="AH130" s="17" t="e">
        <f t="shared" si="148"/>
        <v>#REF!</v>
      </c>
      <c r="AI130" s="18" t="e">
        <f t="shared" si="128"/>
        <v>#REF!</v>
      </c>
      <c r="AJ130" s="18" t="e">
        <f t="shared" si="129"/>
        <v>#REF!</v>
      </c>
      <c r="AK130" s="17" t="e">
        <f t="shared" si="116"/>
        <v>#REF!</v>
      </c>
      <c r="AL130" s="17" t="e">
        <f t="shared" si="149"/>
        <v>#REF!</v>
      </c>
      <c r="AM130" s="17" t="e">
        <f t="shared" si="135"/>
        <v>#REF!</v>
      </c>
      <c r="AN130" s="17" t="e">
        <f t="shared" si="150"/>
        <v>#REF!</v>
      </c>
      <c r="AO130" s="17" t="e">
        <f t="shared" si="136"/>
        <v>#REF!</v>
      </c>
      <c r="AP130" s="17" t="e">
        <f t="shared" si="151"/>
        <v>#REF!</v>
      </c>
      <c r="AQ130" s="18" t="e">
        <f t="shared" si="130"/>
        <v>#REF!</v>
      </c>
      <c r="AR130" s="18" t="e">
        <f t="shared" si="131"/>
        <v>#REF!</v>
      </c>
      <c r="AS130" s="94"/>
      <c r="AT130" s="95" t="e">
        <f t="shared" si="156"/>
        <v>#REF!</v>
      </c>
      <c r="AU130" s="85" t="e">
        <f t="shared" si="132"/>
        <v>#REF!</v>
      </c>
      <c r="AV130" s="85" t="e">
        <f t="shared" si="152"/>
        <v>#REF!</v>
      </c>
      <c r="AW130" s="57" t="e">
        <f t="shared" si="91"/>
        <v>#REF!</v>
      </c>
      <c r="AX130" s="57" t="e">
        <f t="shared" si="92"/>
        <v>#REF!</v>
      </c>
      <c r="AY130" s="100"/>
      <c r="AZ130" s="100"/>
    </row>
    <row r="131" spans="1:54">
      <c r="A131" s="6" t="s">
        <v>33</v>
      </c>
      <c r="B131" s="19">
        <v>13010227</v>
      </c>
      <c r="C131" s="167" t="s">
        <v>374</v>
      </c>
      <c r="D131" s="2"/>
      <c r="E131" s="2">
        <v>12</v>
      </c>
      <c r="F131" s="6">
        <v>100</v>
      </c>
      <c r="G131" s="17">
        <f>'بودجه 1403'!G133</f>
        <v>849930</v>
      </c>
      <c r="H131" s="17">
        <f t="shared" si="153"/>
        <v>8499.2999999999993</v>
      </c>
      <c r="I131" s="30" t="e">
        <f>'بودجه 1403'!#REF!</f>
        <v>#REF!</v>
      </c>
      <c r="J131" s="30" t="e">
        <f t="shared" si="154"/>
        <v>#REF!</v>
      </c>
      <c r="K131" s="32" t="e">
        <f t="shared" si="138"/>
        <v>#REF!</v>
      </c>
      <c r="L131" s="36" t="e">
        <f t="shared" si="155"/>
        <v>#REF!</v>
      </c>
      <c r="M131" s="17" t="e">
        <f t="shared" si="137"/>
        <v>#REF!</v>
      </c>
      <c r="N131" s="17" t="e">
        <f t="shared" si="139"/>
        <v>#REF!</v>
      </c>
      <c r="O131" s="17" t="e">
        <f t="shared" si="140"/>
        <v>#REF!</v>
      </c>
      <c r="P131" s="17" t="e">
        <f t="shared" si="141"/>
        <v>#REF!</v>
      </c>
      <c r="Q131" s="17" t="e">
        <f t="shared" si="133"/>
        <v>#REF!</v>
      </c>
      <c r="R131" s="17" t="e">
        <f t="shared" si="142"/>
        <v>#REF!</v>
      </c>
      <c r="S131" s="18" t="e">
        <f t="shared" si="124"/>
        <v>#REF!</v>
      </c>
      <c r="T131" s="18" t="e">
        <f t="shared" si="125"/>
        <v>#REF!</v>
      </c>
      <c r="U131" s="17" t="e">
        <f t="shared" si="122"/>
        <v>#REF!</v>
      </c>
      <c r="V131" s="17" t="e">
        <f t="shared" si="143"/>
        <v>#REF!</v>
      </c>
      <c r="W131" s="17" t="e">
        <f t="shared" si="123"/>
        <v>#REF!</v>
      </c>
      <c r="X131" s="17" t="e">
        <f t="shared" si="144"/>
        <v>#REF!</v>
      </c>
      <c r="Y131" s="17" t="e">
        <f t="shared" si="134"/>
        <v>#REF!</v>
      </c>
      <c r="Z131" s="17" t="e">
        <f t="shared" si="145"/>
        <v>#REF!</v>
      </c>
      <c r="AA131" s="18" t="e">
        <f t="shared" si="126"/>
        <v>#REF!</v>
      </c>
      <c r="AB131" s="18" t="e">
        <f t="shared" si="127"/>
        <v>#REF!</v>
      </c>
      <c r="AC131" s="17" t="e">
        <f t="shared" si="113"/>
        <v>#REF!</v>
      </c>
      <c r="AD131" s="17" t="e">
        <f t="shared" si="146"/>
        <v>#REF!</v>
      </c>
      <c r="AE131" s="17" t="e">
        <f t="shared" si="114"/>
        <v>#REF!</v>
      </c>
      <c r="AF131" s="17" t="e">
        <f t="shared" si="147"/>
        <v>#REF!</v>
      </c>
      <c r="AG131" s="17" t="e">
        <f t="shared" si="115"/>
        <v>#REF!</v>
      </c>
      <c r="AH131" s="17" t="e">
        <f t="shared" si="148"/>
        <v>#REF!</v>
      </c>
      <c r="AI131" s="18" t="e">
        <f t="shared" si="128"/>
        <v>#REF!</v>
      </c>
      <c r="AJ131" s="18" t="e">
        <f t="shared" si="129"/>
        <v>#REF!</v>
      </c>
      <c r="AK131" s="17" t="e">
        <f t="shared" si="116"/>
        <v>#REF!</v>
      </c>
      <c r="AL131" s="17" t="e">
        <f t="shared" si="149"/>
        <v>#REF!</v>
      </c>
      <c r="AM131" s="17" t="e">
        <f t="shared" si="135"/>
        <v>#REF!</v>
      </c>
      <c r="AN131" s="17" t="e">
        <f t="shared" si="150"/>
        <v>#REF!</v>
      </c>
      <c r="AO131" s="17" t="e">
        <f t="shared" si="136"/>
        <v>#REF!</v>
      </c>
      <c r="AP131" s="17" t="e">
        <f t="shared" si="151"/>
        <v>#REF!</v>
      </c>
      <c r="AQ131" s="18" t="e">
        <f t="shared" si="130"/>
        <v>#REF!</v>
      </c>
      <c r="AR131" s="18" t="e">
        <f t="shared" si="131"/>
        <v>#REF!</v>
      </c>
      <c r="AS131" s="94"/>
      <c r="AT131" s="95" t="e">
        <f t="shared" si="156"/>
        <v>#REF!</v>
      </c>
      <c r="AU131" s="85" t="e">
        <f t="shared" si="132"/>
        <v>#REF!</v>
      </c>
      <c r="AV131" s="85" t="e">
        <f t="shared" si="152"/>
        <v>#REF!</v>
      </c>
      <c r="AW131" s="57" t="e">
        <f t="shared" ref="AW131:AW180" si="157">AQ131+AI131+AA131+S131</f>
        <v>#REF!</v>
      </c>
      <c r="AX131" s="57" t="e">
        <f t="shared" ref="AX131:AX180" si="158">AR131+AJ131+AB131+T131</f>
        <v>#REF!</v>
      </c>
      <c r="AY131" s="100"/>
      <c r="AZ131" s="100"/>
    </row>
    <row r="132" spans="1:54">
      <c r="A132" s="6" t="s">
        <v>33</v>
      </c>
      <c r="B132" s="19">
        <v>13010250</v>
      </c>
      <c r="C132" s="167" t="s">
        <v>371</v>
      </c>
      <c r="D132" s="2"/>
      <c r="E132" s="2">
        <v>12</v>
      </c>
      <c r="F132" s="6">
        <v>30</v>
      </c>
      <c r="G132" s="17">
        <f>'بودجه 1403'!G134</f>
        <v>1338660</v>
      </c>
      <c r="H132" s="17">
        <f t="shared" si="153"/>
        <v>44622</v>
      </c>
      <c r="I132" s="30" t="e">
        <f>'بودجه 1403'!#REF!</f>
        <v>#REF!</v>
      </c>
      <c r="J132" s="30" t="e">
        <f t="shared" si="154"/>
        <v>#REF!</v>
      </c>
      <c r="K132" s="32" t="e">
        <f t="shared" si="138"/>
        <v>#REF!</v>
      </c>
      <c r="L132" s="36" t="e">
        <f t="shared" si="155"/>
        <v>#REF!</v>
      </c>
      <c r="M132" s="17" t="e">
        <f t="shared" si="137"/>
        <v>#REF!</v>
      </c>
      <c r="N132" s="17" t="e">
        <f t="shared" si="139"/>
        <v>#REF!</v>
      </c>
      <c r="O132" s="17" t="e">
        <f t="shared" si="140"/>
        <v>#REF!</v>
      </c>
      <c r="P132" s="17" t="e">
        <f t="shared" si="141"/>
        <v>#REF!</v>
      </c>
      <c r="Q132" s="17" t="e">
        <f t="shared" si="133"/>
        <v>#REF!</v>
      </c>
      <c r="R132" s="17" t="e">
        <f t="shared" si="142"/>
        <v>#REF!</v>
      </c>
      <c r="S132" s="18" t="e">
        <f t="shared" si="124"/>
        <v>#REF!</v>
      </c>
      <c r="T132" s="18" t="e">
        <f t="shared" si="125"/>
        <v>#REF!</v>
      </c>
      <c r="U132" s="17" t="e">
        <f t="shared" si="122"/>
        <v>#REF!</v>
      </c>
      <c r="V132" s="17" t="e">
        <f t="shared" si="143"/>
        <v>#REF!</v>
      </c>
      <c r="W132" s="17" t="e">
        <f t="shared" si="123"/>
        <v>#REF!</v>
      </c>
      <c r="X132" s="17" t="e">
        <f t="shared" si="144"/>
        <v>#REF!</v>
      </c>
      <c r="Y132" s="17" t="e">
        <f t="shared" si="134"/>
        <v>#REF!</v>
      </c>
      <c r="Z132" s="17" t="e">
        <f t="shared" si="145"/>
        <v>#REF!</v>
      </c>
      <c r="AA132" s="18" t="e">
        <f t="shared" si="126"/>
        <v>#REF!</v>
      </c>
      <c r="AB132" s="18" t="e">
        <f t="shared" si="127"/>
        <v>#REF!</v>
      </c>
      <c r="AC132" s="17" t="e">
        <f t="shared" si="113"/>
        <v>#REF!</v>
      </c>
      <c r="AD132" s="17" t="e">
        <f t="shared" si="146"/>
        <v>#REF!</v>
      </c>
      <c r="AE132" s="17" t="e">
        <f t="shared" si="114"/>
        <v>#REF!</v>
      </c>
      <c r="AF132" s="17" t="e">
        <f t="shared" si="147"/>
        <v>#REF!</v>
      </c>
      <c r="AG132" s="17" t="e">
        <f t="shared" si="115"/>
        <v>#REF!</v>
      </c>
      <c r="AH132" s="17" t="e">
        <f t="shared" si="148"/>
        <v>#REF!</v>
      </c>
      <c r="AI132" s="18" t="e">
        <f t="shared" si="128"/>
        <v>#REF!</v>
      </c>
      <c r="AJ132" s="18" t="e">
        <f t="shared" si="129"/>
        <v>#REF!</v>
      </c>
      <c r="AK132" s="17" t="e">
        <f t="shared" si="116"/>
        <v>#REF!</v>
      </c>
      <c r="AL132" s="17" t="e">
        <f t="shared" si="149"/>
        <v>#REF!</v>
      </c>
      <c r="AM132" s="17" t="e">
        <f t="shared" si="135"/>
        <v>#REF!</v>
      </c>
      <c r="AN132" s="17" t="e">
        <f t="shared" si="150"/>
        <v>#REF!</v>
      </c>
      <c r="AO132" s="17" t="e">
        <f t="shared" si="136"/>
        <v>#REF!</v>
      </c>
      <c r="AP132" s="17" t="e">
        <f t="shared" si="151"/>
        <v>#REF!</v>
      </c>
      <c r="AQ132" s="18" t="e">
        <f t="shared" si="130"/>
        <v>#REF!</v>
      </c>
      <c r="AR132" s="18" t="e">
        <f t="shared" si="131"/>
        <v>#REF!</v>
      </c>
      <c r="AS132" s="94">
        <v>0.3</v>
      </c>
      <c r="AT132" s="95" t="e">
        <f t="shared" si="156"/>
        <v>#REF!</v>
      </c>
      <c r="AU132" s="85" t="e">
        <f t="shared" si="132"/>
        <v>#REF!</v>
      </c>
      <c r="AV132" s="85" t="e">
        <f t="shared" si="152"/>
        <v>#REF!</v>
      </c>
      <c r="AW132" s="57" t="e">
        <f t="shared" si="157"/>
        <v>#REF!</v>
      </c>
      <c r="AX132" s="57" t="e">
        <f t="shared" si="158"/>
        <v>#REF!</v>
      </c>
      <c r="AY132" s="100"/>
      <c r="AZ132" s="100"/>
    </row>
    <row r="133" spans="1:54">
      <c r="A133" s="6" t="s">
        <v>30</v>
      </c>
      <c r="B133" s="19">
        <v>13020247</v>
      </c>
      <c r="C133" s="167" t="s">
        <v>189</v>
      </c>
      <c r="D133" s="2" t="s">
        <v>188</v>
      </c>
      <c r="E133" s="2">
        <v>12</v>
      </c>
      <c r="F133" s="6">
        <v>30</v>
      </c>
      <c r="G133" s="17">
        <f>'بودجه 1403'!G135</f>
        <v>358530</v>
      </c>
      <c r="H133" s="17">
        <f t="shared" si="153"/>
        <v>11951</v>
      </c>
      <c r="I133" s="30" t="e">
        <f>'بودجه 1403'!#REF!</f>
        <v>#REF!</v>
      </c>
      <c r="J133" s="30" t="e">
        <f t="shared" si="154"/>
        <v>#REF!</v>
      </c>
      <c r="K133" s="32" t="e">
        <f t="shared" si="138"/>
        <v>#REF!</v>
      </c>
      <c r="L133" s="36" t="e">
        <f t="shared" si="155"/>
        <v>#REF!</v>
      </c>
      <c r="M133" s="17" t="e">
        <f t="shared" si="137"/>
        <v>#REF!</v>
      </c>
      <c r="N133" s="17" t="e">
        <f t="shared" si="139"/>
        <v>#REF!</v>
      </c>
      <c r="O133" s="17" t="e">
        <f t="shared" si="140"/>
        <v>#REF!</v>
      </c>
      <c r="P133" s="17" t="e">
        <f t="shared" si="141"/>
        <v>#REF!</v>
      </c>
      <c r="Q133" s="17" t="e">
        <f t="shared" si="133"/>
        <v>#REF!</v>
      </c>
      <c r="R133" s="17" t="e">
        <f t="shared" si="142"/>
        <v>#REF!</v>
      </c>
      <c r="S133" s="18" t="e">
        <f t="shared" si="124"/>
        <v>#REF!</v>
      </c>
      <c r="T133" s="18" t="e">
        <f t="shared" si="125"/>
        <v>#REF!</v>
      </c>
      <c r="U133" s="17" t="e">
        <f t="shared" si="122"/>
        <v>#REF!</v>
      </c>
      <c r="V133" s="17" t="e">
        <f t="shared" si="143"/>
        <v>#REF!</v>
      </c>
      <c r="W133" s="17" t="e">
        <f t="shared" si="123"/>
        <v>#REF!</v>
      </c>
      <c r="X133" s="17" t="e">
        <f t="shared" si="144"/>
        <v>#REF!</v>
      </c>
      <c r="Y133" s="17" t="e">
        <f t="shared" si="134"/>
        <v>#REF!</v>
      </c>
      <c r="Z133" s="17" t="e">
        <f t="shared" si="145"/>
        <v>#REF!</v>
      </c>
      <c r="AA133" s="18" t="e">
        <f t="shared" si="126"/>
        <v>#REF!</v>
      </c>
      <c r="AB133" s="18" t="e">
        <f t="shared" si="127"/>
        <v>#REF!</v>
      </c>
      <c r="AC133" s="17" t="e">
        <f t="shared" ref="AC133:AC148" si="159">I133*0.09</f>
        <v>#REF!</v>
      </c>
      <c r="AD133" s="17" t="e">
        <f t="shared" si="146"/>
        <v>#REF!</v>
      </c>
      <c r="AE133" s="17" t="e">
        <f t="shared" ref="AE133:AE148" si="160">I133*0.1</f>
        <v>#REF!</v>
      </c>
      <c r="AF133" s="17" t="e">
        <f t="shared" si="147"/>
        <v>#REF!</v>
      </c>
      <c r="AG133" s="17" t="e">
        <f t="shared" ref="AG133:AG148" si="161">I133*0.09</f>
        <v>#REF!</v>
      </c>
      <c r="AH133" s="17" t="e">
        <f t="shared" si="148"/>
        <v>#REF!</v>
      </c>
      <c r="AI133" s="18" t="e">
        <f t="shared" si="128"/>
        <v>#REF!</v>
      </c>
      <c r="AJ133" s="18" t="e">
        <f t="shared" si="129"/>
        <v>#REF!</v>
      </c>
      <c r="AK133" s="17" t="e">
        <f t="shared" ref="AK133:AK148" si="162">I133*0.11</f>
        <v>#REF!</v>
      </c>
      <c r="AL133" s="17" t="e">
        <f t="shared" si="149"/>
        <v>#REF!</v>
      </c>
      <c r="AM133" s="17" t="e">
        <f t="shared" si="135"/>
        <v>#REF!</v>
      </c>
      <c r="AN133" s="17" t="e">
        <f t="shared" si="150"/>
        <v>#REF!</v>
      </c>
      <c r="AO133" s="17" t="e">
        <f t="shared" si="136"/>
        <v>#REF!</v>
      </c>
      <c r="AP133" s="17" t="e">
        <f t="shared" si="151"/>
        <v>#REF!</v>
      </c>
      <c r="AQ133" s="18" t="e">
        <f t="shared" si="130"/>
        <v>#REF!</v>
      </c>
      <c r="AR133" s="18" t="e">
        <f t="shared" si="131"/>
        <v>#REF!</v>
      </c>
      <c r="AS133" s="94">
        <v>0.4</v>
      </c>
      <c r="AT133" s="95" t="e">
        <f t="shared" si="156"/>
        <v>#REF!</v>
      </c>
      <c r="AU133" s="85" t="e">
        <f t="shared" si="132"/>
        <v>#REF!</v>
      </c>
      <c r="AV133" s="85" t="e">
        <f t="shared" si="152"/>
        <v>#REF!</v>
      </c>
      <c r="AW133" s="57" t="e">
        <f t="shared" si="157"/>
        <v>#REF!</v>
      </c>
      <c r="AX133" s="57" t="e">
        <f t="shared" si="158"/>
        <v>#REF!</v>
      </c>
      <c r="AY133" s="100"/>
      <c r="AZ133" s="100"/>
    </row>
    <row r="134" spans="1:54">
      <c r="A134" s="6" t="s">
        <v>30</v>
      </c>
      <c r="B134" s="19">
        <v>13020266</v>
      </c>
      <c r="C134" s="167" t="s">
        <v>191</v>
      </c>
      <c r="D134" s="2" t="s">
        <v>190</v>
      </c>
      <c r="E134" s="2">
        <v>12</v>
      </c>
      <c r="F134" s="6">
        <v>30</v>
      </c>
      <c r="G134" s="17">
        <f>'بودجه 1403'!G136</f>
        <v>433920</v>
      </c>
      <c r="H134" s="17">
        <f t="shared" si="153"/>
        <v>14464</v>
      </c>
      <c r="I134" s="30" t="e">
        <f>'بودجه 1403'!#REF!</f>
        <v>#REF!</v>
      </c>
      <c r="J134" s="30" t="e">
        <f t="shared" si="154"/>
        <v>#REF!</v>
      </c>
      <c r="K134" s="32" t="e">
        <f t="shared" si="138"/>
        <v>#REF!</v>
      </c>
      <c r="L134" s="36" t="e">
        <f t="shared" si="155"/>
        <v>#REF!</v>
      </c>
      <c r="M134" s="17" t="e">
        <f t="shared" si="137"/>
        <v>#REF!</v>
      </c>
      <c r="N134" s="17" t="e">
        <f t="shared" si="139"/>
        <v>#REF!</v>
      </c>
      <c r="O134" s="17" t="e">
        <f t="shared" si="140"/>
        <v>#REF!</v>
      </c>
      <c r="P134" s="17" t="e">
        <f t="shared" si="141"/>
        <v>#REF!</v>
      </c>
      <c r="Q134" s="17" t="e">
        <f t="shared" si="133"/>
        <v>#REF!</v>
      </c>
      <c r="R134" s="17" t="e">
        <f t="shared" si="142"/>
        <v>#REF!</v>
      </c>
      <c r="S134" s="18" t="e">
        <f t="shared" si="124"/>
        <v>#REF!</v>
      </c>
      <c r="T134" s="18" t="e">
        <f t="shared" si="125"/>
        <v>#REF!</v>
      </c>
      <c r="U134" s="17" t="e">
        <f t="shared" ref="U134:U165" si="163">I134*0.1</f>
        <v>#REF!</v>
      </c>
      <c r="V134" s="17" t="e">
        <f t="shared" si="143"/>
        <v>#REF!</v>
      </c>
      <c r="W134" s="17" t="e">
        <f t="shared" ref="W134:W165" si="164">I134*0.07</f>
        <v>#REF!</v>
      </c>
      <c r="X134" s="17" t="e">
        <f t="shared" si="144"/>
        <v>#REF!</v>
      </c>
      <c r="Y134" s="17" t="e">
        <f t="shared" si="134"/>
        <v>#REF!</v>
      </c>
      <c r="Z134" s="17" t="e">
        <f t="shared" si="145"/>
        <v>#REF!</v>
      </c>
      <c r="AA134" s="18" t="e">
        <f t="shared" si="126"/>
        <v>#REF!</v>
      </c>
      <c r="AB134" s="18" t="e">
        <f t="shared" si="127"/>
        <v>#REF!</v>
      </c>
      <c r="AC134" s="17" t="e">
        <f t="shared" si="159"/>
        <v>#REF!</v>
      </c>
      <c r="AD134" s="17" t="e">
        <f t="shared" si="146"/>
        <v>#REF!</v>
      </c>
      <c r="AE134" s="17" t="e">
        <f t="shared" si="160"/>
        <v>#REF!</v>
      </c>
      <c r="AF134" s="17" t="e">
        <f t="shared" si="147"/>
        <v>#REF!</v>
      </c>
      <c r="AG134" s="17" t="e">
        <f t="shared" si="161"/>
        <v>#REF!</v>
      </c>
      <c r="AH134" s="17" t="e">
        <f t="shared" si="148"/>
        <v>#REF!</v>
      </c>
      <c r="AI134" s="18" t="e">
        <f t="shared" si="128"/>
        <v>#REF!</v>
      </c>
      <c r="AJ134" s="18" t="e">
        <f t="shared" si="129"/>
        <v>#REF!</v>
      </c>
      <c r="AK134" s="17" t="e">
        <f t="shared" si="162"/>
        <v>#REF!</v>
      </c>
      <c r="AL134" s="17" t="e">
        <f t="shared" si="149"/>
        <v>#REF!</v>
      </c>
      <c r="AM134" s="17" t="e">
        <f t="shared" si="135"/>
        <v>#REF!</v>
      </c>
      <c r="AN134" s="17" t="e">
        <f t="shared" si="150"/>
        <v>#REF!</v>
      </c>
      <c r="AO134" s="17" t="e">
        <f t="shared" si="136"/>
        <v>#REF!</v>
      </c>
      <c r="AP134" s="17" t="e">
        <f t="shared" si="151"/>
        <v>#REF!</v>
      </c>
      <c r="AQ134" s="18" t="e">
        <f t="shared" si="130"/>
        <v>#REF!</v>
      </c>
      <c r="AR134" s="18" t="e">
        <f t="shared" si="131"/>
        <v>#REF!</v>
      </c>
      <c r="AS134" s="94">
        <v>0.3</v>
      </c>
      <c r="AT134" s="95" t="e">
        <f t="shared" si="156"/>
        <v>#REF!</v>
      </c>
      <c r="AU134" s="85" t="e">
        <f t="shared" si="132"/>
        <v>#REF!</v>
      </c>
      <c r="AV134" s="85" t="e">
        <f t="shared" si="152"/>
        <v>#REF!</v>
      </c>
      <c r="AW134" s="57" t="e">
        <f t="shared" si="157"/>
        <v>#REF!</v>
      </c>
      <c r="AX134" s="57" t="e">
        <f t="shared" si="158"/>
        <v>#REF!</v>
      </c>
      <c r="AY134" s="100"/>
      <c r="AZ134" s="100"/>
    </row>
    <row r="135" spans="1:54">
      <c r="A135" s="6" t="s">
        <v>30</v>
      </c>
      <c r="B135" s="19">
        <v>13020267</v>
      </c>
      <c r="C135" s="167" t="s">
        <v>386</v>
      </c>
      <c r="D135" s="2" t="s">
        <v>192</v>
      </c>
      <c r="E135" s="2">
        <v>12</v>
      </c>
      <c r="F135" s="6">
        <v>30</v>
      </c>
      <c r="G135" s="17">
        <f>'بودجه 1403'!G137</f>
        <v>162000</v>
      </c>
      <c r="H135" s="17">
        <f t="shared" si="153"/>
        <v>5400</v>
      </c>
      <c r="I135" s="30" t="e">
        <f>'بودجه 1403'!#REF!</f>
        <v>#REF!</v>
      </c>
      <c r="J135" s="30" t="e">
        <f t="shared" si="154"/>
        <v>#REF!</v>
      </c>
      <c r="K135" s="32" t="e">
        <f t="shared" si="138"/>
        <v>#REF!</v>
      </c>
      <c r="L135" s="36" t="e">
        <f t="shared" si="155"/>
        <v>#REF!</v>
      </c>
      <c r="M135" s="17" t="e">
        <f t="shared" si="137"/>
        <v>#REF!</v>
      </c>
      <c r="N135" s="17" t="e">
        <f t="shared" si="139"/>
        <v>#REF!</v>
      </c>
      <c r="O135" s="17" t="e">
        <f t="shared" si="140"/>
        <v>#REF!</v>
      </c>
      <c r="P135" s="17" t="e">
        <f t="shared" si="141"/>
        <v>#REF!</v>
      </c>
      <c r="Q135" s="17" t="e">
        <f t="shared" si="133"/>
        <v>#REF!</v>
      </c>
      <c r="R135" s="17" t="e">
        <f t="shared" si="142"/>
        <v>#REF!</v>
      </c>
      <c r="S135" s="18" t="e">
        <f t="shared" si="124"/>
        <v>#REF!</v>
      </c>
      <c r="T135" s="18" t="e">
        <f t="shared" si="125"/>
        <v>#REF!</v>
      </c>
      <c r="U135" s="17" t="e">
        <f t="shared" si="163"/>
        <v>#REF!</v>
      </c>
      <c r="V135" s="17" t="e">
        <f t="shared" si="143"/>
        <v>#REF!</v>
      </c>
      <c r="W135" s="17" t="e">
        <f t="shared" si="164"/>
        <v>#REF!</v>
      </c>
      <c r="X135" s="17" t="e">
        <f t="shared" si="144"/>
        <v>#REF!</v>
      </c>
      <c r="Y135" s="17" t="e">
        <f t="shared" si="134"/>
        <v>#REF!</v>
      </c>
      <c r="Z135" s="17" t="e">
        <f t="shared" si="145"/>
        <v>#REF!</v>
      </c>
      <c r="AA135" s="18" t="e">
        <f t="shared" si="126"/>
        <v>#REF!</v>
      </c>
      <c r="AB135" s="18" t="e">
        <f t="shared" si="127"/>
        <v>#REF!</v>
      </c>
      <c r="AC135" s="17" t="e">
        <f t="shared" si="159"/>
        <v>#REF!</v>
      </c>
      <c r="AD135" s="17" t="e">
        <f t="shared" si="146"/>
        <v>#REF!</v>
      </c>
      <c r="AE135" s="17" t="e">
        <f t="shared" si="160"/>
        <v>#REF!</v>
      </c>
      <c r="AF135" s="17" t="e">
        <f t="shared" si="147"/>
        <v>#REF!</v>
      </c>
      <c r="AG135" s="17" t="e">
        <f t="shared" si="161"/>
        <v>#REF!</v>
      </c>
      <c r="AH135" s="17" t="e">
        <f t="shared" si="148"/>
        <v>#REF!</v>
      </c>
      <c r="AI135" s="18" t="e">
        <f t="shared" si="128"/>
        <v>#REF!</v>
      </c>
      <c r="AJ135" s="18" t="e">
        <f t="shared" si="129"/>
        <v>#REF!</v>
      </c>
      <c r="AK135" s="17" t="e">
        <f t="shared" si="162"/>
        <v>#REF!</v>
      </c>
      <c r="AL135" s="17" t="e">
        <f t="shared" si="149"/>
        <v>#REF!</v>
      </c>
      <c r="AM135" s="17" t="e">
        <f t="shared" si="135"/>
        <v>#REF!</v>
      </c>
      <c r="AN135" s="17" t="e">
        <f t="shared" si="150"/>
        <v>#REF!</v>
      </c>
      <c r="AO135" s="17" t="e">
        <f t="shared" si="136"/>
        <v>#REF!</v>
      </c>
      <c r="AP135" s="17" t="e">
        <f t="shared" si="151"/>
        <v>#REF!</v>
      </c>
      <c r="AQ135" s="18" t="e">
        <f t="shared" si="130"/>
        <v>#REF!</v>
      </c>
      <c r="AR135" s="18" t="e">
        <f t="shared" si="131"/>
        <v>#REF!</v>
      </c>
      <c r="AS135" s="94">
        <v>0.3</v>
      </c>
      <c r="AT135" s="95" t="e">
        <f t="shared" si="156"/>
        <v>#REF!</v>
      </c>
      <c r="AU135" s="85" t="e">
        <f t="shared" si="132"/>
        <v>#REF!</v>
      </c>
      <c r="AV135" s="85" t="e">
        <f t="shared" si="152"/>
        <v>#REF!</v>
      </c>
      <c r="AW135" s="57" t="e">
        <f t="shared" si="157"/>
        <v>#REF!</v>
      </c>
      <c r="AX135" s="57" t="e">
        <f t="shared" si="158"/>
        <v>#REF!</v>
      </c>
      <c r="AY135" s="100"/>
      <c r="AZ135" s="100"/>
    </row>
    <row r="136" spans="1:54">
      <c r="A136" s="6" t="s">
        <v>30</v>
      </c>
      <c r="B136" s="19">
        <v>13020248</v>
      </c>
      <c r="C136" s="167" t="s">
        <v>186</v>
      </c>
      <c r="D136" s="2" t="s">
        <v>185</v>
      </c>
      <c r="E136" s="2">
        <v>12</v>
      </c>
      <c r="F136" s="6">
        <v>60</v>
      </c>
      <c r="G136" s="17" t="e">
        <f>'بودجه 1403'!#REF!</f>
        <v>#REF!</v>
      </c>
      <c r="H136" s="17" t="e">
        <f t="shared" si="153"/>
        <v>#REF!</v>
      </c>
      <c r="I136" s="30" t="e">
        <f>'بودجه 1403'!#REF!</f>
        <v>#REF!</v>
      </c>
      <c r="J136" s="30" t="e">
        <f t="shared" si="154"/>
        <v>#REF!</v>
      </c>
      <c r="K136" s="32" t="e">
        <f t="shared" si="138"/>
        <v>#REF!</v>
      </c>
      <c r="L136" s="36" t="e">
        <f t="shared" si="155"/>
        <v>#REF!</v>
      </c>
      <c r="M136" s="17" t="e">
        <f t="shared" si="137"/>
        <v>#REF!</v>
      </c>
      <c r="N136" s="17" t="e">
        <f t="shared" si="139"/>
        <v>#REF!</v>
      </c>
      <c r="O136" s="17" t="e">
        <f t="shared" si="140"/>
        <v>#REF!</v>
      </c>
      <c r="P136" s="17" t="e">
        <f t="shared" si="141"/>
        <v>#REF!</v>
      </c>
      <c r="Q136" s="17" t="e">
        <f t="shared" si="133"/>
        <v>#REF!</v>
      </c>
      <c r="R136" s="17" t="e">
        <f t="shared" si="142"/>
        <v>#REF!</v>
      </c>
      <c r="S136" s="18" t="e">
        <f t="shared" si="124"/>
        <v>#REF!</v>
      </c>
      <c r="T136" s="18" t="e">
        <f t="shared" si="125"/>
        <v>#REF!</v>
      </c>
      <c r="U136" s="17" t="e">
        <f t="shared" si="163"/>
        <v>#REF!</v>
      </c>
      <c r="V136" s="17" t="e">
        <f t="shared" si="143"/>
        <v>#REF!</v>
      </c>
      <c r="W136" s="17" t="e">
        <f t="shared" si="164"/>
        <v>#REF!</v>
      </c>
      <c r="X136" s="17" t="e">
        <f t="shared" si="144"/>
        <v>#REF!</v>
      </c>
      <c r="Y136" s="17" t="e">
        <f t="shared" si="134"/>
        <v>#REF!</v>
      </c>
      <c r="Z136" s="17" t="e">
        <f t="shared" si="145"/>
        <v>#REF!</v>
      </c>
      <c r="AA136" s="18" t="e">
        <f t="shared" si="126"/>
        <v>#REF!</v>
      </c>
      <c r="AB136" s="18" t="e">
        <f t="shared" si="127"/>
        <v>#REF!</v>
      </c>
      <c r="AC136" s="17" t="e">
        <f t="shared" si="159"/>
        <v>#REF!</v>
      </c>
      <c r="AD136" s="17" t="e">
        <f t="shared" si="146"/>
        <v>#REF!</v>
      </c>
      <c r="AE136" s="17" t="e">
        <f t="shared" si="160"/>
        <v>#REF!</v>
      </c>
      <c r="AF136" s="17" t="e">
        <f t="shared" si="147"/>
        <v>#REF!</v>
      </c>
      <c r="AG136" s="17" t="e">
        <f t="shared" si="161"/>
        <v>#REF!</v>
      </c>
      <c r="AH136" s="17" t="e">
        <f t="shared" si="148"/>
        <v>#REF!</v>
      </c>
      <c r="AI136" s="18" t="e">
        <f t="shared" si="128"/>
        <v>#REF!</v>
      </c>
      <c r="AJ136" s="18" t="e">
        <f t="shared" si="129"/>
        <v>#REF!</v>
      </c>
      <c r="AK136" s="17" t="e">
        <f t="shared" si="162"/>
        <v>#REF!</v>
      </c>
      <c r="AL136" s="17" t="e">
        <f t="shared" si="149"/>
        <v>#REF!</v>
      </c>
      <c r="AM136" s="17" t="e">
        <f t="shared" si="135"/>
        <v>#REF!</v>
      </c>
      <c r="AN136" s="17" t="e">
        <f t="shared" si="150"/>
        <v>#REF!</v>
      </c>
      <c r="AO136" s="17" t="e">
        <f t="shared" si="136"/>
        <v>#REF!</v>
      </c>
      <c r="AP136" s="17" t="e">
        <f t="shared" si="151"/>
        <v>#REF!</v>
      </c>
      <c r="AQ136" s="18" t="e">
        <f t="shared" si="130"/>
        <v>#REF!</v>
      </c>
      <c r="AR136" s="18" t="e">
        <f t="shared" si="131"/>
        <v>#REF!</v>
      </c>
      <c r="AS136" s="94">
        <v>0.3</v>
      </c>
      <c r="AT136" s="95" t="e">
        <f t="shared" si="156"/>
        <v>#REF!</v>
      </c>
      <c r="AU136" s="85" t="e">
        <f t="shared" si="132"/>
        <v>#REF!</v>
      </c>
      <c r="AV136" s="85" t="e">
        <f t="shared" si="152"/>
        <v>#REF!</v>
      </c>
      <c r="AW136" s="57" t="e">
        <f t="shared" si="157"/>
        <v>#REF!</v>
      </c>
      <c r="AX136" s="57" t="e">
        <f t="shared" si="158"/>
        <v>#REF!</v>
      </c>
      <c r="AY136" s="100"/>
      <c r="AZ136" s="100"/>
    </row>
    <row r="137" spans="1:54">
      <c r="A137" s="6" t="s">
        <v>30</v>
      </c>
      <c r="B137" s="19">
        <v>13010253</v>
      </c>
      <c r="C137" s="167" t="s">
        <v>177</v>
      </c>
      <c r="D137" s="2" t="s">
        <v>87</v>
      </c>
      <c r="E137" s="2">
        <v>12</v>
      </c>
      <c r="F137" s="6">
        <v>30</v>
      </c>
      <c r="G137" s="17">
        <f>'بودجه 1403'!G138</f>
        <v>388800</v>
      </c>
      <c r="H137" s="17">
        <f t="shared" si="153"/>
        <v>12960</v>
      </c>
      <c r="I137" s="30" t="e">
        <f>'بودجه 1403'!#REF!</f>
        <v>#REF!</v>
      </c>
      <c r="J137" s="30" t="e">
        <f t="shared" si="154"/>
        <v>#REF!</v>
      </c>
      <c r="K137" s="32" t="e">
        <f t="shared" si="138"/>
        <v>#REF!</v>
      </c>
      <c r="L137" s="36" t="e">
        <f t="shared" si="155"/>
        <v>#REF!</v>
      </c>
      <c r="M137" s="17" t="e">
        <f t="shared" si="137"/>
        <v>#REF!</v>
      </c>
      <c r="N137" s="17" t="e">
        <f t="shared" si="139"/>
        <v>#REF!</v>
      </c>
      <c r="O137" s="17" t="e">
        <f t="shared" si="140"/>
        <v>#REF!</v>
      </c>
      <c r="P137" s="17" t="e">
        <f t="shared" si="141"/>
        <v>#REF!</v>
      </c>
      <c r="Q137" s="17" t="e">
        <f t="shared" si="133"/>
        <v>#REF!</v>
      </c>
      <c r="R137" s="17" t="e">
        <f t="shared" si="142"/>
        <v>#REF!</v>
      </c>
      <c r="S137" s="18" t="e">
        <f t="shared" si="124"/>
        <v>#REF!</v>
      </c>
      <c r="T137" s="18" t="e">
        <f t="shared" si="125"/>
        <v>#REF!</v>
      </c>
      <c r="U137" s="17" t="e">
        <f t="shared" si="163"/>
        <v>#REF!</v>
      </c>
      <c r="V137" s="17" t="e">
        <f t="shared" si="143"/>
        <v>#REF!</v>
      </c>
      <c r="W137" s="17" t="e">
        <f t="shared" si="164"/>
        <v>#REF!</v>
      </c>
      <c r="X137" s="17" t="e">
        <f t="shared" si="144"/>
        <v>#REF!</v>
      </c>
      <c r="Y137" s="17" t="e">
        <f t="shared" si="134"/>
        <v>#REF!</v>
      </c>
      <c r="Z137" s="17" t="e">
        <f t="shared" si="145"/>
        <v>#REF!</v>
      </c>
      <c r="AA137" s="18" t="e">
        <f t="shared" si="126"/>
        <v>#REF!</v>
      </c>
      <c r="AB137" s="18" t="e">
        <f t="shared" si="127"/>
        <v>#REF!</v>
      </c>
      <c r="AC137" s="17" t="e">
        <f t="shared" si="159"/>
        <v>#REF!</v>
      </c>
      <c r="AD137" s="17" t="e">
        <f t="shared" si="146"/>
        <v>#REF!</v>
      </c>
      <c r="AE137" s="17" t="e">
        <f t="shared" si="160"/>
        <v>#REF!</v>
      </c>
      <c r="AF137" s="17" t="e">
        <f t="shared" si="147"/>
        <v>#REF!</v>
      </c>
      <c r="AG137" s="17" t="e">
        <f t="shared" si="161"/>
        <v>#REF!</v>
      </c>
      <c r="AH137" s="17" t="e">
        <f t="shared" si="148"/>
        <v>#REF!</v>
      </c>
      <c r="AI137" s="18" t="e">
        <f t="shared" si="128"/>
        <v>#REF!</v>
      </c>
      <c r="AJ137" s="18" t="e">
        <f t="shared" si="129"/>
        <v>#REF!</v>
      </c>
      <c r="AK137" s="17" t="e">
        <f t="shared" si="162"/>
        <v>#REF!</v>
      </c>
      <c r="AL137" s="17" t="e">
        <f t="shared" si="149"/>
        <v>#REF!</v>
      </c>
      <c r="AM137" s="17" t="e">
        <f t="shared" si="135"/>
        <v>#REF!</v>
      </c>
      <c r="AN137" s="17" t="e">
        <f t="shared" si="150"/>
        <v>#REF!</v>
      </c>
      <c r="AO137" s="17" t="e">
        <f t="shared" si="136"/>
        <v>#REF!</v>
      </c>
      <c r="AP137" s="17" t="e">
        <f t="shared" si="151"/>
        <v>#REF!</v>
      </c>
      <c r="AQ137" s="18" t="e">
        <f t="shared" si="130"/>
        <v>#REF!</v>
      </c>
      <c r="AR137" s="18" t="e">
        <f t="shared" si="131"/>
        <v>#REF!</v>
      </c>
      <c r="AS137" s="94">
        <v>0</v>
      </c>
      <c r="AT137" s="95" t="e">
        <f t="shared" si="156"/>
        <v>#REF!</v>
      </c>
      <c r="AU137" s="85" t="e">
        <f t="shared" si="132"/>
        <v>#REF!</v>
      </c>
      <c r="AV137" s="85" t="e">
        <f t="shared" si="152"/>
        <v>#REF!</v>
      </c>
      <c r="AW137" s="57" t="e">
        <f t="shared" si="157"/>
        <v>#REF!</v>
      </c>
      <c r="AX137" s="57" t="e">
        <f t="shared" si="158"/>
        <v>#REF!</v>
      </c>
      <c r="AY137" s="100"/>
      <c r="AZ137" s="100"/>
    </row>
    <row r="138" spans="1:54">
      <c r="A138" s="6" t="s">
        <v>30</v>
      </c>
      <c r="B138" s="19">
        <v>13020244</v>
      </c>
      <c r="C138" s="167" t="s">
        <v>168</v>
      </c>
      <c r="D138" s="2" t="s">
        <v>167</v>
      </c>
      <c r="E138" s="2">
        <v>12</v>
      </c>
      <c r="F138" s="6">
        <v>50</v>
      </c>
      <c r="G138" s="17">
        <f>'بودجه 1403'!G139</f>
        <v>600000</v>
      </c>
      <c r="H138" s="17">
        <f t="shared" si="153"/>
        <v>12000</v>
      </c>
      <c r="I138" s="30" t="e">
        <f>'بودجه 1403'!#REF!</f>
        <v>#REF!</v>
      </c>
      <c r="J138" s="30" t="e">
        <f t="shared" si="154"/>
        <v>#REF!</v>
      </c>
      <c r="K138" s="32" t="e">
        <f t="shared" si="138"/>
        <v>#REF!</v>
      </c>
      <c r="L138" s="36" t="e">
        <f t="shared" si="155"/>
        <v>#REF!</v>
      </c>
      <c r="M138" s="17" t="e">
        <f t="shared" si="137"/>
        <v>#REF!</v>
      </c>
      <c r="N138" s="17" t="e">
        <f t="shared" si="139"/>
        <v>#REF!</v>
      </c>
      <c r="O138" s="17" t="e">
        <f t="shared" si="140"/>
        <v>#REF!</v>
      </c>
      <c r="P138" s="17" t="e">
        <f t="shared" si="141"/>
        <v>#REF!</v>
      </c>
      <c r="Q138" s="17" t="e">
        <f t="shared" si="133"/>
        <v>#REF!</v>
      </c>
      <c r="R138" s="17" t="e">
        <f t="shared" si="142"/>
        <v>#REF!</v>
      </c>
      <c r="S138" s="18" t="e">
        <f t="shared" si="124"/>
        <v>#REF!</v>
      </c>
      <c r="T138" s="18" t="e">
        <f t="shared" si="125"/>
        <v>#REF!</v>
      </c>
      <c r="U138" s="17" t="e">
        <f t="shared" si="163"/>
        <v>#REF!</v>
      </c>
      <c r="V138" s="17" t="e">
        <f t="shared" si="143"/>
        <v>#REF!</v>
      </c>
      <c r="W138" s="17" t="e">
        <f t="shared" si="164"/>
        <v>#REF!</v>
      </c>
      <c r="X138" s="17" t="e">
        <f t="shared" si="144"/>
        <v>#REF!</v>
      </c>
      <c r="Y138" s="17" t="e">
        <f t="shared" si="134"/>
        <v>#REF!</v>
      </c>
      <c r="Z138" s="17" t="e">
        <f t="shared" si="145"/>
        <v>#REF!</v>
      </c>
      <c r="AA138" s="18" t="e">
        <f t="shared" si="126"/>
        <v>#REF!</v>
      </c>
      <c r="AB138" s="18" t="e">
        <f t="shared" si="127"/>
        <v>#REF!</v>
      </c>
      <c r="AC138" s="17" t="e">
        <f t="shared" si="159"/>
        <v>#REF!</v>
      </c>
      <c r="AD138" s="17" t="e">
        <f t="shared" si="146"/>
        <v>#REF!</v>
      </c>
      <c r="AE138" s="17" t="e">
        <f t="shared" si="160"/>
        <v>#REF!</v>
      </c>
      <c r="AF138" s="17" t="e">
        <f t="shared" si="147"/>
        <v>#REF!</v>
      </c>
      <c r="AG138" s="17" t="e">
        <f t="shared" si="161"/>
        <v>#REF!</v>
      </c>
      <c r="AH138" s="17" t="e">
        <f t="shared" si="148"/>
        <v>#REF!</v>
      </c>
      <c r="AI138" s="18" t="e">
        <f t="shared" si="128"/>
        <v>#REF!</v>
      </c>
      <c r="AJ138" s="18" t="e">
        <f t="shared" si="129"/>
        <v>#REF!</v>
      </c>
      <c r="AK138" s="17" t="e">
        <f t="shared" si="162"/>
        <v>#REF!</v>
      </c>
      <c r="AL138" s="17" t="e">
        <f t="shared" si="149"/>
        <v>#REF!</v>
      </c>
      <c r="AM138" s="17" t="e">
        <f t="shared" si="135"/>
        <v>#REF!</v>
      </c>
      <c r="AN138" s="17" t="e">
        <f t="shared" si="150"/>
        <v>#REF!</v>
      </c>
      <c r="AO138" s="17" t="e">
        <f t="shared" si="136"/>
        <v>#REF!</v>
      </c>
      <c r="AP138" s="17" t="e">
        <f t="shared" si="151"/>
        <v>#REF!</v>
      </c>
      <c r="AQ138" s="18" t="e">
        <f t="shared" si="130"/>
        <v>#REF!</v>
      </c>
      <c r="AR138" s="18" t="e">
        <f t="shared" si="131"/>
        <v>#REF!</v>
      </c>
      <c r="AS138" s="94">
        <v>0</v>
      </c>
      <c r="AT138" s="95" t="e">
        <f t="shared" si="156"/>
        <v>#REF!</v>
      </c>
      <c r="AU138" s="85" t="e">
        <f t="shared" si="132"/>
        <v>#REF!</v>
      </c>
      <c r="AV138" s="85" t="e">
        <f t="shared" si="152"/>
        <v>#REF!</v>
      </c>
      <c r="AW138" s="57" t="e">
        <f t="shared" si="157"/>
        <v>#REF!</v>
      </c>
      <c r="AX138" s="57" t="e">
        <f t="shared" si="158"/>
        <v>#REF!</v>
      </c>
      <c r="AY138" s="100"/>
      <c r="AZ138" s="100"/>
    </row>
    <row r="139" spans="1:54">
      <c r="A139" s="6" t="s">
        <v>30</v>
      </c>
      <c r="B139" s="19">
        <v>13020269</v>
      </c>
      <c r="C139" s="167" t="s">
        <v>350</v>
      </c>
      <c r="D139" s="2" t="s">
        <v>167</v>
      </c>
      <c r="E139" s="2">
        <v>12</v>
      </c>
      <c r="F139" s="6">
        <v>60</v>
      </c>
      <c r="G139" s="17">
        <f>'بودجه 1403'!G145</f>
        <v>607143</v>
      </c>
      <c r="H139" s="17">
        <f t="shared" si="153"/>
        <v>10119.049999999999</v>
      </c>
      <c r="I139" s="30" t="e">
        <f>'بودجه 1403'!#REF!</f>
        <v>#REF!</v>
      </c>
      <c r="J139" s="30" t="e">
        <f t="shared" si="154"/>
        <v>#REF!</v>
      </c>
      <c r="K139" s="32" t="e">
        <f t="shared" si="138"/>
        <v>#REF!</v>
      </c>
      <c r="L139" s="36" t="e">
        <f t="shared" si="155"/>
        <v>#REF!</v>
      </c>
      <c r="M139" s="17" t="e">
        <f t="shared" si="137"/>
        <v>#REF!</v>
      </c>
      <c r="N139" s="17" t="e">
        <f t="shared" si="139"/>
        <v>#REF!</v>
      </c>
      <c r="O139" s="17" t="e">
        <f t="shared" si="140"/>
        <v>#REF!</v>
      </c>
      <c r="P139" s="17" t="e">
        <f t="shared" si="141"/>
        <v>#REF!</v>
      </c>
      <c r="Q139" s="17" t="e">
        <f t="shared" si="133"/>
        <v>#REF!</v>
      </c>
      <c r="R139" s="17" t="e">
        <f t="shared" si="142"/>
        <v>#REF!</v>
      </c>
      <c r="S139" s="18" t="e">
        <f t="shared" si="124"/>
        <v>#REF!</v>
      </c>
      <c r="T139" s="18" t="e">
        <f t="shared" si="125"/>
        <v>#REF!</v>
      </c>
      <c r="U139" s="17" t="e">
        <f t="shared" si="163"/>
        <v>#REF!</v>
      </c>
      <c r="V139" s="17" t="e">
        <f t="shared" si="143"/>
        <v>#REF!</v>
      </c>
      <c r="W139" s="17" t="e">
        <f t="shared" si="164"/>
        <v>#REF!</v>
      </c>
      <c r="X139" s="17" t="e">
        <f t="shared" si="144"/>
        <v>#REF!</v>
      </c>
      <c r="Y139" s="17" t="e">
        <f t="shared" si="134"/>
        <v>#REF!</v>
      </c>
      <c r="Z139" s="17" t="e">
        <f t="shared" si="145"/>
        <v>#REF!</v>
      </c>
      <c r="AA139" s="18" t="e">
        <f t="shared" si="126"/>
        <v>#REF!</v>
      </c>
      <c r="AB139" s="18" t="e">
        <f t="shared" si="127"/>
        <v>#REF!</v>
      </c>
      <c r="AC139" s="17" t="e">
        <f t="shared" si="159"/>
        <v>#REF!</v>
      </c>
      <c r="AD139" s="17" t="e">
        <f t="shared" si="146"/>
        <v>#REF!</v>
      </c>
      <c r="AE139" s="17" t="e">
        <f t="shared" si="160"/>
        <v>#REF!</v>
      </c>
      <c r="AF139" s="17" t="e">
        <f t="shared" si="147"/>
        <v>#REF!</v>
      </c>
      <c r="AG139" s="17" t="e">
        <f t="shared" si="161"/>
        <v>#REF!</v>
      </c>
      <c r="AH139" s="17" t="e">
        <f t="shared" si="148"/>
        <v>#REF!</v>
      </c>
      <c r="AI139" s="18" t="e">
        <f t="shared" si="128"/>
        <v>#REF!</v>
      </c>
      <c r="AJ139" s="18" t="e">
        <f t="shared" si="129"/>
        <v>#REF!</v>
      </c>
      <c r="AK139" s="17" t="e">
        <f t="shared" si="162"/>
        <v>#REF!</v>
      </c>
      <c r="AL139" s="17" t="e">
        <f t="shared" si="149"/>
        <v>#REF!</v>
      </c>
      <c r="AM139" s="17" t="e">
        <f t="shared" si="135"/>
        <v>#REF!</v>
      </c>
      <c r="AN139" s="17" t="e">
        <f t="shared" si="150"/>
        <v>#REF!</v>
      </c>
      <c r="AO139" s="17" t="e">
        <f t="shared" si="136"/>
        <v>#REF!</v>
      </c>
      <c r="AP139" s="17" t="e">
        <f t="shared" si="151"/>
        <v>#REF!</v>
      </c>
      <c r="AQ139" s="18" t="e">
        <f t="shared" si="130"/>
        <v>#REF!</v>
      </c>
      <c r="AR139" s="18" t="e">
        <f t="shared" si="131"/>
        <v>#REF!</v>
      </c>
      <c r="AS139" s="94">
        <v>0.2</v>
      </c>
      <c r="AT139" s="95" t="e">
        <f t="shared" si="156"/>
        <v>#REF!</v>
      </c>
      <c r="AU139" s="85" t="e">
        <f t="shared" si="132"/>
        <v>#REF!</v>
      </c>
      <c r="AV139" s="85" t="e">
        <f t="shared" si="152"/>
        <v>#REF!</v>
      </c>
      <c r="AW139" s="57" t="e">
        <f t="shared" si="157"/>
        <v>#REF!</v>
      </c>
      <c r="AX139" s="57" t="e">
        <f t="shared" si="158"/>
        <v>#REF!</v>
      </c>
      <c r="AY139" s="100"/>
      <c r="AZ139" s="100"/>
      <c r="BA139" s="58"/>
      <c r="BB139" s="58"/>
    </row>
    <row r="140" spans="1:54">
      <c r="A140" s="6" t="s">
        <v>30</v>
      </c>
      <c r="B140" s="19">
        <v>13020252</v>
      </c>
      <c r="C140" s="167" t="s">
        <v>170</v>
      </c>
      <c r="D140" s="2" t="s">
        <v>169</v>
      </c>
      <c r="E140" s="2">
        <v>12</v>
      </c>
      <c r="F140" s="6">
        <v>24</v>
      </c>
      <c r="G140" s="17">
        <f>'بودجه 1403'!G146</f>
        <v>81850</v>
      </c>
      <c r="H140" s="17">
        <f t="shared" si="153"/>
        <v>3410.4166666666665</v>
      </c>
      <c r="I140" s="30" t="e">
        <f>'بودجه 1403'!#REF!</f>
        <v>#REF!</v>
      </c>
      <c r="J140" s="30" t="e">
        <f t="shared" si="154"/>
        <v>#REF!</v>
      </c>
      <c r="K140" s="32" t="e">
        <f t="shared" si="138"/>
        <v>#REF!</v>
      </c>
      <c r="L140" s="36" t="e">
        <f t="shared" si="155"/>
        <v>#REF!</v>
      </c>
      <c r="M140" s="17" t="e">
        <f t="shared" si="137"/>
        <v>#REF!</v>
      </c>
      <c r="N140" s="17" t="e">
        <f t="shared" si="139"/>
        <v>#REF!</v>
      </c>
      <c r="O140" s="17" t="e">
        <f t="shared" si="140"/>
        <v>#REF!</v>
      </c>
      <c r="P140" s="17" t="e">
        <f t="shared" si="141"/>
        <v>#REF!</v>
      </c>
      <c r="Q140" s="17" t="e">
        <f t="shared" si="133"/>
        <v>#REF!</v>
      </c>
      <c r="R140" s="17" t="e">
        <f t="shared" si="142"/>
        <v>#REF!</v>
      </c>
      <c r="S140" s="18" t="e">
        <f t="shared" si="124"/>
        <v>#REF!</v>
      </c>
      <c r="T140" s="18" t="e">
        <f t="shared" si="125"/>
        <v>#REF!</v>
      </c>
      <c r="U140" s="17" t="e">
        <f t="shared" si="163"/>
        <v>#REF!</v>
      </c>
      <c r="V140" s="17" t="e">
        <f t="shared" si="143"/>
        <v>#REF!</v>
      </c>
      <c r="W140" s="17" t="e">
        <f t="shared" si="164"/>
        <v>#REF!</v>
      </c>
      <c r="X140" s="17" t="e">
        <f t="shared" si="144"/>
        <v>#REF!</v>
      </c>
      <c r="Y140" s="17" t="e">
        <f t="shared" si="134"/>
        <v>#REF!</v>
      </c>
      <c r="Z140" s="17" t="e">
        <f t="shared" si="145"/>
        <v>#REF!</v>
      </c>
      <c r="AA140" s="18" t="e">
        <f t="shared" si="126"/>
        <v>#REF!</v>
      </c>
      <c r="AB140" s="18" t="e">
        <f t="shared" si="127"/>
        <v>#REF!</v>
      </c>
      <c r="AC140" s="17" t="e">
        <f t="shared" si="159"/>
        <v>#REF!</v>
      </c>
      <c r="AD140" s="17" t="e">
        <f t="shared" si="146"/>
        <v>#REF!</v>
      </c>
      <c r="AE140" s="17" t="e">
        <f t="shared" si="160"/>
        <v>#REF!</v>
      </c>
      <c r="AF140" s="17" t="e">
        <f t="shared" si="147"/>
        <v>#REF!</v>
      </c>
      <c r="AG140" s="17" t="e">
        <f t="shared" si="161"/>
        <v>#REF!</v>
      </c>
      <c r="AH140" s="17" t="e">
        <f t="shared" si="148"/>
        <v>#REF!</v>
      </c>
      <c r="AI140" s="18" t="e">
        <f t="shared" si="128"/>
        <v>#REF!</v>
      </c>
      <c r="AJ140" s="18" t="e">
        <f t="shared" si="129"/>
        <v>#REF!</v>
      </c>
      <c r="AK140" s="17" t="e">
        <f t="shared" si="162"/>
        <v>#REF!</v>
      </c>
      <c r="AL140" s="17" t="e">
        <f t="shared" si="149"/>
        <v>#REF!</v>
      </c>
      <c r="AM140" s="17" t="e">
        <f t="shared" si="135"/>
        <v>#REF!</v>
      </c>
      <c r="AN140" s="17" t="e">
        <f t="shared" si="150"/>
        <v>#REF!</v>
      </c>
      <c r="AO140" s="17" t="e">
        <f t="shared" si="136"/>
        <v>#REF!</v>
      </c>
      <c r="AP140" s="17" t="e">
        <f t="shared" si="151"/>
        <v>#REF!</v>
      </c>
      <c r="AQ140" s="18" t="e">
        <f t="shared" si="130"/>
        <v>#REF!</v>
      </c>
      <c r="AR140" s="18" t="e">
        <f t="shared" si="131"/>
        <v>#REF!</v>
      </c>
      <c r="AS140" s="94">
        <v>0</v>
      </c>
      <c r="AT140" s="95" t="e">
        <f t="shared" si="156"/>
        <v>#REF!</v>
      </c>
      <c r="AU140" s="85" t="e">
        <f t="shared" si="132"/>
        <v>#REF!</v>
      </c>
      <c r="AV140" s="85" t="e">
        <f t="shared" si="152"/>
        <v>#REF!</v>
      </c>
      <c r="AW140" s="57" t="e">
        <f t="shared" si="157"/>
        <v>#REF!</v>
      </c>
      <c r="AX140" s="57" t="e">
        <f t="shared" si="158"/>
        <v>#REF!</v>
      </c>
      <c r="AY140" s="100"/>
      <c r="AZ140" s="100"/>
      <c r="BA140" s="58"/>
      <c r="BB140" s="58"/>
    </row>
    <row r="141" spans="1:54">
      <c r="A141" s="6" t="s">
        <v>30</v>
      </c>
      <c r="B141" s="19">
        <v>13010301</v>
      </c>
      <c r="C141" s="167" t="s">
        <v>148</v>
      </c>
      <c r="D141" s="2" t="s">
        <v>147</v>
      </c>
      <c r="E141" s="2">
        <v>12</v>
      </c>
      <c r="F141" s="6">
        <v>30</v>
      </c>
      <c r="G141" s="17">
        <f>'بودجه 1403'!G147</f>
        <v>267857</v>
      </c>
      <c r="H141" s="17">
        <f t="shared" si="153"/>
        <v>8928.5666666666675</v>
      </c>
      <c r="I141" s="30" t="e">
        <f>'بودجه 1403'!#REF!</f>
        <v>#REF!</v>
      </c>
      <c r="J141" s="30" t="e">
        <f t="shared" si="154"/>
        <v>#REF!</v>
      </c>
      <c r="K141" s="32" t="e">
        <f t="shared" si="138"/>
        <v>#REF!</v>
      </c>
      <c r="L141" s="36" t="e">
        <f t="shared" si="155"/>
        <v>#REF!</v>
      </c>
      <c r="M141" s="17" t="e">
        <f t="shared" si="137"/>
        <v>#REF!</v>
      </c>
      <c r="N141" s="17" t="e">
        <f t="shared" si="139"/>
        <v>#REF!</v>
      </c>
      <c r="O141" s="17" t="e">
        <f t="shared" si="140"/>
        <v>#REF!</v>
      </c>
      <c r="P141" s="17" t="e">
        <f t="shared" si="141"/>
        <v>#REF!</v>
      </c>
      <c r="Q141" s="17" t="e">
        <f t="shared" si="133"/>
        <v>#REF!</v>
      </c>
      <c r="R141" s="17" t="e">
        <f t="shared" si="142"/>
        <v>#REF!</v>
      </c>
      <c r="S141" s="18" t="e">
        <f t="shared" si="124"/>
        <v>#REF!</v>
      </c>
      <c r="T141" s="18" t="e">
        <f t="shared" si="125"/>
        <v>#REF!</v>
      </c>
      <c r="U141" s="17" t="e">
        <f t="shared" si="163"/>
        <v>#REF!</v>
      </c>
      <c r="V141" s="17" t="e">
        <f t="shared" si="143"/>
        <v>#REF!</v>
      </c>
      <c r="W141" s="17" t="e">
        <f t="shared" si="164"/>
        <v>#REF!</v>
      </c>
      <c r="X141" s="17" t="e">
        <f t="shared" si="144"/>
        <v>#REF!</v>
      </c>
      <c r="Y141" s="17" t="e">
        <f t="shared" si="134"/>
        <v>#REF!</v>
      </c>
      <c r="Z141" s="17" t="e">
        <f t="shared" si="145"/>
        <v>#REF!</v>
      </c>
      <c r="AA141" s="18" t="e">
        <f t="shared" si="126"/>
        <v>#REF!</v>
      </c>
      <c r="AB141" s="18" t="e">
        <f t="shared" si="127"/>
        <v>#REF!</v>
      </c>
      <c r="AC141" s="17" t="e">
        <f t="shared" si="159"/>
        <v>#REF!</v>
      </c>
      <c r="AD141" s="17" t="e">
        <f t="shared" si="146"/>
        <v>#REF!</v>
      </c>
      <c r="AE141" s="17" t="e">
        <f t="shared" si="160"/>
        <v>#REF!</v>
      </c>
      <c r="AF141" s="17" t="e">
        <f t="shared" si="147"/>
        <v>#REF!</v>
      </c>
      <c r="AG141" s="17" t="e">
        <f t="shared" si="161"/>
        <v>#REF!</v>
      </c>
      <c r="AH141" s="17" t="e">
        <f t="shared" si="148"/>
        <v>#REF!</v>
      </c>
      <c r="AI141" s="18" t="e">
        <f t="shared" si="128"/>
        <v>#REF!</v>
      </c>
      <c r="AJ141" s="18" t="e">
        <f t="shared" si="129"/>
        <v>#REF!</v>
      </c>
      <c r="AK141" s="17" t="e">
        <f t="shared" si="162"/>
        <v>#REF!</v>
      </c>
      <c r="AL141" s="17" t="e">
        <f t="shared" si="149"/>
        <v>#REF!</v>
      </c>
      <c r="AM141" s="17" t="e">
        <f t="shared" si="135"/>
        <v>#REF!</v>
      </c>
      <c r="AN141" s="17" t="e">
        <f t="shared" si="150"/>
        <v>#REF!</v>
      </c>
      <c r="AO141" s="17" t="e">
        <f t="shared" si="136"/>
        <v>#REF!</v>
      </c>
      <c r="AP141" s="17" t="e">
        <f t="shared" si="151"/>
        <v>#REF!</v>
      </c>
      <c r="AQ141" s="18" t="e">
        <f t="shared" si="130"/>
        <v>#REF!</v>
      </c>
      <c r="AR141" s="18" t="e">
        <f t="shared" si="131"/>
        <v>#REF!</v>
      </c>
      <c r="AS141" s="94">
        <v>0.2</v>
      </c>
      <c r="AT141" s="95" t="e">
        <f t="shared" si="156"/>
        <v>#REF!</v>
      </c>
      <c r="AU141" s="85" t="e">
        <f t="shared" si="132"/>
        <v>#REF!</v>
      </c>
      <c r="AV141" s="85" t="e">
        <f t="shared" si="152"/>
        <v>#REF!</v>
      </c>
      <c r="AW141" s="57" t="e">
        <f t="shared" si="157"/>
        <v>#REF!</v>
      </c>
      <c r="AX141" s="57" t="e">
        <f t="shared" si="158"/>
        <v>#REF!</v>
      </c>
      <c r="AY141" s="100"/>
      <c r="AZ141" s="100"/>
      <c r="BA141" s="58"/>
      <c r="BB141" s="58"/>
    </row>
    <row r="142" spans="1:54">
      <c r="A142" s="6" t="s">
        <v>30</v>
      </c>
      <c r="B142" s="19">
        <v>13020243</v>
      </c>
      <c r="C142" s="167" t="s">
        <v>125</v>
      </c>
      <c r="D142" s="2" t="s">
        <v>124</v>
      </c>
      <c r="E142" s="2">
        <v>12</v>
      </c>
      <c r="F142" s="6">
        <v>60</v>
      </c>
      <c r="G142" s="17">
        <f>'بودجه 1403'!G148</f>
        <v>390625</v>
      </c>
      <c r="H142" s="17">
        <f t="shared" si="153"/>
        <v>6510.416666666667</v>
      </c>
      <c r="I142" s="30" t="e">
        <f>'بودجه 1403'!#REF!</f>
        <v>#REF!</v>
      </c>
      <c r="J142" s="30" t="e">
        <f t="shared" si="154"/>
        <v>#REF!</v>
      </c>
      <c r="K142" s="32" t="e">
        <f t="shared" si="138"/>
        <v>#REF!</v>
      </c>
      <c r="L142" s="36" t="e">
        <f t="shared" si="155"/>
        <v>#REF!</v>
      </c>
      <c r="M142" s="17" t="e">
        <f t="shared" si="137"/>
        <v>#REF!</v>
      </c>
      <c r="N142" s="17" t="e">
        <f t="shared" si="139"/>
        <v>#REF!</v>
      </c>
      <c r="O142" s="17" t="e">
        <f t="shared" si="140"/>
        <v>#REF!</v>
      </c>
      <c r="P142" s="17" t="e">
        <f t="shared" si="141"/>
        <v>#REF!</v>
      </c>
      <c r="Q142" s="17" t="e">
        <f t="shared" si="133"/>
        <v>#REF!</v>
      </c>
      <c r="R142" s="17" t="e">
        <f t="shared" si="142"/>
        <v>#REF!</v>
      </c>
      <c r="S142" s="18" t="e">
        <f t="shared" si="124"/>
        <v>#REF!</v>
      </c>
      <c r="T142" s="18" t="e">
        <f t="shared" si="125"/>
        <v>#REF!</v>
      </c>
      <c r="U142" s="17" t="e">
        <f t="shared" si="163"/>
        <v>#REF!</v>
      </c>
      <c r="V142" s="17" t="e">
        <f t="shared" si="143"/>
        <v>#REF!</v>
      </c>
      <c r="W142" s="17" t="e">
        <f t="shared" si="164"/>
        <v>#REF!</v>
      </c>
      <c r="X142" s="17" t="e">
        <f t="shared" si="144"/>
        <v>#REF!</v>
      </c>
      <c r="Y142" s="17" t="e">
        <f t="shared" si="134"/>
        <v>#REF!</v>
      </c>
      <c r="Z142" s="17" t="e">
        <f t="shared" si="145"/>
        <v>#REF!</v>
      </c>
      <c r="AA142" s="18" t="e">
        <f t="shared" si="126"/>
        <v>#REF!</v>
      </c>
      <c r="AB142" s="18" t="e">
        <f t="shared" si="127"/>
        <v>#REF!</v>
      </c>
      <c r="AC142" s="17" t="e">
        <f t="shared" si="159"/>
        <v>#REF!</v>
      </c>
      <c r="AD142" s="17" t="e">
        <f t="shared" si="146"/>
        <v>#REF!</v>
      </c>
      <c r="AE142" s="17" t="e">
        <f t="shared" si="160"/>
        <v>#REF!</v>
      </c>
      <c r="AF142" s="17" t="e">
        <f t="shared" si="147"/>
        <v>#REF!</v>
      </c>
      <c r="AG142" s="17" t="e">
        <f t="shared" si="161"/>
        <v>#REF!</v>
      </c>
      <c r="AH142" s="17" t="e">
        <f t="shared" si="148"/>
        <v>#REF!</v>
      </c>
      <c r="AI142" s="18" t="e">
        <f t="shared" si="128"/>
        <v>#REF!</v>
      </c>
      <c r="AJ142" s="18" t="e">
        <f t="shared" si="129"/>
        <v>#REF!</v>
      </c>
      <c r="AK142" s="17" t="e">
        <f t="shared" si="162"/>
        <v>#REF!</v>
      </c>
      <c r="AL142" s="17" t="e">
        <f t="shared" si="149"/>
        <v>#REF!</v>
      </c>
      <c r="AM142" s="17" t="e">
        <f t="shared" si="135"/>
        <v>#REF!</v>
      </c>
      <c r="AN142" s="17" t="e">
        <f t="shared" si="150"/>
        <v>#REF!</v>
      </c>
      <c r="AO142" s="17" t="e">
        <f t="shared" si="136"/>
        <v>#REF!</v>
      </c>
      <c r="AP142" s="17" t="e">
        <f t="shared" si="151"/>
        <v>#REF!</v>
      </c>
      <c r="AQ142" s="18" t="e">
        <f t="shared" si="130"/>
        <v>#REF!</v>
      </c>
      <c r="AR142" s="18" t="e">
        <f t="shared" si="131"/>
        <v>#REF!</v>
      </c>
      <c r="AS142" s="94">
        <v>0.3</v>
      </c>
      <c r="AT142" s="95" t="e">
        <f t="shared" si="156"/>
        <v>#REF!</v>
      </c>
      <c r="AU142" s="85" t="e">
        <f t="shared" si="132"/>
        <v>#REF!</v>
      </c>
      <c r="AV142" s="85" t="e">
        <f t="shared" si="152"/>
        <v>#REF!</v>
      </c>
      <c r="AW142" s="57" t="e">
        <f t="shared" si="157"/>
        <v>#REF!</v>
      </c>
      <c r="AX142" s="57" t="e">
        <f t="shared" si="158"/>
        <v>#REF!</v>
      </c>
      <c r="AY142" s="100"/>
      <c r="AZ142" s="100"/>
      <c r="BA142" s="58"/>
      <c r="BB142" s="58"/>
    </row>
    <row r="143" spans="1:54">
      <c r="A143" s="6" t="s">
        <v>30</v>
      </c>
      <c r="B143" s="19">
        <v>13020273</v>
      </c>
      <c r="C143" s="167" t="s">
        <v>230</v>
      </c>
      <c r="D143" s="2"/>
      <c r="E143" s="2">
        <v>12</v>
      </c>
      <c r="F143" s="6">
        <v>20</v>
      </c>
      <c r="G143" s="17">
        <f>'بودجه 1403'!G149</f>
        <v>714286</v>
      </c>
      <c r="H143" s="17">
        <f t="shared" si="153"/>
        <v>35714.300000000003</v>
      </c>
      <c r="I143" s="30" t="e">
        <f>'بودجه 1403'!#REF!</f>
        <v>#REF!</v>
      </c>
      <c r="J143" s="30" t="e">
        <f t="shared" si="154"/>
        <v>#REF!</v>
      </c>
      <c r="K143" s="32" t="e">
        <f t="shared" si="138"/>
        <v>#REF!</v>
      </c>
      <c r="L143" s="36" t="e">
        <f t="shared" si="155"/>
        <v>#REF!</v>
      </c>
      <c r="M143" s="17" t="e">
        <f t="shared" si="137"/>
        <v>#REF!</v>
      </c>
      <c r="N143" s="17" t="e">
        <f t="shared" si="139"/>
        <v>#REF!</v>
      </c>
      <c r="O143" s="17" t="e">
        <f t="shared" si="140"/>
        <v>#REF!</v>
      </c>
      <c r="P143" s="17" t="e">
        <f t="shared" si="141"/>
        <v>#REF!</v>
      </c>
      <c r="Q143" s="17" t="e">
        <f t="shared" si="133"/>
        <v>#REF!</v>
      </c>
      <c r="R143" s="17" t="e">
        <f t="shared" si="142"/>
        <v>#REF!</v>
      </c>
      <c r="S143" s="18" t="e">
        <f t="shared" si="124"/>
        <v>#REF!</v>
      </c>
      <c r="T143" s="18" t="e">
        <f t="shared" si="125"/>
        <v>#REF!</v>
      </c>
      <c r="U143" s="17" t="e">
        <f t="shared" si="163"/>
        <v>#REF!</v>
      </c>
      <c r="V143" s="17" t="e">
        <f t="shared" si="143"/>
        <v>#REF!</v>
      </c>
      <c r="W143" s="17" t="e">
        <f t="shared" si="164"/>
        <v>#REF!</v>
      </c>
      <c r="X143" s="17" t="e">
        <f t="shared" si="144"/>
        <v>#REF!</v>
      </c>
      <c r="Y143" s="17" t="e">
        <f t="shared" si="134"/>
        <v>#REF!</v>
      </c>
      <c r="Z143" s="17" t="e">
        <f t="shared" si="145"/>
        <v>#REF!</v>
      </c>
      <c r="AA143" s="18" t="e">
        <f t="shared" si="126"/>
        <v>#REF!</v>
      </c>
      <c r="AB143" s="18" t="e">
        <f t="shared" si="127"/>
        <v>#REF!</v>
      </c>
      <c r="AC143" s="17" t="e">
        <f t="shared" si="159"/>
        <v>#REF!</v>
      </c>
      <c r="AD143" s="17" t="e">
        <f t="shared" si="146"/>
        <v>#REF!</v>
      </c>
      <c r="AE143" s="17" t="e">
        <f t="shared" si="160"/>
        <v>#REF!</v>
      </c>
      <c r="AF143" s="17" t="e">
        <f t="shared" si="147"/>
        <v>#REF!</v>
      </c>
      <c r="AG143" s="17" t="e">
        <f t="shared" si="161"/>
        <v>#REF!</v>
      </c>
      <c r="AH143" s="17" t="e">
        <f t="shared" si="148"/>
        <v>#REF!</v>
      </c>
      <c r="AI143" s="18" t="e">
        <f t="shared" si="128"/>
        <v>#REF!</v>
      </c>
      <c r="AJ143" s="18" t="e">
        <f t="shared" si="129"/>
        <v>#REF!</v>
      </c>
      <c r="AK143" s="17" t="e">
        <f t="shared" si="162"/>
        <v>#REF!</v>
      </c>
      <c r="AL143" s="17" t="e">
        <f t="shared" si="149"/>
        <v>#REF!</v>
      </c>
      <c r="AM143" s="17" t="e">
        <f t="shared" si="135"/>
        <v>#REF!</v>
      </c>
      <c r="AN143" s="17" t="e">
        <f t="shared" si="150"/>
        <v>#REF!</v>
      </c>
      <c r="AO143" s="17" t="e">
        <f t="shared" si="136"/>
        <v>#REF!</v>
      </c>
      <c r="AP143" s="17" t="e">
        <f t="shared" si="151"/>
        <v>#REF!</v>
      </c>
      <c r="AQ143" s="18" t="e">
        <f t="shared" si="130"/>
        <v>#REF!</v>
      </c>
      <c r="AR143" s="18" t="e">
        <f t="shared" si="131"/>
        <v>#REF!</v>
      </c>
      <c r="AS143" s="94">
        <v>0.25</v>
      </c>
      <c r="AT143" s="95" t="e">
        <f t="shared" si="156"/>
        <v>#REF!</v>
      </c>
      <c r="AU143" s="85" t="e">
        <f t="shared" si="132"/>
        <v>#REF!</v>
      </c>
      <c r="AV143" s="85" t="e">
        <f t="shared" si="152"/>
        <v>#REF!</v>
      </c>
      <c r="AW143" s="57" t="e">
        <f t="shared" si="157"/>
        <v>#REF!</v>
      </c>
      <c r="AX143" s="57" t="e">
        <f t="shared" si="158"/>
        <v>#REF!</v>
      </c>
      <c r="AY143" s="100"/>
      <c r="AZ143" s="100"/>
      <c r="BA143" s="58"/>
      <c r="BB143" s="58"/>
    </row>
    <row r="144" spans="1:54">
      <c r="A144" s="6" t="s">
        <v>30</v>
      </c>
      <c r="B144" s="19">
        <v>13010343</v>
      </c>
      <c r="C144" s="167" t="s">
        <v>240</v>
      </c>
      <c r="D144" s="2" t="s">
        <v>239</v>
      </c>
      <c r="E144" s="2">
        <v>12</v>
      </c>
      <c r="F144" s="6">
        <v>30</v>
      </c>
      <c r="G144" s="17">
        <f>'بودجه 1403'!G150</f>
        <v>279018</v>
      </c>
      <c r="H144" s="17">
        <f t="shared" si="153"/>
        <v>9300.6</v>
      </c>
      <c r="I144" s="30" t="e">
        <f>'بودجه 1403'!#REF!</f>
        <v>#REF!</v>
      </c>
      <c r="J144" s="30" t="e">
        <f t="shared" si="154"/>
        <v>#REF!</v>
      </c>
      <c r="K144" s="32" t="e">
        <f t="shared" si="138"/>
        <v>#REF!</v>
      </c>
      <c r="L144" s="36" t="e">
        <f t="shared" si="155"/>
        <v>#REF!</v>
      </c>
      <c r="M144" s="17" t="e">
        <f t="shared" si="137"/>
        <v>#REF!</v>
      </c>
      <c r="N144" s="17" t="e">
        <f t="shared" si="139"/>
        <v>#REF!</v>
      </c>
      <c r="O144" s="17" t="e">
        <f t="shared" si="140"/>
        <v>#REF!</v>
      </c>
      <c r="P144" s="17" t="e">
        <f t="shared" si="141"/>
        <v>#REF!</v>
      </c>
      <c r="Q144" s="17" t="e">
        <f t="shared" si="133"/>
        <v>#REF!</v>
      </c>
      <c r="R144" s="17" t="e">
        <f t="shared" si="142"/>
        <v>#REF!</v>
      </c>
      <c r="S144" s="18" t="e">
        <f t="shared" si="124"/>
        <v>#REF!</v>
      </c>
      <c r="T144" s="18" t="e">
        <f t="shared" si="125"/>
        <v>#REF!</v>
      </c>
      <c r="U144" s="17" t="e">
        <f t="shared" si="163"/>
        <v>#REF!</v>
      </c>
      <c r="V144" s="17" t="e">
        <f t="shared" si="143"/>
        <v>#REF!</v>
      </c>
      <c r="W144" s="17" t="e">
        <f t="shared" si="164"/>
        <v>#REF!</v>
      </c>
      <c r="X144" s="17" t="e">
        <f t="shared" si="144"/>
        <v>#REF!</v>
      </c>
      <c r="Y144" s="17" t="e">
        <f t="shared" si="134"/>
        <v>#REF!</v>
      </c>
      <c r="Z144" s="17" t="e">
        <f t="shared" si="145"/>
        <v>#REF!</v>
      </c>
      <c r="AA144" s="18" t="e">
        <f t="shared" si="126"/>
        <v>#REF!</v>
      </c>
      <c r="AB144" s="18" t="e">
        <f t="shared" si="127"/>
        <v>#REF!</v>
      </c>
      <c r="AC144" s="17" t="e">
        <f t="shared" si="159"/>
        <v>#REF!</v>
      </c>
      <c r="AD144" s="17" t="e">
        <f t="shared" si="146"/>
        <v>#REF!</v>
      </c>
      <c r="AE144" s="17" t="e">
        <f t="shared" si="160"/>
        <v>#REF!</v>
      </c>
      <c r="AF144" s="17" t="e">
        <f t="shared" si="147"/>
        <v>#REF!</v>
      </c>
      <c r="AG144" s="17" t="e">
        <f t="shared" si="161"/>
        <v>#REF!</v>
      </c>
      <c r="AH144" s="17" t="e">
        <f t="shared" si="148"/>
        <v>#REF!</v>
      </c>
      <c r="AI144" s="18" t="e">
        <f t="shared" si="128"/>
        <v>#REF!</v>
      </c>
      <c r="AJ144" s="18" t="e">
        <f t="shared" si="129"/>
        <v>#REF!</v>
      </c>
      <c r="AK144" s="17" t="e">
        <f t="shared" si="162"/>
        <v>#REF!</v>
      </c>
      <c r="AL144" s="17" t="e">
        <f t="shared" si="149"/>
        <v>#REF!</v>
      </c>
      <c r="AM144" s="17" t="e">
        <f t="shared" si="135"/>
        <v>#REF!</v>
      </c>
      <c r="AN144" s="17" t="e">
        <f t="shared" si="150"/>
        <v>#REF!</v>
      </c>
      <c r="AO144" s="17" t="e">
        <f t="shared" si="136"/>
        <v>#REF!</v>
      </c>
      <c r="AP144" s="17" t="e">
        <f t="shared" si="151"/>
        <v>#REF!</v>
      </c>
      <c r="AQ144" s="18" t="e">
        <f t="shared" si="130"/>
        <v>#REF!</v>
      </c>
      <c r="AR144" s="18" t="e">
        <f t="shared" si="131"/>
        <v>#REF!</v>
      </c>
      <c r="AS144" s="94">
        <v>0</v>
      </c>
      <c r="AT144" s="95" t="e">
        <f t="shared" si="156"/>
        <v>#REF!</v>
      </c>
      <c r="AU144" s="85" t="e">
        <f t="shared" si="132"/>
        <v>#REF!</v>
      </c>
      <c r="AV144" s="85" t="e">
        <f t="shared" si="152"/>
        <v>#REF!</v>
      </c>
      <c r="AW144" s="57" t="e">
        <f t="shared" si="157"/>
        <v>#REF!</v>
      </c>
      <c r="AX144" s="57" t="e">
        <f t="shared" si="158"/>
        <v>#REF!</v>
      </c>
      <c r="AY144" s="100"/>
      <c r="AZ144" s="100"/>
      <c r="BA144" s="58"/>
      <c r="BB144" s="58"/>
    </row>
    <row r="145" spans="1:54">
      <c r="A145" s="6" t="s">
        <v>30</v>
      </c>
      <c r="B145" s="19">
        <v>13010257</v>
      </c>
      <c r="C145" s="167" t="s">
        <v>246</v>
      </c>
      <c r="D145" s="2"/>
      <c r="E145" s="2">
        <v>12</v>
      </c>
      <c r="F145" s="6">
        <v>50</v>
      </c>
      <c r="G145" s="17">
        <f>'بودجه 1403'!G151</f>
        <v>1004464</v>
      </c>
      <c r="H145" s="17">
        <f t="shared" si="153"/>
        <v>20089.28</v>
      </c>
      <c r="I145" s="30" t="e">
        <f>'بودجه 1403'!#REF!</f>
        <v>#REF!</v>
      </c>
      <c r="J145" s="30" t="e">
        <f t="shared" si="154"/>
        <v>#REF!</v>
      </c>
      <c r="K145" s="32" t="e">
        <f t="shared" si="138"/>
        <v>#REF!</v>
      </c>
      <c r="L145" s="36" t="e">
        <f t="shared" si="155"/>
        <v>#REF!</v>
      </c>
      <c r="M145" s="17" t="e">
        <f t="shared" si="137"/>
        <v>#REF!</v>
      </c>
      <c r="N145" s="17" t="e">
        <f t="shared" si="139"/>
        <v>#REF!</v>
      </c>
      <c r="O145" s="17" t="e">
        <f t="shared" si="140"/>
        <v>#REF!</v>
      </c>
      <c r="P145" s="17" t="e">
        <f t="shared" si="141"/>
        <v>#REF!</v>
      </c>
      <c r="Q145" s="17" t="e">
        <f t="shared" si="133"/>
        <v>#REF!</v>
      </c>
      <c r="R145" s="17" t="e">
        <f t="shared" si="142"/>
        <v>#REF!</v>
      </c>
      <c r="S145" s="18" t="e">
        <f t="shared" si="124"/>
        <v>#REF!</v>
      </c>
      <c r="T145" s="18" t="e">
        <f t="shared" si="125"/>
        <v>#REF!</v>
      </c>
      <c r="U145" s="17" t="e">
        <f t="shared" si="163"/>
        <v>#REF!</v>
      </c>
      <c r="V145" s="17" t="e">
        <f t="shared" si="143"/>
        <v>#REF!</v>
      </c>
      <c r="W145" s="17" t="e">
        <f t="shared" si="164"/>
        <v>#REF!</v>
      </c>
      <c r="X145" s="17" t="e">
        <f t="shared" si="144"/>
        <v>#REF!</v>
      </c>
      <c r="Y145" s="17" t="e">
        <f t="shared" si="134"/>
        <v>#REF!</v>
      </c>
      <c r="Z145" s="17" t="e">
        <f t="shared" si="145"/>
        <v>#REF!</v>
      </c>
      <c r="AA145" s="18" t="e">
        <f t="shared" si="126"/>
        <v>#REF!</v>
      </c>
      <c r="AB145" s="18" t="e">
        <f t="shared" si="127"/>
        <v>#REF!</v>
      </c>
      <c r="AC145" s="17" t="e">
        <f t="shared" si="159"/>
        <v>#REF!</v>
      </c>
      <c r="AD145" s="17" t="e">
        <f t="shared" si="146"/>
        <v>#REF!</v>
      </c>
      <c r="AE145" s="17" t="e">
        <f t="shared" si="160"/>
        <v>#REF!</v>
      </c>
      <c r="AF145" s="17" t="e">
        <f t="shared" si="147"/>
        <v>#REF!</v>
      </c>
      <c r="AG145" s="17" t="e">
        <f t="shared" si="161"/>
        <v>#REF!</v>
      </c>
      <c r="AH145" s="17" t="e">
        <f t="shared" si="148"/>
        <v>#REF!</v>
      </c>
      <c r="AI145" s="18" t="e">
        <f t="shared" si="128"/>
        <v>#REF!</v>
      </c>
      <c r="AJ145" s="18" t="e">
        <f t="shared" si="129"/>
        <v>#REF!</v>
      </c>
      <c r="AK145" s="17" t="e">
        <f t="shared" si="162"/>
        <v>#REF!</v>
      </c>
      <c r="AL145" s="17" t="e">
        <f t="shared" si="149"/>
        <v>#REF!</v>
      </c>
      <c r="AM145" s="17" t="e">
        <f t="shared" si="135"/>
        <v>#REF!</v>
      </c>
      <c r="AN145" s="17" t="e">
        <f t="shared" si="150"/>
        <v>#REF!</v>
      </c>
      <c r="AO145" s="17" t="e">
        <f t="shared" si="136"/>
        <v>#REF!</v>
      </c>
      <c r="AP145" s="17" t="e">
        <f t="shared" si="151"/>
        <v>#REF!</v>
      </c>
      <c r="AQ145" s="18" t="e">
        <f t="shared" si="130"/>
        <v>#REF!</v>
      </c>
      <c r="AR145" s="18" t="e">
        <f t="shared" si="131"/>
        <v>#REF!</v>
      </c>
      <c r="AS145" s="94">
        <v>0.3</v>
      </c>
      <c r="AT145" s="95" t="e">
        <f t="shared" si="156"/>
        <v>#REF!</v>
      </c>
      <c r="AU145" s="85" t="e">
        <f t="shared" si="132"/>
        <v>#REF!</v>
      </c>
      <c r="AV145" s="85" t="e">
        <f t="shared" si="152"/>
        <v>#REF!</v>
      </c>
      <c r="AW145" s="57" t="e">
        <f t="shared" si="157"/>
        <v>#REF!</v>
      </c>
      <c r="AX145" s="57" t="e">
        <f t="shared" si="158"/>
        <v>#REF!</v>
      </c>
      <c r="AY145" s="100"/>
      <c r="AZ145" s="100"/>
      <c r="BA145" s="58"/>
      <c r="BB145" s="58"/>
    </row>
    <row r="146" spans="1:54">
      <c r="A146" s="6" t="s">
        <v>30</v>
      </c>
      <c r="B146" s="19">
        <v>13010258</v>
      </c>
      <c r="C146" s="167" t="s">
        <v>247</v>
      </c>
      <c r="D146" s="2"/>
      <c r="E146" s="2">
        <v>12</v>
      </c>
      <c r="F146" s="6">
        <v>30</v>
      </c>
      <c r="G146" s="17">
        <f>'بودجه 1403'!G152</f>
        <v>342262</v>
      </c>
      <c r="H146" s="17">
        <f t="shared" si="153"/>
        <v>11408.733333333334</v>
      </c>
      <c r="I146" s="30" t="e">
        <f>'بودجه 1403'!#REF!</f>
        <v>#REF!</v>
      </c>
      <c r="J146" s="30" t="e">
        <f t="shared" si="154"/>
        <v>#REF!</v>
      </c>
      <c r="K146" s="32" t="e">
        <f t="shared" si="138"/>
        <v>#REF!</v>
      </c>
      <c r="L146" s="36" t="e">
        <f t="shared" si="155"/>
        <v>#REF!</v>
      </c>
      <c r="M146" s="17" t="e">
        <f t="shared" si="137"/>
        <v>#REF!</v>
      </c>
      <c r="N146" s="17" t="e">
        <f t="shared" si="139"/>
        <v>#REF!</v>
      </c>
      <c r="O146" s="17" t="e">
        <f t="shared" si="140"/>
        <v>#REF!</v>
      </c>
      <c r="P146" s="17" t="e">
        <f t="shared" si="141"/>
        <v>#REF!</v>
      </c>
      <c r="Q146" s="17" t="e">
        <f t="shared" si="133"/>
        <v>#REF!</v>
      </c>
      <c r="R146" s="17" t="e">
        <f t="shared" si="142"/>
        <v>#REF!</v>
      </c>
      <c r="S146" s="18" t="e">
        <f t="shared" si="124"/>
        <v>#REF!</v>
      </c>
      <c r="T146" s="18" t="e">
        <f t="shared" si="125"/>
        <v>#REF!</v>
      </c>
      <c r="U146" s="17" t="e">
        <f t="shared" si="163"/>
        <v>#REF!</v>
      </c>
      <c r="V146" s="17" t="e">
        <f t="shared" si="143"/>
        <v>#REF!</v>
      </c>
      <c r="W146" s="17" t="e">
        <f t="shared" si="164"/>
        <v>#REF!</v>
      </c>
      <c r="X146" s="17" t="e">
        <f t="shared" si="144"/>
        <v>#REF!</v>
      </c>
      <c r="Y146" s="17" t="e">
        <f t="shared" si="134"/>
        <v>#REF!</v>
      </c>
      <c r="Z146" s="17" t="e">
        <f t="shared" si="145"/>
        <v>#REF!</v>
      </c>
      <c r="AA146" s="18" t="e">
        <f t="shared" si="126"/>
        <v>#REF!</v>
      </c>
      <c r="AB146" s="18" t="e">
        <f t="shared" si="127"/>
        <v>#REF!</v>
      </c>
      <c r="AC146" s="17" t="e">
        <f t="shared" si="159"/>
        <v>#REF!</v>
      </c>
      <c r="AD146" s="17" t="e">
        <f t="shared" si="146"/>
        <v>#REF!</v>
      </c>
      <c r="AE146" s="17" t="e">
        <f t="shared" si="160"/>
        <v>#REF!</v>
      </c>
      <c r="AF146" s="17" t="e">
        <f t="shared" si="147"/>
        <v>#REF!</v>
      </c>
      <c r="AG146" s="17" t="e">
        <f t="shared" si="161"/>
        <v>#REF!</v>
      </c>
      <c r="AH146" s="17" t="e">
        <f t="shared" si="148"/>
        <v>#REF!</v>
      </c>
      <c r="AI146" s="18" t="e">
        <f t="shared" si="128"/>
        <v>#REF!</v>
      </c>
      <c r="AJ146" s="18" t="e">
        <f t="shared" si="129"/>
        <v>#REF!</v>
      </c>
      <c r="AK146" s="17" t="e">
        <f t="shared" si="162"/>
        <v>#REF!</v>
      </c>
      <c r="AL146" s="17" t="e">
        <f t="shared" si="149"/>
        <v>#REF!</v>
      </c>
      <c r="AM146" s="17" t="e">
        <f t="shared" si="135"/>
        <v>#REF!</v>
      </c>
      <c r="AN146" s="17" t="e">
        <f t="shared" si="150"/>
        <v>#REF!</v>
      </c>
      <c r="AO146" s="17" t="e">
        <f t="shared" si="136"/>
        <v>#REF!</v>
      </c>
      <c r="AP146" s="17" t="e">
        <f t="shared" si="151"/>
        <v>#REF!</v>
      </c>
      <c r="AQ146" s="18" t="e">
        <f t="shared" si="130"/>
        <v>#REF!</v>
      </c>
      <c r="AR146" s="18" t="e">
        <f t="shared" si="131"/>
        <v>#REF!</v>
      </c>
      <c r="AS146" s="94">
        <v>0.3</v>
      </c>
      <c r="AT146" s="95" t="e">
        <f t="shared" si="156"/>
        <v>#REF!</v>
      </c>
      <c r="AU146" s="85" t="e">
        <f t="shared" si="132"/>
        <v>#REF!</v>
      </c>
      <c r="AV146" s="85" t="e">
        <f t="shared" si="152"/>
        <v>#REF!</v>
      </c>
      <c r="AW146" s="57" t="e">
        <f t="shared" si="157"/>
        <v>#REF!</v>
      </c>
      <c r="AX146" s="57" t="e">
        <f t="shared" si="158"/>
        <v>#REF!</v>
      </c>
      <c r="AY146" s="100"/>
      <c r="AZ146" s="100"/>
      <c r="BA146" s="58"/>
      <c r="BB146" s="58"/>
    </row>
    <row r="147" spans="1:54">
      <c r="A147" s="6" t="s">
        <v>30</v>
      </c>
      <c r="B147" s="19">
        <v>13020276</v>
      </c>
      <c r="C147" s="167" t="s">
        <v>248</v>
      </c>
      <c r="D147" s="2"/>
      <c r="E147" s="2">
        <v>12</v>
      </c>
      <c r="F147" s="6">
        <v>20</v>
      </c>
      <c r="G147" s="17">
        <f>'بودجه 1403'!G153</f>
        <v>282738</v>
      </c>
      <c r="H147" s="17">
        <f t="shared" si="153"/>
        <v>14136.9</v>
      </c>
      <c r="I147" s="30" t="e">
        <f>'بودجه 1403'!#REF!</f>
        <v>#REF!</v>
      </c>
      <c r="J147" s="30" t="e">
        <f t="shared" si="154"/>
        <v>#REF!</v>
      </c>
      <c r="K147" s="32" t="e">
        <f t="shared" si="138"/>
        <v>#REF!</v>
      </c>
      <c r="L147" s="36" t="e">
        <f t="shared" si="155"/>
        <v>#REF!</v>
      </c>
      <c r="M147" s="17" t="e">
        <f t="shared" si="137"/>
        <v>#REF!</v>
      </c>
      <c r="N147" s="17" t="e">
        <f t="shared" si="139"/>
        <v>#REF!</v>
      </c>
      <c r="O147" s="17" t="e">
        <f t="shared" si="140"/>
        <v>#REF!</v>
      </c>
      <c r="P147" s="17" t="e">
        <f t="shared" si="141"/>
        <v>#REF!</v>
      </c>
      <c r="Q147" s="17" t="e">
        <f t="shared" si="133"/>
        <v>#REF!</v>
      </c>
      <c r="R147" s="17" t="e">
        <f t="shared" si="142"/>
        <v>#REF!</v>
      </c>
      <c r="S147" s="18" t="e">
        <f t="shared" si="124"/>
        <v>#REF!</v>
      </c>
      <c r="T147" s="18" t="e">
        <f t="shared" si="125"/>
        <v>#REF!</v>
      </c>
      <c r="U147" s="17" t="e">
        <f t="shared" si="163"/>
        <v>#REF!</v>
      </c>
      <c r="V147" s="17" t="e">
        <f t="shared" si="143"/>
        <v>#REF!</v>
      </c>
      <c r="W147" s="17" t="e">
        <f t="shared" si="164"/>
        <v>#REF!</v>
      </c>
      <c r="X147" s="17" t="e">
        <f t="shared" si="144"/>
        <v>#REF!</v>
      </c>
      <c r="Y147" s="17" t="e">
        <f t="shared" si="134"/>
        <v>#REF!</v>
      </c>
      <c r="Z147" s="17" t="e">
        <f t="shared" si="145"/>
        <v>#REF!</v>
      </c>
      <c r="AA147" s="18" t="e">
        <f t="shared" si="126"/>
        <v>#REF!</v>
      </c>
      <c r="AB147" s="18" t="e">
        <f t="shared" si="127"/>
        <v>#REF!</v>
      </c>
      <c r="AC147" s="17" t="e">
        <f t="shared" si="159"/>
        <v>#REF!</v>
      </c>
      <c r="AD147" s="17" t="e">
        <f t="shared" si="146"/>
        <v>#REF!</v>
      </c>
      <c r="AE147" s="17" t="e">
        <f t="shared" si="160"/>
        <v>#REF!</v>
      </c>
      <c r="AF147" s="17" t="e">
        <f t="shared" si="147"/>
        <v>#REF!</v>
      </c>
      <c r="AG147" s="17" t="e">
        <f t="shared" si="161"/>
        <v>#REF!</v>
      </c>
      <c r="AH147" s="17" t="e">
        <f t="shared" si="148"/>
        <v>#REF!</v>
      </c>
      <c r="AI147" s="18" t="e">
        <f t="shared" si="128"/>
        <v>#REF!</v>
      </c>
      <c r="AJ147" s="18" t="e">
        <f t="shared" si="129"/>
        <v>#REF!</v>
      </c>
      <c r="AK147" s="17" t="e">
        <f t="shared" si="162"/>
        <v>#REF!</v>
      </c>
      <c r="AL147" s="17" t="e">
        <f t="shared" si="149"/>
        <v>#REF!</v>
      </c>
      <c r="AM147" s="17" t="e">
        <f t="shared" si="135"/>
        <v>#REF!</v>
      </c>
      <c r="AN147" s="17" t="e">
        <f t="shared" si="150"/>
        <v>#REF!</v>
      </c>
      <c r="AO147" s="17" t="e">
        <f t="shared" si="136"/>
        <v>#REF!</v>
      </c>
      <c r="AP147" s="17" t="e">
        <f t="shared" si="151"/>
        <v>#REF!</v>
      </c>
      <c r="AQ147" s="18" t="e">
        <f t="shared" si="130"/>
        <v>#REF!</v>
      </c>
      <c r="AR147" s="18" t="e">
        <f t="shared" si="131"/>
        <v>#REF!</v>
      </c>
      <c r="AS147" s="94">
        <v>0.1</v>
      </c>
      <c r="AT147" s="95" t="e">
        <f t="shared" si="156"/>
        <v>#REF!</v>
      </c>
      <c r="AU147" s="85" t="e">
        <f t="shared" si="132"/>
        <v>#REF!</v>
      </c>
      <c r="AV147" s="85" t="e">
        <f t="shared" si="152"/>
        <v>#REF!</v>
      </c>
      <c r="AW147" s="57" t="e">
        <f t="shared" si="157"/>
        <v>#REF!</v>
      </c>
      <c r="AX147" s="57" t="e">
        <f t="shared" si="158"/>
        <v>#REF!</v>
      </c>
      <c r="AY147" s="100"/>
      <c r="AZ147" s="100"/>
      <c r="BA147" s="58"/>
      <c r="BB147" s="58"/>
    </row>
    <row r="148" spans="1:54">
      <c r="A148" s="6" t="s">
        <v>30</v>
      </c>
      <c r="B148" s="19">
        <v>13020277</v>
      </c>
      <c r="C148" s="167" t="s">
        <v>249</v>
      </c>
      <c r="D148" s="2"/>
      <c r="E148" s="2">
        <v>12</v>
      </c>
      <c r="F148" s="6">
        <v>20</v>
      </c>
      <c r="G148" s="17">
        <f>'بودجه 1403'!G154</f>
        <v>282738</v>
      </c>
      <c r="H148" s="17">
        <f t="shared" si="153"/>
        <v>14136.9</v>
      </c>
      <c r="I148" s="30" t="e">
        <f>'بودجه 1403'!#REF!</f>
        <v>#REF!</v>
      </c>
      <c r="J148" s="30" t="e">
        <f t="shared" si="154"/>
        <v>#REF!</v>
      </c>
      <c r="K148" s="32" t="e">
        <f t="shared" si="138"/>
        <v>#REF!</v>
      </c>
      <c r="L148" s="36" t="e">
        <f t="shared" si="155"/>
        <v>#REF!</v>
      </c>
      <c r="M148" s="17" t="e">
        <f t="shared" si="137"/>
        <v>#REF!</v>
      </c>
      <c r="N148" s="17" t="e">
        <f t="shared" si="139"/>
        <v>#REF!</v>
      </c>
      <c r="O148" s="17" t="e">
        <f t="shared" si="140"/>
        <v>#REF!</v>
      </c>
      <c r="P148" s="17" t="e">
        <f t="shared" si="141"/>
        <v>#REF!</v>
      </c>
      <c r="Q148" s="17" t="e">
        <f t="shared" si="133"/>
        <v>#REF!</v>
      </c>
      <c r="R148" s="17" t="e">
        <f t="shared" si="142"/>
        <v>#REF!</v>
      </c>
      <c r="S148" s="18" t="e">
        <f t="shared" si="124"/>
        <v>#REF!</v>
      </c>
      <c r="T148" s="18" t="e">
        <f t="shared" si="125"/>
        <v>#REF!</v>
      </c>
      <c r="U148" s="17" t="e">
        <f t="shared" si="163"/>
        <v>#REF!</v>
      </c>
      <c r="V148" s="17" t="e">
        <f t="shared" si="143"/>
        <v>#REF!</v>
      </c>
      <c r="W148" s="17" t="e">
        <f t="shared" si="164"/>
        <v>#REF!</v>
      </c>
      <c r="X148" s="17" t="e">
        <f t="shared" si="144"/>
        <v>#REF!</v>
      </c>
      <c r="Y148" s="17" t="e">
        <f t="shared" si="134"/>
        <v>#REF!</v>
      </c>
      <c r="Z148" s="17" t="e">
        <f t="shared" si="145"/>
        <v>#REF!</v>
      </c>
      <c r="AA148" s="18" t="e">
        <f t="shared" si="126"/>
        <v>#REF!</v>
      </c>
      <c r="AB148" s="18" t="e">
        <f t="shared" si="127"/>
        <v>#REF!</v>
      </c>
      <c r="AC148" s="17" t="e">
        <f t="shared" si="159"/>
        <v>#REF!</v>
      </c>
      <c r="AD148" s="17" t="e">
        <f t="shared" si="146"/>
        <v>#REF!</v>
      </c>
      <c r="AE148" s="17" t="e">
        <f t="shared" si="160"/>
        <v>#REF!</v>
      </c>
      <c r="AF148" s="17" t="e">
        <f t="shared" si="147"/>
        <v>#REF!</v>
      </c>
      <c r="AG148" s="17" t="e">
        <f t="shared" si="161"/>
        <v>#REF!</v>
      </c>
      <c r="AH148" s="17" t="e">
        <f t="shared" si="148"/>
        <v>#REF!</v>
      </c>
      <c r="AI148" s="18" t="e">
        <f t="shared" si="128"/>
        <v>#REF!</v>
      </c>
      <c r="AJ148" s="18" t="e">
        <f t="shared" si="129"/>
        <v>#REF!</v>
      </c>
      <c r="AK148" s="17" t="e">
        <f t="shared" si="162"/>
        <v>#REF!</v>
      </c>
      <c r="AL148" s="17" t="e">
        <f t="shared" si="149"/>
        <v>#REF!</v>
      </c>
      <c r="AM148" s="17" t="e">
        <f t="shared" si="135"/>
        <v>#REF!</v>
      </c>
      <c r="AN148" s="17" t="e">
        <f t="shared" si="150"/>
        <v>#REF!</v>
      </c>
      <c r="AO148" s="17" t="e">
        <f t="shared" si="136"/>
        <v>#REF!</v>
      </c>
      <c r="AP148" s="17" t="e">
        <f t="shared" si="151"/>
        <v>#REF!</v>
      </c>
      <c r="AQ148" s="18" t="e">
        <f t="shared" si="130"/>
        <v>#REF!</v>
      </c>
      <c r="AR148" s="18" t="e">
        <f t="shared" si="131"/>
        <v>#REF!</v>
      </c>
      <c r="AS148" s="94">
        <v>0.2</v>
      </c>
      <c r="AT148" s="95" t="e">
        <f t="shared" si="156"/>
        <v>#REF!</v>
      </c>
      <c r="AU148" s="85" t="e">
        <f t="shared" si="132"/>
        <v>#REF!</v>
      </c>
      <c r="AV148" s="85" t="e">
        <f t="shared" si="152"/>
        <v>#REF!</v>
      </c>
      <c r="AW148" s="57" t="e">
        <f t="shared" si="157"/>
        <v>#REF!</v>
      </c>
      <c r="AX148" s="57" t="e">
        <f t="shared" si="158"/>
        <v>#REF!</v>
      </c>
      <c r="AY148" s="100"/>
      <c r="AZ148" s="100"/>
      <c r="BA148" s="58"/>
      <c r="BB148" s="58"/>
    </row>
    <row r="149" spans="1:54">
      <c r="A149" s="6" t="s">
        <v>33</v>
      </c>
      <c r="B149" s="19">
        <v>13670201</v>
      </c>
      <c r="C149" s="167" t="s">
        <v>353</v>
      </c>
      <c r="D149" s="2" t="s">
        <v>44</v>
      </c>
      <c r="E149" s="2">
        <v>12</v>
      </c>
      <c r="F149" s="6">
        <v>1</v>
      </c>
      <c r="G149" s="17">
        <f>'بودجه 1403'!G155</f>
        <v>524550</v>
      </c>
      <c r="H149" s="17">
        <f t="shared" si="153"/>
        <v>524550</v>
      </c>
      <c r="I149" s="30" t="e">
        <f>'بودجه 1403'!#REF!</f>
        <v>#REF!</v>
      </c>
      <c r="J149" s="30" t="e">
        <f t="shared" si="154"/>
        <v>#REF!</v>
      </c>
      <c r="K149" s="32" t="e">
        <f t="shared" si="138"/>
        <v>#REF!</v>
      </c>
      <c r="L149" s="36" t="e">
        <f t="shared" si="155"/>
        <v>#REF!</v>
      </c>
      <c r="M149" s="17" t="e">
        <f t="shared" si="137"/>
        <v>#REF!</v>
      </c>
      <c r="N149" s="17" t="e">
        <f t="shared" si="139"/>
        <v>#REF!</v>
      </c>
      <c r="O149" s="17" t="e">
        <f t="shared" si="140"/>
        <v>#REF!</v>
      </c>
      <c r="P149" s="17" t="e">
        <f t="shared" si="141"/>
        <v>#REF!</v>
      </c>
      <c r="Q149" s="17" t="e">
        <f t="shared" si="133"/>
        <v>#REF!</v>
      </c>
      <c r="R149" s="17" t="e">
        <f t="shared" si="142"/>
        <v>#REF!</v>
      </c>
      <c r="S149" s="18" t="e">
        <f t="shared" ref="S149:S212" si="165">Q149+O149+M149</f>
        <v>#REF!</v>
      </c>
      <c r="T149" s="18" t="e">
        <f t="shared" ref="T149:T212" si="166">R149+P149+N149</f>
        <v>#REF!</v>
      </c>
      <c r="U149" s="17" t="e">
        <f t="shared" si="163"/>
        <v>#REF!</v>
      </c>
      <c r="V149" s="17" t="e">
        <f t="shared" si="143"/>
        <v>#REF!</v>
      </c>
      <c r="W149" s="17" t="e">
        <f t="shared" si="164"/>
        <v>#REF!</v>
      </c>
      <c r="X149" s="17" t="e">
        <f t="shared" si="144"/>
        <v>#REF!</v>
      </c>
      <c r="Y149" s="17" t="e">
        <f t="shared" si="134"/>
        <v>#REF!</v>
      </c>
      <c r="Z149" s="17" t="e">
        <f t="shared" si="145"/>
        <v>#REF!</v>
      </c>
      <c r="AA149" s="18" t="e">
        <f t="shared" ref="AA149:AA212" si="167">Y149+W149+U149</f>
        <v>#REF!</v>
      </c>
      <c r="AB149" s="18" t="e">
        <f t="shared" ref="AB149:AB212" si="168">Z149+V149+X149</f>
        <v>#REF!</v>
      </c>
      <c r="AC149" s="17" t="e">
        <f>I149*0.1</f>
        <v>#REF!</v>
      </c>
      <c r="AD149" s="17" t="e">
        <f t="shared" si="146"/>
        <v>#REF!</v>
      </c>
      <c r="AE149" s="17" t="e">
        <f>I149*0.09</f>
        <v>#REF!</v>
      </c>
      <c r="AF149" s="17" t="e">
        <f t="shared" si="147"/>
        <v>#REF!</v>
      </c>
      <c r="AG149" s="17" t="e">
        <f>I149*0.1</f>
        <v>#REF!</v>
      </c>
      <c r="AH149" s="17" t="e">
        <f t="shared" si="148"/>
        <v>#REF!</v>
      </c>
      <c r="AI149" s="18" t="e">
        <f t="shared" ref="AI149:AI212" si="169">AG149+AE149+AC149</f>
        <v>#REF!</v>
      </c>
      <c r="AJ149" s="18" t="e">
        <f t="shared" ref="AJ149:AJ212" si="170">AH149+AF149+AD149</f>
        <v>#REF!</v>
      </c>
      <c r="AK149" s="17" t="e">
        <f>I149*0.1</f>
        <v>#REF!</v>
      </c>
      <c r="AL149" s="17" t="e">
        <f t="shared" si="149"/>
        <v>#REF!</v>
      </c>
      <c r="AM149" s="17" t="e">
        <f t="shared" si="135"/>
        <v>#REF!</v>
      </c>
      <c r="AN149" s="17" t="e">
        <f t="shared" si="150"/>
        <v>#REF!</v>
      </c>
      <c r="AO149" s="17" t="e">
        <f t="shared" si="136"/>
        <v>#REF!</v>
      </c>
      <c r="AP149" s="17" t="e">
        <f t="shared" si="151"/>
        <v>#REF!</v>
      </c>
      <c r="AQ149" s="18" t="e">
        <f t="shared" ref="AQ149:AQ212" si="171">AO149+AM149+AK149</f>
        <v>#REF!</v>
      </c>
      <c r="AR149" s="18" t="e">
        <f t="shared" ref="AR149:AR212" si="172">AP149+AN149+AL149</f>
        <v>#REF!</v>
      </c>
      <c r="AS149" s="94">
        <v>0</v>
      </c>
      <c r="AT149" s="95" t="e">
        <f t="shared" si="156"/>
        <v>#REF!</v>
      </c>
      <c r="AU149" s="85" t="e">
        <f t="shared" ref="AU149:AU212" si="173">AT149+I149</f>
        <v>#REF!</v>
      </c>
      <c r="AV149" s="85" t="e">
        <f t="shared" si="152"/>
        <v>#REF!</v>
      </c>
      <c r="AW149" s="57" t="e">
        <f t="shared" si="157"/>
        <v>#REF!</v>
      </c>
      <c r="AX149" s="57" t="e">
        <f t="shared" si="158"/>
        <v>#REF!</v>
      </c>
      <c r="AY149" s="100"/>
      <c r="AZ149" s="100"/>
      <c r="BA149" s="58"/>
      <c r="BB149" s="58"/>
    </row>
    <row r="150" spans="1:54">
      <c r="A150" s="6" t="s">
        <v>33</v>
      </c>
      <c r="B150" s="19">
        <v>13070209</v>
      </c>
      <c r="C150" s="167" t="s">
        <v>204</v>
      </c>
      <c r="D150" s="2" t="s">
        <v>203</v>
      </c>
      <c r="E150" s="2">
        <v>12</v>
      </c>
      <c r="F150" s="6">
        <v>1</v>
      </c>
      <c r="G150" s="17">
        <f>'بودجه 1403'!G156</f>
        <v>632440.47619047633</v>
      </c>
      <c r="H150" s="17">
        <f t="shared" si="153"/>
        <v>632440.47619047633</v>
      </c>
      <c r="I150" s="30" t="e">
        <f>'بودجه 1403'!#REF!</f>
        <v>#REF!</v>
      </c>
      <c r="J150" s="30" t="e">
        <f t="shared" si="154"/>
        <v>#REF!</v>
      </c>
      <c r="K150" s="32" t="e">
        <f t="shared" si="138"/>
        <v>#REF!</v>
      </c>
      <c r="L150" s="36" t="e">
        <f t="shared" si="155"/>
        <v>#REF!</v>
      </c>
      <c r="M150" s="17" t="e">
        <f t="shared" si="137"/>
        <v>#REF!</v>
      </c>
      <c r="N150" s="17" t="e">
        <f t="shared" si="139"/>
        <v>#REF!</v>
      </c>
      <c r="O150" s="17" t="e">
        <f t="shared" si="140"/>
        <v>#REF!</v>
      </c>
      <c r="P150" s="17" t="e">
        <f t="shared" si="141"/>
        <v>#REF!</v>
      </c>
      <c r="Q150" s="17" t="e">
        <f t="shared" si="133"/>
        <v>#REF!</v>
      </c>
      <c r="R150" s="17" t="e">
        <f t="shared" si="142"/>
        <v>#REF!</v>
      </c>
      <c r="S150" s="18" t="e">
        <f t="shared" si="165"/>
        <v>#REF!</v>
      </c>
      <c r="T150" s="18" t="e">
        <f t="shared" si="166"/>
        <v>#REF!</v>
      </c>
      <c r="U150" s="17" t="e">
        <f t="shared" si="163"/>
        <v>#REF!</v>
      </c>
      <c r="V150" s="17" t="e">
        <f t="shared" si="143"/>
        <v>#REF!</v>
      </c>
      <c r="W150" s="17" t="e">
        <f t="shared" si="164"/>
        <v>#REF!</v>
      </c>
      <c r="X150" s="17" t="e">
        <f t="shared" si="144"/>
        <v>#REF!</v>
      </c>
      <c r="Y150" s="17" t="e">
        <f t="shared" si="134"/>
        <v>#REF!</v>
      </c>
      <c r="Z150" s="17" t="e">
        <f t="shared" si="145"/>
        <v>#REF!</v>
      </c>
      <c r="AA150" s="18" t="e">
        <f t="shared" si="167"/>
        <v>#REF!</v>
      </c>
      <c r="AB150" s="18" t="e">
        <f t="shared" si="168"/>
        <v>#REF!</v>
      </c>
      <c r="AC150" s="17" t="e">
        <f>I150*0.1</f>
        <v>#REF!</v>
      </c>
      <c r="AD150" s="17" t="e">
        <f t="shared" si="146"/>
        <v>#REF!</v>
      </c>
      <c r="AE150" s="17" t="e">
        <f>I150*0.09</f>
        <v>#REF!</v>
      </c>
      <c r="AF150" s="17" t="e">
        <f t="shared" si="147"/>
        <v>#REF!</v>
      </c>
      <c r="AG150" s="17" t="e">
        <f>I150*0.1</f>
        <v>#REF!</v>
      </c>
      <c r="AH150" s="17" t="e">
        <f t="shared" si="148"/>
        <v>#REF!</v>
      </c>
      <c r="AI150" s="18" t="e">
        <f t="shared" si="169"/>
        <v>#REF!</v>
      </c>
      <c r="AJ150" s="18" t="e">
        <f t="shared" si="170"/>
        <v>#REF!</v>
      </c>
      <c r="AK150" s="17" t="e">
        <f>I150*0.1</f>
        <v>#REF!</v>
      </c>
      <c r="AL150" s="17" t="e">
        <f t="shared" si="149"/>
        <v>#REF!</v>
      </c>
      <c r="AM150" s="17" t="e">
        <f t="shared" si="135"/>
        <v>#REF!</v>
      </c>
      <c r="AN150" s="17" t="e">
        <f t="shared" si="150"/>
        <v>#REF!</v>
      </c>
      <c r="AO150" s="17" t="e">
        <f t="shared" si="136"/>
        <v>#REF!</v>
      </c>
      <c r="AP150" s="17" t="e">
        <f t="shared" si="151"/>
        <v>#REF!</v>
      </c>
      <c r="AQ150" s="18" t="e">
        <f t="shared" si="171"/>
        <v>#REF!</v>
      </c>
      <c r="AR150" s="18" t="e">
        <f t="shared" si="172"/>
        <v>#REF!</v>
      </c>
      <c r="AS150" s="94">
        <v>0.1</v>
      </c>
      <c r="AT150" s="95" t="e">
        <f t="shared" si="156"/>
        <v>#REF!</v>
      </c>
      <c r="AU150" s="85" t="e">
        <f t="shared" si="173"/>
        <v>#REF!</v>
      </c>
      <c r="AV150" s="85" t="e">
        <f t="shared" si="152"/>
        <v>#REF!</v>
      </c>
      <c r="AW150" s="57" t="e">
        <f t="shared" si="157"/>
        <v>#REF!</v>
      </c>
      <c r="AX150" s="57" t="e">
        <f t="shared" si="158"/>
        <v>#REF!</v>
      </c>
      <c r="AY150" s="100"/>
      <c r="AZ150" s="100"/>
      <c r="BA150" s="58"/>
      <c r="BB150" s="58"/>
    </row>
    <row r="151" spans="1:54">
      <c r="A151" s="6" t="s">
        <v>33</v>
      </c>
      <c r="B151" s="19">
        <v>13070202</v>
      </c>
      <c r="C151" s="167" t="s">
        <v>628</v>
      </c>
      <c r="D151" s="2" t="s">
        <v>627</v>
      </c>
      <c r="E151" s="2">
        <v>12</v>
      </c>
      <c r="F151" s="6">
        <v>1</v>
      </c>
      <c r="G151" s="17">
        <f>'بودجه 1403'!G157</f>
        <v>524550</v>
      </c>
      <c r="H151" s="17">
        <f t="shared" si="153"/>
        <v>524550</v>
      </c>
      <c r="I151" s="30" t="e">
        <f>'بودجه 1403'!#REF!</f>
        <v>#REF!</v>
      </c>
      <c r="J151" s="30" t="e">
        <f t="shared" si="154"/>
        <v>#REF!</v>
      </c>
      <c r="K151" s="32" t="e">
        <f t="shared" si="138"/>
        <v>#REF!</v>
      </c>
      <c r="L151" s="36" t="e">
        <f t="shared" si="155"/>
        <v>#REF!</v>
      </c>
      <c r="M151" s="17" t="e">
        <f t="shared" si="137"/>
        <v>#REF!</v>
      </c>
      <c r="N151" s="17" t="e">
        <f t="shared" si="139"/>
        <v>#REF!</v>
      </c>
      <c r="O151" s="17" t="e">
        <f t="shared" si="140"/>
        <v>#REF!</v>
      </c>
      <c r="P151" s="17" t="e">
        <f t="shared" si="141"/>
        <v>#REF!</v>
      </c>
      <c r="Q151" s="17" t="e">
        <f t="shared" si="133"/>
        <v>#REF!</v>
      </c>
      <c r="R151" s="17" t="e">
        <f t="shared" si="142"/>
        <v>#REF!</v>
      </c>
      <c r="S151" s="18" t="e">
        <f t="shared" si="165"/>
        <v>#REF!</v>
      </c>
      <c r="T151" s="18" t="e">
        <f t="shared" si="166"/>
        <v>#REF!</v>
      </c>
      <c r="U151" s="17" t="e">
        <f t="shared" si="163"/>
        <v>#REF!</v>
      </c>
      <c r="V151" s="17" t="e">
        <f t="shared" si="143"/>
        <v>#REF!</v>
      </c>
      <c r="W151" s="17" t="e">
        <f t="shared" si="164"/>
        <v>#REF!</v>
      </c>
      <c r="X151" s="17" t="e">
        <f t="shared" si="144"/>
        <v>#REF!</v>
      </c>
      <c r="Y151" s="17" t="e">
        <f t="shared" si="134"/>
        <v>#REF!</v>
      </c>
      <c r="Z151" s="17" t="e">
        <f t="shared" si="145"/>
        <v>#REF!</v>
      </c>
      <c r="AA151" s="18" t="e">
        <f t="shared" si="167"/>
        <v>#REF!</v>
      </c>
      <c r="AB151" s="18" t="e">
        <f t="shared" si="168"/>
        <v>#REF!</v>
      </c>
      <c r="AC151" s="17" t="e">
        <f>I151*0.1</f>
        <v>#REF!</v>
      </c>
      <c r="AD151" s="17" t="e">
        <f t="shared" si="146"/>
        <v>#REF!</v>
      </c>
      <c r="AE151" s="17" t="e">
        <f>I151*0.09</f>
        <v>#REF!</v>
      </c>
      <c r="AF151" s="17" t="e">
        <f t="shared" si="147"/>
        <v>#REF!</v>
      </c>
      <c r="AG151" s="17" t="e">
        <f>I151*0.1</f>
        <v>#REF!</v>
      </c>
      <c r="AH151" s="17" t="e">
        <f t="shared" si="148"/>
        <v>#REF!</v>
      </c>
      <c r="AI151" s="18" t="e">
        <f t="shared" si="169"/>
        <v>#REF!</v>
      </c>
      <c r="AJ151" s="18" t="e">
        <f t="shared" si="170"/>
        <v>#REF!</v>
      </c>
      <c r="AK151" s="17" t="e">
        <f>I151*0.1</f>
        <v>#REF!</v>
      </c>
      <c r="AL151" s="17" t="e">
        <f t="shared" si="149"/>
        <v>#REF!</v>
      </c>
      <c r="AM151" s="17" t="e">
        <f t="shared" si="135"/>
        <v>#REF!</v>
      </c>
      <c r="AN151" s="17" t="e">
        <f t="shared" si="150"/>
        <v>#REF!</v>
      </c>
      <c r="AO151" s="17" t="e">
        <f t="shared" si="136"/>
        <v>#REF!</v>
      </c>
      <c r="AP151" s="17" t="e">
        <f t="shared" si="151"/>
        <v>#REF!</v>
      </c>
      <c r="AQ151" s="18" t="e">
        <f t="shared" si="171"/>
        <v>#REF!</v>
      </c>
      <c r="AR151" s="18" t="e">
        <f t="shared" si="172"/>
        <v>#REF!</v>
      </c>
      <c r="AS151" s="94">
        <v>0.1</v>
      </c>
      <c r="AT151" s="95" t="e">
        <f t="shared" si="156"/>
        <v>#REF!</v>
      </c>
      <c r="AU151" s="85" t="e">
        <f t="shared" si="173"/>
        <v>#REF!</v>
      </c>
      <c r="AV151" s="85" t="e">
        <f t="shared" si="152"/>
        <v>#REF!</v>
      </c>
      <c r="AW151" s="57" t="e">
        <f t="shared" si="157"/>
        <v>#REF!</v>
      </c>
      <c r="AX151" s="57" t="e">
        <f t="shared" si="158"/>
        <v>#REF!</v>
      </c>
      <c r="AY151" s="100"/>
      <c r="AZ151" s="100"/>
      <c r="BA151" s="58"/>
      <c r="BB151" s="58"/>
    </row>
    <row r="152" spans="1:54">
      <c r="A152" s="6" t="s">
        <v>30</v>
      </c>
      <c r="B152" s="19">
        <v>13070213</v>
      </c>
      <c r="C152" s="167" t="s">
        <v>354</v>
      </c>
      <c r="D152" s="2" t="s">
        <v>197</v>
      </c>
      <c r="E152" s="2">
        <v>12</v>
      </c>
      <c r="F152" s="6">
        <v>1</v>
      </c>
      <c r="G152" s="17">
        <f>'بودجه 1403'!G158</f>
        <v>334821</v>
      </c>
      <c r="H152" s="17">
        <f t="shared" si="153"/>
        <v>334821</v>
      </c>
      <c r="I152" s="30" t="e">
        <f>'بودجه 1403'!#REF!</f>
        <v>#REF!</v>
      </c>
      <c r="J152" s="30" t="e">
        <f t="shared" si="154"/>
        <v>#REF!</v>
      </c>
      <c r="K152" s="32" t="e">
        <f t="shared" si="138"/>
        <v>#REF!</v>
      </c>
      <c r="L152" s="36" t="e">
        <f t="shared" si="155"/>
        <v>#REF!</v>
      </c>
      <c r="M152" s="17" t="e">
        <f t="shared" si="137"/>
        <v>#REF!</v>
      </c>
      <c r="N152" s="17" t="e">
        <f t="shared" si="139"/>
        <v>#REF!</v>
      </c>
      <c r="O152" s="17" t="e">
        <f t="shared" si="140"/>
        <v>#REF!</v>
      </c>
      <c r="P152" s="17" t="e">
        <f t="shared" si="141"/>
        <v>#REF!</v>
      </c>
      <c r="Q152" s="17" t="e">
        <f t="shared" si="133"/>
        <v>#REF!</v>
      </c>
      <c r="R152" s="17" t="e">
        <f t="shared" si="142"/>
        <v>#REF!</v>
      </c>
      <c r="S152" s="18" t="e">
        <f t="shared" si="165"/>
        <v>#REF!</v>
      </c>
      <c r="T152" s="18" t="e">
        <f t="shared" si="166"/>
        <v>#REF!</v>
      </c>
      <c r="U152" s="17" t="e">
        <f t="shared" si="163"/>
        <v>#REF!</v>
      </c>
      <c r="V152" s="17" t="e">
        <f t="shared" si="143"/>
        <v>#REF!</v>
      </c>
      <c r="W152" s="17" t="e">
        <f t="shared" si="164"/>
        <v>#REF!</v>
      </c>
      <c r="X152" s="17" t="e">
        <f t="shared" si="144"/>
        <v>#REF!</v>
      </c>
      <c r="Y152" s="17" t="e">
        <f t="shared" si="134"/>
        <v>#REF!</v>
      </c>
      <c r="Z152" s="17" t="e">
        <f t="shared" si="145"/>
        <v>#REF!</v>
      </c>
      <c r="AA152" s="18" t="e">
        <f t="shared" si="167"/>
        <v>#REF!</v>
      </c>
      <c r="AB152" s="18" t="e">
        <f t="shared" si="168"/>
        <v>#REF!</v>
      </c>
      <c r="AC152" s="17" t="e">
        <f t="shared" ref="AC152:AC162" si="174">I152*0.09</f>
        <v>#REF!</v>
      </c>
      <c r="AD152" s="17" t="e">
        <f t="shared" si="146"/>
        <v>#REF!</v>
      </c>
      <c r="AE152" s="17" t="e">
        <f t="shared" ref="AE152:AE162" si="175">I152*0.1</f>
        <v>#REF!</v>
      </c>
      <c r="AF152" s="17" t="e">
        <f t="shared" si="147"/>
        <v>#REF!</v>
      </c>
      <c r="AG152" s="17" t="e">
        <f t="shared" ref="AG152:AG162" si="176">I152*0.09</f>
        <v>#REF!</v>
      </c>
      <c r="AH152" s="17" t="e">
        <f t="shared" si="148"/>
        <v>#REF!</v>
      </c>
      <c r="AI152" s="18" t="e">
        <f t="shared" si="169"/>
        <v>#REF!</v>
      </c>
      <c r="AJ152" s="18" t="e">
        <f t="shared" si="170"/>
        <v>#REF!</v>
      </c>
      <c r="AK152" s="17" t="e">
        <f t="shared" ref="AK152:AK162" si="177">I152*0.11</f>
        <v>#REF!</v>
      </c>
      <c r="AL152" s="17" t="e">
        <f t="shared" si="149"/>
        <v>#REF!</v>
      </c>
      <c r="AM152" s="17" t="e">
        <f t="shared" si="135"/>
        <v>#REF!</v>
      </c>
      <c r="AN152" s="17" t="e">
        <f t="shared" si="150"/>
        <v>#REF!</v>
      </c>
      <c r="AO152" s="17" t="e">
        <f t="shared" si="136"/>
        <v>#REF!</v>
      </c>
      <c r="AP152" s="17" t="e">
        <f t="shared" si="151"/>
        <v>#REF!</v>
      </c>
      <c r="AQ152" s="18" t="e">
        <f t="shared" si="171"/>
        <v>#REF!</v>
      </c>
      <c r="AR152" s="18" t="e">
        <f t="shared" si="172"/>
        <v>#REF!</v>
      </c>
      <c r="AS152" s="94">
        <v>0.3</v>
      </c>
      <c r="AT152" s="95" t="e">
        <f t="shared" si="156"/>
        <v>#REF!</v>
      </c>
      <c r="AU152" s="85" t="e">
        <f t="shared" si="173"/>
        <v>#REF!</v>
      </c>
      <c r="AV152" s="85" t="e">
        <f t="shared" si="152"/>
        <v>#REF!</v>
      </c>
      <c r="AW152" s="57" t="e">
        <f t="shared" si="157"/>
        <v>#REF!</v>
      </c>
      <c r="AX152" s="57" t="e">
        <f t="shared" si="158"/>
        <v>#REF!</v>
      </c>
      <c r="AY152" s="100"/>
      <c r="AZ152" s="100"/>
      <c r="BA152" s="58"/>
      <c r="BB152" s="58"/>
    </row>
    <row r="153" spans="1:54">
      <c r="A153" s="6" t="s">
        <v>30</v>
      </c>
      <c r="B153" s="19">
        <v>13070200</v>
      </c>
      <c r="C153" s="167" t="s">
        <v>355</v>
      </c>
      <c r="D153" s="2" t="s">
        <v>197</v>
      </c>
      <c r="E153" s="2">
        <v>12</v>
      </c>
      <c r="F153" s="6">
        <v>1</v>
      </c>
      <c r="G153" s="17">
        <f>'بودجه 1403'!G163</f>
        <v>93006</v>
      </c>
      <c r="H153" s="17">
        <f t="shared" si="153"/>
        <v>93006</v>
      </c>
      <c r="I153" s="30" t="e">
        <f>'بودجه 1403'!#REF!</f>
        <v>#REF!</v>
      </c>
      <c r="J153" s="30" t="e">
        <f t="shared" si="154"/>
        <v>#REF!</v>
      </c>
      <c r="K153" s="32" t="e">
        <f t="shared" si="138"/>
        <v>#REF!</v>
      </c>
      <c r="L153" s="36" t="e">
        <f t="shared" si="155"/>
        <v>#REF!</v>
      </c>
      <c r="M153" s="17" t="e">
        <f t="shared" si="137"/>
        <v>#REF!</v>
      </c>
      <c r="N153" s="17" t="e">
        <f t="shared" si="139"/>
        <v>#REF!</v>
      </c>
      <c r="O153" s="17" t="e">
        <f t="shared" si="140"/>
        <v>#REF!</v>
      </c>
      <c r="P153" s="17" t="e">
        <f t="shared" si="141"/>
        <v>#REF!</v>
      </c>
      <c r="Q153" s="17" t="e">
        <f t="shared" si="133"/>
        <v>#REF!</v>
      </c>
      <c r="R153" s="17" t="e">
        <f t="shared" si="142"/>
        <v>#REF!</v>
      </c>
      <c r="S153" s="18" t="e">
        <f t="shared" si="165"/>
        <v>#REF!</v>
      </c>
      <c r="T153" s="18" t="e">
        <f t="shared" si="166"/>
        <v>#REF!</v>
      </c>
      <c r="U153" s="17" t="e">
        <f t="shared" si="163"/>
        <v>#REF!</v>
      </c>
      <c r="V153" s="17" t="e">
        <f t="shared" si="143"/>
        <v>#REF!</v>
      </c>
      <c r="W153" s="17" t="e">
        <f t="shared" si="164"/>
        <v>#REF!</v>
      </c>
      <c r="X153" s="17" t="e">
        <f t="shared" si="144"/>
        <v>#REF!</v>
      </c>
      <c r="Y153" s="17" t="e">
        <f t="shared" si="134"/>
        <v>#REF!</v>
      </c>
      <c r="Z153" s="17" t="e">
        <f t="shared" si="145"/>
        <v>#REF!</v>
      </c>
      <c r="AA153" s="18" t="e">
        <f t="shared" si="167"/>
        <v>#REF!</v>
      </c>
      <c r="AB153" s="18" t="e">
        <f t="shared" si="168"/>
        <v>#REF!</v>
      </c>
      <c r="AC153" s="17" t="e">
        <f t="shared" si="174"/>
        <v>#REF!</v>
      </c>
      <c r="AD153" s="17" t="e">
        <f t="shared" si="146"/>
        <v>#REF!</v>
      </c>
      <c r="AE153" s="17" t="e">
        <f t="shared" si="175"/>
        <v>#REF!</v>
      </c>
      <c r="AF153" s="17" t="e">
        <f t="shared" si="147"/>
        <v>#REF!</v>
      </c>
      <c r="AG153" s="17" t="e">
        <f t="shared" si="176"/>
        <v>#REF!</v>
      </c>
      <c r="AH153" s="17" t="e">
        <f t="shared" si="148"/>
        <v>#REF!</v>
      </c>
      <c r="AI153" s="18" t="e">
        <f t="shared" si="169"/>
        <v>#REF!</v>
      </c>
      <c r="AJ153" s="18" t="e">
        <f t="shared" si="170"/>
        <v>#REF!</v>
      </c>
      <c r="AK153" s="17" t="e">
        <f t="shared" si="177"/>
        <v>#REF!</v>
      </c>
      <c r="AL153" s="17" t="e">
        <f t="shared" si="149"/>
        <v>#REF!</v>
      </c>
      <c r="AM153" s="17" t="e">
        <f t="shared" si="135"/>
        <v>#REF!</v>
      </c>
      <c r="AN153" s="17" t="e">
        <f t="shared" si="150"/>
        <v>#REF!</v>
      </c>
      <c r="AO153" s="17" t="e">
        <f t="shared" si="136"/>
        <v>#REF!</v>
      </c>
      <c r="AP153" s="17" t="e">
        <f t="shared" si="151"/>
        <v>#REF!</v>
      </c>
      <c r="AQ153" s="18" t="e">
        <f t="shared" si="171"/>
        <v>#REF!</v>
      </c>
      <c r="AR153" s="18" t="e">
        <f t="shared" si="172"/>
        <v>#REF!</v>
      </c>
      <c r="AS153" s="94">
        <v>0.3</v>
      </c>
      <c r="AT153" s="95" t="e">
        <f t="shared" si="156"/>
        <v>#REF!</v>
      </c>
      <c r="AU153" s="85" t="e">
        <f t="shared" si="173"/>
        <v>#REF!</v>
      </c>
      <c r="AV153" s="85" t="e">
        <f t="shared" si="152"/>
        <v>#REF!</v>
      </c>
      <c r="AW153" s="57" t="e">
        <f t="shared" si="157"/>
        <v>#REF!</v>
      </c>
      <c r="AX153" s="57" t="e">
        <f t="shared" si="158"/>
        <v>#REF!</v>
      </c>
      <c r="AY153" s="100"/>
      <c r="AZ153" s="100"/>
      <c r="BA153" s="58"/>
      <c r="BB153" s="58"/>
    </row>
    <row r="154" spans="1:54">
      <c r="A154" s="6" t="s">
        <v>30</v>
      </c>
      <c r="B154" s="19">
        <v>13070210</v>
      </c>
      <c r="C154" s="167" t="s">
        <v>356</v>
      </c>
      <c r="D154" s="2" t="s">
        <v>198</v>
      </c>
      <c r="E154" s="2">
        <v>12</v>
      </c>
      <c r="F154" s="6">
        <v>1</v>
      </c>
      <c r="G154" s="17">
        <f>'بودجه 1403'!G164</f>
        <v>156250</v>
      </c>
      <c r="H154" s="17">
        <f t="shared" si="153"/>
        <v>156250</v>
      </c>
      <c r="I154" s="30" t="e">
        <f>'بودجه 1403'!#REF!</f>
        <v>#REF!</v>
      </c>
      <c r="J154" s="30" t="e">
        <f t="shared" si="154"/>
        <v>#REF!</v>
      </c>
      <c r="K154" s="32" t="e">
        <f t="shared" si="138"/>
        <v>#REF!</v>
      </c>
      <c r="L154" s="36" t="e">
        <f t="shared" si="155"/>
        <v>#REF!</v>
      </c>
      <c r="M154" s="17" t="e">
        <f t="shared" si="137"/>
        <v>#REF!</v>
      </c>
      <c r="N154" s="17" t="e">
        <f t="shared" si="139"/>
        <v>#REF!</v>
      </c>
      <c r="O154" s="17" t="e">
        <f t="shared" si="140"/>
        <v>#REF!</v>
      </c>
      <c r="P154" s="17" t="e">
        <f t="shared" si="141"/>
        <v>#REF!</v>
      </c>
      <c r="Q154" s="17" t="e">
        <f t="shared" si="133"/>
        <v>#REF!</v>
      </c>
      <c r="R154" s="17" t="e">
        <f t="shared" si="142"/>
        <v>#REF!</v>
      </c>
      <c r="S154" s="18" t="e">
        <f t="shared" si="165"/>
        <v>#REF!</v>
      </c>
      <c r="T154" s="18" t="e">
        <f t="shared" si="166"/>
        <v>#REF!</v>
      </c>
      <c r="U154" s="17" t="e">
        <f t="shared" si="163"/>
        <v>#REF!</v>
      </c>
      <c r="V154" s="17" t="e">
        <f t="shared" si="143"/>
        <v>#REF!</v>
      </c>
      <c r="W154" s="17" t="e">
        <f t="shared" si="164"/>
        <v>#REF!</v>
      </c>
      <c r="X154" s="17" t="e">
        <f t="shared" si="144"/>
        <v>#REF!</v>
      </c>
      <c r="Y154" s="17" t="e">
        <f t="shared" si="134"/>
        <v>#REF!</v>
      </c>
      <c r="Z154" s="17" t="e">
        <f t="shared" si="145"/>
        <v>#REF!</v>
      </c>
      <c r="AA154" s="18" t="e">
        <f t="shared" si="167"/>
        <v>#REF!</v>
      </c>
      <c r="AB154" s="18" t="e">
        <f t="shared" si="168"/>
        <v>#REF!</v>
      </c>
      <c r="AC154" s="17" t="e">
        <f t="shared" si="174"/>
        <v>#REF!</v>
      </c>
      <c r="AD154" s="17" t="e">
        <f t="shared" si="146"/>
        <v>#REF!</v>
      </c>
      <c r="AE154" s="17" t="e">
        <f t="shared" si="175"/>
        <v>#REF!</v>
      </c>
      <c r="AF154" s="17" t="e">
        <f t="shared" si="147"/>
        <v>#REF!</v>
      </c>
      <c r="AG154" s="17" t="e">
        <f t="shared" si="176"/>
        <v>#REF!</v>
      </c>
      <c r="AH154" s="17" t="e">
        <f t="shared" si="148"/>
        <v>#REF!</v>
      </c>
      <c r="AI154" s="18" t="e">
        <f t="shared" si="169"/>
        <v>#REF!</v>
      </c>
      <c r="AJ154" s="18" t="e">
        <f t="shared" si="170"/>
        <v>#REF!</v>
      </c>
      <c r="AK154" s="17" t="e">
        <f t="shared" si="177"/>
        <v>#REF!</v>
      </c>
      <c r="AL154" s="17" t="e">
        <f t="shared" si="149"/>
        <v>#REF!</v>
      </c>
      <c r="AM154" s="17" t="e">
        <f t="shared" si="135"/>
        <v>#REF!</v>
      </c>
      <c r="AN154" s="17" t="e">
        <f t="shared" si="150"/>
        <v>#REF!</v>
      </c>
      <c r="AO154" s="17" t="e">
        <f t="shared" si="136"/>
        <v>#REF!</v>
      </c>
      <c r="AP154" s="17" t="e">
        <f t="shared" si="151"/>
        <v>#REF!</v>
      </c>
      <c r="AQ154" s="18" t="e">
        <f t="shared" si="171"/>
        <v>#REF!</v>
      </c>
      <c r="AR154" s="18" t="e">
        <f t="shared" si="172"/>
        <v>#REF!</v>
      </c>
      <c r="AS154" s="94">
        <v>0.3</v>
      </c>
      <c r="AT154" s="95" t="e">
        <f t="shared" si="156"/>
        <v>#REF!</v>
      </c>
      <c r="AU154" s="85" t="e">
        <f t="shared" si="173"/>
        <v>#REF!</v>
      </c>
      <c r="AV154" s="85" t="e">
        <f t="shared" si="152"/>
        <v>#REF!</v>
      </c>
      <c r="AW154" s="57" t="e">
        <f t="shared" si="157"/>
        <v>#REF!</v>
      </c>
      <c r="AX154" s="57" t="e">
        <f t="shared" si="158"/>
        <v>#REF!</v>
      </c>
      <c r="AY154" s="100"/>
      <c r="AZ154" s="100"/>
      <c r="BA154" s="58"/>
      <c r="BB154" s="58"/>
    </row>
    <row r="155" spans="1:54" ht="23.25" customHeight="1">
      <c r="A155" s="6" t="s">
        <v>30</v>
      </c>
      <c r="B155" s="19">
        <v>13070211</v>
      </c>
      <c r="C155" s="167" t="s">
        <v>200</v>
      </c>
      <c r="D155" s="2" t="s">
        <v>199</v>
      </c>
      <c r="E155" s="2">
        <v>12</v>
      </c>
      <c r="F155" s="6">
        <v>1</v>
      </c>
      <c r="G155" s="17">
        <f>'بودجه 1403'!G165</f>
        <v>89500</v>
      </c>
      <c r="H155" s="17">
        <f t="shared" si="153"/>
        <v>89500</v>
      </c>
      <c r="I155" s="30" t="e">
        <f>'بودجه 1403'!#REF!</f>
        <v>#REF!</v>
      </c>
      <c r="J155" s="30" t="e">
        <f t="shared" si="154"/>
        <v>#REF!</v>
      </c>
      <c r="K155" s="32" t="e">
        <f t="shared" si="138"/>
        <v>#REF!</v>
      </c>
      <c r="L155" s="36" t="e">
        <f t="shared" si="155"/>
        <v>#REF!</v>
      </c>
      <c r="M155" s="17" t="e">
        <f t="shared" si="137"/>
        <v>#REF!</v>
      </c>
      <c r="N155" s="17" t="e">
        <f t="shared" si="139"/>
        <v>#REF!</v>
      </c>
      <c r="O155" s="17" t="e">
        <f t="shared" si="140"/>
        <v>#REF!</v>
      </c>
      <c r="P155" s="17" t="e">
        <f t="shared" si="141"/>
        <v>#REF!</v>
      </c>
      <c r="Q155" s="17" t="e">
        <f t="shared" si="133"/>
        <v>#REF!</v>
      </c>
      <c r="R155" s="17" t="e">
        <f t="shared" si="142"/>
        <v>#REF!</v>
      </c>
      <c r="S155" s="18" t="e">
        <f t="shared" si="165"/>
        <v>#REF!</v>
      </c>
      <c r="T155" s="18" t="e">
        <f t="shared" si="166"/>
        <v>#REF!</v>
      </c>
      <c r="U155" s="17" t="e">
        <f t="shared" si="163"/>
        <v>#REF!</v>
      </c>
      <c r="V155" s="17" t="e">
        <f t="shared" si="143"/>
        <v>#REF!</v>
      </c>
      <c r="W155" s="17" t="e">
        <f t="shared" si="164"/>
        <v>#REF!</v>
      </c>
      <c r="X155" s="17" t="e">
        <f t="shared" si="144"/>
        <v>#REF!</v>
      </c>
      <c r="Y155" s="17" t="e">
        <f t="shared" si="134"/>
        <v>#REF!</v>
      </c>
      <c r="Z155" s="17" t="e">
        <f t="shared" si="145"/>
        <v>#REF!</v>
      </c>
      <c r="AA155" s="18" t="e">
        <f t="shared" si="167"/>
        <v>#REF!</v>
      </c>
      <c r="AB155" s="18" t="e">
        <f t="shared" si="168"/>
        <v>#REF!</v>
      </c>
      <c r="AC155" s="17" t="e">
        <f t="shared" si="174"/>
        <v>#REF!</v>
      </c>
      <c r="AD155" s="17" t="e">
        <f t="shared" si="146"/>
        <v>#REF!</v>
      </c>
      <c r="AE155" s="17" t="e">
        <f t="shared" si="175"/>
        <v>#REF!</v>
      </c>
      <c r="AF155" s="17" t="e">
        <f t="shared" si="147"/>
        <v>#REF!</v>
      </c>
      <c r="AG155" s="17" t="e">
        <f t="shared" si="176"/>
        <v>#REF!</v>
      </c>
      <c r="AH155" s="17" t="e">
        <f t="shared" si="148"/>
        <v>#REF!</v>
      </c>
      <c r="AI155" s="18" t="e">
        <f t="shared" si="169"/>
        <v>#REF!</v>
      </c>
      <c r="AJ155" s="18" t="e">
        <f t="shared" si="170"/>
        <v>#REF!</v>
      </c>
      <c r="AK155" s="17" t="e">
        <f t="shared" si="177"/>
        <v>#REF!</v>
      </c>
      <c r="AL155" s="17" t="e">
        <f t="shared" si="149"/>
        <v>#REF!</v>
      </c>
      <c r="AM155" s="17" t="e">
        <f t="shared" si="135"/>
        <v>#REF!</v>
      </c>
      <c r="AN155" s="17" t="e">
        <f t="shared" si="150"/>
        <v>#REF!</v>
      </c>
      <c r="AO155" s="17" t="e">
        <f t="shared" si="136"/>
        <v>#REF!</v>
      </c>
      <c r="AP155" s="17" t="e">
        <f t="shared" si="151"/>
        <v>#REF!</v>
      </c>
      <c r="AQ155" s="18" t="e">
        <f t="shared" si="171"/>
        <v>#REF!</v>
      </c>
      <c r="AR155" s="18" t="e">
        <f t="shared" si="172"/>
        <v>#REF!</v>
      </c>
      <c r="AS155" s="94">
        <v>0.3</v>
      </c>
      <c r="AT155" s="95" t="e">
        <f t="shared" si="156"/>
        <v>#REF!</v>
      </c>
      <c r="AU155" s="85" t="e">
        <f t="shared" si="173"/>
        <v>#REF!</v>
      </c>
      <c r="AV155" s="85" t="e">
        <f t="shared" si="152"/>
        <v>#REF!</v>
      </c>
      <c r="AW155" s="57" t="e">
        <f t="shared" si="157"/>
        <v>#REF!</v>
      </c>
      <c r="AX155" s="57" t="e">
        <f t="shared" si="158"/>
        <v>#REF!</v>
      </c>
      <c r="AY155" s="100"/>
      <c r="AZ155" s="100"/>
      <c r="BA155" s="58"/>
      <c r="BB155" s="58"/>
    </row>
    <row r="156" spans="1:54">
      <c r="A156" s="6" t="s">
        <v>30</v>
      </c>
      <c r="B156" s="19">
        <v>13070203</v>
      </c>
      <c r="C156" s="167" t="s">
        <v>357</v>
      </c>
      <c r="D156" s="2" t="s">
        <v>201</v>
      </c>
      <c r="E156" s="2">
        <v>12</v>
      </c>
      <c r="F156" s="6">
        <v>1</v>
      </c>
      <c r="G156" s="17">
        <f>'بودجه 1403'!G166</f>
        <v>282738</v>
      </c>
      <c r="H156" s="17">
        <f t="shared" si="153"/>
        <v>282738</v>
      </c>
      <c r="I156" s="30" t="e">
        <f>'بودجه 1403'!#REF!</f>
        <v>#REF!</v>
      </c>
      <c r="J156" s="30" t="e">
        <f t="shared" si="154"/>
        <v>#REF!</v>
      </c>
      <c r="K156" s="32" t="e">
        <f t="shared" si="138"/>
        <v>#REF!</v>
      </c>
      <c r="L156" s="36" t="e">
        <f t="shared" si="155"/>
        <v>#REF!</v>
      </c>
      <c r="M156" s="17" t="e">
        <f t="shared" si="137"/>
        <v>#REF!</v>
      </c>
      <c r="N156" s="17" t="e">
        <f t="shared" si="139"/>
        <v>#REF!</v>
      </c>
      <c r="O156" s="17" t="e">
        <f t="shared" si="140"/>
        <v>#REF!</v>
      </c>
      <c r="P156" s="17" t="e">
        <f t="shared" si="141"/>
        <v>#REF!</v>
      </c>
      <c r="Q156" s="17" t="e">
        <f t="shared" ref="Q156:Q180" si="178">I156*0.1</f>
        <v>#REF!</v>
      </c>
      <c r="R156" s="17" t="e">
        <f t="shared" si="142"/>
        <v>#REF!</v>
      </c>
      <c r="S156" s="18" t="e">
        <f t="shared" si="165"/>
        <v>#REF!</v>
      </c>
      <c r="T156" s="18" t="e">
        <f t="shared" si="166"/>
        <v>#REF!</v>
      </c>
      <c r="U156" s="17" t="e">
        <f t="shared" si="163"/>
        <v>#REF!</v>
      </c>
      <c r="V156" s="17" t="e">
        <f t="shared" si="143"/>
        <v>#REF!</v>
      </c>
      <c r="W156" s="17" t="e">
        <f t="shared" si="164"/>
        <v>#REF!</v>
      </c>
      <c r="X156" s="17" t="e">
        <f t="shared" si="144"/>
        <v>#REF!</v>
      </c>
      <c r="Y156" s="17" t="e">
        <f t="shared" ref="Y156:Y180" si="179">I156*0.06</f>
        <v>#REF!</v>
      </c>
      <c r="Z156" s="17" t="e">
        <f t="shared" si="145"/>
        <v>#REF!</v>
      </c>
      <c r="AA156" s="18" t="e">
        <f t="shared" si="167"/>
        <v>#REF!</v>
      </c>
      <c r="AB156" s="18" t="e">
        <f t="shared" si="168"/>
        <v>#REF!</v>
      </c>
      <c r="AC156" s="17" t="e">
        <f t="shared" si="174"/>
        <v>#REF!</v>
      </c>
      <c r="AD156" s="17" t="e">
        <f t="shared" si="146"/>
        <v>#REF!</v>
      </c>
      <c r="AE156" s="17" t="e">
        <f t="shared" si="175"/>
        <v>#REF!</v>
      </c>
      <c r="AF156" s="17" t="e">
        <f t="shared" si="147"/>
        <v>#REF!</v>
      </c>
      <c r="AG156" s="17" t="e">
        <f t="shared" si="176"/>
        <v>#REF!</v>
      </c>
      <c r="AH156" s="17" t="e">
        <f t="shared" si="148"/>
        <v>#REF!</v>
      </c>
      <c r="AI156" s="18" t="e">
        <f t="shared" si="169"/>
        <v>#REF!</v>
      </c>
      <c r="AJ156" s="18" t="e">
        <f t="shared" si="170"/>
        <v>#REF!</v>
      </c>
      <c r="AK156" s="17" t="e">
        <f t="shared" si="177"/>
        <v>#REF!</v>
      </c>
      <c r="AL156" s="17" t="e">
        <f t="shared" si="149"/>
        <v>#REF!</v>
      </c>
      <c r="AM156" s="17" t="e">
        <f t="shared" ref="AM156:AM178" si="180">I156*0.1</f>
        <v>#REF!</v>
      </c>
      <c r="AN156" s="17" t="e">
        <f t="shared" si="150"/>
        <v>#REF!</v>
      </c>
      <c r="AO156" s="17" t="e">
        <f t="shared" ref="AO156:AO178" si="181">I156*0.07</f>
        <v>#REF!</v>
      </c>
      <c r="AP156" s="17" t="e">
        <f t="shared" si="151"/>
        <v>#REF!</v>
      </c>
      <c r="AQ156" s="18" t="e">
        <f t="shared" si="171"/>
        <v>#REF!</v>
      </c>
      <c r="AR156" s="18" t="e">
        <f t="shared" si="172"/>
        <v>#REF!</v>
      </c>
      <c r="AS156" s="94">
        <v>0.3</v>
      </c>
      <c r="AT156" s="95" t="e">
        <f t="shared" si="156"/>
        <v>#REF!</v>
      </c>
      <c r="AU156" s="85" t="e">
        <f t="shared" si="173"/>
        <v>#REF!</v>
      </c>
      <c r="AV156" s="85" t="e">
        <f t="shared" si="152"/>
        <v>#REF!</v>
      </c>
      <c r="AW156" s="57" t="e">
        <f t="shared" si="157"/>
        <v>#REF!</v>
      </c>
      <c r="AX156" s="57" t="e">
        <f t="shared" si="158"/>
        <v>#REF!</v>
      </c>
      <c r="AY156" s="100"/>
      <c r="AZ156" s="100"/>
      <c r="BA156" s="58"/>
      <c r="BB156" s="58"/>
    </row>
    <row r="157" spans="1:54">
      <c r="A157" s="6" t="s">
        <v>30</v>
      </c>
      <c r="B157" s="19">
        <v>13070214</v>
      </c>
      <c r="C157" s="167" t="s">
        <v>202</v>
      </c>
      <c r="D157" s="2" t="s">
        <v>201</v>
      </c>
      <c r="E157" s="2">
        <v>12</v>
      </c>
      <c r="F157" s="6">
        <v>1</v>
      </c>
      <c r="G157" s="17">
        <f>'بودجه 1403'!G167</f>
        <v>96730</v>
      </c>
      <c r="H157" s="17">
        <f t="shared" si="153"/>
        <v>96730</v>
      </c>
      <c r="I157" s="30" t="e">
        <f>'بودجه 1403'!#REF!</f>
        <v>#REF!</v>
      </c>
      <c r="J157" s="30" t="e">
        <f t="shared" si="154"/>
        <v>#REF!</v>
      </c>
      <c r="K157" s="32" t="e">
        <f t="shared" si="138"/>
        <v>#REF!</v>
      </c>
      <c r="L157" s="36" t="e">
        <f t="shared" si="155"/>
        <v>#REF!</v>
      </c>
      <c r="M157" s="17" t="e">
        <f t="shared" si="137"/>
        <v>#REF!</v>
      </c>
      <c r="N157" s="17" t="e">
        <f t="shared" si="139"/>
        <v>#REF!</v>
      </c>
      <c r="O157" s="17" t="e">
        <f t="shared" si="140"/>
        <v>#REF!</v>
      </c>
      <c r="P157" s="17" t="e">
        <f t="shared" si="141"/>
        <v>#REF!</v>
      </c>
      <c r="Q157" s="17" t="e">
        <f t="shared" si="178"/>
        <v>#REF!</v>
      </c>
      <c r="R157" s="17" t="e">
        <f t="shared" si="142"/>
        <v>#REF!</v>
      </c>
      <c r="S157" s="18" t="e">
        <f t="shared" si="165"/>
        <v>#REF!</v>
      </c>
      <c r="T157" s="18" t="e">
        <f t="shared" si="166"/>
        <v>#REF!</v>
      </c>
      <c r="U157" s="17" t="e">
        <f t="shared" si="163"/>
        <v>#REF!</v>
      </c>
      <c r="V157" s="17" t="e">
        <f t="shared" si="143"/>
        <v>#REF!</v>
      </c>
      <c r="W157" s="17" t="e">
        <f t="shared" si="164"/>
        <v>#REF!</v>
      </c>
      <c r="X157" s="17" t="e">
        <f t="shared" si="144"/>
        <v>#REF!</v>
      </c>
      <c r="Y157" s="17" t="e">
        <f t="shared" si="179"/>
        <v>#REF!</v>
      </c>
      <c r="Z157" s="17" t="e">
        <f t="shared" si="145"/>
        <v>#REF!</v>
      </c>
      <c r="AA157" s="18" t="e">
        <f t="shared" si="167"/>
        <v>#REF!</v>
      </c>
      <c r="AB157" s="18" t="e">
        <f t="shared" si="168"/>
        <v>#REF!</v>
      </c>
      <c r="AC157" s="17" t="e">
        <f t="shared" si="174"/>
        <v>#REF!</v>
      </c>
      <c r="AD157" s="17" t="e">
        <f t="shared" si="146"/>
        <v>#REF!</v>
      </c>
      <c r="AE157" s="17" t="e">
        <f t="shared" si="175"/>
        <v>#REF!</v>
      </c>
      <c r="AF157" s="17" t="e">
        <f t="shared" si="147"/>
        <v>#REF!</v>
      </c>
      <c r="AG157" s="17" t="e">
        <f t="shared" si="176"/>
        <v>#REF!</v>
      </c>
      <c r="AH157" s="17" t="e">
        <f t="shared" si="148"/>
        <v>#REF!</v>
      </c>
      <c r="AI157" s="18" t="e">
        <f t="shared" si="169"/>
        <v>#REF!</v>
      </c>
      <c r="AJ157" s="18" t="e">
        <f t="shared" si="170"/>
        <v>#REF!</v>
      </c>
      <c r="AK157" s="17" t="e">
        <f t="shared" si="177"/>
        <v>#REF!</v>
      </c>
      <c r="AL157" s="17" t="e">
        <f t="shared" si="149"/>
        <v>#REF!</v>
      </c>
      <c r="AM157" s="17" t="e">
        <f t="shared" si="180"/>
        <v>#REF!</v>
      </c>
      <c r="AN157" s="17" t="e">
        <f t="shared" si="150"/>
        <v>#REF!</v>
      </c>
      <c r="AO157" s="17" t="e">
        <f t="shared" si="181"/>
        <v>#REF!</v>
      </c>
      <c r="AP157" s="17" t="e">
        <f t="shared" si="151"/>
        <v>#REF!</v>
      </c>
      <c r="AQ157" s="18" t="e">
        <f t="shared" si="171"/>
        <v>#REF!</v>
      </c>
      <c r="AR157" s="18" t="e">
        <f t="shared" si="172"/>
        <v>#REF!</v>
      </c>
      <c r="AS157" s="94">
        <v>0.3</v>
      </c>
      <c r="AT157" s="95" t="e">
        <f t="shared" si="156"/>
        <v>#REF!</v>
      </c>
      <c r="AU157" s="85" t="e">
        <f t="shared" si="173"/>
        <v>#REF!</v>
      </c>
      <c r="AV157" s="85" t="e">
        <f t="shared" si="152"/>
        <v>#REF!</v>
      </c>
      <c r="AW157" s="57" t="e">
        <f t="shared" si="157"/>
        <v>#REF!</v>
      </c>
      <c r="AX157" s="57" t="e">
        <f t="shared" si="158"/>
        <v>#REF!</v>
      </c>
      <c r="AY157" s="100"/>
      <c r="AZ157" s="100"/>
      <c r="BA157" s="58"/>
      <c r="BB157" s="58"/>
    </row>
    <row r="158" spans="1:54">
      <c r="A158" s="6" t="s">
        <v>30</v>
      </c>
      <c r="B158" s="19">
        <v>13070215</v>
      </c>
      <c r="C158" s="167" t="s">
        <v>206</v>
      </c>
      <c r="D158" s="2" t="s">
        <v>205</v>
      </c>
      <c r="E158" s="2">
        <v>12</v>
      </c>
      <c r="F158" s="6">
        <v>1</v>
      </c>
      <c r="G158" s="17">
        <f>'بودجه 1403'!G168</f>
        <v>126490</v>
      </c>
      <c r="H158" s="17">
        <f t="shared" si="153"/>
        <v>126490</v>
      </c>
      <c r="I158" s="30" t="e">
        <f>'بودجه 1403'!#REF!</f>
        <v>#REF!</v>
      </c>
      <c r="J158" s="30" t="e">
        <f t="shared" si="154"/>
        <v>#REF!</v>
      </c>
      <c r="K158" s="32" t="e">
        <f t="shared" si="138"/>
        <v>#REF!</v>
      </c>
      <c r="L158" s="36" t="e">
        <f t="shared" si="155"/>
        <v>#REF!</v>
      </c>
      <c r="M158" s="17" t="e">
        <f t="shared" ref="M158:M180" si="182">I158*0.05</f>
        <v>#REF!</v>
      </c>
      <c r="N158" s="17" t="e">
        <f t="shared" si="139"/>
        <v>#REF!</v>
      </c>
      <c r="O158" s="17" t="e">
        <f t="shared" si="140"/>
        <v>#REF!</v>
      </c>
      <c r="P158" s="17" t="e">
        <f t="shared" si="141"/>
        <v>#REF!</v>
      </c>
      <c r="Q158" s="17" t="e">
        <f t="shared" si="178"/>
        <v>#REF!</v>
      </c>
      <c r="R158" s="17" t="e">
        <f t="shared" si="142"/>
        <v>#REF!</v>
      </c>
      <c r="S158" s="18" t="e">
        <f t="shared" si="165"/>
        <v>#REF!</v>
      </c>
      <c r="T158" s="18" t="e">
        <f t="shared" si="166"/>
        <v>#REF!</v>
      </c>
      <c r="U158" s="17" t="e">
        <f t="shared" si="163"/>
        <v>#REF!</v>
      </c>
      <c r="V158" s="17" t="e">
        <f t="shared" si="143"/>
        <v>#REF!</v>
      </c>
      <c r="W158" s="17" t="e">
        <f t="shared" si="164"/>
        <v>#REF!</v>
      </c>
      <c r="X158" s="17" t="e">
        <f t="shared" si="144"/>
        <v>#REF!</v>
      </c>
      <c r="Y158" s="17" t="e">
        <f t="shared" si="179"/>
        <v>#REF!</v>
      </c>
      <c r="Z158" s="17" t="e">
        <f t="shared" si="145"/>
        <v>#REF!</v>
      </c>
      <c r="AA158" s="18" t="e">
        <f t="shared" si="167"/>
        <v>#REF!</v>
      </c>
      <c r="AB158" s="18" t="e">
        <f t="shared" si="168"/>
        <v>#REF!</v>
      </c>
      <c r="AC158" s="17" t="e">
        <f t="shared" si="174"/>
        <v>#REF!</v>
      </c>
      <c r="AD158" s="17" t="e">
        <f t="shared" si="146"/>
        <v>#REF!</v>
      </c>
      <c r="AE158" s="17" t="e">
        <f t="shared" si="175"/>
        <v>#REF!</v>
      </c>
      <c r="AF158" s="17" t="e">
        <f t="shared" si="147"/>
        <v>#REF!</v>
      </c>
      <c r="AG158" s="17" t="e">
        <f t="shared" si="176"/>
        <v>#REF!</v>
      </c>
      <c r="AH158" s="17" t="e">
        <f t="shared" si="148"/>
        <v>#REF!</v>
      </c>
      <c r="AI158" s="18" t="e">
        <f t="shared" si="169"/>
        <v>#REF!</v>
      </c>
      <c r="AJ158" s="18" t="e">
        <f t="shared" si="170"/>
        <v>#REF!</v>
      </c>
      <c r="AK158" s="17" t="e">
        <f t="shared" si="177"/>
        <v>#REF!</v>
      </c>
      <c r="AL158" s="17" t="e">
        <f t="shared" si="149"/>
        <v>#REF!</v>
      </c>
      <c r="AM158" s="17" t="e">
        <f t="shared" si="180"/>
        <v>#REF!</v>
      </c>
      <c r="AN158" s="17" t="e">
        <f t="shared" si="150"/>
        <v>#REF!</v>
      </c>
      <c r="AO158" s="17" t="e">
        <f t="shared" si="181"/>
        <v>#REF!</v>
      </c>
      <c r="AP158" s="17" t="e">
        <f t="shared" si="151"/>
        <v>#REF!</v>
      </c>
      <c r="AQ158" s="18" t="e">
        <f t="shared" si="171"/>
        <v>#REF!</v>
      </c>
      <c r="AR158" s="18" t="e">
        <f t="shared" si="172"/>
        <v>#REF!</v>
      </c>
      <c r="AS158" s="94">
        <v>0.3</v>
      </c>
      <c r="AT158" s="95" t="e">
        <f t="shared" si="156"/>
        <v>#REF!</v>
      </c>
      <c r="AU158" s="85" t="e">
        <f t="shared" si="173"/>
        <v>#REF!</v>
      </c>
      <c r="AV158" s="85" t="e">
        <f t="shared" si="152"/>
        <v>#REF!</v>
      </c>
      <c r="AW158" s="57" t="e">
        <f t="shared" si="157"/>
        <v>#REF!</v>
      </c>
      <c r="AX158" s="57" t="e">
        <f t="shared" si="158"/>
        <v>#REF!</v>
      </c>
      <c r="AY158" s="100"/>
      <c r="AZ158" s="100"/>
      <c r="BA158" s="58"/>
      <c r="BB158" s="58"/>
    </row>
    <row r="159" spans="1:54">
      <c r="A159" s="6" t="s">
        <v>30</v>
      </c>
      <c r="B159" s="19">
        <v>13070206</v>
      </c>
      <c r="C159" s="167" t="s">
        <v>208</v>
      </c>
      <c r="D159" s="2" t="s">
        <v>207</v>
      </c>
      <c r="E159" s="2">
        <v>12</v>
      </c>
      <c r="F159" s="6">
        <v>1</v>
      </c>
      <c r="G159" s="17">
        <f>'بودجه 1403'!G169</f>
        <v>111607</v>
      </c>
      <c r="H159" s="17">
        <f t="shared" si="153"/>
        <v>111607</v>
      </c>
      <c r="I159" s="30" t="e">
        <f>'بودجه 1403'!#REF!</f>
        <v>#REF!</v>
      </c>
      <c r="J159" s="30" t="e">
        <f t="shared" si="154"/>
        <v>#REF!</v>
      </c>
      <c r="K159" s="32" t="e">
        <f t="shared" si="138"/>
        <v>#REF!</v>
      </c>
      <c r="L159" s="36" t="e">
        <f t="shared" si="155"/>
        <v>#REF!</v>
      </c>
      <c r="M159" s="17" t="e">
        <f t="shared" si="182"/>
        <v>#REF!</v>
      </c>
      <c r="N159" s="17" t="e">
        <f t="shared" si="139"/>
        <v>#REF!</v>
      </c>
      <c r="O159" s="17" t="e">
        <f t="shared" si="140"/>
        <v>#REF!</v>
      </c>
      <c r="P159" s="17" t="e">
        <f t="shared" si="141"/>
        <v>#REF!</v>
      </c>
      <c r="Q159" s="17" t="e">
        <f t="shared" si="178"/>
        <v>#REF!</v>
      </c>
      <c r="R159" s="17" t="e">
        <f t="shared" si="142"/>
        <v>#REF!</v>
      </c>
      <c r="S159" s="18" t="e">
        <f t="shared" si="165"/>
        <v>#REF!</v>
      </c>
      <c r="T159" s="18" t="e">
        <f t="shared" si="166"/>
        <v>#REF!</v>
      </c>
      <c r="U159" s="17" t="e">
        <f t="shared" si="163"/>
        <v>#REF!</v>
      </c>
      <c r="V159" s="17" t="e">
        <f t="shared" si="143"/>
        <v>#REF!</v>
      </c>
      <c r="W159" s="17" t="e">
        <f t="shared" si="164"/>
        <v>#REF!</v>
      </c>
      <c r="X159" s="17" t="e">
        <f t="shared" si="144"/>
        <v>#REF!</v>
      </c>
      <c r="Y159" s="17" t="e">
        <f t="shared" si="179"/>
        <v>#REF!</v>
      </c>
      <c r="Z159" s="17" t="e">
        <f t="shared" si="145"/>
        <v>#REF!</v>
      </c>
      <c r="AA159" s="18" t="e">
        <f t="shared" si="167"/>
        <v>#REF!</v>
      </c>
      <c r="AB159" s="18" t="e">
        <f t="shared" si="168"/>
        <v>#REF!</v>
      </c>
      <c r="AC159" s="17" t="e">
        <f t="shared" si="174"/>
        <v>#REF!</v>
      </c>
      <c r="AD159" s="17" t="e">
        <f t="shared" si="146"/>
        <v>#REF!</v>
      </c>
      <c r="AE159" s="17" t="e">
        <f t="shared" si="175"/>
        <v>#REF!</v>
      </c>
      <c r="AF159" s="17" t="e">
        <f t="shared" si="147"/>
        <v>#REF!</v>
      </c>
      <c r="AG159" s="17" t="e">
        <f t="shared" si="176"/>
        <v>#REF!</v>
      </c>
      <c r="AH159" s="17" t="e">
        <f t="shared" si="148"/>
        <v>#REF!</v>
      </c>
      <c r="AI159" s="18" t="e">
        <f t="shared" si="169"/>
        <v>#REF!</v>
      </c>
      <c r="AJ159" s="18" t="e">
        <f t="shared" si="170"/>
        <v>#REF!</v>
      </c>
      <c r="AK159" s="17" t="e">
        <f t="shared" si="177"/>
        <v>#REF!</v>
      </c>
      <c r="AL159" s="17" t="e">
        <f t="shared" si="149"/>
        <v>#REF!</v>
      </c>
      <c r="AM159" s="17" t="e">
        <f t="shared" si="180"/>
        <v>#REF!</v>
      </c>
      <c r="AN159" s="17" t="e">
        <f t="shared" si="150"/>
        <v>#REF!</v>
      </c>
      <c r="AO159" s="17" t="e">
        <f t="shared" si="181"/>
        <v>#REF!</v>
      </c>
      <c r="AP159" s="17" t="e">
        <f t="shared" si="151"/>
        <v>#REF!</v>
      </c>
      <c r="AQ159" s="18" t="e">
        <f t="shared" si="171"/>
        <v>#REF!</v>
      </c>
      <c r="AR159" s="18" t="e">
        <f t="shared" si="172"/>
        <v>#REF!</v>
      </c>
      <c r="AS159" s="94">
        <v>0.3</v>
      </c>
      <c r="AT159" s="95" t="e">
        <f t="shared" si="156"/>
        <v>#REF!</v>
      </c>
      <c r="AU159" s="85" t="e">
        <f t="shared" si="173"/>
        <v>#REF!</v>
      </c>
      <c r="AV159" s="85" t="e">
        <f t="shared" si="152"/>
        <v>#REF!</v>
      </c>
      <c r="AW159" s="57" t="e">
        <f t="shared" si="157"/>
        <v>#REF!</v>
      </c>
      <c r="AX159" s="57" t="e">
        <f t="shared" si="158"/>
        <v>#REF!</v>
      </c>
      <c r="AY159" s="100"/>
      <c r="AZ159" s="100"/>
      <c r="BA159" s="58"/>
      <c r="BB159" s="58"/>
    </row>
    <row r="160" spans="1:54">
      <c r="A160" s="6" t="s">
        <v>30</v>
      </c>
      <c r="B160" s="19">
        <v>13070216</v>
      </c>
      <c r="C160" s="167" t="s">
        <v>210</v>
      </c>
      <c r="D160" s="2" t="s">
        <v>209</v>
      </c>
      <c r="E160" s="2">
        <v>12</v>
      </c>
      <c r="F160" s="6">
        <v>1</v>
      </c>
      <c r="G160" s="17">
        <f>'بودجه 1403'!G170</f>
        <v>178571.42857142858</v>
      </c>
      <c r="H160" s="17">
        <f t="shared" si="153"/>
        <v>178571.42857142858</v>
      </c>
      <c r="I160" s="30" t="e">
        <f>'بودجه 1403'!#REF!</f>
        <v>#REF!</v>
      </c>
      <c r="J160" s="30" t="e">
        <f t="shared" si="154"/>
        <v>#REF!</v>
      </c>
      <c r="K160" s="32" t="e">
        <f t="shared" si="138"/>
        <v>#REF!</v>
      </c>
      <c r="L160" s="36" t="e">
        <f t="shared" si="155"/>
        <v>#REF!</v>
      </c>
      <c r="M160" s="17" t="e">
        <f t="shared" si="182"/>
        <v>#REF!</v>
      </c>
      <c r="N160" s="17" t="e">
        <f t="shared" ref="N160:N223" si="183">M160*H160</f>
        <v>#REF!</v>
      </c>
      <c r="O160" s="17" t="e">
        <f t="shared" ref="O160:O180" si="184">I160*0.06</f>
        <v>#REF!</v>
      </c>
      <c r="P160" s="17" t="e">
        <f t="shared" si="141"/>
        <v>#REF!</v>
      </c>
      <c r="Q160" s="17" t="e">
        <f t="shared" si="178"/>
        <v>#REF!</v>
      </c>
      <c r="R160" s="17" t="e">
        <f t="shared" si="142"/>
        <v>#REF!</v>
      </c>
      <c r="S160" s="18" t="e">
        <f t="shared" si="165"/>
        <v>#REF!</v>
      </c>
      <c r="T160" s="18" t="e">
        <f t="shared" si="166"/>
        <v>#REF!</v>
      </c>
      <c r="U160" s="17" t="e">
        <f t="shared" si="163"/>
        <v>#REF!</v>
      </c>
      <c r="V160" s="17" t="e">
        <f t="shared" si="143"/>
        <v>#REF!</v>
      </c>
      <c r="W160" s="17" t="e">
        <f t="shared" si="164"/>
        <v>#REF!</v>
      </c>
      <c r="X160" s="17" t="e">
        <f t="shared" si="144"/>
        <v>#REF!</v>
      </c>
      <c r="Y160" s="17" t="e">
        <f t="shared" si="179"/>
        <v>#REF!</v>
      </c>
      <c r="Z160" s="17" t="e">
        <f t="shared" si="145"/>
        <v>#REF!</v>
      </c>
      <c r="AA160" s="18" t="e">
        <f t="shared" si="167"/>
        <v>#REF!</v>
      </c>
      <c r="AB160" s="18" t="e">
        <f t="shared" si="168"/>
        <v>#REF!</v>
      </c>
      <c r="AC160" s="17" t="e">
        <f t="shared" si="174"/>
        <v>#REF!</v>
      </c>
      <c r="AD160" s="17" t="e">
        <f t="shared" si="146"/>
        <v>#REF!</v>
      </c>
      <c r="AE160" s="17" t="e">
        <f t="shared" si="175"/>
        <v>#REF!</v>
      </c>
      <c r="AF160" s="17" t="e">
        <f t="shared" si="147"/>
        <v>#REF!</v>
      </c>
      <c r="AG160" s="17" t="e">
        <f t="shared" si="176"/>
        <v>#REF!</v>
      </c>
      <c r="AH160" s="17" t="e">
        <f t="shared" si="148"/>
        <v>#REF!</v>
      </c>
      <c r="AI160" s="18" t="e">
        <f t="shared" si="169"/>
        <v>#REF!</v>
      </c>
      <c r="AJ160" s="18" t="e">
        <f t="shared" si="170"/>
        <v>#REF!</v>
      </c>
      <c r="AK160" s="17" t="e">
        <f t="shared" si="177"/>
        <v>#REF!</v>
      </c>
      <c r="AL160" s="17" t="e">
        <f t="shared" si="149"/>
        <v>#REF!</v>
      </c>
      <c r="AM160" s="17" t="e">
        <f t="shared" si="180"/>
        <v>#REF!</v>
      </c>
      <c r="AN160" s="17" t="e">
        <f t="shared" si="150"/>
        <v>#REF!</v>
      </c>
      <c r="AO160" s="17" t="e">
        <f t="shared" si="181"/>
        <v>#REF!</v>
      </c>
      <c r="AP160" s="17" t="e">
        <f t="shared" si="151"/>
        <v>#REF!</v>
      </c>
      <c r="AQ160" s="18" t="e">
        <f t="shared" si="171"/>
        <v>#REF!</v>
      </c>
      <c r="AR160" s="18" t="e">
        <f t="shared" si="172"/>
        <v>#REF!</v>
      </c>
      <c r="AS160" s="94">
        <v>0.2</v>
      </c>
      <c r="AT160" s="95" t="e">
        <f t="shared" si="156"/>
        <v>#REF!</v>
      </c>
      <c r="AU160" s="85" t="e">
        <f t="shared" si="173"/>
        <v>#REF!</v>
      </c>
      <c r="AV160" s="85" t="e">
        <f t="shared" si="152"/>
        <v>#REF!</v>
      </c>
      <c r="AW160" s="57" t="e">
        <f t="shared" si="157"/>
        <v>#REF!</v>
      </c>
      <c r="AX160" s="57" t="e">
        <f t="shared" si="158"/>
        <v>#REF!</v>
      </c>
      <c r="AY160" s="100"/>
      <c r="AZ160" s="100"/>
      <c r="BA160" s="58"/>
      <c r="BB160" s="58"/>
    </row>
    <row r="161" spans="1:54">
      <c r="A161" s="6" t="s">
        <v>30</v>
      </c>
      <c r="B161" s="19">
        <v>13070304</v>
      </c>
      <c r="C161" s="167" t="s">
        <v>241</v>
      </c>
      <c r="D161" s="2"/>
      <c r="E161" s="2">
        <v>12</v>
      </c>
      <c r="F161" s="6">
        <v>1</v>
      </c>
      <c r="G161" s="17">
        <f>'بودجه 1403'!G171</f>
        <v>215774</v>
      </c>
      <c r="H161" s="17">
        <f t="shared" si="153"/>
        <v>215774</v>
      </c>
      <c r="I161" s="30" t="e">
        <f>'بودجه 1403'!#REF!</f>
        <v>#REF!</v>
      </c>
      <c r="J161" s="30" t="e">
        <f t="shared" si="154"/>
        <v>#REF!</v>
      </c>
      <c r="K161" s="32" t="e">
        <f t="shared" si="138"/>
        <v>#REF!</v>
      </c>
      <c r="L161" s="36" t="e">
        <f t="shared" si="155"/>
        <v>#REF!</v>
      </c>
      <c r="M161" s="17" t="e">
        <f t="shared" si="182"/>
        <v>#REF!</v>
      </c>
      <c r="N161" s="17" t="e">
        <f t="shared" si="183"/>
        <v>#REF!</v>
      </c>
      <c r="O161" s="17" t="e">
        <f t="shared" si="184"/>
        <v>#REF!</v>
      </c>
      <c r="P161" s="17" t="e">
        <f t="shared" si="141"/>
        <v>#REF!</v>
      </c>
      <c r="Q161" s="17" t="e">
        <f t="shared" si="178"/>
        <v>#REF!</v>
      </c>
      <c r="R161" s="17" t="e">
        <f t="shared" si="142"/>
        <v>#REF!</v>
      </c>
      <c r="S161" s="18" t="e">
        <f t="shared" si="165"/>
        <v>#REF!</v>
      </c>
      <c r="T161" s="18" t="e">
        <f t="shared" si="166"/>
        <v>#REF!</v>
      </c>
      <c r="U161" s="17" t="e">
        <f t="shared" si="163"/>
        <v>#REF!</v>
      </c>
      <c r="V161" s="17" t="e">
        <f t="shared" si="143"/>
        <v>#REF!</v>
      </c>
      <c r="W161" s="17" t="e">
        <f t="shared" si="164"/>
        <v>#REF!</v>
      </c>
      <c r="X161" s="17" t="e">
        <f t="shared" si="144"/>
        <v>#REF!</v>
      </c>
      <c r="Y161" s="17" t="e">
        <f t="shared" si="179"/>
        <v>#REF!</v>
      </c>
      <c r="Z161" s="17" t="e">
        <f t="shared" si="145"/>
        <v>#REF!</v>
      </c>
      <c r="AA161" s="18" t="e">
        <f t="shared" si="167"/>
        <v>#REF!</v>
      </c>
      <c r="AB161" s="18" t="e">
        <f t="shared" si="168"/>
        <v>#REF!</v>
      </c>
      <c r="AC161" s="17" t="e">
        <f t="shared" si="174"/>
        <v>#REF!</v>
      </c>
      <c r="AD161" s="17" t="e">
        <f t="shared" si="146"/>
        <v>#REF!</v>
      </c>
      <c r="AE161" s="17" t="e">
        <f t="shared" si="175"/>
        <v>#REF!</v>
      </c>
      <c r="AF161" s="17" t="e">
        <f t="shared" si="147"/>
        <v>#REF!</v>
      </c>
      <c r="AG161" s="17" t="e">
        <f t="shared" si="176"/>
        <v>#REF!</v>
      </c>
      <c r="AH161" s="17" t="e">
        <f t="shared" si="148"/>
        <v>#REF!</v>
      </c>
      <c r="AI161" s="18" t="e">
        <f t="shared" si="169"/>
        <v>#REF!</v>
      </c>
      <c r="AJ161" s="18" t="e">
        <f t="shared" si="170"/>
        <v>#REF!</v>
      </c>
      <c r="AK161" s="17" t="e">
        <f t="shared" si="177"/>
        <v>#REF!</v>
      </c>
      <c r="AL161" s="17" t="e">
        <f t="shared" si="149"/>
        <v>#REF!</v>
      </c>
      <c r="AM161" s="17" t="e">
        <f t="shared" si="180"/>
        <v>#REF!</v>
      </c>
      <c r="AN161" s="17" t="e">
        <f t="shared" si="150"/>
        <v>#REF!</v>
      </c>
      <c r="AO161" s="17" t="e">
        <f t="shared" si="181"/>
        <v>#REF!</v>
      </c>
      <c r="AP161" s="17" t="e">
        <f t="shared" si="151"/>
        <v>#REF!</v>
      </c>
      <c r="AQ161" s="18" t="e">
        <f t="shared" si="171"/>
        <v>#REF!</v>
      </c>
      <c r="AR161" s="18" t="e">
        <f t="shared" si="172"/>
        <v>#REF!</v>
      </c>
      <c r="AS161" s="94">
        <v>0.2</v>
      </c>
      <c r="AT161" s="95" t="e">
        <f t="shared" si="156"/>
        <v>#REF!</v>
      </c>
      <c r="AU161" s="85" t="e">
        <f t="shared" si="173"/>
        <v>#REF!</v>
      </c>
      <c r="AV161" s="85" t="e">
        <f t="shared" si="152"/>
        <v>#REF!</v>
      </c>
      <c r="AW161" s="57" t="e">
        <f t="shared" si="157"/>
        <v>#REF!</v>
      </c>
      <c r="AX161" s="57" t="e">
        <f t="shared" si="158"/>
        <v>#REF!</v>
      </c>
      <c r="AY161" s="100"/>
      <c r="AZ161" s="100"/>
      <c r="BA161" s="58"/>
      <c r="BB161" s="58"/>
    </row>
    <row r="162" spans="1:54">
      <c r="A162" s="6" t="s">
        <v>30</v>
      </c>
      <c r="B162" s="19">
        <v>13070303</v>
      </c>
      <c r="C162" s="167" t="s">
        <v>244</v>
      </c>
      <c r="D162" s="2" t="s">
        <v>322</v>
      </c>
      <c r="E162" s="2">
        <v>12</v>
      </c>
      <c r="F162" s="6">
        <v>1</v>
      </c>
      <c r="G162" s="17">
        <f>'بودجه 1403'!G172</f>
        <v>260416.66666666669</v>
      </c>
      <c r="H162" s="17">
        <f t="shared" si="153"/>
        <v>260416.66666666669</v>
      </c>
      <c r="I162" s="30" t="e">
        <f>'بودجه 1403'!#REF!</f>
        <v>#REF!</v>
      </c>
      <c r="J162" s="30" t="e">
        <f t="shared" si="154"/>
        <v>#REF!</v>
      </c>
      <c r="K162" s="32" t="e">
        <f t="shared" si="138"/>
        <v>#REF!</v>
      </c>
      <c r="L162" s="36" t="e">
        <f t="shared" si="155"/>
        <v>#REF!</v>
      </c>
      <c r="M162" s="17" t="e">
        <f t="shared" si="182"/>
        <v>#REF!</v>
      </c>
      <c r="N162" s="17" t="e">
        <f t="shared" si="183"/>
        <v>#REF!</v>
      </c>
      <c r="O162" s="17" t="e">
        <f t="shared" si="184"/>
        <v>#REF!</v>
      </c>
      <c r="P162" s="17" t="e">
        <f t="shared" si="141"/>
        <v>#REF!</v>
      </c>
      <c r="Q162" s="17" t="e">
        <f t="shared" si="178"/>
        <v>#REF!</v>
      </c>
      <c r="R162" s="17" t="e">
        <f t="shared" si="142"/>
        <v>#REF!</v>
      </c>
      <c r="S162" s="18" t="e">
        <f t="shared" si="165"/>
        <v>#REF!</v>
      </c>
      <c r="T162" s="18" t="e">
        <f t="shared" si="166"/>
        <v>#REF!</v>
      </c>
      <c r="U162" s="17" t="e">
        <f t="shared" si="163"/>
        <v>#REF!</v>
      </c>
      <c r="V162" s="17" t="e">
        <f t="shared" si="143"/>
        <v>#REF!</v>
      </c>
      <c r="W162" s="17" t="e">
        <f t="shared" si="164"/>
        <v>#REF!</v>
      </c>
      <c r="X162" s="17" t="e">
        <f t="shared" si="144"/>
        <v>#REF!</v>
      </c>
      <c r="Y162" s="17" t="e">
        <f t="shared" si="179"/>
        <v>#REF!</v>
      </c>
      <c r="Z162" s="17" t="e">
        <f t="shared" si="145"/>
        <v>#REF!</v>
      </c>
      <c r="AA162" s="18" t="e">
        <f t="shared" si="167"/>
        <v>#REF!</v>
      </c>
      <c r="AB162" s="18" t="e">
        <f t="shared" si="168"/>
        <v>#REF!</v>
      </c>
      <c r="AC162" s="17" t="e">
        <f t="shared" si="174"/>
        <v>#REF!</v>
      </c>
      <c r="AD162" s="17" t="e">
        <f t="shared" si="146"/>
        <v>#REF!</v>
      </c>
      <c r="AE162" s="17" t="e">
        <f t="shared" si="175"/>
        <v>#REF!</v>
      </c>
      <c r="AF162" s="17" t="e">
        <f t="shared" si="147"/>
        <v>#REF!</v>
      </c>
      <c r="AG162" s="17" t="e">
        <f t="shared" si="176"/>
        <v>#REF!</v>
      </c>
      <c r="AH162" s="17" t="e">
        <f t="shared" si="148"/>
        <v>#REF!</v>
      </c>
      <c r="AI162" s="18" t="e">
        <f t="shared" si="169"/>
        <v>#REF!</v>
      </c>
      <c r="AJ162" s="18" t="e">
        <f t="shared" si="170"/>
        <v>#REF!</v>
      </c>
      <c r="AK162" s="17" t="e">
        <f t="shared" si="177"/>
        <v>#REF!</v>
      </c>
      <c r="AL162" s="17" t="e">
        <f t="shared" si="149"/>
        <v>#REF!</v>
      </c>
      <c r="AM162" s="17" t="e">
        <f t="shared" si="180"/>
        <v>#REF!</v>
      </c>
      <c r="AN162" s="17" t="e">
        <f t="shared" si="150"/>
        <v>#REF!</v>
      </c>
      <c r="AO162" s="17" t="e">
        <f t="shared" si="181"/>
        <v>#REF!</v>
      </c>
      <c r="AP162" s="17" t="e">
        <f t="shared" si="151"/>
        <v>#REF!</v>
      </c>
      <c r="AQ162" s="18" t="e">
        <f t="shared" si="171"/>
        <v>#REF!</v>
      </c>
      <c r="AR162" s="18" t="e">
        <f t="shared" si="172"/>
        <v>#REF!</v>
      </c>
      <c r="AS162" s="94">
        <v>0</v>
      </c>
      <c r="AT162" s="95" t="e">
        <f t="shared" si="156"/>
        <v>#REF!</v>
      </c>
      <c r="AU162" s="85" t="e">
        <f t="shared" si="173"/>
        <v>#REF!</v>
      </c>
      <c r="AV162" s="85" t="e">
        <f t="shared" si="152"/>
        <v>#REF!</v>
      </c>
      <c r="AW162" s="57" t="e">
        <f t="shared" si="157"/>
        <v>#REF!</v>
      </c>
      <c r="AX162" s="57" t="e">
        <f t="shared" si="158"/>
        <v>#REF!</v>
      </c>
      <c r="AY162" s="100"/>
      <c r="AZ162" s="100"/>
      <c r="BA162" s="58"/>
      <c r="BB162" s="58"/>
    </row>
    <row r="163" spans="1:54">
      <c r="A163" s="6" t="s">
        <v>33</v>
      </c>
      <c r="B163" s="19">
        <v>13040210</v>
      </c>
      <c r="C163" s="167" t="s">
        <v>358</v>
      </c>
      <c r="D163" s="2" t="s">
        <v>211</v>
      </c>
      <c r="E163" s="2">
        <v>12</v>
      </c>
      <c r="F163" s="6">
        <v>6</v>
      </c>
      <c r="G163" s="17">
        <f>'بودجه 1403'!G173</f>
        <v>208400</v>
      </c>
      <c r="H163" s="17">
        <f t="shared" si="153"/>
        <v>34733.333333333336</v>
      </c>
      <c r="I163" s="30" t="e">
        <f>'بودجه 1403'!#REF!</f>
        <v>#REF!</v>
      </c>
      <c r="J163" s="30" t="e">
        <f t="shared" si="154"/>
        <v>#REF!</v>
      </c>
      <c r="K163" s="32" t="e">
        <f t="shared" si="138"/>
        <v>#REF!</v>
      </c>
      <c r="L163" s="36" t="e">
        <f t="shared" si="155"/>
        <v>#REF!</v>
      </c>
      <c r="M163" s="17" t="e">
        <f t="shared" si="182"/>
        <v>#REF!</v>
      </c>
      <c r="N163" s="17" t="e">
        <f t="shared" si="183"/>
        <v>#REF!</v>
      </c>
      <c r="O163" s="17" t="e">
        <f t="shared" si="184"/>
        <v>#REF!</v>
      </c>
      <c r="P163" s="17" t="e">
        <f t="shared" si="141"/>
        <v>#REF!</v>
      </c>
      <c r="Q163" s="17" t="e">
        <f t="shared" si="178"/>
        <v>#REF!</v>
      </c>
      <c r="R163" s="17" t="e">
        <f t="shared" si="142"/>
        <v>#REF!</v>
      </c>
      <c r="S163" s="18" t="e">
        <f t="shared" si="165"/>
        <v>#REF!</v>
      </c>
      <c r="T163" s="18" t="e">
        <f t="shared" si="166"/>
        <v>#REF!</v>
      </c>
      <c r="U163" s="17" t="e">
        <f t="shared" si="163"/>
        <v>#REF!</v>
      </c>
      <c r="V163" s="17" t="e">
        <f t="shared" si="143"/>
        <v>#REF!</v>
      </c>
      <c r="W163" s="17" t="e">
        <f t="shared" si="164"/>
        <v>#REF!</v>
      </c>
      <c r="X163" s="17" t="e">
        <f t="shared" si="144"/>
        <v>#REF!</v>
      </c>
      <c r="Y163" s="17" t="e">
        <f t="shared" si="179"/>
        <v>#REF!</v>
      </c>
      <c r="Z163" s="17" t="e">
        <f t="shared" si="145"/>
        <v>#REF!</v>
      </c>
      <c r="AA163" s="18" t="e">
        <f t="shared" si="167"/>
        <v>#REF!</v>
      </c>
      <c r="AB163" s="18" t="e">
        <f t="shared" si="168"/>
        <v>#REF!</v>
      </c>
      <c r="AC163" s="17" t="e">
        <f t="shared" ref="AC163:AC173" si="185">I163*0.1</f>
        <v>#REF!</v>
      </c>
      <c r="AD163" s="17" t="e">
        <f t="shared" si="146"/>
        <v>#REF!</v>
      </c>
      <c r="AE163" s="17" t="e">
        <f t="shared" ref="AE163:AE173" si="186">I163*0.09</f>
        <v>#REF!</v>
      </c>
      <c r="AF163" s="17" t="e">
        <f t="shared" si="147"/>
        <v>#REF!</v>
      </c>
      <c r="AG163" s="17" t="e">
        <f t="shared" ref="AG163:AG173" si="187">I163*0.1</f>
        <v>#REF!</v>
      </c>
      <c r="AH163" s="17" t="e">
        <f t="shared" si="148"/>
        <v>#REF!</v>
      </c>
      <c r="AI163" s="18" t="e">
        <f t="shared" si="169"/>
        <v>#REF!</v>
      </c>
      <c r="AJ163" s="18" t="e">
        <f t="shared" si="170"/>
        <v>#REF!</v>
      </c>
      <c r="AK163" s="17" t="e">
        <f t="shared" ref="AK163:AK173" si="188">I163*0.1</f>
        <v>#REF!</v>
      </c>
      <c r="AL163" s="17" t="e">
        <f t="shared" si="149"/>
        <v>#REF!</v>
      </c>
      <c r="AM163" s="17" t="e">
        <f t="shared" si="180"/>
        <v>#REF!</v>
      </c>
      <c r="AN163" s="17" t="e">
        <f t="shared" si="150"/>
        <v>#REF!</v>
      </c>
      <c r="AO163" s="17" t="e">
        <f t="shared" si="181"/>
        <v>#REF!</v>
      </c>
      <c r="AP163" s="17" t="e">
        <f t="shared" si="151"/>
        <v>#REF!</v>
      </c>
      <c r="AQ163" s="18" t="e">
        <f t="shared" si="171"/>
        <v>#REF!</v>
      </c>
      <c r="AR163" s="18" t="e">
        <f t="shared" si="172"/>
        <v>#REF!</v>
      </c>
      <c r="AS163" s="94">
        <v>0</v>
      </c>
      <c r="AT163" s="95" t="e">
        <f t="shared" si="156"/>
        <v>#REF!</v>
      </c>
      <c r="AU163" s="85" t="e">
        <f t="shared" si="173"/>
        <v>#REF!</v>
      </c>
      <c r="AV163" s="85" t="e">
        <f t="shared" si="152"/>
        <v>#REF!</v>
      </c>
      <c r="AW163" s="57" t="e">
        <f t="shared" si="157"/>
        <v>#REF!</v>
      </c>
      <c r="AX163" s="57" t="e">
        <f t="shared" si="158"/>
        <v>#REF!</v>
      </c>
      <c r="AY163" s="100"/>
      <c r="AZ163" s="100"/>
      <c r="BA163" s="58"/>
      <c r="BB163" s="58"/>
    </row>
    <row r="164" spans="1:54">
      <c r="A164" s="6" t="s">
        <v>33</v>
      </c>
      <c r="B164" s="19">
        <v>13040206</v>
      </c>
      <c r="C164" s="167" t="s">
        <v>324</v>
      </c>
      <c r="D164" s="2" t="s">
        <v>214</v>
      </c>
      <c r="E164" s="2">
        <v>12</v>
      </c>
      <c r="F164" s="6">
        <v>30</v>
      </c>
      <c r="G164" s="17">
        <f>'بودجه 1403'!G175</f>
        <v>360000</v>
      </c>
      <c r="H164" s="17">
        <f t="shared" si="153"/>
        <v>12000</v>
      </c>
      <c r="I164" s="30" t="e">
        <f>'بودجه 1403'!#REF!</f>
        <v>#REF!</v>
      </c>
      <c r="J164" s="30" t="e">
        <f t="shared" si="154"/>
        <v>#REF!</v>
      </c>
      <c r="K164" s="32" t="e">
        <f t="shared" si="138"/>
        <v>#REF!</v>
      </c>
      <c r="L164" s="36" t="e">
        <f t="shared" si="155"/>
        <v>#REF!</v>
      </c>
      <c r="M164" s="17" t="e">
        <f t="shared" si="182"/>
        <v>#REF!</v>
      </c>
      <c r="N164" s="17" t="e">
        <f t="shared" si="183"/>
        <v>#REF!</v>
      </c>
      <c r="O164" s="17" t="e">
        <f t="shared" si="184"/>
        <v>#REF!</v>
      </c>
      <c r="P164" s="17" t="e">
        <f t="shared" si="141"/>
        <v>#REF!</v>
      </c>
      <c r="Q164" s="17" t="e">
        <f t="shared" si="178"/>
        <v>#REF!</v>
      </c>
      <c r="R164" s="17" t="e">
        <f t="shared" si="142"/>
        <v>#REF!</v>
      </c>
      <c r="S164" s="18" t="e">
        <f t="shared" si="165"/>
        <v>#REF!</v>
      </c>
      <c r="T164" s="18" t="e">
        <f t="shared" si="166"/>
        <v>#REF!</v>
      </c>
      <c r="U164" s="17" t="e">
        <f t="shared" si="163"/>
        <v>#REF!</v>
      </c>
      <c r="V164" s="17" t="e">
        <f t="shared" si="143"/>
        <v>#REF!</v>
      </c>
      <c r="W164" s="17" t="e">
        <f t="shared" si="164"/>
        <v>#REF!</v>
      </c>
      <c r="X164" s="17" t="e">
        <f t="shared" si="144"/>
        <v>#REF!</v>
      </c>
      <c r="Y164" s="17" t="e">
        <f t="shared" si="179"/>
        <v>#REF!</v>
      </c>
      <c r="Z164" s="17" t="e">
        <f t="shared" si="145"/>
        <v>#REF!</v>
      </c>
      <c r="AA164" s="18" t="e">
        <f t="shared" si="167"/>
        <v>#REF!</v>
      </c>
      <c r="AB164" s="18" t="e">
        <f t="shared" si="168"/>
        <v>#REF!</v>
      </c>
      <c r="AC164" s="17" t="e">
        <f t="shared" si="185"/>
        <v>#REF!</v>
      </c>
      <c r="AD164" s="17" t="e">
        <f t="shared" si="146"/>
        <v>#REF!</v>
      </c>
      <c r="AE164" s="17" t="e">
        <f t="shared" si="186"/>
        <v>#REF!</v>
      </c>
      <c r="AF164" s="17" t="e">
        <f t="shared" si="147"/>
        <v>#REF!</v>
      </c>
      <c r="AG164" s="17" t="e">
        <f t="shared" si="187"/>
        <v>#REF!</v>
      </c>
      <c r="AH164" s="17" t="e">
        <f t="shared" si="148"/>
        <v>#REF!</v>
      </c>
      <c r="AI164" s="18" t="e">
        <f t="shared" si="169"/>
        <v>#REF!</v>
      </c>
      <c r="AJ164" s="18" t="e">
        <f t="shared" si="170"/>
        <v>#REF!</v>
      </c>
      <c r="AK164" s="17" t="e">
        <f t="shared" si="188"/>
        <v>#REF!</v>
      </c>
      <c r="AL164" s="17" t="e">
        <f t="shared" si="149"/>
        <v>#REF!</v>
      </c>
      <c r="AM164" s="17" t="e">
        <f t="shared" si="180"/>
        <v>#REF!</v>
      </c>
      <c r="AN164" s="17" t="e">
        <f t="shared" si="150"/>
        <v>#REF!</v>
      </c>
      <c r="AO164" s="17" t="e">
        <f t="shared" si="181"/>
        <v>#REF!</v>
      </c>
      <c r="AP164" s="17" t="e">
        <f t="shared" si="151"/>
        <v>#REF!</v>
      </c>
      <c r="AQ164" s="18" t="e">
        <f t="shared" si="171"/>
        <v>#REF!</v>
      </c>
      <c r="AR164" s="18" t="e">
        <f t="shared" si="172"/>
        <v>#REF!</v>
      </c>
      <c r="AS164" s="94">
        <v>0.2</v>
      </c>
      <c r="AT164" s="95" t="e">
        <f t="shared" si="156"/>
        <v>#REF!</v>
      </c>
      <c r="AU164" s="85" t="e">
        <f t="shared" si="173"/>
        <v>#REF!</v>
      </c>
      <c r="AV164" s="85" t="e">
        <f t="shared" si="152"/>
        <v>#REF!</v>
      </c>
      <c r="AW164" s="57" t="e">
        <f t="shared" si="157"/>
        <v>#REF!</v>
      </c>
      <c r="AX164" s="57" t="e">
        <f t="shared" si="158"/>
        <v>#REF!</v>
      </c>
      <c r="AY164" s="100"/>
      <c r="AZ164" s="100"/>
      <c r="BA164" s="58"/>
      <c r="BB164" s="58"/>
    </row>
    <row r="165" spans="1:54">
      <c r="A165" s="6" t="s">
        <v>33</v>
      </c>
      <c r="B165" s="19">
        <v>13040202</v>
      </c>
      <c r="C165" s="167" t="s">
        <v>480</v>
      </c>
      <c r="D165" s="2" t="s">
        <v>215</v>
      </c>
      <c r="E165" s="2">
        <v>12</v>
      </c>
      <c r="F165" s="6">
        <v>28</v>
      </c>
      <c r="G165" s="17" t="e">
        <f>'بودجه 1403'!#REF!</f>
        <v>#REF!</v>
      </c>
      <c r="H165" s="17" t="e">
        <f t="shared" si="153"/>
        <v>#REF!</v>
      </c>
      <c r="I165" s="30" t="e">
        <f>'بودجه 1403'!#REF!</f>
        <v>#REF!</v>
      </c>
      <c r="J165" s="30" t="e">
        <f t="shared" si="154"/>
        <v>#REF!</v>
      </c>
      <c r="K165" s="32" t="e">
        <f t="shared" si="138"/>
        <v>#REF!</v>
      </c>
      <c r="L165" s="36" t="e">
        <f t="shared" si="155"/>
        <v>#REF!</v>
      </c>
      <c r="M165" s="17" t="e">
        <f t="shared" si="182"/>
        <v>#REF!</v>
      </c>
      <c r="N165" s="17" t="e">
        <f t="shared" si="183"/>
        <v>#REF!</v>
      </c>
      <c r="O165" s="17" t="e">
        <f t="shared" si="184"/>
        <v>#REF!</v>
      </c>
      <c r="P165" s="17" t="e">
        <f t="shared" si="141"/>
        <v>#REF!</v>
      </c>
      <c r="Q165" s="17" t="e">
        <f t="shared" si="178"/>
        <v>#REF!</v>
      </c>
      <c r="R165" s="17" t="e">
        <f t="shared" si="142"/>
        <v>#REF!</v>
      </c>
      <c r="S165" s="18" t="e">
        <f t="shared" si="165"/>
        <v>#REF!</v>
      </c>
      <c r="T165" s="18" t="e">
        <f t="shared" si="166"/>
        <v>#REF!</v>
      </c>
      <c r="U165" s="17" t="e">
        <f t="shared" si="163"/>
        <v>#REF!</v>
      </c>
      <c r="V165" s="17" t="e">
        <f t="shared" si="143"/>
        <v>#REF!</v>
      </c>
      <c r="W165" s="17" t="e">
        <f t="shared" si="164"/>
        <v>#REF!</v>
      </c>
      <c r="X165" s="17" t="e">
        <f t="shared" si="144"/>
        <v>#REF!</v>
      </c>
      <c r="Y165" s="17" t="e">
        <f t="shared" si="179"/>
        <v>#REF!</v>
      </c>
      <c r="Z165" s="17" t="e">
        <f t="shared" si="145"/>
        <v>#REF!</v>
      </c>
      <c r="AA165" s="18" t="e">
        <f t="shared" si="167"/>
        <v>#REF!</v>
      </c>
      <c r="AB165" s="18" t="e">
        <f t="shared" si="168"/>
        <v>#REF!</v>
      </c>
      <c r="AC165" s="17" t="e">
        <f t="shared" si="185"/>
        <v>#REF!</v>
      </c>
      <c r="AD165" s="17" t="e">
        <f t="shared" si="146"/>
        <v>#REF!</v>
      </c>
      <c r="AE165" s="17" t="e">
        <f t="shared" si="186"/>
        <v>#REF!</v>
      </c>
      <c r="AF165" s="17" t="e">
        <f t="shared" si="147"/>
        <v>#REF!</v>
      </c>
      <c r="AG165" s="17" t="e">
        <f t="shared" si="187"/>
        <v>#REF!</v>
      </c>
      <c r="AH165" s="17" t="e">
        <f t="shared" si="148"/>
        <v>#REF!</v>
      </c>
      <c r="AI165" s="18" t="e">
        <f t="shared" si="169"/>
        <v>#REF!</v>
      </c>
      <c r="AJ165" s="18" t="e">
        <f t="shared" si="170"/>
        <v>#REF!</v>
      </c>
      <c r="AK165" s="17" t="e">
        <f t="shared" si="188"/>
        <v>#REF!</v>
      </c>
      <c r="AL165" s="17" t="e">
        <f t="shared" si="149"/>
        <v>#REF!</v>
      </c>
      <c r="AM165" s="17" t="e">
        <f t="shared" si="180"/>
        <v>#REF!</v>
      </c>
      <c r="AN165" s="17" t="e">
        <f t="shared" si="150"/>
        <v>#REF!</v>
      </c>
      <c r="AO165" s="17" t="e">
        <f t="shared" si="181"/>
        <v>#REF!</v>
      </c>
      <c r="AP165" s="17" t="e">
        <f t="shared" si="151"/>
        <v>#REF!</v>
      </c>
      <c r="AQ165" s="18" t="e">
        <f t="shared" si="171"/>
        <v>#REF!</v>
      </c>
      <c r="AR165" s="18" t="e">
        <f t="shared" si="172"/>
        <v>#REF!</v>
      </c>
      <c r="AS165" s="94">
        <v>0.1</v>
      </c>
      <c r="AT165" s="95" t="e">
        <f t="shared" si="156"/>
        <v>#REF!</v>
      </c>
      <c r="AU165" s="85" t="e">
        <f t="shared" si="173"/>
        <v>#REF!</v>
      </c>
      <c r="AV165" s="85" t="e">
        <f t="shared" si="152"/>
        <v>#REF!</v>
      </c>
      <c r="AW165" s="57" t="e">
        <f t="shared" si="157"/>
        <v>#REF!</v>
      </c>
      <c r="AX165" s="57" t="e">
        <f t="shared" si="158"/>
        <v>#REF!</v>
      </c>
      <c r="AY165" s="100"/>
      <c r="AZ165" s="100"/>
      <c r="BA165" s="58"/>
      <c r="BB165" s="58"/>
    </row>
    <row r="166" spans="1:54">
      <c r="A166" s="6" t="s">
        <v>33</v>
      </c>
      <c r="B166" s="19">
        <v>13030202</v>
      </c>
      <c r="C166" s="167" t="s">
        <v>217</v>
      </c>
      <c r="D166" s="2" t="s">
        <v>216</v>
      </c>
      <c r="E166" s="2">
        <v>12</v>
      </c>
      <c r="F166" s="6">
        <v>30</v>
      </c>
      <c r="G166" s="17">
        <f>'بودجه 1403'!G176</f>
        <v>211260</v>
      </c>
      <c r="H166" s="17">
        <f t="shared" si="153"/>
        <v>7042</v>
      </c>
      <c r="I166" s="30" t="e">
        <f>'بودجه 1403'!#REF!</f>
        <v>#REF!</v>
      </c>
      <c r="J166" s="30" t="e">
        <f t="shared" si="154"/>
        <v>#REF!</v>
      </c>
      <c r="K166" s="32" t="e">
        <f t="shared" si="138"/>
        <v>#REF!</v>
      </c>
      <c r="L166" s="36" t="e">
        <f t="shared" si="155"/>
        <v>#REF!</v>
      </c>
      <c r="M166" s="17" t="e">
        <f t="shared" si="182"/>
        <v>#REF!</v>
      </c>
      <c r="N166" s="17" t="e">
        <f t="shared" si="183"/>
        <v>#REF!</v>
      </c>
      <c r="O166" s="17" t="e">
        <f t="shared" si="184"/>
        <v>#REF!</v>
      </c>
      <c r="P166" s="17" t="e">
        <f t="shared" si="141"/>
        <v>#REF!</v>
      </c>
      <c r="Q166" s="17" t="e">
        <f t="shared" si="178"/>
        <v>#REF!</v>
      </c>
      <c r="R166" s="17" t="e">
        <f t="shared" si="142"/>
        <v>#REF!</v>
      </c>
      <c r="S166" s="18" t="e">
        <f t="shared" si="165"/>
        <v>#REF!</v>
      </c>
      <c r="T166" s="18" t="e">
        <f t="shared" si="166"/>
        <v>#REF!</v>
      </c>
      <c r="U166" s="17" t="e">
        <f t="shared" ref="U166:U180" si="189">I166*0.1</f>
        <v>#REF!</v>
      </c>
      <c r="V166" s="17" t="e">
        <f t="shared" si="143"/>
        <v>#REF!</v>
      </c>
      <c r="W166" s="17" t="e">
        <f t="shared" ref="W166:W180" si="190">I166*0.07</f>
        <v>#REF!</v>
      </c>
      <c r="X166" s="17" t="e">
        <f t="shared" si="144"/>
        <v>#REF!</v>
      </c>
      <c r="Y166" s="17" t="e">
        <f t="shared" si="179"/>
        <v>#REF!</v>
      </c>
      <c r="Z166" s="17" t="e">
        <f t="shared" si="145"/>
        <v>#REF!</v>
      </c>
      <c r="AA166" s="18" t="e">
        <f t="shared" si="167"/>
        <v>#REF!</v>
      </c>
      <c r="AB166" s="18" t="e">
        <f t="shared" si="168"/>
        <v>#REF!</v>
      </c>
      <c r="AC166" s="17" t="e">
        <f t="shared" si="185"/>
        <v>#REF!</v>
      </c>
      <c r="AD166" s="17" t="e">
        <f t="shared" si="146"/>
        <v>#REF!</v>
      </c>
      <c r="AE166" s="17" t="e">
        <f t="shared" si="186"/>
        <v>#REF!</v>
      </c>
      <c r="AF166" s="17" t="e">
        <f t="shared" si="147"/>
        <v>#REF!</v>
      </c>
      <c r="AG166" s="17" t="e">
        <f t="shared" si="187"/>
        <v>#REF!</v>
      </c>
      <c r="AH166" s="17" t="e">
        <f t="shared" si="148"/>
        <v>#REF!</v>
      </c>
      <c r="AI166" s="18" t="e">
        <f t="shared" si="169"/>
        <v>#REF!</v>
      </c>
      <c r="AJ166" s="18" t="e">
        <f t="shared" si="170"/>
        <v>#REF!</v>
      </c>
      <c r="AK166" s="17" t="e">
        <f t="shared" si="188"/>
        <v>#REF!</v>
      </c>
      <c r="AL166" s="17" t="e">
        <f t="shared" si="149"/>
        <v>#REF!</v>
      </c>
      <c r="AM166" s="17" t="e">
        <f t="shared" si="180"/>
        <v>#REF!</v>
      </c>
      <c r="AN166" s="17" t="e">
        <f t="shared" si="150"/>
        <v>#REF!</v>
      </c>
      <c r="AO166" s="17" t="e">
        <f t="shared" si="181"/>
        <v>#REF!</v>
      </c>
      <c r="AP166" s="17" t="e">
        <f t="shared" si="151"/>
        <v>#REF!</v>
      </c>
      <c r="AQ166" s="18" t="e">
        <f t="shared" si="171"/>
        <v>#REF!</v>
      </c>
      <c r="AR166" s="18" t="e">
        <f t="shared" si="172"/>
        <v>#REF!</v>
      </c>
      <c r="AS166" s="94">
        <v>0.25</v>
      </c>
      <c r="AT166" s="95" t="e">
        <f t="shared" si="156"/>
        <v>#REF!</v>
      </c>
      <c r="AU166" s="85" t="e">
        <f t="shared" si="173"/>
        <v>#REF!</v>
      </c>
      <c r="AV166" s="85" t="e">
        <f t="shared" si="152"/>
        <v>#REF!</v>
      </c>
      <c r="AW166" s="57" t="e">
        <f t="shared" si="157"/>
        <v>#REF!</v>
      </c>
      <c r="AX166" s="57" t="e">
        <f t="shared" si="158"/>
        <v>#REF!</v>
      </c>
      <c r="AY166" s="100"/>
      <c r="AZ166" s="100"/>
      <c r="BA166" s="58"/>
      <c r="BB166" s="58"/>
    </row>
    <row r="167" spans="1:54">
      <c r="A167" s="6" t="s">
        <v>33</v>
      </c>
      <c r="B167" s="19">
        <v>13040203</v>
      </c>
      <c r="C167" s="167" t="s">
        <v>219</v>
      </c>
      <c r="D167" s="2" t="s">
        <v>218</v>
      </c>
      <c r="E167" s="2">
        <v>12</v>
      </c>
      <c r="F167" s="6">
        <v>30</v>
      </c>
      <c r="G167" s="17">
        <f>'بودجه 1403'!G177</f>
        <v>158400</v>
      </c>
      <c r="H167" s="17">
        <f t="shared" si="153"/>
        <v>5280</v>
      </c>
      <c r="I167" s="30" t="e">
        <f>'بودجه 1403'!#REF!</f>
        <v>#REF!</v>
      </c>
      <c r="J167" s="30" t="e">
        <f t="shared" si="154"/>
        <v>#REF!</v>
      </c>
      <c r="K167" s="32" t="e">
        <f t="shared" si="138"/>
        <v>#REF!</v>
      </c>
      <c r="L167" s="36" t="e">
        <f t="shared" si="155"/>
        <v>#REF!</v>
      </c>
      <c r="M167" s="17" t="e">
        <f t="shared" si="182"/>
        <v>#REF!</v>
      </c>
      <c r="N167" s="17" t="e">
        <f t="shared" si="183"/>
        <v>#REF!</v>
      </c>
      <c r="O167" s="17" t="e">
        <f t="shared" si="184"/>
        <v>#REF!</v>
      </c>
      <c r="P167" s="17" t="e">
        <f t="shared" si="141"/>
        <v>#REF!</v>
      </c>
      <c r="Q167" s="17" t="e">
        <f t="shared" si="178"/>
        <v>#REF!</v>
      </c>
      <c r="R167" s="17" t="e">
        <f t="shared" si="142"/>
        <v>#REF!</v>
      </c>
      <c r="S167" s="18" t="e">
        <f t="shared" si="165"/>
        <v>#REF!</v>
      </c>
      <c r="T167" s="18" t="e">
        <f t="shared" si="166"/>
        <v>#REF!</v>
      </c>
      <c r="U167" s="17" t="e">
        <f t="shared" si="189"/>
        <v>#REF!</v>
      </c>
      <c r="V167" s="17" t="e">
        <f t="shared" si="143"/>
        <v>#REF!</v>
      </c>
      <c r="W167" s="17" t="e">
        <f t="shared" si="190"/>
        <v>#REF!</v>
      </c>
      <c r="X167" s="17" t="e">
        <f t="shared" si="144"/>
        <v>#REF!</v>
      </c>
      <c r="Y167" s="17" t="e">
        <f t="shared" si="179"/>
        <v>#REF!</v>
      </c>
      <c r="Z167" s="17" t="e">
        <f t="shared" si="145"/>
        <v>#REF!</v>
      </c>
      <c r="AA167" s="18" t="e">
        <f t="shared" si="167"/>
        <v>#REF!</v>
      </c>
      <c r="AB167" s="18" t="e">
        <f t="shared" si="168"/>
        <v>#REF!</v>
      </c>
      <c r="AC167" s="17" t="e">
        <f t="shared" si="185"/>
        <v>#REF!</v>
      </c>
      <c r="AD167" s="17" t="e">
        <f t="shared" si="146"/>
        <v>#REF!</v>
      </c>
      <c r="AE167" s="17" t="e">
        <f t="shared" si="186"/>
        <v>#REF!</v>
      </c>
      <c r="AF167" s="17" t="e">
        <f t="shared" si="147"/>
        <v>#REF!</v>
      </c>
      <c r="AG167" s="17" t="e">
        <f t="shared" si="187"/>
        <v>#REF!</v>
      </c>
      <c r="AH167" s="17" t="e">
        <f t="shared" si="148"/>
        <v>#REF!</v>
      </c>
      <c r="AI167" s="18" t="e">
        <f t="shared" si="169"/>
        <v>#REF!</v>
      </c>
      <c r="AJ167" s="18" t="e">
        <f t="shared" si="170"/>
        <v>#REF!</v>
      </c>
      <c r="AK167" s="17" t="e">
        <f t="shared" si="188"/>
        <v>#REF!</v>
      </c>
      <c r="AL167" s="17" t="e">
        <f t="shared" si="149"/>
        <v>#REF!</v>
      </c>
      <c r="AM167" s="17" t="e">
        <f t="shared" si="180"/>
        <v>#REF!</v>
      </c>
      <c r="AN167" s="17" t="e">
        <f t="shared" si="150"/>
        <v>#REF!</v>
      </c>
      <c r="AO167" s="17" t="e">
        <f t="shared" si="181"/>
        <v>#REF!</v>
      </c>
      <c r="AP167" s="17" t="e">
        <f t="shared" si="151"/>
        <v>#REF!</v>
      </c>
      <c r="AQ167" s="18" t="e">
        <f t="shared" si="171"/>
        <v>#REF!</v>
      </c>
      <c r="AR167" s="18" t="e">
        <f t="shared" si="172"/>
        <v>#REF!</v>
      </c>
      <c r="AS167" s="94">
        <v>0.2</v>
      </c>
      <c r="AT167" s="95" t="e">
        <f t="shared" si="156"/>
        <v>#REF!</v>
      </c>
      <c r="AU167" s="85" t="e">
        <f t="shared" si="173"/>
        <v>#REF!</v>
      </c>
      <c r="AV167" s="85" t="e">
        <f t="shared" si="152"/>
        <v>#REF!</v>
      </c>
      <c r="AW167" s="57" t="e">
        <f t="shared" si="157"/>
        <v>#REF!</v>
      </c>
      <c r="AX167" s="57" t="e">
        <f t="shared" si="158"/>
        <v>#REF!</v>
      </c>
      <c r="AY167" s="100"/>
      <c r="AZ167" s="100"/>
      <c r="BA167" s="58"/>
      <c r="BB167" s="58"/>
    </row>
    <row r="168" spans="1:54">
      <c r="A168" s="6" t="s">
        <v>33</v>
      </c>
      <c r="B168" s="19">
        <v>13030204</v>
      </c>
      <c r="C168" s="167" t="s">
        <v>221</v>
      </c>
      <c r="D168" s="2" t="s">
        <v>220</v>
      </c>
      <c r="E168" s="2">
        <v>12</v>
      </c>
      <c r="F168" s="6">
        <v>30</v>
      </c>
      <c r="G168" s="17">
        <f>'بودجه 1403'!G178</f>
        <v>490920</v>
      </c>
      <c r="H168" s="17">
        <f t="shared" si="153"/>
        <v>16364</v>
      </c>
      <c r="I168" s="30" t="e">
        <f>'بودجه 1403'!#REF!</f>
        <v>#REF!</v>
      </c>
      <c r="J168" s="30" t="e">
        <f t="shared" si="154"/>
        <v>#REF!</v>
      </c>
      <c r="K168" s="32" t="e">
        <f t="shared" si="138"/>
        <v>#REF!</v>
      </c>
      <c r="L168" s="36" t="e">
        <f t="shared" si="155"/>
        <v>#REF!</v>
      </c>
      <c r="M168" s="17" t="e">
        <f t="shared" si="182"/>
        <v>#REF!</v>
      </c>
      <c r="N168" s="17" t="e">
        <f t="shared" si="183"/>
        <v>#REF!</v>
      </c>
      <c r="O168" s="17" t="e">
        <f t="shared" si="184"/>
        <v>#REF!</v>
      </c>
      <c r="P168" s="17" t="e">
        <f t="shared" si="141"/>
        <v>#REF!</v>
      </c>
      <c r="Q168" s="17" t="e">
        <f t="shared" si="178"/>
        <v>#REF!</v>
      </c>
      <c r="R168" s="17" t="e">
        <f t="shared" si="142"/>
        <v>#REF!</v>
      </c>
      <c r="S168" s="18" t="e">
        <f t="shared" si="165"/>
        <v>#REF!</v>
      </c>
      <c r="T168" s="18" t="e">
        <f t="shared" si="166"/>
        <v>#REF!</v>
      </c>
      <c r="U168" s="17" t="e">
        <f t="shared" si="189"/>
        <v>#REF!</v>
      </c>
      <c r="V168" s="17" t="e">
        <f t="shared" si="143"/>
        <v>#REF!</v>
      </c>
      <c r="W168" s="17" t="e">
        <f t="shared" si="190"/>
        <v>#REF!</v>
      </c>
      <c r="X168" s="17" t="e">
        <f t="shared" si="144"/>
        <v>#REF!</v>
      </c>
      <c r="Y168" s="17" t="e">
        <f t="shared" si="179"/>
        <v>#REF!</v>
      </c>
      <c r="Z168" s="17" t="e">
        <f t="shared" si="145"/>
        <v>#REF!</v>
      </c>
      <c r="AA168" s="18" t="e">
        <f t="shared" si="167"/>
        <v>#REF!</v>
      </c>
      <c r="AB168" s="18" t="e">
        <f t="shared" si="168"/>
        <v>#REF!</v>
      </c>
      <c r="AC168" s="17" t="e">
        <f t="shared" si="185"/>
        <v>#REF!</v>
      </c>
      <c r="AD168" s="17" t="e">
        <f t="shared" si="146"/>
        <v>#REF!</v>
      </c>
      <c r="AE168" s="17" t="e">
        <f t="shared" si="186"/>
        <v>#REF!</v>
      </c>
      <c r="AF168" s="17" t="e">
        <f t="shared" si="147"/>
        <v>#REF!</v>
      </c>
      <c r="AG168" s="17" t="e">
        <f t="shared" si="187"/>
        <v>#REF!</v>
      </c>
      <c r="AH168" s="17" t="e">
        <f t="shared" si="148"/>
        <v>#REF!</v>
      </c>
      <c r="AI168" s="18" t="e">
        <f t="shared" si="169"/>
        <v>#REF!</v>
      </c>
      <c r="AJ168" s="18" t="e">
        <f t="shared" si="170"/>
        <v>#REF!</v>
      </c>
      <c r="AK168" s="17" t="e">
        <f t="shared" si="188"/>
        <v>#REF!</v>
      </c>
      <c r="AL168" s="17" t="e">
        <f t="shared" si="149"/>
        <v>#REF!</v>
      </c>
      <c r="AM168" s="17" t="e">
        <f t="shared" si="180"/>
        <v>#REF!</v>
      </c>
      <c r="AN168" s="17" t="e">
        <f t="shared" si="150"/>
        <v>#REF!</v>
      </c>
      <c r="AO168" s="17" t="e">
        <f t="shared" si="181"/>
        <v>#REF!</v>
      </c>
      <c r="AP168" s="17" t="e">
        <f t="shared" si="151"/>
        <v>#REF!</v>
      </c>
      <c r="AQ168" s="18" t="e">
        <f t="shared" si="171"/>
        <v>#REF!</v>
      </c>
      <c r="AR168" s="18" t="e">
        <f t="shared" si="172"/>
        <v>#REF!</v>
      </c>
      <c r="AS168" s="94">
        <v>0.3</v>
      </c>
      <c r="AT168" s="95" t="e">
        <f t="shared" si="156"/>
        <v>#REF!</v>
      </c>
      <c r="AU168" s="85" t="e">
        <f t="shared" si="173"/>
        <v>#REF!</v>
      </c>
      <c r="AV168" s="85" t="e">
        <f t="shared" si="152"/>
        <v>#REF!</v>
      </c>
      <c r="AW168" s="57" t="e">
        <f t="shared" si="157"/>
        <v>#REF!</v>
      </c>
      <c r="AX168" s="57" t="e">
        <f t="shared" si="158"/>
        <v>#REF!</v>
      </c>
      <c r="AY168" s="100"/>
      <c r="AZ168" s="100"/>
      <c r="BA168" s="58"/>
      <c r="BB168" s="58"/>
    </row>
    <row r="169" spans="1:54">
      <c r="A169" s="6" t="s">
        <v>33</v>
      </c>
      <c r="B169" s="19">
        <v>13030205</v>
      </c>
      <c r="C169" s="167" t="s">
        <v>370</v>
      </c>
      <c r="D169" s="2" t="s">
        <v>220</v>
      </c>
      <c r="E169" s="2">
        <v>12</v>
      </c>
      <c r="F169" s="6">
        <v>30</v>
      </c>
      <c r="G169" s="17">
        <f>'بودجه 1403'!G179</f>
        <v>763650</v>
      </c>
      <c r="H169" s="17">
        <f t="shared" si="153"/>
        <v>25455</v>
      </c>
      <c r="I169" s="30" t="e">
        <f>'بودجه 1403'!#REF!</f>
        <v>#REF!</v>
      </c>
      <c r="J169" s="30" t="e">
        <f t="shared" si="154"/>
        <v>#REF!</v>
      </c>
      <c r="K169" s="32" t="e">
        <f t="shared" si="138"/>
        <v>#REF!</v>
      </c>
      <c r="L169" s="36" t="e">
        <f t="shared" si="155"/>
        <v>#REF!</v>
      </c>
      <c r="M169" s="17" t="e">
        <f t="shared" si="182"/>
        <v>#REF!</v>
      </c>
      <c r="N169" s="17" t="e">
        <f t="shared" si="183"/>
        <v>#REF!</v>
      </c>
      <c r="O169" s="17" t="e">
        <f t="shared" si="184"/>
        <v>#REF!</v>
      </c>
      <c r="P169" s="17" t="e">
        <f t="shared" si="141"/>
        <v>#REF!</v>
      </c>
      <c r="Q169" s="17" t="e">
        <f t="shared" si="178"/>
        <v>#REF!</v>
      </c>
      <c r="R169" s="17" t="e">
        <f t="shared" si="142"/>
        <v>#REF!</v>
      </c>
      <c r="S169" s="18" t="e">
        <f t="shared" si="165"/>
        <v>#REF!</v>
      </c>
      <c r="T169" s="18" t="e">
        <f t="shared" si="166"/>
        <v>#REF!</v>
      </c>
      <c r="U169" s="17" t="e">
        <f t="shared" si="189"/>
        <v>#REF!</v>
      </c>
      <c r="V169" s="17" t="e">
        <f t="shared" si="143"/>
        <v>#REF!</v>
      </c>
      <c r="W169" s="17" t="e">
        <f t="shared" si="190"/>
        <v>#REF!</v>
      </c>
      <c r="X169" s="17" t="e">
        <f t="shared" si="144"/>
        <v>#REF!</v>
      </c>
      <c r="Y169" s="17" t="e">
        <f t="shared" si="179"/>
        <v>#REF!</v>
      </c>
      <c r="Z169" s="17" t="e">
        <f t="shared" si="145"/>
        <v>#REF!</v>
      </c>
      <c r="AA169" s="18" t="e">
        <f t="shared" si="167"/>
        <v>#REF!</v>
      </c>
      <c r="AB169" s="18" t="e">
        <f t="shared" si="168"/>
        <v>#REF!</v>
      </c>
      <c r="AC169" s="17" t="e">
        <f t="shared" si="185"/>
        <v>#REF!</v>
      </c>
      <c r="AD169" s="17" t="e">
        <f t="shared" si="146"/>
        <v>#REF!</v>
      </c>
      <c r="AE169" s="17" t="e">
        <f t="shared" si="186"/>
        <v>#REF!</v>
      </c>
      <c r="AF169" s="17" t="e">
        <f t="shared" si="147"/>
        <v>#REF!</v>
      </c>
      <c r="AG169" s="17" t="e">
        <f t="shared" si="187"/>
        <v>#REF!</v>
      </c>
      <c r="AH169" s="17" t="e">
        <f t="shared" si="148"/>
        <v>#REF!</v>
      </c>
      <c r="AI169" s="18" t="e">
        <f t="shared" si="169"/>
        <v>#REF!</v>
      </c>
      <c r="AJ169" s="18" t="e">
        <f t="shared" si="170"/>
        <v>#REF!</v>
      </c>
      <c r="AK169" s="17" t="e">
        <f t="shared" si="188"/>
        <v>#REF!</v>
      </c>
      <c r="AL169" s="17" t="e">
        <f t="shared" si="149"/>
        <v>#REF!</v>
      </c>
      <c r="AM169" s="17" t="e">
        <f t="shared" si="180"/>
        <v>#REF!</v>
      </c>
      <c r="AN169" s="17" t="e">
        <f t="shared" si="150"/>
        <v>#REF!</v>
      </c>
      <c r="AO169" s="17" t="e">
        <f t="shared" si="181"/>
        <v>#REF!</v>
      </c>
      <c r="AP169" s="17" t="e">
        <f t="shared" si="151"/>
        <v>#REF!</v>
      </c>
      <c r="AQ169" s="18" t="e">
        <f t="shared" si="171"/>
        <v>#REF!</v>
      </c>
      <c r="AR169" s="18" t="e">
        <f t="shared" si="172"/>
        <v>#REF!</v>
      </c>
      <c r="AS169" s="94">
        <v>0.3</v>
      </c>
      <c r="AT169" s="95" t="e">
        <f t="shared" si="156"/>
        <v>#REF!</v>
      </c>
      <c r="AU169" s="85" t="e">
        <f t="shared" si="173"/>
        <v>#REF!</v>
      </c>
      <c r="AV169" s="85" t="e">
        <f t="shared" si="152"/>
        <v>#REF!</v>
      </c>
      <c r="AW169" s="57" t="e">
        <f t="shared" si="157"/>
        <v>#REF!</v>
      </c>
      <c r="AX169" s="57" t="e">
        <f t="shared" si="158"/>
        <v>#REF!</v>
      </c>
      <c r="AY169" s="100"/>
      <c r="AZ169" s="100"/>
      <c r="BA169" s="58"/>
      <c r="BB169" s="58"/>
    </row>
    <row r="170" spans="1:54">
      <c r="A170" s="6" t="s">
        <v>33</v>
      </c>
      <c r="B170" s="19">
        <v>13040204</v>
      </c>
      <c r="C170" s="167" t="s">
        <v>223</v>
      </c>
      <c r="D170" s="2" t="s">
        <v>222</v>
      </c>
      <c r="E170" s="2">
        <v>12</v>
      </c>
      <c r="F170" s="6">
        <v>30</v>
      </c>
      <c r="G170" s="17">
        <f>'بودجه 1403'!G180</f>
        <v>224940</v>
      </c>
      <c r="H170" s="17">
        <f t="shared" si="153"/>
        <v>7498</v>
      </c>
      <c r="I170" s="30" t="e">
        <f>'بودجه 1403'!#REF!</f>
        <v>#REF!</v>
      </c>
      <c r="J170" s="30" t="e">
        <f t="shared" si="154"/>
        <v>#REF!</v>
      </c>
      <c r="K170" s="32" t="e">
        <f t="shared" si="138"/>
        <v>#REF!</v>
      </c>
      <c r="L170" s="36" t="e">
        <f t="shared" si="155"/>
        <v>#REF!</v>
      </c>
      <c r="M170" s="17" t="e">
        <f t="shared" si="182"/>
        <v>#REF!</v>
      </c>
      <c r="N170" s="17" t="e">
        <f t="shared" si="183"/>
        <v>#REF!</v>
      </c>
      <c r="O170" s="17" t="e">
        <f t="shared" si="184"/>
        <v>#REF!</v>
      </c>
      <c r="P170" s="17" t="e">
        <f t="shared" si="141"/>
        <v>#REF!</v>
      </c>
      <c r="Q170" s="17" t="e">
        <f t="shared" si="178"/>
        <v>#REF!</v>
      </c>
      <c r="R170" s="17" t="e">
        <f t="shared" si="142"/>
        <v>#REF!</v>
      </c>
      <c r="S170" s="18" t="e">
        <f t="shared" si="165"/>
        <v>#REF!</v>
      </c>
      <c r="T170" s="18" t="e">
        <f t="shared" si="166"/>
        <v>#REF!</v>
      </c>
      <c r="U170" s="17" t="e">
        <f t="shared" si="189"/>
        <v>#REF!</v>
      </c>
      <c r="V170" s="17" t="e">
        <f t="shared" si="143"/>
        <v>#REF!</v>
      </c>
      <c r="W170" s="17" t="e">
        <f t="shared" si="190"/>
        <v>#REF!</v>
      </c>
      <c r="X170" s="17" t="e">
        <f t="shared" si="144"/>
        <v>#REF!</v>
      </c>
      <c r="Y170" s="17" t="e">
        <f t="shared" si="179"/>
        <v>#REF!</v>
      </c>
      <c r="Z170" s="17" t="e">
        <f t="shared" si="145"/>
        <v>#REF!</v>
      </c>
      <c r="AA170" s="18" t="e">
        <f t="shared" si="167"/>
        <v>#REF!</v>
      </c>
      <c r="AB170" s="18" t="e">
        <f t="shared" si="168"/>
        <v>#REF!</v>
      </c>
      <c r="AC170" s="17" t="e">
        <f t="shared" si="185"/>
        <v>#REF!</v>
      </c>
      <c r="AD170" s="17" t="e">
        <f t="shared" si="146"/>
        <v>#REF!</v>
      </c>
      <c r="AE170" s="17" t="e">
        <f t="shared" si="186"/>
        <v>#REF!</v>
      </c>
      <c r="AF170" s="17" t="e">
        <f t="shared" si="147"/>
        <v>#REF!</v>
      </c>
      <c r="AG170" s="17" t="e">
        <f t="shared" si="187"/>
        <v>#REF!</v>
      </c>
      <c r="AH170" s="17" t="e">
        <f t="shared" si="148"/>
        <v>#REF!</v>
      </c>
      <c r="AI170" s="18" t="e">
        <f t="shared" si="169"/>
        <v>#REF!</v>
      </c>
      <c r="AJ170" s="18" t="e">
        <f t="shared" si="170"/>
        <v>#REF!</v>
      </c>
      <c r="AK170" s="17" t="e">
        <f t="shared" si="188"/>
        <v>#REF!</v>
      </c>
      <c r="AL170" s="17" t="e">
        <f t="shared" si="149"/>
        <v>#REF!</v>
      </c>
      <c r="AM170" s="17" t="e">
        <f t="shared" si="180"/>
        <v>#REF!</v>
      </c>
      <c r="AN170" s="17" t="e">
        <f t="shared" si="150"/>
        <v>#REF!</v>
      </c>
      <c r="AO170" s="17" t="e">
        <f t="shared" si="181"/>
        <v>#REF!</v>
      </c>
      <c r="AP170" s="17" t="e">
        <f t="shared" si="151"/>
        <v>#REF!</v>
      </c>
      <c r="AQ170" s="18" t="e">
        <f t="shared" si="171"/>
        <v>#REF!</v>
      </c>
      <c r="AR170" s="18" t="e">
        <f t="shared" si="172"/>
        <v>#REF!</v>
      </c>
      <c r="AS170" s="94">
        <v>0.2</v>
      </c>
      <c r="AT170" s="95" t="e">
        <f t="shared" si="156"/>
        <v>#REF!</v>
      </c>
      <c r="AU170" s="85" t="e">
        <f t="shared" si="173"/>
        <v>#REF!</v>
      </c>
      <c r="AV170" s="85" t="e">
        <f t="shared" si="152"/>
        <v>#REF!</v>
      </c>
      <c r="AW170" s="57" t="e">
        <f t="shared" si="157"/>
        <v>#REF!</v>
      </c>
      <c r="AX170" s="57" t="e">
        <f t="shared" si="158"/>
        <v>#REF!</v>
      </c>
      <c r="AY170" s="100"/>
      <c r="AZ170" s="100"/>
      <c r="BA170" s="58"/>
      <c r="BB170" s="58"/>
    </row>
    <row r="171" spans="1:54">
      <c r="A171" s="6" t="s">
        <v>33</v>
      </c>
      <c r="B171" s="19">
        <v>13030206</v>
      </c>
      <c r="C171" s="167" t="s">
        <v>375</v>
      </c>
      <c r="D171" s="2"/>
      <c r="E171" s="2">
        <v>12</v>
      </c>
      <c r="F171" s="6">
        <v>30</v>
      </c>
      <c r="G171" s="17">
        <f>'بودجه 1403'!G181</f>
        <v>186000</v>
      </c>
      <c r="H171" s="17">
        <f t="shared" si="153"/>
        <v>6200</v>
      </c>
      <c r="I171" s="30" t="e">
        <f>'بودجه 1403'!#REF!</f>
        <v>#REF!</v>
      </c>
      <c r="J171" s="30" t="e">
        <f t="shared" si="154"/>
        <v>#REF!</v>
      </c>
      <c r="K171" s="32" t="e">
        <f t="shared" si="138"/>
        <v>#REF!</v>
      </c>
      <c r="L171" s="36" t="e">
        <f t="shared" si="155"/>
        <v>#REF!</v>
      </c>
      <c r="M171" s="17" t="e">
        <f t="shared" si="182"/>
        <v>#REF!</v>
      </c>
      <c r="N171" s="17" t="e">
        <f t="shared" si="183"/>
        <v>#REF!</v>
      </c>
      <c r="O171" s="17" t="e">
        <f t="shared" si="184"/>
        <v>#REF!</v>
      </c>
      <c r="P171" s="17" t="e">
        <f t="shared" si="141"/>
        <v>#REF!</v>
      </c>
      <c r="Q171" s="17" t="e">
        <f t="shared" si="178"/>
        <v>#REF!</v>
      </c>
      <c r="R171" s="17" t="e">
        <f t="shared" si="142"/>
        <v>#REF!</v>
      </c>
      <c r="S171" s="18" t="e">
        <f t="shared" si="165"/>
        <v>#REF!</v>
      </c>
      <c r="T171" s="18" t="e">
        <f t="shared" si="166"/>
        <v>#REF!</v>
      </c>
      <c r="U171" s="17" t="e">
        <f t="shared" si="189"/>
        <v>#REF!</v>
      </c>
      <c r="V171" s="17" t="e">
        <f t="shared" si="143"/>
        <v>#REF!</v>
      </c>
      <c r="W171" s="17" t="e">
        <f t="shared" si="190"/>
        <v>#REF!</v>
      </c>
      <c r="X171" s="17" t="e">
        <f t="shared" si="144"/>
        <v>#REF!</v>
      </c>
      <c r="Y171" s="17" t="e">
        <f t="shared" si="179"/>
        <v>#REF!</v>
      </c>
      <c r="Z171" s="17" t="e">
        <f t="shared" si="145"/>
        <v>#REF!</v>
      </c>
      <c r="AA171" s="18" t="e">
        <f t="shared" si="167"/>
        <v>#REF!</v>
      </c>
      <c r="AB171" s="18" t="e">
        <f t="shared" si="168"/>
        <v>#REF!</v>
      </c>
      <c r="AC171" s="17" t="e">
        <f t="shared" si="185"/>
        <v>#REF!</v>
      </c>
      <c r="AD171" s="17" t="e">
        <f t="shared" si="146"/>
        <v>#REF!</v>
      </c>
      <c r="AE171" s="17" t="e">
        <f t="shared" si="186"/>
        <v>#REF!</v>
      </c>
      <c r="AF171" s="17" t="e">
        <f t="shared" si="147"/>
        <v>#REF!</v>
      </c>
      <c r="AG171" s="17" t="e">
        <f t="shared" si="187"/>
        <v>#REF!</v>
      </c>
      <c r="AH171" s="17" t="e">
        <f t="shared" si="148"/>
        <v>#REF!</v>
      </c>
      <c r="AI171" s="18" t="e">
        <f t="shared" si="169"/>
        <v>#REF!</v>
      </c>
      <c r="AJ171" s="18" t="e">
        <f t="shared" si="170"/>
        <v>#REF!</v>
      </c>
      <c r="AK171" s="17" t="e">
        <f t="shared" si="188"/>
        <v>#REF!</v>
      </c>
      <c r="AL171" s="17" t="e">
        <f t="shared" si="149"/>
        <v>#REF!</v>
      </c>
      <c r="AM171" s="17" t="e">
        <f t="shared" si="180"/>
        <v>#REF!</v>
      </c>
      <c r="AN171" s="17" t="e">
        <f t="shared" si="150"/>
        <v>#REF!</v>
      </c>
      <c r="AO171" s="17" t="e">
        <f t="shared" si="181"/>
        <v>#REF!</v>
      </c>
      <c r="AP171" s="17" t="e">
        <f t="shared" si="151"/>
        <v>#REF!</v>
      </c>
      <c r="AQ171" s="18" t="e">
        <f t="shared" si="171"/>
        <v>#REF!</v>
      </c>
      <c r="AR171" s="18" t="e">
        <f t="shared" si="172"/>
        <v>#REF!</v>
      </c>
      <c r="AS171" s="94">
        <v>0</v>
      </c>
      <c r="AT171" s="95" t="e">
        <f t="shared" si="156"/>
        <v>#REF!</v>
      </c>
      <c r="AU171" s="85" t="e">
        <f t="shared" si="173"/>
        <v>#REF!</v>
      </c>
      <c r="AV171" s="85" t="e">
        <f t="shared" si="152"/>
        <v>#REF!</v>
      </c>
      <c r="AW171" s="57" t="e">
        <f t="shared" si="157"/>
        <v>#REF!</v>
      </c>
      <c r="AX171" s="57" t="e">
        <f t="shared" si="158"/>
        <v>#REF!</v>
      </c>
      <c r="AY171" s="100"/>
      <c r="AZ171" s="100"/>
      <c r="BA171" s="58"/>
      <c r="BB171" s="58"/>
    </row>
    <row r="172" spans="1:54">
      <c r="A172" s="6" t="s">
        <v>33</v>
      </c>
      <c r="B172" s="19">
        <v>13040207</v>
      </c>
      <c r="C172" s="167" t="s">
        <v>237</v>
      </c>
      <c r="D172" s="2" t="s">
        <v>236</v>
      </c>
      <c r="E172" s="2">
        <v>12</v>
      </c>
      <c r="F172" s="6">
        <v>30</v>
      </c>
      <c r="G172" s="17">
        <f>'بودجه 1403'!G182</f>
        <v>282000</v>
      </c>
      <c r="H172" s="17">
        <f t="shared" si="153"/>
        <v>9400</v>
      </c>
      <c r="I172" s="30" t="e">
        <f>'بودجه 1403'!#REF!</f>
        <v>#REF!</v>
      </c>
      <c r="J172" s="30" t="e">
        <f t="shared" si="154"/>
        <v>#REF!</v>
      </c>
      <c r="K172" s="32" t="e">
        <f t="shared" si="138"/>
        <v>#REF!</v>
      </c>
      <c r="L172" s="36" t="e">
        <f t="shared" si="155"/>
        <v>#REF!</v>
      </c>
      <c r="M172" s="17" t="e">
        <f t="shared" si="182"/>
        <v>#REF!</v>
      </c>
      <c r="N172" s="17" t="e">
        <f t="shared" si="183"/>
        <v>#REF!</v>
      </c>
      <c r="O172" s="17" t="e">
        <f t="shared" si="184"/>
        <v>#REF!</v>
      </c>
      <c r="P172" s="17" t="e">
        <f t="shared" si="141"/>
        <v>#REF!</v>
      </c>
      <c r="Q172" s="17" t="e">
        <f t="shared" si="178"/>
        <v>#REF!</v>
      </c>
      <c r="R172" s="17" t="e">
        <f t="shared" si="142"/>
        <v>#REF!</v>
      </c>
      <c r="S172" s="18" t="e">
        <f t="shared" si="165"/>
        <v>#REF!</v>
      </c>
      <c r="T172" s="18" t="e">
        <f t="shared" si="166"/>
        <v>#REF!</v>
      </c>
      <c r="U172" s="17" t="e">
        <f t="shared" si="189"/>
        <v>#REF!</v>
      </c>
      <c r="V172" s="17" t="e">
        <f t="shared" si="143"/>
        <v>#REF!</v>
      </c>
      <c r="W172" s="17" t="e">
        <f t="shared" si="190"/>
        <v>#REF!</v>
      </c>
      <c r="X172" s="17" t="e">
        <f t="shared" si="144"/>
        <v>#REF!</v>
      </c>
      <c r="Y172" s="17" t="e">
        <f t="shared" si="179"/>
        <v>#REF!</v>
      </c>
      <c r="Z172" s="17" t="e">
        <f t="shared" si="145"/>
        <v>#REF!</v>
      </c>
      <c r="AA172" s="18" t="e">
        <f t="shared" si="167"/>
        <v>#REF!</v>
      </c>
      <c r="AB172" s="18" t="e">
        <f t="shared" si="168"/>
        <v>#REF!</v>
      </c>
      <c r="AC172" s="17" t="e">
        <f t="shared" si="185"/>
        <v>#REF!</v>
      </c>
      <c r="AD172" s="17" t="e">
        <f t="shared" si="146"/>
        <v>#REF!</v>
      </c>
      <c r="AE172" s="17" t="e">
        <f t="shared" si="186"/>
        <v>#REF!</v>
      </c>
      <c r="AF172" s="17" t="e">
        <f t="shared" si="147"/>
        <v>#REF!</v>
      </c>
      <c r="AG172" s="17" t="e">
        <f t="shared" si="187"/>
        <v>#REF!</v>
      </c>
      <c r="AH172" s="17" t="e">
        <f t="shared" si="148"/>
        <v>#REF!</v>
      </c>
      <c r="AI172" s="18" t="e">
        <f t="shared" si="169"/>
        <v>#REF!</v>
      </c>
      <c r="AJ172" s="18" t="e">
        <f t="shared" si="170"/>
        <v>#REF!</v>
      </c>
      <c r="AK172" s="17" t="e">
        <f t="shared" si="188"/>
        <v>#REF!</v>
      </c>
      <c r="AL172" s="17" t="e">
        <f t="shared" si="149"/>
        <v>#REF!</v>
      </c>
      <c r="AM172" s="17" t="e">
        <f t="shared" si="180"/>
        <v>#REF!</v>
      </c>
      <c r="AN172" s="17" t="e">
        <f t="shared" si="150"/>
        <v>#REF!</v>
      </c>
      <c r="AO172" s="17" t="e">
        <f t="shared" si="181"/>
        <v>#REF!</v>
      </c>
      <c r="AP172" s="17" t="e">
        <f t="shared" si="151"/>
        <v>#REF!</v>
      </c>
      <c r="AQ172" s="18" t="e">
        <f t="shared" si="171"/>
        <v>#REF!</v>
      </c>
      <c r="AR172" s="18" t="e">
        <f t="shared" si="172"/>
        <v>#REF!</v>
      </c>
      <c r="AS172" s="94">
        <v>0.3</v>
      </c>
      <c r="AT172" s="95" t="e">
        <f t="shared" si="156"/>
        <v>#REF!</v>
      </c>
      <c r="AU172" s="85" t="e">
        <f t="shared" si="173"/>
        <v>#REF!</v>
      </c>
      <c r="AV172" s="85" t="e">
        <f t="shared" si="152"/>
        <v>#REF!</v>
      </c>
      <c r="AW172" s="57" t="e">
        <f t="shared" si="157"/>
        <v>#REF!</v>
      </c>
      <c r="AX172" s="57" t="e">
        <f t="shared" si="158"/>
        <v>#REF!</v>
      </c>
      <c r="AY172" s="100"/>
      <c r="AZ172" s="100"/>
      <c r="BA172" s="58"/>
      <c r="BB172" s="58"/>
    </row>
    <row r="173" spans="1:54">
      <c r="A173" s="6" t="s">
        <v>33</v>
      </c>
      <c r="B173" s="19">
        <v>13040211</v>
      </c>
      <c r="C173" s="167" t="s">
        <v>238</v>
      </c>
      <c r="D173" s="2" t="s">
        <v>236</v>
      </c>
      <c r="E173" s="2">
        <v>12</v>
      </c>
      <c r="F173" s="6">
        <v>10</v>
      </c>
      <c r="G173" s="17">
        <f>'بودجه 1403'!G183</f>
        <v>636690</v>
      </c>
      <c r="H173" s="17">
        <f t="shared" si="153"/>
        <v>63669</v>
      </c>
      <c r="I173" s="30" t="e">
        <f>'بودجه 1403'!#REF!</f>
        <v>#REF!</v>
      </c>
      <c r="J173" s="30" t="e">
        <f t="shared" si="154"/>
        <v>#REF!</v>
      </c>
      <c r="K173" s="32" t="e">
        <f t="shared" si="138"/>
        <v>#REF!</v>
      </c>
      <c r="L173" s="36" t="e">
        <f t="shared" si="155"/>
        <v>#REF!</v>
      </c>
      <c r="M173" s="17" t="e">
        <f t="shared" si="182"/>
        <v>#REF!</v>
      </c>
      <c r="N173" s="17" t="e">
        <f t="shared" si="183"/>
        <v>#REF!</v>
      </c>
      <c r="O173" s="17" t="e">
        <f t="shared" si="184"/>
        <v>#REF!</v>
      </c>
      <c r="P173" s="17" t="e">
        <f t="shared" si="141"/>
        <v>#REF!</v>
      </c>
      <c r="Q173" s="17" t="e">
        <f t="shared" si="178"/>
        <v>#REF!</v>
      </c>
      <c r="R173" s="17" t="e">
        <f t="shared" si="142"/>
        <v>#REF!</v>
      </c>
      <c r="S173" s="18" t="e">
        <f t="shared" si="165"/>
        <v>#REF!</v>
      </c>
      <c r="T173" s="18" t="e">
        <f t="shared" si="166"/>
        <v>#REF!</v>
      </c>
      <c r="U173" s="17" t="e">
        <f t="shared" si="189"/>
        <v>#REF!</v>
      </c>
      <c r="V173" s="17" t="e">
        <f t="shared" si="143"/>
        <v>#REF!</v>
      </c>
      <c r="W173" s="17" t="e">
        <f t="shared" si="190"/>
        <v>#REF!</v>
      </c>
      <c r="X173" s="17" t="e">
        <f t="shared" si="144"/>
        <v>#REF!</v>
      </c>
      <c r="Y173" s="17" t="e">
        <f t="shared" si="179"/>
        <v>#REF!</v>
      </c>
      <c r="Z173" s="17" t="e">
        <f t="shared" si="145"/>
        <v>#REF!</v>
      </c>
      <c r="AA173" s="18" t="e">
        <f t="shared" si="167"/>
        <v>#REF!</v>
      </c>
      <c r="AB173" s="18" t="e">
        <f t="shared" si="168"/>
        <v>#REF!</v>
      </c>
      <c r="AC173" s="17" t="e">
        <f t="shared" si="185"/>
        <v>#REF!</v>
      </c>
      <c r="AD173" s="17" t="e">
        <f t="shared" si="146"/>
        <v>#REF!</v>
      </c>
      <c r="AE173" s="17" t="e">
        <f t="shared" si="186"/>
        <v>#REF!</v>
      </c>
      <c r="AF173" s="17" t="e">
        <f t="shared" si="147"/>
        <v>#REF!</v>
      </c>
      <c r="AG173" s="17" t="e">
        <f t="shared" si="187"/>
        <v>#REF!</v>
      </c>
      <c r="AH173" s="17" t="e">
        <f t="shared" si="148"/>
        <v>#REF!</v>
      </c>
      <c r="AI173" s="18" t="e">
        <f t="shared" si="169"/>
        <v>#REF!</v>
      </c>
      <c r="AJ173" s="18" t="e">
        <f t="shared" si="170"/>
        <v>#REF!</v>
      </c>
      <c r="AK173" s="17" t="e">
        <f t="shared" si="188"/>
        <v>#REF!</v>
      </c>
      <c r="AL173" s="17" t="e">
        <f t="shared" si="149"/>
        <v>#REF!</v>
      </c>
      <c r="AM173" s="17" t="e">
        <f t="shared" si="180"/>
        <v>#REF!</v>
      </c>
      <c r="AN173" s="17" t="e">
        <f t="shared" si="150"/>
        <v>#REF!</v>
      </c>
      <c r="AO173" s="17" t="e">
        <f t="shared" si="181"/>
        <v>#REF!</v>
      </c>
      <c r="AP173" s="17" t="e">
        <f t="shared" si="151"/>
        <v>#REF!</v>
      </c>
      <c r="AQ173" s="18" t="e">
        <f t="shared" si="171"/>
        <v>#REF!</v>
      </c>
      <c r="AR173" s="18" t="e">
        <f t="shared" si="172"/>
        <v>#REF!</v>
      </c>
      <c r="AS173" s="94">
        <v>0.3</v>
      </c>
      <c r="AT173" s="95" t="e">
        <f t="shared" si="156"/>
        <v>#REF!</v>
      </c>
      <c r="AU173" s="85" t="e">
        <f t="shared" si="173"/>
        <v>#REF!</v>
      </c>
      <c r="AV173" s="85" t="e">
        <f t="shared" si="152"/>
        <v>#REF!</v>
      </c>
      <c r="AW173" s="57" t="e">
        <f t="shared" si="157"/>
        <v>#REF!</v>
      </c>
      <c r="AX173" s="57" t="e">
        <f t="shared" si="158"/>
        <v>#REF!</v>
      </c>
      <c r="AY173" s="100"/>
      <c r="AZ173" s="100"/>
      <c r="BA173" s="58"/>
      <c r="BB173" s="58"/>
    </row>
    <row r="174" spans="1:54">
      <c r="A174" s="6" t="s">
        <v>30</v>
      </c>
      <c r="B174" s="19">
        <v>13040214</v>
      </c>
      <c r="C174" s="167" t="s">
        <v>362</v>
      </c>
      <c r="D174" s="2" t="s">
        <v>326</v>
      </c>
      <c r="E174" s="2">
        <v>12</v>
      </c>
      <c r="F174" s="6">
        <v>30</v>
      </c>
      <c r="G174" s="17">
        <f>'بودجه 1403'!G184</f>
        <v>104370</v>
      </c>
      <c r="H174" s="17">
        <f t="shared" si="153"/>
        <v>3479</v>
      </c>
      <c r="I174" s="30" t="e">
        <f>'بودجه 1403'!#REF!</f>
        <v>#REF!</v>
      </c>
      <c r="J174" s="30" t="e">
        <f t="shared" si="154"/>
        <v>#REF!</v>
      </c>
      <c r="K174" s="32" t="e">
        <f t="shared" si="138"/>
        <v>#REF!</v>
      </c>
      <c r="L174" s="36" t="e">
        <f t="shared" si="155"/>
        <v>#REF!</v>
      </c>
      <c r="M174" s="17" t="e">
        <f t="shared" si="182"/>
        <v>#REF!</v>
      </c>
      <c r="N174" s="17" t="e">
        <f t="shared" si="183"/>
        <v>#REF!</v>
      </c>
      <c r="O174" s="17" t="e">
        <f t="shared" si="184"/>
        <v>#REF!</v>
      </c>
      <c r="P174" s="17" t="e">
        <f t="shared" si="141"/>
        <v>#REF!</v>
      </c>
      <c r="Q174" s="17" t="e">
        <f t="shared" si="178"/>
        <v>#REF!</v>
      </c>
      <c r="R174" s="17" t="e">
        <f t="shared" si="142"/>
        <v>#REF!</v>
      </c>
      <c r="S174" s="18" t="e">
        <f t="shared" si="165"/>
        <v>#REF!</v>
      </c>
      <c r="T174" s="18" t="e">
        <f t="shared" si="166"/>
        <v>#REF!</v>
      </c>
      <c r="U174" s="17" t="e">
        <f t="shared" si="189"/>
        <v>#REF!</v>
      </c>
      <c r="V174" s="17" t="e">
        <f t="shared" si="143"/>
        <v>#REF!</v>
      </c>
      <c r="W174" s="17" t="e">
        <f t="shared" si="190"/>
        <v>#REF!</v>
      </c>
      <c r="X174" s="17" t="e">
        <f t="shared" si="144"/>
        <v>#REF!</v>
      </c>
      <c r="Y174" s="17" t="e">
        <f t="shared" si="179"/>
        <v>#REF!</v>
      </c>
      <c r="Z174" s="17" t="e">
        <f t="shared" si="145"/>
        <v>#REF!</v>
      </c>
      <c r="AA174" s="18" t="e">
        <f t="shared" si="167"/>
        <v>#REF!</v>
      </c>
      <c r="AB174" s="18" t="e">
        <f t="shared" si="168"/>
        <v>#REF!</v>
      </c>
      <c r="AC174" s="17" t="e">
        <f>I174*0.09</f>
        <v>#REF!</v>
      </c>
      <c r="AD174" s="17" t="e">
        <f t="shared" si="146"/>
        <v>#REF!</v>
      </c>
      <c r="AE174" s="17" t="e">
        <f t="shared" ref="AE174:AE180" si="191">I174*0.1</f>
        <v>#REF!</v>
      </c>
      <c r="AF174" s="17" t="e">
        <f t="shared" si="147"/>
        <v>#REF!</v>
      </c>
      <c r="AG174" s="17" t="e">
        <f>I174*0.09</f>
        <v>#REF!</v>
      </c>
      <c r="AH174" s="17" t="e">
        <f t="shared" si="148"/>
        <v>#REF!</v>
      </c>
      <c r="AI174" s="18" t="e">
        <f t="shared" si="169"/>
        <v>#REF!</v>
      </c>
      <c r="AJ174" s="18" t="e">
        <f t="shared" si="170"/>
        <v>#REF!</v>
      </c>
      <c r="AK174" s="17" t="e">
        <f>I174*0.11</f>
        <v>#REF!</v>
      </c>
      <c r="AL174" s="17" t="e">
        <f t="shared" si="149"/>
        <v>#REF!</v>
      </c>
      <c r="AM174" s="17" t="e">
        <f t="shared" si="180"/>
        <v>#REF!</v>
      </c>
      <c r="AN174" s="17" t="e">
        <f t="shared" si="150"/>
        <v>#REF!</v>
      </c>
      <c r="AO174" s="17" t="e">
        <f t="shared" si="181"/>
        <v>#REF!</v>
      </c>
      <c r="AP174" s="17" t="e">
        <f t="shared" si="151"/>
        <v>#REF!</v>
      </c>
      <c r="AQ174" s="18" t="e">
        <f t="shared" si="171"/>
        <v>#REF!</v>
      </c>
      <c r="AR174" s="18" t="e">
        <f t="shared" si="172"/>
        <v>#REF!</v>
      </c>
      <c r="AS174" s="94">
        <v>0.3</v>
      </c>
      <c r="AT174" s="95" t="e">
        <f t="shared" si="156"/>
        <v>#REF!</v>
      </c>
      <c r="AU174" s="85" t="e">
        <f t="shared" si="173"/>
        <v>#REF!</v>
      </c>
      <c r="AV174" s="85" t="e">
        <f t="shared" si="152"/>
        <v>#REF!</v>
      </c>
      <c r="AW174" s="57" t="e">
        <f t="shared" si="157"/>
        <v>#REF!</v>
      </c>
      <c r="AX174" s="57" t="e">
        <f t="shared" si="158"/>
        <v>#REF!</v>
      </c>
      <c r="AY174" s="100"/>
      <c r="AZ174" s="100"/>
      <c r="BA174" s="58"/>
      <c r="BB174" s="58"/>
    </row>
    <row r="175" spans="1:54">
      <c r="A175" s="6" t="s">
        <v>30</v>
      </c>
      <c r="B175" s="19">
        <v>13040213</v>
      </c>
      <c r="C175" s="167" t="s">
        <v>323</v>
      </c>
      <c r="D175" s="2" t="s">
        <v>235</v>
      </c>
      <c r="E175" s="2">
        <v>12</v>
      </c>
      <c r="F175" s="6">
        <v>20</v>
      </c>
      <c r="G175" s="17">
        <f>'بودجه 1403'!G185</f>
        <v>2124990</v>
      </c>
      <c r="H175" s="17">
        <f t="shared" si="153"/>
        <v>106249.5</v>
      </c>
      <c r="I175" s="30" t="e">
        <f>'بودجه 1403'!#REF!</f>
        <v>#REF!</v>
      </c>
      <c r="J175" s="30" t="e">
        <f t="shared" si="154"/>
        <v>#REF!</v>
      </c>
      <c r="K175" s="32" t="e">
        <f t="shared" si="138"/>
        <v>#REF!</v>
      </c>
      <c r="L175" s="36" t="e">
        <f t="shared" si="155"/>
        <v>#REF!</v>
      </c>
      <c r="M175" s="17" t="e">
        <f t="shared" si="182"/>
        <v>#REF!</v>
      </c>
      <c r="N175" s="17" t="e">
        <f t="shared" si="183"/>
        <v>#REF!</v>
      </c>
      <c r="O175" s="17" t="e">
        <f t="shared" si="184"/>
        <v>#REF!</v>
      </c>
      <c r="P175" s="17" t="e">
        <f t="shared" si="141"/>
        <v>#REF!</v>
      </c>
      <c r="Q175" s="17" t="e">
        <f t="shared" si="178"/>
        <v>#REF!</v>
      </c>
      <c r="R175" s="17" t="e">
        <f t="shared" si="142"/>
        <v>#REF!</v>
      </c>
      <c r="S175" s="18" t="e">
        <f t="shared" si="165"/>
        <v>#REF!</v>
      </c>
      <c r="T175" s="18" t="e">
        <f t="shared" si="166"/>
        <v>#REF!</v>
      </c>
      <c r="U175" s="17" t="e">
        <f t="shared" si="189"/>
        <v>#REF!</v>
      </c>
      <c r="V175" s="17" t="e">
        <f t="shared" si="143"/>
        <v>#REF!</v>
      </c>
      <c r="W175" s="17" t="e">
        <f t="shared" si="190"/>
        <v>#REF!</v>
      </c>
      <c r="X175" s="17" t="e">
        <f t="shared" si="144"/>
        <v>#REF!</v>
      </c>
      <c r="Y175" s="17" t="e">
        <f t="shared" si="179"/>
        <v>#REF!</v>
      </c>
      <c r="Z175" s="17" t="e">
        <f t="shared" si="145"/>
        <v>#REF!</v>
      </c>
      <c r="AA175" s="18" t="e">
        <f t="shared" si="167"/>
        <v>#REF!</v>
      </c>
      <c r="AB175" s="18" t="e">
        <f t="shared" si="168"/>
        <v>#REF!</v>
      </c>
      <c r="AC175" s="17" t="e">
        <f>I175*0.09</f>
        <v>#REF!</v>
      </c>
      <c r="AD175" s="17" t="e">
        <f t="shared" si="146"/>
        <v>#REF!</v>
      </c>
      <c r="AE175" s="17" t="e">
        <f t="shared" si="191"/>
        <v>#REF!</v>
      </c>
      <c r="AF175" s="17" t="e">
        <f t="shared" si="147"/>
        <v>#REF!</v>
      </c>
      <c r="AG175" s="17" t="e">
        <f>I175*0.09</f>
        <v>#REF!</v>
      </c>
      <c r="AH175" s="17" t="e">
        <f t="shared" si="148"/>
        <v>#REF!</v>
      </c>
      <c r="AI175" s="18" t="e">
        <f t="shared" si="169"/>
        <v>#REF!</v>
      </c>
      <c r="AJ175" s="18" t="e">
        <f t="shared" si="170"/>
        <v>#REF!</v>
      </c>
      <c r="AK175" s="17" t="e">
        <f>I175*0.11</f>
        <v>#REF!</v>
      </c>
      <c r="AL175" s="17" t="e">
        <f t="shared" si="149"/>
        <v>#REF!</v>
      </c>
      <c r="AM175" s="17" t="e">
        <f t="shared" si="180"/>
        <v>#REF!</v>
      </c>
      <c r="AN175" s="17" t="e">
        <f t="shared" si="150"/>
        <v>#REF!</v>
      </c>
      <c r="AO175" s="17" t="e">
        <f t="shared" si="181"/>
        <v>#REF!</v>
      </c>
      <c r="AP175" s="17" t="e">
        <f t="shared" si="151"/>
        <v>#REF!</v>
      </c>
      <c r="AQ175" s="18" t="e">
        <f t="shared" si="171"/>
        <v>#REF!</v>
      </c>
      <c r="AR175" s="18" t="e">
        <f t="shared" si="172"/>
        <v>#REF!</v>
      </c>
      <c r="AS175" s="94">
        <v>0.2</v>
      </c>
      <c r="AT175" s="95" t="e">
        <f t="shared" si="156"/>
        <v>#REF!</v>
      </c>
      <c r="AU175" s="85" t="e">
        <f t="shared" si="173"/>
        <v>#REF!</v>
      </c>
      <c r="AV175" s="85" t="e">
        <f t="shared" si="152"/>
        <v>#REF!</v>
      </c>
      <c r="AW175" s="57" t="e">
        <f t="shared" si="157"/>
        <v>#REF!</v>
      </c>
      <c r="AX175" s="57" t="e">
        <f t="shared" si="158"/>
        <v>#REF!</v>
      </c>
      <c r="AY175" s="100"/>
      <c r="AZ175" s="100"/>
      <c r="BA175" s="58"/>
      <c r="BB175" s="58"/>
    </row>
    <row r="176" spans="1:54">
      <c r="A176" s="6" t="s">
        <v>30</v>
      </c>
      <c r="B176" s="19">
        <v>13030208</v>
      </c>
      <c r="C176" s="167" t="s">
        <v>229</v>
      </c>
      <c r="D176" s="2"/>
      <c r="E176" s="2">
        <v>12</v>
      </c>
      <c r="F176" s="6">
        <v>30</v>
      </c>
      <c r="G176" s="17">
        <f>'بودجه 1403'!G188</f>
        <v>468750</v>
      </c>
      <c r="H176" s="17">
        <f t="shared" si="153"/>
        <v>15625</v>
      </c>
      <c r="I176" s="30" t="e">
        <f>'بودجه 1403'!#REF!</f>
        <v>#REF!</v>
      </c>
      <c r="J176" s="30" t="e">
        <f t="shared" si="154"/>
        <v>#REF!</v>
      </c>
      <c r="K176" s="32" t="e">
        <f t="shared" si="138"/>
        <v>#REF!</v>
      </c>
      <c r="L176" s="36" t="e">
        <f t="shared" si="155"/>
        <v>#REF!</v>
      </c>
      <c r="M176" s="17" t="e">
        <f t="shared" si="182"/>
        <v>#REF!</v>
      </c>
      <c r="N176" s="17" t="e">
        <f t="shared" si="183"/>
        <v>#REF!</v>
      </c>
      <c r="O176" s="17" t="e">
        <f t="shared" si="184"/>
        <v>#REF!</v>
      </c>
      <c r="P176" s="17" t="e">
        <f t="shared" si="141"/>
        <v>#REF!</v>
      </c>
      <c r="Q176" s="17" t="e">
        <f t="shared" si="178"/>
        <v>#REF!</v>
      </c>
      <c r="R176" s="17" t="e">
        <f t="shared" si="142"/>
        <v>#REF!</v>
      </c>
      <c r="S176" s="18" t="e">
        <f t="shared" si="165"/>
        <v>#REF!</v>
      </c>
      <c r="T176" s="18" t="e">
        <f t="shared" si="166"/>
        <v>#REF!</v>
      </c>
      <c r="U176" s="17" t="e">
        <f t="shared" si="189"/>
        <v>#REF!</v>
      </c>
      <c r="V176" s="17" t="e">
        <f t="shared" si="143"/>
        <v>#REF!</v>
      </c>
      <c r="W176" s="17" t="e">
        <f t="shared" si="190"/>
        <v>#REF!</v>
      </c>
      <c r="X176" s="17" t="e">
        <f t="shared" si="144"/>
        <v>#REF!</v>
      </c>
      <c r="Y176" s="17" t="e">
        <f t="shared" si="179"/>
        <v>#REF!</v>
      </c>
      <c r="Z176" s="17" t="e">
        <f t="shared" si="145"/>
        <v>#REF!</v>
      </c>
      <c r="AA176" s="18" t="e">
        <f t="shared" si="167"/>
        <v>#REF!</v>
      </c>
      <c r="AB176" s="18" t="e">
        <f t="shared" si="168"/>
        <v>#REF!</v>
      </c>
      <c r="AC176" s="17" t="e">
        <f>I176*0.09</f>
        <v>#REF!</v>
      </c>
      <c r="AD176" s="17" t="e">
        <f t="shared" si="146"/>
        <v>#REF!</v>
      </c>
      <c r="AE176" s="17" t="e">
        <f t="shared" si="191"/>
        <v>#REF!</v>
      </c>
      <c r="AF176" s="17" t="e">
        <f t="shared" si="147"/>
        <v>#REF!</v>
      </c>
      <c r="AG176" s="17" t="e">
        <f>I176*0.09</f>
        <v>#REF!</v>
      </c>
      <c r="AH176" s="17" t="e">
        <f t="shared" si="148"/>
        <v>#REF!</v>
      </c>
      <c r="AI176" s="18" t="e">
        <f t="shared" si="169"/>
        <v>#REF!</v>
      </c>
      <c r="AJ176" s="18" t="e">
        <f t="shared" si="170"/>
        <v>#REF!</v>
      </c>
      <c r="AK176" s="17" t="e">
        <f>I176*0.11</f>
        <v>#REF!</v>
      </c>
      <c r="AL176" s="17" t="e">
        <f t="shared" si="149"/>
        <v>#REF!</v>
      </c>
      <c r="AM176" s="17" t="e">
        <f t="shared" si="180"/>
        <v>#REF!</v>
      </c>
      <c r="AN176" s="17" t="e">
        <f t="shared" si="150"/>
        <v>#REF!</v>
      </c>
      <c r="AO176" s="17" t="e">
        <f t="shared" si="181"/>
        <v>#REF!</v>
      </c>
      <c r="AP176" s="17" t="e">
        <f t="shared" si="151"/>
        <v>#REF!</v>
      </c>
      <c r="AQ176" s="18" t="e">
        <f t="shared" si="171"/>
        <v>#REF!</v>
      </c>
      <c r="AR176" s="18" t="e">
        <f t="shared" si="172"/>
        <v>#REF!</v>
      </c>
      <c r="AS176" s="94">
        <v>0.2</v>
      </c>
      <c r="AT176" s="95" t="e">
        <f t="shared" si="156"/>
        <v>#REF!</v>
      </c>
      <c r="AU176" s="85" t="e">
        <f t="shared" si="173"/>
        <v>#REF!</v>
      </c>
      <c r="AV176" s="85" t="e">
        <f t="shared" si="152"/>
        <v>#REF!</v>
      </c>
      <c r="AW176" s="57" t="e">
        <f t="shared" si="157"/>
        <v>#REF!</v>
      </c>
      <c r="AX176" s="57" t="e">
        <f t="shared" si="158"/>
        <v>#REF!</v>
      </c>
      <c r="AY176" s="100"/>
      <c r="AZ176" s="100"/>
      <c r="BA176" s="58"/>
      <c r="BB176" s="58"/>
    </row>
    <row r="177" spans="1:54">
      <c r="A177" s="6" t="s">
        <v>30</v>
      </c>
      <c r="B177" s="19">
        <v>13030200</v>
      </c>
      <c r="C177" s="167" t="s">
        <v>213</v>
      </c>
      <c r="D177" s="2" t="s">
        <v>212</v>
      </c>
      <c r="E177" s="2">
        <v>12</v>
      </c>
      <c r="F177" s="6">
        <v>30</v>
      </c>
      <c r="G177" s="17">
        <f>'بودجه 1403'!G189</f>
        <v>401786</v>
      </c>
      <c r="H177" s="17">
        <f t="shared" si="153"/>
        <v>13392.866666666667</v>
      </c>
      <c r="I177" s="30" t="e">
        <f>'بودجه 1403'!#REF!</f>
        <v>#REF!</v>
      </c>
      <c r="J177" s="30" t="e">
        <f t="shared" si="154"/>
        <v>#REF!</v>
      </c>
      <c r="K177" s="32" t="e">
        <f t="shared" si="138"/>
        <v>#REF!</v>
      </c>
      <c r="L177" s="36" t="e">
        <f t="shared" si="155"/>
        <v>#REF!</v>
      </c>
      <c r="M177" s="17" t="e">
        <f t="shared" si="182"/>
        <v>#REF!</v>
      </c>
      <c r="N177" s="17" t="e">
        <f t="shared" si="183"/>
        <v>#REF!</v>
      </c>
      <c r="O177" s="17" t="e">
        <f t="shared" si="184"/>
        <v>#REF!</v>
      </c>
      <c r="P177" s="17" t="e">
        <f t="shared" si="141"/>
        <v>#REF!</v>
      </c>
      <c r="Q177" s="17" t="e">
        <f t="shared" si="178"/>
        <v>#REF!</v>
      </c>
      <c r="R177" s="17" t="e">
        <f t="shared" si="142"/>
        <v>#REF!</v>
      </c>
      <c r="S177" s="18" t="e">
        <f t="shared" si="165"/>
        <v>#REF!</v>
      </c>
      <c r="T177" s="18" t="e">
        <f t="shared" si="166"/>
        <v>#REF!</v>
      </c>
      <c r="U177" s="17" t="e">
        <f t="shared" si="189"/>
        <v>#REF!</v>
      </c>
      <c r="V177" s="17" t="e">
        <f t="shared" si="143"/>
        <v>#REF!</v>
      </c>
      <c r="W177" s="17" t="e">
        <f t="shared" si="190"/>
        <v>#REF!</v>
      </c>
      <c r="X177" s="17" t="e">
        <f t="shared" si="144"/>
        <v>#REF!</v>
      </c>
      <c r="Y177" s="17" t="e">
        <f t="shared" si="179"/>
        <v>#REF!</v>
      </c>
      <c r="Z177" s="17" t="e">
        <f t="shared" si="145"/>
        <v>#REF!</v>
      </c>
      <c r="AA177" s="18" t="e">
        <f t="shared" si="167"/>
        <v>#REF!</v>
      </c>
      <c r="AB177" s="18" t="e">
        <f t="shared" si="168"/>
        <v>#REF!</v>
      </c>
      <c r="AC177" s="17" t="e">
        <f>I177*0.09</f>
        <v>#REF!</v>
      </c>
      <c r="AD177" s="17" t="e">
        <f t="shared" si="146"/>
        <v>#REF!</v>
      </c>
      <c r="AE177" s="17" t="e">
        <f t="shared" si="191"/>
        <v>#REF!</v>
      </c>
      <c r="AF177" s="17" t="e">
        <f t="shared" si="147"/>
        <v>#REF!</v>
      </c>
      <c r="AG177" s="17" t="e">
        <f>I177*0.09</f>
        <v>#REF!</v>
      </c>
      <c r="AH177" s="17" t="e">
        <f t="shared" si="148"/>
        <v>#REF!</v>
      </c>
      <c r="AI177" s="18" t="e">
        <f t="shared" si="169"/>
        <v>#REF!</v>
      </c>
      <c r="AJ177" s="18" t="e">
        <f t="shared" si="170"/>
        <v>#REF!</v>
      </c>
      <c r="AK177" s="17" t="e">
        <f>I177*0.11</f>
        <v>#REF!</v>
      </c>
      <c r="AL177" s="17" t="e">
        <f t="shared" si="149"/>
        <v>#REF!</v>
      </c>
      <c r="AM177" s="17" t="e">
        <f t="shared" si="180"/>
        <v>#REF!</v>
      </c>
      <c r="AN177" s="17" t="e">
        <f t="shared" si="150"/>
        <v>#REF!</v>
      </c>
      <c r="AO177" s="17" t="e">
        <f t="shared" si="181"/>
        <v>#REF!</v>
      </c>
      <c r="AP177" s="17" t="e">
        <f t="shared" si="151"/>
        <v>#REF!</v>
      </c>
      <c r="AQ177" s="18" t="e">
        <f t="shared" si="171"/>
        <v>#REF!</v>
      </c>
      <c r="AR177" s="18" t="e">
        <f t="shared" si="172"/>
        <v>#REF!</v>
      </c>
      <c r="AS177" s="94">
        <v>0.2</v>
      </c>
      <c r="AT177" s="95" t="e">
        <f t="shared" si="156"/>
        <v>#REF!</v>
      </c>
      <c r="AU177" s="85" t="e">
        <f t="shared" si="173"/>
        <v>#REF!</v>
      </c>
      <c r="AV177" s="85" t="e">
        <f t="shared" si="152"/>
        <v>#REF!</v>
      </c>
      <c r="AW177" s="57" t="e">
        <f t="shared" si="157"/>
        <v>#REF!</v>
      </c>
      <c r="AX177" s="57" t="e">
        <f t="shared" si="158"/>
        <v>#REF!</v>
      </c>
      <c r="AY177" s="100"/>
      <c r="AZ177" s="100"/>
      <c r="BA177" s="58"/>
      <c r="BB177" s="58"/>
    </row>
    <row r="178" spans="1:54">
      <c r="A178" s="6" t="s">
        <v>30</v>
      </c>
      <c r="B178" s="19">
        <v>13060307</v>
      </c>
      <c r="C178" s="167" t="s">
        <v>359</v>
      </c>
      <c r="D178" s="2" t="s">
        <v>147</v>
      </c>
      <c r="E178" s="2">
        <v>12</v>
      </c>
      <c r="F178" s="6">
        <v>10</v>
      </c>
      <c r="G178" s="17">
        <f>'بودجه 1403'!G190</f>
        <v>669642.85714285716</v>
      </c>
      <c r="H178" s="17">
        <f t="shared" si="153"/>
        <v>66964.28571428571</v>
      </c>
      <c r="I178" s="30" t="e">
        <f>'بودجه 1403'!#REF!</f>
        <v>#REF!</v>
      </c>
      <c r="J178" s="30" t="e">
        <f t="shared" si="154"/>
        <v>#REF!</v>
      </c>
      <c r="K178" s="32" t="e">
        <f t="shared" si="138"/>
        <v>#REF!</v>
      </c>
      <c r="L178" s="36" t="e">
        <f t="shared" si="155"/>
        <v>#REF!</v>
      </c>
      <c r="M178" s="17" t="e">
        <f t="shared" si="182"/>
        <v>#REF!</v>
      </c>
      <c r="N178" s="17" t="e">
        <f t="shared" si="183"/>
        <v>#REF!</v>
      </c>
      <c r="O178" s="17" t="e">
        <f t="shared" si="184"/>
        <v>#REF!</v>
      </c>
      <c r="P178" s="17" t="e">
        <f t="shared" si="141"/>
        <v>#REF!</v>
      </c>
      <c r="Q178" s="17" t="e">
        <f t="shared" si="178"/>
        <v>#REF!</v>
      </c>
      <c r="R178" s="17" t="e">
        <f t="shared" si="142"/>
        <v>#REF!</v>
      </c>
      <c r="S178" s="18" t="e">
        <f t="shared" si="165"/>
        <v>#REF!</v>
      </c>
      <c r="T178" s="18" t="e">
        <f t="shared" si="166"/>
        <v>#REF!</v>
      </c>
      <c r="U178" s="17" t="e">
        <f t="shared" si="189"/>
        <v>#REF!</v>
      </c>
      <c r="V178" s="17" t="e">
        <f t="shared" si="143"/>
        <v>#REF!</v>
      </c>
      <c r="W178" s="17" t="e">
        <f t="shared" si="190"/>
        <v>#REF!</v>
      </c>
      <c r="X178" s="17" t="e">
        <f t="shared" si="144"/>
        <v>#REF!</v>
      </c>
      <c r="Y178" s="17" t="e">
        <f t="shared" si="179"/>
        <v>#REF!</v>
      </c>
      <c r="Z178" s="17" t="e">
        <f t="shared" si="145"/>
        <v>#REF!</v>
      </c>
      <c r="AA178" s="18" t="e">
        <f t="shared" si="167"/>
        <v>#REF!</v>
      </c>
      <c r="AB178" s="18" t="e">
        <f t="shared" si="168"/>
        <v>#REF!</v>
      </c>
      <c r="AC178" s="17" t="e">
        <f>I178*0.09</f>
        <v>#REF!</v>
      </c>
      <c r="AD178" s="17" t="e">
        <f t="shared" si="146"/>
        <v>#REF!</v>
      </c>
      <c r="AE178" s="17" t="e">
        <f t="shared" si="191"/>
        <v>#REF!</v>
      </c>
      <c r="AF178" s="17" t="e">
        <f t="shared" si="147"/>
        <v>#REF!</v>
      </c>
      <c r="AG178" s="17" t="e">
        <f>I178*0.09</f>
        <v>#REF!</v>
      </c>
      <c r="AH178" s="17" t="e">
        <f t="shared" si="148"/>
        <v>#REF!</v>
      </c>
      <c r="AI178" s="18" t="e">
        <f t="shared" si="169"/>
        <v>#REF!</v>
      </c>
      <c r="AJ178" s="18" t="e">
        <f t="shared" si="170"/>
        <v>#REF!</v>
      </c>
      <c r="AK178" s="17" t="e">
        <f>I178*0.11</f>
        <v>#REF!</v>
      </c>
      <c r="AL178" s="17" t="e">
        <f t="shared" si="149"/>
        <v>#REF!</v>
      </c>
      <c r="AM178" s="17" t="e">
        <f t="shared" si="180"/>
        <v>#REF!</v>
      </c>
      <c r="AN178" s="17" t="e">
        <f t="shared" si="150"/>
        <v>#REF!</v>
      </c>
      <c r="AO178" s="17" t="e">
        <f t="shared" si="181"/>
        <v>#REF!</v>
      </c>
      <c r="AP178" s="17" t="e">
        <f t="shared" si="151"/>
        <v>#REF!</v>
      </c>
      <c r="AQ178" s="18" t="e">
        <f t="shared" si="171"/>
        <v>#REF!</v>
      </c>
      <c r="AR178" s="18" t="e">
        <f t="shared" si="172"/>
        <v>#REF!</v>
      </c>
      <c r="AS178" s="94">
        <v>0.2</v>
      </c>
      <c r="AT178" s="95" t="e">
        <f t="shared" si="156"/>
        <v>#REF!</v>
      </c>
      <c r="AU178" s="85" t="e">
        <f t="shared" si="173"/>
        <v>#REF!</v>
      </c>
      <c r="AV178" s="85" t="e">
        <f t="shared" si="152"/>
        <v>#REF!</v>
      </c>
      <c r="AW178" s="57" t="e">
        <f t="shared" si="157"/>
        <v>#REF!</v>
      </c>
      <c r="AX178" s="57" t="e">
        <f t="shared" si="158"/>
        <v>#REF!</v>
      </c>
      <c r="AY178" s="100"/>
      <c r="AZ178" s="100"/>
      <c r="BA178" s="58"/>
      <c r="BB178" s="58"/>
    </row>
    <row r="179" spans="1:54">
      <c r="A179" s="3" t="s">
        <v>33</v>
      </c>
      <c r="B179" s="21">
        <v>13080200</v>
      </c>
      <c r="C179" s="167" t="s">
        <v>360</v>
      </c>
      <c r="D179" s="43"/>
      <c r="E179" s="2">
        <v>12</v>
      </c>
      <c r="F179" s="3">
        <v>1</v>
      </c>
      <c r="G179" s="17">
        <f>'بودجه 1403'!G191</f>
        <v>490340</v>
      </c>
      <c r="H179" s="17">
        <f t="shared" si="153"/>
        <v>490340</v>
      </c>
      <c r="I179" s="30" t="e">
        <f>'بودجه 1403'!#REF!</f>
        <v>#REF!</v>
      </c>
      <c r="J179" s="30" t="e">
        <f t="shared" si="154"/>
        <v>#REF!</v>
      </c>
      <c r="K179" s="32" t="e">
        <f t="shared" si="138"/>
        <v>#REF!</v>
      </c>
      <c r="L179" s="36" t="e">
        <f t="shared" si="155"/>
        <v>#REF!</v>
      </c>
      <c r="M179" s="17" t="e">
        <f t="shared" si="182"/>
        <v>#REF!</v>
      </c>
      <c r="N179" s="17" t="e">
        <f t="shared" si="183"/>
        <v>#REF!</v>
      </c>
      <c r="O179" s="17" t="e">
        <f t="shared" si="184"/>
        <v>#REF!</v>
      </c>
      <c r="P179" s="17" t="e">
        <f t="shared" si="141"/>
        <v>#REF!</v>
      </c>
      <c r="Q179" s="17" t="e">
        <f t="shared" si="178"/>
        <v>#REF!</v>
      </c>
      <c r="R179" s="17" t="e">
        <f t="shared" si="142"/>
        <v>#REF!</v>
      </c>
      <c r="S179" s="18" t="e">
        <f t="shared" si="165"/>
        <v>#REF!</v>
      </c>
      <c r="T179" s="18" t="e">
        <f t="shared" si="166"/>
        <v>#REF!</v>
      </c>
      <c r="U179" s="17" t="e">
        <f t="shared" si="189"/>
        <v>#REF!</v>
      </c>
      <c r="V179" s="17" t="e">
        <f t="shared" si="143"/>
        <v>#REF!</v>
      </c>
      <c r="W179" s="17" t="e">
        <f t="shared" si="190"/>
        <v>#REF!</v>
      </c>
      <c r="X179" s="17" t="e">
        <f t="shared" si="144"/>
        <v>#REF!</v>
      </c>
      <c r="Y179" s="17" t="e">
        <f t="shared" si="179"/>
        <v>#REF!</v>
      </c>
      <c r="Z179" s="17" t="e">
        <f t="shared" si="145"/>
        <v>#REF!</v>
      </c>
      <c r="AA179" s="18" t="e">
        <f t="shared" si="167"/>
        <v>#REF!</v>
      </c>
      <c r="AB179" s="18" t="e">
        <f t="shared" si="168"/>
        <v>#REF!</v>
      </c>
      <c r="AC179" s="17" t="e">
        <f>I179*0.1</f>
        <v>#REF!</v>
      </c>
      <c r="AD179" s="17" t="e">
        <f t="shared" si="146"/>
        <v>#REF!</v>
      </c>
      <c r="AE179" s="17" t="e">
        <f t="shared" si="191"/>
        <v>#REF!</v>
      </c>
      <c r="AF179" s="17" t="e">
        <f t="shared" si="147"/>
        <v>#REF!</v>
      </c>
      <c r="AG179" s="17" t="e">
        <f>I179*0.1</f>
        <v>#REF!</v>
      </c>
      <c r="AH179" s="17" t="e">
        <f t="shared" si="148"/>
        <v>#REF!</v>
      </c>
      <c r="AI179" s="18" t="e">
        <f t="shared" si="169"/>
        <v>#REF!</v>
      </c>
      <c r="AJ179" s="18" t="e">
        <f t="shared" si="170"/>
        <v>#REF!</v>
      </c>
      <c r="AK179" s="17" t="e">
        <f>I179*0.09</f>
        <v>#REF!</v>
      </c>
      <c r="AL179" s="17" t="e">
        <f t="shared" si="149"/>
        <v>#REF!</v>
      </c>
      <c r="AM179" s="17" t="e">
        <f>I179*0.09</f>
        <v>#REF!</v>
      </c>
      <c r="AN179" s="17" t="e">
        <f t="shared" si="150"/>
        <v>#REF!</v>
      </c>
      <c r="AO179" s="17" t="e">
        <f>I179*0.08</f>
        <v>#REF!</v>
      </c>
      <c r="AP179" s="17" t="e">
        <f t="shared" si="151"/>
        <v>#REF!</v>
      </c>
      <c r="AQ179" s="18" t="e">
        <f t="shared" si="171"/>
        <v>#REF!</v>
      </c>
      <c r="AR179" s="18" t="e">
        <f t="shared" si="172"/>
        <v>#REF!</v>
      </c>
      <c r="AS179" s="94">
        <v>0.1</v>
      </c>
      <c r="AT179" s="95" t="e">
        <f t="shared" si="156"/>
        <v>#REF!</v>
      </c>
      <c r="AU179" s="85" t="e">
        <f t="shared" si="173"/>
        <v>#REF!</v>
      </c>
      <c r="AV179" s="85" t="e">
        <f t="shared" si="152"/>
        <v>#REF!</v>
      </c>
      <c r="AW179" s="57" t="e">
        <f t="shared" si="157"/>
        <v>#REF!</v>
      </c>
      <c r="AX179" s="57" t="e">
        <f t="shared" si="158"/>
        <v>#REF!</v>
      </c>
      <c r="BA179" s="58"/>
      <c r="BB179" s="58"/>
    </row>
    <row r="180" spans="1:54">
      <c r="A180" s="3" t="s">
        <v>33</v>
      </c>
      <c r="B180" s="19">
        <v>13080202</v>
      </c>
      <c r="C180" s="167" t="s">
        <v>361</v>
      </c>
      <c r="D180" s="43"/>
      <c r="E180" s="2">
        <v>12</v>
      </c>
      <c r="F180" s="3">
        <v>1</v>
      </c>
      <c r="G180" s="17">
        <f>'بودجه 1403'!G193</f>
        <v>1041667</v>
      </c>
      <c r="H180" s="17">
        <f t="shared" si="153"/>
        <v>1041667</v>
      </c>
      <c r="I180" s="30" t="e">
        <f>'بودجه 1403'!#REF!</f>
        <v>#REF!</v>
      </c>
      <c r="J180" s="30" t="e">
        <f t="shared" si="154"/>
        <v>#REF!</v>
      </c>
      <c r="K180" s="32" t="e">
        <f t="shared" si="138"/>
        <v>#REF!</v>
      </c>
      <c r="L180" s="36" t="e">
        <f t="shared" si="155"/>
        <v>#REF!</v>
      </c>
      <c r="M180" s="17" t="e">
        <f t="shared" si="182"/>
        <v>#REF!</v>
      </c>
      <c r="N180" s="17" t="e">
        <f t="shared" si="183"/>
        <v>#REF!</v>
      </c>
      <c r="O180" s="17" t="e">
        <f t="shared" si="184"/>
        <v>#REF!</v>
      </c>
      <c r="P180" s="17" t="e">
        <f t="shared" si="141"/>
        <v>#REF!</v>
      </c>
      <c r="Q180" s="17" t="e">
        <f t="shared" si="178"/>
        <v>#REF!</v>
      </c>
      <c r="R180" s="17" t="e">
        <f t="shared" si="142"/>
        <v>#REF!</v>
      </c>
      <c r="S180" s="18" t="e">
        <f t="shared" si="165"/>
        <v>#REF!</v>
      </c>
      <c r="T180" s="18" t="e">
        <f t="shared" si="166"/>
        <v>#REF!</v>
      </c>
      <c r="U180" s="17" t="e">
        <f t="shared" si="189"/>
        <v>#REF!</v>
      </c>
      <c r="V180" s="17" t="e">
        <f t="shared" si="143"/>
        <v>#REF!</v>
      </c>
      <c r="W180" s="17" t="e">
        <f t="shared" si="190"/>
        <v>#REF!</v>
      </c>
      <c r="X180" s="17" t="e">
        <f t="shared" si="144"/>
        <v>#REF!</v>
      </c>
      <c r="Y180" s="17" t="e">
        <f t="shared" si="179"/>
        <v>#REF!</v>
      </c>
      <c r="Z180" s="17" t="e">
        <f t="shared" si="145"/>
        <v>#REF!</v>
      </c>
      <c r="AA180" s="18" t="e">
        <f t="shared" si="167"/>
        <v>#REF!</v>
      </c>
      <c r="AB180" s="18" t="e">
        <f t="shared" si="168"/>
        <v>#REF!</v>
      </c>
      <c r="AC180" s="17" t="e">
        <f>I180*0.1</f>
        <v>#REF!</v>
      </c>
      <c r="AD180" s="17" t="e">
        <f t="shared" si="146"/>
        <v>#REF!</v>
      </c>
      <c r="AE180" s="17" t="e">
        <f t="shared" si="191"/>
        <v>#REF!</v>
      </c>
      <c r="AF180" s="17" t="e">
        <f t="shared" si="147"/>
        <v>#REF!</v>
      </c>
      <c r="AG180" s="17" t="e">
        <f>I180*0.1</f>
        <v>#REF!</v>
      </c>
      <c r="AH180" s="17" t="e">
        <f t="shared" si="148"/>
        <v>#REF!</v>
      </c>
      <c r="AI180" s="18" t="e">
        <f t="shared" si="169"/>
        <v>#REF!</v>
      </c>
      <c r="AJ180" s="18" t="e">
        <f t="shared" si="170"/>
        <v>#REF!</v>
      </c>
      <c r="AK180" s="17" t="e">
        <f>I180*0.09</f>
        <v>#REF!</v>
      </c>
      <c r="AL180" s="17" t="e">
        <f t="shared" si="149"/>
        <v>#REF!</v>
      </c>
      <c r="AM180" s="17" t="e">
        <f>I180*0.09</f>
        <v>#REF!</v>
      </c>
      <c r="AN180" s="17" t="e">
        <f t="shared" si="150"/>
        <v>#REF!</v>
      </c>
      <c r="AO180" s="17" t="e">
        <f>I180*0.08</f>
        <v>#REF!</v>
      </c>
      <c r="AP180" s="17" t="e">
        <f t="shared" si="151"/>
        <v>#REF!</v>
      </c>
      <c r="AQ180" s="18" t="e">
        <f t="shared" si="171"/>
        <v>#REF!</v>
      </c>
      <c r="AR180" s="18" t="e">
        <f t="shared" si="172"/>
        <v>#REF!</v>
      </c>
      <c r="AS180" s="94">
        <v>0.1</v>
      </c>
      <c r="AT180" s="95" t="e">
        <f t="shared" si="156"/>
        <v>#REF!</v>
      </c>
      <c r="AU180" s="85" t="e">
        <f t="shared" si="173"/>
        <v>#REF!</v>
      </c>
      <c r="AV180" s="85" t="e">
        <f t="shared" si="152"/>
        <v>#REF!</v>
      </c>
      <c r="AW180" s="57" t="e">
        <f t="shared" si="157"/>
        <v>#REF!</v>
      </c>
      <c r="AX180" s="57" t="e">
        <f t="shared" si="158"/>
        <v>#REF!</v>
      </c>
      <c r="AY180" s="100"/>
      <c r="AZ180" s="100"/>
      <c r="BA180" s="58"/>
      <c r="BB180" s="100"/>
    </row>
    <row r="181" spans="1:54">
      <c r="A181" s="53" t="s">
        <v>30</v>
      </c>
      <c r="B181" s="45" t="s">
        <v>245</v>
      </c>
      <c r="C181" s="167" t="s">
        <v>484</v>
      </c>
      <c r="D181" s="43"/>
      <c r="E181" s="2">
        <v>12</v>
      </c>
      <c r="F181" s="3">
        <v>1</v>
      </c>
      <c r="G181" s="17">
        <f>'بودجه 1403'!G194</f>
        <v>1302083</v>
      </c>
      <c r="H181" s="17">
        <f t="shared" si="153"/>
        <v>1302083</v>
      </c>
      <c r="I181" s="30" t="e">
        <f>'بودجه 1403'!#REF!</f>
        <v>#REF!</v>
      </c>
      <c r="J181" s="30" t="e">
        <f t="shared" si="154"/>
        <v>#REF!</v>
      </c>
      <c r="K181" s="32" t="e">
        <f t="shared" si="138"/>
        <v>#REF!</v>
      </c>
      <c r="L181" s="36" t="e">
        <f t="shared" si="155"/>
        <v>#REF!</v>
      </c>
      <c r="M181" s="17">
        <v>3000</v>
      </c>
      <c r="N181" s="17">
        <f t="shared" si="183"/>
        <v>3906249000</v>
      </c>
      <c r="O181" s="17">
        <v>3600</v>
      </c>
      <c r="P181" s="17">
        <f t="shared" si="141"/>
        <v>4687498800</v>
      </c>
      <c r="Q181" s="17">
        <v>6000</v>
      </c>
      <c r="R181" s="17">
        <f t="shared" si="142"/>
        <v>7812498000</v>
      </c>
      <c r="S181" s="18">
        <f t="shared" si="165"/>
        <v>12600</v>
      </c>
      <c r="T181" s="18">
        <f t="shared" si="166"/>
        <v>16406245800</v>
      </c>
      <c r="U181" s="17">
        <v>6000</v>
      </c>
      <c r="V181" s="17">
        <f t="shared" si="143"/>
        <v>7812498000</v>
      </c>
      <c r="W181" s="17">
        <v>4200</v>
      </c>
      <c r="X181" s="17">
        <f t="shared" si="144"/>
        <v>5468748600</v>
      </c>
      <c r="Y181" s="17">
        <v>3600</v>
      </c>
      <c r="Z181" s="17">
        <f t="shared" si="145"/>
        <v>4687498800</v>
      </c>
      <c r="AA181" s="18">
        <f t="shared" si="167"/>
        <v>13800</v>
      </c>
      <c r="AB181" s="18">
        <f t="shared" si="168"/>
        <v>17968745400</v>
      </c>
      <c r="AC181" s="17">
        <v>6000</v>
      </c>
      <c r="AD181" s="17">
        <f t="shared" si="146"/>
        <v>7812498000</v>
      </c>
      <c r="AE181" s="17">
        <v>6000</v>
      </c>
      <c r="AF181" s="17">
        <f t="shared" si="147"/>
        <v>7812498000</v>
      </c>
      <c r="AG181" s="17">
        <v>6000</v>
      </c>
      <c r="AH181" s="17">
        <f t="shared" si="148"/>
        <v>7812498000</v>
      </c>
      <c r="AI181" s="18">
        <f t="shared" si="169"/>
        <v>18000</v>
      </c>
      <c r="AJ181" s="18">
        <f t="shared" si="170"/>
        <v>23437494000</v>
      </c>
      <c r="AK181" s="17">
        <v>5400</v>
      </c>
      <c r="AL181" s="17">
        <f t="shared" si="149"/>
        <v>7031248200</v>
      </c>
      <c r="AM181" s="17">
        <v>5400</v>
      </c>
      <c r="AN181" s="17">
        <f t="shared" si="150"/>
        <v>7031248200</v>
      </c>
      <c r="AO181" s="17">
        <v>4800</v>
      </c>
      <c r="AP181" s="17">
        <f t="shared" si="151"/>
        <v>6249998400</v>
      </c>
      <c r="AQ181" s="18">
        <f t="shared" si="171"/>
        <v>15600</v>
      </c>
      <c r="AR181" s="18">
        <f t="shared" si="172"/>
        <v>20312494800</v>
      </c>
      <c r="AS181" s="94"/>
      <c r="AT181" s="95" t="e">
        <f t="shared" si="156"/>
        <v>#REF!</v>
      </c>
      <c r="AU181" s="85" t="e">
        <f t="shared" si="173"/>
        <v>#REF!</v>
      </c>
      <c r="AV181" s="85" t="e">
        <f t="shared" si="152"/>
        <v>#REF!</v>
      </c>
      <c r="AW181" s="57">
        <f>AQ181+AI181+AA181+S181</f>
        <v>60000</v>
      </c>
      <c r="AX181" s="57">
        <f>AR181+AJ181+AB181+T181</f>
        <v>78124980000</v>
      </c>
      <c r="AY181" s="100"/>
      <c r="AZ181" s="100"/>
      <c r="BA181" s="100"/>
      <c r="BB181" s="100"/>
    </row>
    <row r="182" spans="1:54">
      <c r="A182" s="53" t="s">
        <v>30</v>
      </c>
      <c r="B182" s="45" t="s">
        <v>245</v>
      </c>
      <c r="C182" s="167" t="s">
        <v>387</v>
      </c>
      <c r="D182" s="43" t="s">
        <v>388</v>
      </c>
      <c r="E182" s="2">
        <v>10</v>
      </c>
      <c r="F182" s="3">
        <v>60</v>
      </c>
      <c r="G182" s="17">
        <f>'بودجه 1403'!G195</f>
        <v>1562500</v>
      </c>
      <c r="H182" s="17">
        <f t="shared" si="153"/>
        <v>26041.666666666668</v>
      </c>
      <c r="I182" s="30" t="e">
        <f>'بودجه 1403'!#REF!</f>
        <v>#REF!</v>
      </c>
      <c r="J182" s="30" t="e">
        <f t="shared" si="154"/>
        <v>#REF!</v>
      </c>
      <c r="K182" s="32" t="e">
        <f t="shared" si="138"/>
        <v>#REF!</v>
      </c>
      <c r="L182" s="36" t="e">
        <f t="shared" si="155"/>
        <v>#REF!</v>
      </c>
      <c r="M182" s="17"/>
      <c r="N182" s="17">
        <f t="shared" si="183"/>
        <v>0</v>
      </c>
      <c r="O182" s="17"/>
      <c r="P182" s="17">
        <f t="shared" si="141"/>
        <v>0</v>
      </c>
      <c r="Q182" s="17">
        <v>43200</v>
      </c>
      <c r="R182" s="17">
        <f t="shared" si="142"/>
        <v>1125000000</v>
      </c>
      <c r="S182" s="18">
        <f t="shared" si="165"/>
        <v>43200</v>
      </c>
      <c r="T182" s="18">
        <f t="shared" si="166"/>
        <v>1125000000</v>
      </c>
      <c r="U182" s="17">
        <v>43200</v>
      </c>
      <c r="V182" s="17">
        <f t="shared" si="143"/>
        <v>1125000000</v>
      </c>
      <c r="W182" s="17">
        <v>46080</v>
      </c>
      <c r="X182" s="17">
        <f t="shared" si="144"/>
        <v>1200000000</v>
      </c>
      <c r="Y182" s="17">
        <v>46080</v>
      </c>
      <c r="Z182" s="17">
        <f t="shared" si="145"/>
        <v>1200000000</v>
      </c>
      <c r="AA182" s="18">
        <f t="shared" si="167"/>
        <v>135360</v>
      </c>
      <c r="AB182" s="18">
        <f t="shared" si="168"/>
        <v>3525000000</v>
      </c>
      <c r="AC182" s="17">
        <v>48960</v>
      </c>
      <c r="AD182" s="17">
        <f t="shared" si="146"/>
        <v>1275000000</v>
      </c>
      <c r="AE182" s="17">
        <v>48960</v>
      </c>
      <c r="AF182" s="17">
        <f t="shared" si="147"/>
        <v>1275000000</v>
      </c>
      <c r="AG182" s="17">
        <v>49535.999999999993</v>
      </c>
      <c r="AH182" s="17">
        <f t="shared" si="148"/>
        <v>1289999999.9999998</v>
      </c>
      <c r="AI182" s="18">
        <f t="shared" si="169"/>
        <v>147456</v>
      </c>
      <c r="AJ182" s="18">
        <f t="shared" si="170"/>
        <v>3840000000</v>
      </c>
      <c r="AK182" s="17">
        <v>48960</v>
      </c>
      <c r="AL182" s="17">
        <f t="shared" si="149"/>
        <v>1275000000</v>
      </c>
      <c r="AM182" s="17">
        <v>46080</v>
      </c>
      <c r="AN182" s="17">
        <f t="shared" si="150"/>
        <v>1200000000</v>
      </c>
      <c r="AO182" s="17">
        <v>43200</v>
      </c>
      <c r="AP182" s="17">
        <f t="shared" si="151"/>
        <v>1125000000</v>
      </c>
      <c r="AQ182" s="18">
        <f t="shared" si="171"/>
        <v>138240</v>
      </c>
      <c r="AR182" s="18">
        <f t="shared" si="172"/>
        <v>3600000000</v>
      </c>
      <c r="AS182" s="94">
        <v>0.1</v>
      </c>
      <c r="AT182" s="95" t="e">
        <f t="shared" si="156"/>
        <v>#REF!</v>
      </c>
      <c r="AU182" s="85" t="e">
        <f t="shared" si="173"/>
        <v>#REF!</v>
      </c>
      <c r="AV182" s="85" t="e">
        <f t="shared" si="152"/>
        <v>#REF!</v>
      </c>
      <c r="AW182" s="57">
        <f t="shared" ref="AW182:AW260" si="192">AQ182+AI182+AA182+S182</f>
        <v>464256</v>
      </c>
      <c r="AX182" s="57">
        <f t="shared" ref="AX182:AX260" si="193">AR182+AJ182+AB182+T182</f>
        <v>12090000000</v>
      </c>
      <c r="AY182" s="100"/>
      <c r="AZ182" s="100"/>
      <c r="BA182" s="100"/>
      <c r="BB182" s="100"/>
    </row>
    <row r="183" spans="1:54" ht="18.75" customHeight="1">
      <c r="A183" s="53" t="s">
        <v>30</v>
      </c>
      <c r="B183" s="45" t="s">
        <v>245</v>
      </c>
      <c r="C183" s="167" t="s">
        <v>252</v>
      </c>
      <c r="D183" s="43"/>
      <c r="E183" s="2">
        <v>10</v>
      </c>
      <c r="F183" s="3">
        <v>60</v>
      </c>
      <c r="G183" s="17">
        <f>'بودجه 1403'!G196</f>
        <v>60000</v>
      </c>
      <c r="H183" s="17">
        <f t="shared" si="153"/>
        <v>1000</v>
      </c>
      <c r="I183" s="30" t="e">
        <f>'بودجه 1403'!#REF!</f>
        <v>#REF!</v>
      </c>
      <c r="J183" s="30" t="e">
        <f t="shared" si="154"/>
        <v>#REF!</v>
      </c>
      <c r="K183" s="32" t="e">
        <f t="shared" si="138"/>
        <v>#REF!</v>
      </c>
      <c r="L183" s="36" t="e">
        <f t="shared" si="155"/>
        <v>#REF!</v>
      </c>
      <c r="M183" s="17"/>
      <c r="N183" s="17">
        <f t="shared" si="183"/>
        <v>0</v>
      </c>
      <c r="O183" s="17"/>
      <c r="P183" s="17">
        <f t="shared" si="141"/>
        <v>0</v>
      </c>
      <c r="Q183" s="17">
        <v>124600.00000000001</v>
      </c>
      <c r="R183" s="17">
        <f t="shared" si="142"/>
        <v>124600000.00000001</v>
      </c>
      <c r="S183" s="18">
        <f t="shared" si="165"/>
        <v>124600.00000000001</v>
      </c>
      <c r="T183" s="18">
        <f t="shared" si="166"/>
        <v>124600000.00000001</v>
      </c>
      <c r="U183" s="17">
        <v>133500</v>
      </c>
      <c r="V183" s="17">
        <f t="shared" si="143"/>
        <v>133500000</v>
      </c>
      <c r="W183" s="17">
        <v>142400</v>
      </c>
      <c r="X183" s="17">
        <f t="shared" si="144"/>
        <v>142400000</v>
      </c>
      <c r="Y183" s="17">
        <v>151300</v>
      </c>
      <c r="Z183" s="17">
        <f t="shared" si="145"/>
        <v>151300000</v>
      </c>
      <c r="AA183" s="18">
        <f t="shared" si="167"/>
        <v>427200</v>
      </c>
      <c r="AB183" s="18">
        <f t="shared" si="168"/>
        <v>427200000</v>
      </c>
      <c r="AC183" s="17">
        <v>142400</v>
      </c>
      <c r="AD183" s="17">
        <f t="shared" si="146"/>
        <v>142400000</v>
      </c>
      <c r="AE183" s="17">
        <v>151300</v>
      </c>
      <c r="AF183" s="17">
        <f t="shared" si="147"/>
        <v>151300000</v>
      </c>
      <c r="AG183" s="17">
        <v>151300</v>
      </c>
      <c r="AH183" s="17">
        <f t="shared" si="148"/>
        <v>151300000</v>
      </c>
      <c r="AI183" s="18">
        <f t="shared" si="169"/>
        <v>445000</v>
      </c>
      <c r="AJ183" s="18">
        <f t="shared" si="170"/>
        <v>445000000</v>
      </c>
      <c r="AK183" s="17">
        <v>151300</v>
      </c>
      <c r="AL183" s="17">
        <f t="shared" si="149"/>
        <v>151300000</v>
      </c>
      <c r="AM183" s="17">
        <v>142400</v>
      </c>
      <c r="AN183" s="17">
        <f t="shared" si="150"/>
        <v>142400000</v>
      </c>
      <c r="AO183" s="17">
        <v>133500</v>
      </c>
      <c r="AP183" s="17">
        <f t="shared" si="151"/>
        <v>133500000</v>
      </c>
      <c r="AQ183" s="18">
        <f t="shared" si="171"/>
        <v>427200</v>
      </c>
      <c r="AR183" s="18">
        <f t="shared" si="172"/>
        <v>427200000</v>
      </c>
      <c r="AS183" s="94">
        <v>0.2</v>
      </c>
      <c r="AT183" s="95" t="e">
        <f t="shared" si="156"/>
        <v>#REF!</v>
      </c>
      <c r="AU183" s="85" t="e">
        <f t="shared" si="173"/>
        <v>#REF!</v>
      </c>
      <c r="AV183" s="85" t="e">
        <f t="shared" si="152"/>
        <v>#REF!</v>
      </c>
      <c r="AW183" s="57">
        <f t="shared" si="192"/>
        <v>1424000</v>
      </c>
      <c r="AX183" s="57">
        <f t="shared" si="193"/>
        <v>1424000000</v>
      </c>
      <c r="AY183" s="100"/>
      <c r="AZ183" s="100"/>
      <c r="BA183" s="100"/>
      <c r="BB183" s="100"/>
    </row>
    <row r="184" spans="1:54">
      <c r="A184" s="53" t="s">
        <v>30</v>
      </c>
      <c r="B184" s="45" t="s">
        <v>245</v>
      </c>
      <c r="C184" s="167" t="s">
        <v>250</v>
      </c>
      <c r="D184" s="43"/>
      <c r="E184" s="2">
        <v>4</v>
      </c>
      <c r="F184" s="3">
        <v>30</v>
      </c>
      <c r="G184" s="17">
        <f>'بودجه 1403'!G197</f>
        <v>95000</v>
      </c>
      <c r="H184" s="17">
        <f t="shared" si="153"/>
        <v>3166.6666666666665</v>
      </c>
      <c r="I184" s="30" t="e">
        <f>'بودجه 1403'!#REF!</f>
        <v>#REF!</v>
      </c>
      <c r="J184" s="30" t="e">
        <f t="shared" si="154"/>
        <v>#REF!</v>
      </c>
      <c r="K184" s="32" t="e">
        <f t="shared" si="138"/>
        <v>#REF!</v>
      </c>
      <c r="L184" s="36" t="e">
        <f t="shared" si="155"/>
        <v>#REF!</v>
      </c>
      <c r="M184" s="17"/>
      <c r="N184" s="17">
        <f t="shared" si="183"/>
        <v>0</v>
      </c>
      <c r="O184" s="17"/>
      <c r="P184" s="17">
        <f t="shared" si="141"/>
        <v>0</v>
      </c>
      <c r="Q184" s="17"/>
      <c r="R184" s="17">
        <f t="shared" si="142"/>
        <v>0</v>
      </c>
      <c r="S184" s="18">
        <f t="shared" si="165"/>
        <v>0</v>
      </c>
      <c r="T184" s="18">
        <f t="shared" si="166"/>
        <v>0</v>
      </c>
      <c r="U184" s="17"/>
      <c r="V184" s="17">
        <f t="shared" si="143"/>
        <v>0</v>
      </c>
      <c r="W184" s="17"/>
      <c r="X184" s="17">
        <f t="shared" si="144"/>
        <v>0</v>
      </c>
      <c r="Y184" s="17"/>
      <c r="Z184" s="17">
        <f t="shared" si="145"/>
        <v>0</v>
      </c>
      <c r="AA184" s="18">
        <f t="shared" si="167"/>
        <v>0</v>
      </c>
      <c r="AB184" s="18">
        <f t="shared" si="168"/>
        <v>0</v>
      </c>
      <c r="AC184" s="17"/>
      <c r="AD184" s="17">
        <f t="shared" si="146"/>
        <v>0</v>
      </c>
      <c r="AE184" s="17"/>
      <c r="AF184" s="17">
        <f t="shared" si="147"/>
        <v>0</v>
      </c>
      <c r="AG184" s="17">
        <v>64800</v>
      </c>
      <c r="AH184" s="17">
        <f t="shared" si="148"/>
        <v>205200000</v>
      </c>
      <c r="AI184" s="18">
        <f t="shared" si="169"/>
        <v>64800</v>
      </c>
      <c r="AJ184" s="18">
        <f t="shared" si="170"/>
        <v>205200000</v>
      </c>
      <c r="AK184" s="17">
        <v>72000</v>
      </c>
      <c r="AL184" s="17">
        <f t="shared" si="149"/>
        <v>228000000</v>
      </c>
      <c r="AM184" s="17">
        <v>79200</v>
      </c>
      <c r="AN184" s="17">
        <f t="shared" si="150"/>
        <v>250800000</v>
      </c>
      <c r="AO184" s="17">
        <v>64800</v>
      </c>
      <c r="AP184" s="17">
        <f t="shared" si="151"/>
        <v>205200000</v>
      </c>
      <c r="AQ184" s="18">
        <f t="shared" si="171"/>
        <v>216000</v>
      </c>
      <c r="AR184" s="18">
        <f t="shared" si="172"/>
        <v>684000000</v>
      </c>
      <c r="AS184" s="94">
        <v>0.2</v>
      </c>
      <c r="AT184" s="95" t="e">
        <f t="shared" si="156"/>
        <v>#REF!</v>
      </c>
      <c r="AU184" s="85" t="e">
        <f t="shared" si="173"/>
        <v>#REF!</v>
      </c>
      <c r="AV184" s="85" t="e">
        <f t="shared" si="152"/>
        <v>#REF!</v>
      </c>
      <c r="AW184" s="57">
        <f t="shared" si="192"/>
        <v>280800</v>
      </c>
      <c r="AX184" s="57">
        <f t="shared" si="193"/>
        <v>889200000</v>
      </c>
      <c r="AY184" s="100"/>
      <c r="AZ184" s="100"/>
      <c r="BA184" s="100"/>
      <c r="BB184" s="100"/>
    </row>
    <row r="185" spans="1:54">
      <c r="A185" s="53" t="s">
        <v>30</v>
      </c>
      <c r="B185" s="45" t="s">
        <v>245</v>
      </c>
      <c r="C185" s="167" t="s">
        <v>432</v>
      </c>
      <c r="D185" s="43" t="s">
        <v>431</v>
      </c>
      <c r="E185" s="2">
        <v>7</v>
      </c>
      <c r="F185" s="3">
        <v>60</v>
      </c>
      <c r="G185" s="17">
        <f>'بودجه 1403'!G198</f>
        <v>130000</v>
      </c>
      <c r="H185" s="17">
        <f t="shared" si="153"/>
        <v>2166.6666666666665</v>
      </c>
      <c r="I185" s="30" t="e">
        <f>'بودجه 1403'!#REF!</f>
        <v>#REF!</v>
      </c>
      <c r="J185" s="30" t="e">
        <f t="shared" si="154"/>
        <v>#REF!</v>
      </c>
      <c r="K185" s="32" t="e">
        <f t="shared" si="138"/>
        <v>#REF!</v>
      </c>
      <c r="L185" s="36" t="e">
        <f t="shared" si="155"/>
        <v>#REF!</v>
      </c>
      <c r="M185" s="17"/>
      <c r="N185" s="17">
        <f t="shared" si="183"/>
        <v>0</v>
      </c>
      <c r="O185" s="17"/>
      <c r="P185" s="17">
        <f t="shared" si="141"/>
        <v>0</v>
      </c>
      <c r="Q185" s="17"/>
      <c r="R185" s="17">
        <f t="shared" si="142"/>
        <v>0</v>
      </c>
      <c r="S185" s="18">
        <f t="shared" si="165"/>
        <v>0</v>
      </c>
      <c r="T185" s="18">
        <f t="shared" si="166"/>
        <v>0</v>
      </c>
      <c r="U185" s="17"/>
      <c r="V185" s="17">
        <f t="shared" si="143"/>
        <v>0</v>
      </c>
      <c r="W185" s="17"/>
      <c r="X185" s="17">
        <f t="shared" si="144"/>
        <v>0</v>
      </c>
      <c r="Y185" s="17">
        <v>183600</v>
      </c>
      <c r="Z185" s="17">
        <f t="shared" si="145"/>
        <v>397800000</v>
      </c>
      <c r="AA185" s="18">
        <f t="shared" si="167"/>
        <v>183600</v>
      </c>
      <c r="AB185" s="18">
        <f t="shared" si="168"/>
        <v>397800000</v>
      </c>
      <c r="AC185" s="17">
        <v>194400</v>
      </c>
      <c r="AD185" s="17">
        <f t="shared" si="146"/>
        <v>421200000</v>
      </c>
      <c r="AE185" s="17">
        <v>216000</v>
      </c>
      <c r="AF185" s="17">
        <f t="shared" si="147"/>
        <v>467999999.99999994</v>
      </c>
      <c r="AG185" s="17">
        <v>216000</v>
      </c>
      <c r="AH185" s="17">
        <f t="shared" si="148"/>
        <v>467999999.99999994</v>
      </c>
      <c r="AI185" s="18">
        <f t="shared" si="169"/>
        <v>626400</v>
      </c>
      <c r="AJ185" s="18">
        <f t="shared" si="170"/>
        <v>1357200000</v>
      </c>
      <c r="AK185" s="17">
        <v>194400</v>
      </c>
      <c r="AL185" s="17">
        <f t="shared" si="149"/>
        <v>421200000</v>
      </c>
      <c r="AM185" s="17">
        <v>205200</v>
      </c>
      <c r="AN185" s="17">
        <f t="shared" si="150"/>
        <v>444599999.99999994</v>
      </c>
      <c r="AO185" s="17">
        <v>183600</v>
      </c>
      <c r="AP185" s="17">
        <f t="shared" si="151"/>
        <v>397800000</v>
      </c>
      <c r="AQ185" s="18">
        <f t="shared" si="171"/>
        <v>583200</v>
      </c>
      <c r="AR185" s="18">
        <f t="shared" si="172"/>
        <v>1263600000</v>
      </c>
      <c r="AS185" s="94">
        <v>0.25</v>
      </c>
      <c r="AT185" s="95" t="e">
        <f t="shared" si="156"/>
        <v>#REF!</v>
      </c>
      <c r="AU185" s="85" t="e">
        <f t="shared" si="173"/>
        <v>#REF!</v>
      </c>
      <c r="AV185" s="85" t="e">
        <f t="shared" si="152"/>
        <v>#REF!</v>
      </c>
      <c r="AW185" s="57">
        <f t="shared" si="192"/>
        <v>1393200</v>
      </c>
      <c r="AX185" s="57">
        <f t="shared" si="193"/>
        <v>3018600000</v>
      </c>
      <c r="AY185" s="100"/>
      <c r="AZ185" s="100"/>
      <c r="BA185" s="100"/>
      <c r="BB185" s="100"/>
    </row>
    <row r="186" spans="1:54">
      <c r="A186" s="53" t="s">
        <v>30</v>
      </c>
      <c r="B186" s="45" t="s">
        <v>245</v>
      </c>
      <c r="C186" s="167" t="s">
        <v>489</v>
      </c>
      <c r="D186" s="43" t="s">
        <v>490</v>
      </c>
      <c r="E186" s="2">
        <v>10</v>
      </c>
      <c r="F186" s="3">
        <v>30</v>
      </c>
      <c r="G186" s="17" t="e">
        <f>'بودجه 1403'!#REF!</f>
        <v>#REF!</v>
      </c>
      <c r="H186" s="17" t="e">
        <f t="shared" si="153"/>
        <v>#REF!</v>
      </c>
      <c r="I186" s="30" t="e">
        <f>'بودجه 1403'!#REF!</f>
        <v>#REF!</v>
      </c>
      <c r="J186" s="30" t="e">
        <f t="shared" si="154"/>
        <v>#REF!</v>
      </c>
      <c r="K186" s="32" t="e">
        <f t="shared" si="138"/>
        <v>#REF!</v>
      </c>
      <c r="L186" s="36" t="e">
        <f t="shared" si="155"/>
        <v>#REF!</v>
      </c>
      <c r="M186" s="17"/>
      <c r="N186" s="17" t="e">
        <f t="shared" si="183"/>
        <v>#REF!</v>
      </c>
      <c r="O186" s="17"/>
      <c r="P186" s="17" t="e">
        <f t="shared" si="141"/>
        <v>#REF!</v>
      </c>
      <c r="Q186" s="17">
        <v>126000.00000000001</v>
      </c>
      <c r="R186" s="17" t="e">
        <f t="shared" si="142"/>
        <v>#REF!</v>
      </c>
      <c r="S186" s="18">
        <f t="shared" si="165"/>
        <v>126000.00000000001</v>
      </c>
      <c r="T186" s="18" t="e">
        <f t="shared" si="166"/>
        <v>#REF!</v>
      </c>
      <c r="U186" s="17">
        <v>135000</v>
      </c>
      <c r="V186" s="17" t="e">
        <f t="shared" si="143"/>
        <v>#REF!</v>
      </c>
      <c r="W186" s="17">
        <v>135000</v>
      </c>
      <c r="X186" s="17" t="e">
        <f t="shared" si="144"/>
        <v>#REF!</v>
      </c>
      <c r="Y186" s="17">
        <v>144000</v>
      </c>
      <c r="Z186" s="17" t="e">
        <f t="shared" si="145"/>
        <v>#REF!</v>
      </c>
      <c r="AA186" s="18">
        <f t="shared" si="167"/>
        <v>414000</v>
      </c>
      <c r="AB186" s="18" t="e">
        <f t="shared" si="168"/>
        <v>#REF!</v>
      </c>
      <c r="AC186" s="17">
        <v>144000</v>
      </c>
      <c r="AD186" s="17" t="e">
        <f t="shared" si="146"/>
        <v>#REF!</v>
      </c>
      <c r="AE186" s="17">
        <v>153000</v>
      </c>
      <c r="AF186" s="17" t="e">
        <f t="shared" si="147"/>
        <v>#REF!</v>
      </c>
      <c r="AG186" s="17">
        <v>153000</v>
      </c>
      <c r="AH186" s="17" t="e">
        <f t="shared" si="148"/>
        <v>#REF!</v>
      </c>
      <c r="AI186" s="18">
        <f t="shared" si="169"/>
        <v>450000</v>
      </c>
      <c r="AJ186" s="18" t="e">
        <f t="shared" si="170"/>
        <v>#REF!</v>
      </c>
      <c r="AK186" s="17">
        <v>153000</v>
      </c>
      <c r="AL186" s="17" t="e">
        <f t="shared" si="149"/>
        <v>#REF!</v>
      </c>
      <c r="AM186" s="17">
        <v>144000</v>
      </c>
      <c r="AN186" s="17" t="e">
        <f t="shared" si="150"/>
        <v>#REF!</v>
      </c>
      <c r="AO186" s="17">
        <v>135000</v>
      </c>
      <c r="AP186" s="17" t="e">
        <f t="shared" si="151"/>
        <v>#REF!</v>
      </c>
      <c r="AQ186" s="18">
        <f t="shared" si="171"/>
        <v>432000</v>
      </c>
      <c r="AR186" s="18" t="e">
        <f t="shared" si="172"/>
        <v>#REF!</v>
      </c>
      <c r="AS186" s="94">
        <v>0.3</v>
      </c>
      <c r="AT186" s="95" t="e">
        <f t="shared" si="156"/>
        <v>#REF!</v>
      </c>
      <c r="AU186" s="85" t="e">
        <f t="shared" si="173"/>
        <v>#REF!</v>
      </c>
      <c r="AV186" s="85" t="e">
        <f t="shared" si="152"/>
        <v>#REF!</v>
      </c>
      <c r="AW186" s="57">
        <f t="shared" si="192"/>
        <v>1422000</v>
      </c>
      <c r="AX186" s="57" t="e">
        <f t="shared" si="193"/>
        <v>#REF!</v>
      </c>
      <c r="AY186" s="100"/>
      <c r="AZ186" s="100"/>
      <c r="BA186" s="100"/>
      <c r="BB186" s="100"/>
    </row>
    <row r="187" spans="1:54">
      <c r="A187" s="53" t="s">
        <v>30</v>
      </c>
      <c r="B187" s="45" t="s">
        <v>245</v>
      </c>
      <c r="C187" s="167" t="s">
        <v>251</v>
      </c>
      <c r="D187" s="43"/>
      <c r="E187" s="2">
        <v>7</v>
      </c>
      <c r="F187" s="3">
        <v>20</v>
      </c>
      <c r="G187" s="17" t="e">
        <f>'بودجه 1403'!#REF!</f>
        <v>#REF!</v>
      </c>
      <c r="H187" s="17" t="e">
        <f t="shared" si="153"/>
        <v>#REF!</v>
      </c>
      <c r="I187" s="30" t="e">
        <f>'بودجه 1403'!#REF!</f>
        <v>#REF!</v>
      </c>
      <c r="J187" s="30" t="e">
        <f t="shared" si="154"/>
        <v>#REF!</v>
      </c>
      <c r="K187" s="32" t="e">
        <f t="shared" si="138"/>
        <v>#REF!</v>
      </c>
      <c r="L187" s="36" t="e">
        <f t="shared" si="155"/>
        <v>#REF!</v>
      </c>
      <c r="M187" s="17"/>
      <c r="N187" s="17" t="e">
        <f t="shared" si="183"/>
        <v>#REF!</v>
      </c>
      <c r="O187" s="17"/>
      <c r="P187" s="17" t="e">
        <f t="shared" si="141"/>
        <v>#REF!</v>
      </c>
      <c r="Q187" s="17"/>
      <c r="R187" s="17" t="e">
        <f t="shared" si="142"/>
        <v>#REF!</v>
      </c>
      <c r="S187" s="18">
        <f t="shared" si="165"/>
        <v>0</v>
      </c>
      <c r="T187" s="18" t="e">
        <f t="shared" si="166"/>
        <v>#REF!</v>
      </c>
      <c r="U187" s="17"/>
      <c r="V187" s="17" t="e">
        <f t="shared" si="143"/>
        <v>#REF!</v>
      </c>
      <c r="W187" s="17"/>
      <c r="X187" s="17" t="e">
        <f t="shared" si="144"/>
        <v>#REF!</v>
      </c>
      <c r="Y187" s="17">
        <v>40800</v>
      </c>
      <c r="Z187" s="17" t="e">
        <f t="shared" si="145"/>
        <v>#REF!</v>
      </c>
      <c r="AA187" s="18">
        <f t="shared" si="167"/>
        <v>40800</v>
      </c>
      <c r="AB187" s="18" t="e">
        <f t="shared" si="168"/>
        <v>#REF!</v>
      </c>
      <c r="AC187" s="17">
        <v>43200</v>
      </c>
      <c r="AD187" s="17" t="e">
        <f t="shared" si="146"/>
        <v>#REF!</v>
      </c>
      <c r="AE187" s="17">
        <v>48000</v>
      </c>
      <c r="AF187" s="17" t="e">
        <f t="shared" si="147"/>
        <v>#REF!</v>
      </c>
      <c r="AG187" s="17">
        <v>48000</v>
      </c>
      <c r="AH187" s="17" t="e">
        <f t="shared" si="148"/>
        <v>#REF!</v>
      </c>
      <c r="AI187" s="18">
        <f t="shared" si="169"/>
        <v>139200</v>
      </c>
      <c r="AJ187" s="18" t="e">
        <f t="shared" si="170"/>
        <v>#REF!</v>
      </c>
      <c r="AK187" s="17">
        <v>43200</v>
      </c>
      <c r="AL187" s="17" t="e">
        <f t="shared" si="149"/>
        <v>#REF!</v>
      </c>
      <c r="AM187" s="17">
        <v>45600</v>
      </c>
      <c r="AN187" s="17" t="e">
        <f t="shared" si="150"/>
        <v>#REF!</v>
      </c>
      <c r="AO187" s="17">
        <v>40800</v>
      </c>
      <c r="AP187" s="17" t="e">
        <f t="shared" si="151"/>
        <v>#REF!</v>
      </c>
      <c r="AQ187" s="18">
        <f t="shared" si="171"/>
        <v>129600</v>
      </c>
      <c r="AR187" s="18" t="e">
        <f t="shared" si="172"/>
        <v>#REF!</v>
      </c>
      <c r="AS187" s="94">
        <v>0.2</v>
      </c>
      <c r="AT187" s="95" t="e">
        <f t="shared" si="156"/>
        <v>#REF!</v>
      </c>
      <c r="AU187" s="85" t="e">
        <f t="shared" si="173"/>
        <v>#REF!</v>
      </c>
      <c r="AV187" s="85" t="e">
        <f t="shared" si="152"/>
        <v>#REF!</v>
      </c>
      <c r="AW187" s="57">
        <f t="shared" si="192"/>
        <v>309600</v>
      </c>
      <c r="AX187" s="57" t="e">
        <f t="shared" si="193"/>
        <v>#REF!</v>
      </c>
      <c r="AY187" s="100"/>
      <c r="AZ187" s="100"/>
      <c r="BA187" s="100"/>
      <c r="BB187" s="100"/>
    </row>
    <row r="188" spans="1:54">
      <c r="A188" s="53" t="s">
        <v>30</v>
      </c>
      <c r="B188" s="45" t="s">
        <v>245</v>
      </c>
      <c r="C188" s="167" t="s">
        <v>254</v>
      </c>
      <c r="D188" s="43"/>
      <c r="E188" s="2">
        <v>10</v>
      </c>
      <c r="F188" s="3">
        <v>20</v>
      </c>
      <c r="G188" s="17" t="e">
        <f>'بودجه 1403'!#REF!</f>
        <v>#REF!</v>
      </c>
      <c r="H188" s="17" t="e">
        <f t="shared" si="153"/>
        <v>#REF!</v>
      </c>
      <c r="I188" s="30" t="e">
        <f>'بودجه 1403'!#REF!</f>
        <v>#REF!</v>
      </c>
      <c r="J188" s="30" t="e">
        <f t="shared" si="154"/>
        <v>#REF!</v>
      </c>
      <c r="K188" s="32" t="e">
        <f t="shared" si="138"/>
        <v>#REF!</v>
      </c>
      <c r="L188" s="36" t="e">
        <f t="shared" si="155"/>
        <v>#REF!</v>
      </c>
      <c r="M188" s="17"/>
      <c r="N188" s="17" t="e">
        <f t="shared" si="183"/>
        <v>#REF!</v>
      </c>
      <c r="O188" s="17"/>
      <c r="P188" s="17" t="e">
        <f t="shared" si="141"/>
        <v>#REF!</v>
      </c>
      <c r="Q188" s="17">
        <v>81600</v>
      </c>
      <c r="R188" s="17" t="e">
        <f t="shared" si="142"/>
        <v>#REF!</v>
      </c>
      <c r="S188" s="18">
        <f t="shared" si="165"/>
        <v>81600</v>
      </c>
      <c r="T188" s="18" t="e">
        <f t="shared" si="166"/>
        <v>#REF!</v>
      </c>
      <c r="U188" s="17">
        <v>83520</v>
      </c>
      <c r="V188" s="17" t="e">
        <f t="shared" si="143"/>
        <v>#REF!</v>
      </c>
      <c r="W188" s="17">
        <v>86400</v>
      </c>
      <c r="X188" s="17" t="e">
        <f t="shared" si="144"/>
        <v>#REF!</v>
      </c>
      <c r="Y188" s="17">
        <v>86400</v>
      </c>
      <c r="Z188" s="17" t="e">
        <f t="shared" si="145"/>
        <v>#REF!</v>
      </c>
      <c r="AA188" s="18">
        <f t="shared" si="167"/>
        <v>256320</v>
      </c>
      <c r="AB188" s="18" t="e">
        <f t="shared" si="168"/>
        <v>#REF!</v>
      </c>
      <c r="AC188" s="17">
        <v>91200</v>
      </c>
      <c r="AD188" s="17" t="e">
        <f t="shared" si="146"/>
        <v>#REF!</v>
      </c>
      <c r="AE188" s="17">
        <v>91200</v>
      </c>
      <c r="AF188" s="17" t="e">
        <f t="shared" si="147"/>
        <v>#REF!</v>
      </c>
      <c r="AG188" s="17">
        <v>91200</v>
      </c>
      <c r="AH188" s="17" t="e">
        <f t="shared" si="148"/>
        <v>#REF!</v>
      </c>
      <c r="AI188" s="18">
        <f t="shared" si="169"/>
        <v>273600</v>
      </c>
      <c r="AJ188" s="18" t="e">
        <f t="shared" si="170"/>
        <v>#REF!</v>
      </c>
      <c r="AK188" s="17">
        <v>96000</v>
      </c>
      <c r="AL188" s="17" t="e">
        <f t="shared" si="149"/>
        <v>#REF!</v>
      </c>
      <c r="AM188" s="17">
        <v>91200</v>
      </c>
      <c r="AN188" s="17" t="e">
        <f t="shared" si="150"/>
        <v>#REF!</v>
      </c>
      <c r="AO188" s="17">
        <v>81600</v>
      </c>
      <c r="AP188" s="17" t="e">
        <f t="shared" si="151"/>
        <v>#REF!</v>
      </c>
      <c r="AQ188" s="18">
        <f t="shared" si="171"/>
        <v>268800</v>
      </c>
      <c r="AR188" s="18" t="e">
        <f t="shared" si="172"/>
        <v>#REF!</v>
      </c>
      <c r="AS188" s="94">
        <v>0.3</v>
      </c>
      <c r="AT188" s="95" t="e">
        <f t="shared" si="156"/>
        <v>#REF!</v>
      </c>
      <c r="AU188" s="85" t="e">
        <f t="shared" si="173"/>
        <v>#REF!</v>
      </c>
      <c r="AV188" s="85" t="e">
        <f t="shared" si="152"/>
        <v>#REF!</v>
      </c>
      <c r="AW188" s="57">
        <f t="shared" si="192"/>
        <v>880320</v>
      </c>
      <c r="AX188" s="57" t="e">
        <f t="shared" si="193"/>
        <v>#REF!</v>
      </c>
      <c r="AY188" s="100"/>
      <c r="AZ188" s="100"/>
      <c r="BA188" s="100"/>
      <c r="BB188" s="100"/>
    </row>
    <row r="189" spans="1:54">
      <c r="A189" s="53" t="s">
        <v>30</v>
      </c>
      <c r="B189" s="45" t="s">
        <v>245</v>
      </c>
      <c r="C189" s="167" t="s">
        <v>390</v>
      </c>
      <c r="D189" s="43"/>
      <c r="E189" s="2">
        <v>7</v>
      </c>
      <c r="F189" s="3">
        <v>60</v>
      </c>
      <c r="G189" s="17">
        <f>'بودجه 1403'!G255</f>
        <v>844800</v>
      </c>
      <c r="H189" s="17">
        <f t="shared" si="153"/>
        <v>14080</v>
      </c>
      <c r="I189" s="30" t="e">
        <f>'بودجه 1403'!#REF!</f>
        <v>#REF!</v>
      </c>
      <c r="J189" s="30" t="e">
        <f t="shared" si="154"/>
        <v>#REF!</v>
      </c>
      <c r="K189" s="32" t="e">
        <f t="shared" si="138"/>
        <v>#REF!</v>
      </c>
      <c r="L189" s="36" t="e">
        <f t="shared" si="155"/>
        <v>#REF!</v>
      </c>
      <c r="M189" s="17"/>
      <c r="N189" s="17">
        <f t="shared" si="183"/>
        <v>0</v>
      </c>
      <c r="O189" s="17"/>
      <c r="P189" s="17">
        <f t="shared" si="141"/>
        <v>0</v>
      </c>
      <c r="Q189" s="17"/>
      <c r="R189" s="17">
        <f t="shared" si="142"/>
        <v>0</v>
      </c>
      <c r="S189" s="18">
        <f t="shared" si="165"/>
        <v>0</v>
      </c>
      <c r="T189" s="18">
        <f t="shared" si="166"/>
        <v>0</v>
      </c>
      <c r="U189" s="17"/>
      <c r="V189" s="17">
        <f t="shared" si="143"/>
        <v>0</v>
      </c>
      <c r="W189" s="17"/>
      <c r="X189" s="17">
        <f t="shared" si="144"/>
        <v>0</v>
      </c>
      <c r="Y189" s="17">
        <v>102000.00000000001</v>
      </c>
      <c r="Z189" s="17">
        <f t="shared" si="145"/>
        <v>1436160000.0000002</v>
      </c>
      <c r="AA189" s="18">
        <f t="shared" si="167"/>
        <v>102000.00000000001</v>
      </c>
      <c r="AB189" s="18">
        <f t="shared" si="168"/>
        <v>1436160000.0000002</v>
      </c>
      <c r="AC189" s="17">
        <v>108000</v>
      </c>
      <c r="AD189" s="17">
        <f t="shared" si="146"/>
        <v>1520640000</v>
      </c>
      <c r="AE189" s="17">
        <v>108000</v>
      </c>
      <c r="AF189" s="17">
        <f t="shared" si="147"/>
        <v>1520640000</v>
      </c>
      <c r="AG189" s="17">
        <v>114000</v>
      </c>
      <c r="AH189" s="17">
        <f t="shared" si="148"/>
        <v>1605120000</v>
      </c>
      <c r="AI189" s="18">
        <f t="shared" si="169"/>
        <v>330000</v>
      </c>
      <c r="AJ189" s="18">
        <f t="shared" si="170"/>
        <v>4646400000</v>
      </c>
      <c r="AK189" s="17">
        <v>108000</v>
      </c>
      <c r="AL189" s="17">
        <f t="shared" si="149"/>
        <v>1520640000</v>
      </c>
      <c r="AM189" s="17">
        <v>108000</v>
      </c>
      <c r="AN189" s="17">
        <f t="shared" si="150"/>
        <v>1520640000</v>
      </c>
      <c r="AO189" s="17">
        <v>102000.00000000001</v>
      </c>
      <c r="AP189" s="17">
        <f t="shared" si="151"/>
        <v>1436160000.0000002</v>
      </c>
      <c r="AQ189" s="18">
        <f t="shared" si="171"/>
        <v>318000</v>
      </c>
      <c r="AR189" s="18">
        <f t="shared" si="172"/>
        <v>4477440000</v>
      </c>
      <c r="AS189" s="94">
        <v>0.3</v>
      </c>
      <c r="AT189" s="95" t="e">
        <f t="shared" si="156"/>
        <v>#REF!</v>
      </c>
      <c r="AU189" s="85" t="e">
        <f t="shared" si="173"/>
        <v>#REF!</v>
      </c>
      <c r="AV189" s="85" t="e">
        <f t="shared" si="152"/>
        <v>#REF!</v>
      </c>
      <c r="AW189" s="57">
        <f t="shared" si="192"/>
        <v>750000</v>
      </c>
      <c r="AX189" s="57">
        <f t="shared" si="193"/>
        <v>10560000000</v>
      </c>
      <c r="AY189" s="100"/>
      <c r="AZ189" s="100"/>
      <c r="BA189" s="100"/>
      <c r="BB189" s="100"/>
    </row>
    <row r="190" spans="1:54">
      <c r="A190" s="53" t="s">
        <v>33</v>
      </c>
      <c r="B190" s="45" t="s">
        <v>245</v>
      </c>
      <c r="C190" s="167" t="s">
        <v>398</v>
      </c>
      <c r="D190" s="43"/>
      <c r="E190" s="2">
        <v>1</v>
      </c>
      <c r="F190" s="3">
        <v>1</v>
      </c>
      <c r="G190" s="17" t="e">
        <f>'بودجه 1403'!#REF!</f>
        <v>#REF!</v>
      </c>
      <c r="H190" s="17" t="e">
        <f t="shared" si="153"/>
        <v>#REF!</v>
      </c>
      <c r="I190" s="30" t="e">
        <f>'بودجه 1403'!#REF!</f>
        <v>#REF!</v>
      </c>
      <c r="J190" s="30" t="e">
        <f t="shared" si="154"/>
        <v>#REF!</v>
      </c>
      <c r="K190" s="32" t="e">
        <f t="shared" ref="K190:K267" si="194">(I190/F190)/E190</f>
        <v>#REF!</v>
      </c>
      <c r="L190" s="36" t="e">
        <f t="shared" si="155"/>
        <v>#REF!</v>
      </c>
      <c r="M190" s="17"/>
      <c r="N190" s="17" t="e">
        <f t="shared" si="183"/>
        <v>#REF!</v>
      </c>
      <c r="O190" s="17"/>
      <c r="P190" s="17" t="e">
        <f t="shared" si="141"/>
        <v>#REF!</v>
      </c>
      <c r="Q190" s="17"/>
      <c r="R190" s="17" t="e">
        <f t="shared" si="142"/>
        <v>#REF!</v>
      </c>
      <c r="S190" s="18">
        <f t="shared" si="165"/>
        <v>0</v>
      </c>
      <c r="T190" s="18" t="e">
        <f t="shared" si="166"/>
        <v>#REF!</v>
      </c>
      <c r="U190" s="17"/>
      <c r="V190" s="17" t="e">
        <f t="shared" si="143"/>
        <v>#REF!</v>
      </c>
      <c r="W190" s="17"/>
      <c r="X190" s="17" t="e">
        <f t="shared" si="144"/>
        <v>#REF!</v>
      </c>
      <c r="Y190" s="17"/>
      <c r="Z190" s="17" t="e">
        <f t="shared" si="145"/>
        <v>#REF!</v>
      </c>
      <c r="AA190" s="18">
        <f t="shared" si="167"/>
        <v>0</v>
      </c>
      <c r="AB190" s="18" t="e">
        <f t="shared" si="168"/>
        <v>#REF!</v>
      </c>
      <c r="AC190" s="17"/>
      <c r="AD190" s="17" t="e">
        <f t="shared" si="146"/>
        <v>#REF!</v>
      </c>
      <c r="AE190" s="17"/>
      <c r="AF190" s="17" t="e">
        <f t="shared" si="147"/>
        <v>#REF!</v>
      </c>
      <c r="AG190" s="17"/>
      <c r="AH190" s="17" t="e">
        <f t="shared" si="148"/>
        <v>#REF!</v>
      </c>
      <c r="AI190" s="18">
        <f t="shared" si="169"/>
        <v>0</v>
      </c>
      <c r="AJ190" s="18" t="e">
        <f t="shared" si="170"/>
        <v>#REF!</v>
      </c>
      <c r="AK190" s="17"/>
      <c r="AL190" s="17" t="e">
        <f t="shared" si="149"/>
        <v>#REF!</v>
      </c>
      <c r="AM190" s="17"/>
      <c r="AN190" s="17" t="e">
        <f t="shared" si="150"/>
        <v>#REF!</v>
      </c>
      <c r="AO190" s="17">
        <v>25500.000000000004</v>
      </c>
      <c r="AP190" s="17" t="e">
        <f t="shared" si="151"/>
        <v>#REF!</v>
      </c>
      <c r="AQ190" s="18">
        <f t="shared" si="171"/>
        <v>25500.000000000004</v>
      </c>
      <c r="AR190" s="18" t="e">
        <f t="shared" si="172"/>
        <v>#REF!</v>
      </c>
      <c r="AS190" s="94">
        <v>0</v>
      </c>
      <c r="AT190" s="95" t="e">
        <f t="shared" si="156"/>
        <v>#REF!</v>
      </c>
      <c r="AU190" s="85" t="e">
        <f t="shared" si="173"/>
        <v>#REF!</v>
      </c>
      <c r="AV190" s="85" t="e">
        <f t="shared" si="152"/>
        <v>#REF!</v>
      </c>
      <c r="AW190" s="57">
        <f t="shared" si="192"/>
        <v>25500.000000000004</v>
      </c>
      <c r="AX190" s="57" t="e">
        <f t="shared" si="193"/>
        <v>#REF!</v>
      </c>
      <c r="AY190" s="100"/>
      <c r="AZ190" s="100"/>
      <c r="BA190" s="100"/>
      <c r="BB190" s="100"/>
    </row>
    <row r="191" spans="1:54">
      <c r="A191" s="53" t="s">
        <v>33</v>
      </c>
      <c r="B191" s="45">
        <v>13050335</v>
      </c>
      <c r="C191" s="167" t="s">
        <v>424</v>
      </c>
      <c r="D191" s="43"/>
      <c r="E191" s="2">
        <v>7</v>
      </c>
      <c r="F191" s="3">
        <v>1</v>
      </c>
      <c r="G191" s="17">
        <f>'بودجه 1403'!G257</f>
        <v>798054</v>
      </c>
      <c r="H191" s="17">
        <f t="shared" ref="H191:H268" si="195">G191/F191</f>
        <v>798054</v>
      </c>
      <c r="I191" s="30" t="e">
        <f>'بودجه 1403'!#REF!</f>
        <v>#REF!</v>
      </c>
      <c r="J191" s="30" t="e">
        <f t="shared" si="154"/>
        <v>#REF!</v>
      </c>
      <c r="K191" s="32" t="e">
        <f t="shared" si="194"/>
        <v>#REF!</v>
      </c>
      <c r="L191" s="36" t="e">
        <f t="shared" ref="L191:L268" si="196">K191*E191</f>
        <v>#REF!</v>
      </c>
      <c r="M191" s="17">
        <v>0</v>
      </c>
      <c r="N191" s="17">
        <f t="shared" si="183"/>
        <v>0</v>
      </c>
      <c r="O191" s="17"/>
      <c r="P191" s="17">
        <f t="shared" si="141"/>
        <v>0</v>
      </c>
      <c r="Q191" s="17"/>
      <c r="R191" s="17">
        <f t="shared" si="142"/>
        <v>0</v>
      </c>
      <c r="S191" s="18">
        <f t="shared" si="165"/>
        <v>0</v>
      </c>
      <c r="T191" s="18">
        <f t="shared" si="166"/>
        <v>0</v>
      </c>
      <c r="U191" s="17"/>
      <c r="V191" s="17">
        <f t="shared" si="143"/>
        <v>0</v>
      </c>
      <c r="W191" s="17"/>
      <c r="X191" s="17">
        <f t="shared" si="144"/>
        <v>0</v>
      </c>
      <c r="Y191" s="17">
        <v>5100</v>
      </c>
      <c r="Z191" s="17">
        <f t="shared" si="145"/>
        <v>4070075400</v>
      </c>
      <c r="AA191" s="18">
        <f t="shared" si="167"/>
        <v>5100</v>
      </c>
      <c r="AB191" s="18">
        <f t="shared" si="168"/>
        <v>4070075400</v>
      </c>
      <c r="AC191" s="17">
        <v>5400</v>
      </c>
      <c r="AD191" s="17">
        <f t="shared" si="146"/>
        <v>4309491600</v>
      </c>
      <c r="AE191" s="17">
        <v>5400</v>
      </c>
      <c r="AF191" s="17">
        <f t="shared" si="147"/>
        <v>4309491600</v>
      </c>
      <c r="AG191" s="17">
        <v>5400</v>
      </c>
      <c r="AH191" s="17">
        <f t="shared" si="148"/>
        <v>4309491600</v>
      </c>
      <c r="AI191" s="18">
        <f t="shared" si="169"/>
        <v>16200</v>
      </c>
      <c r="AJ191" s="18">
        <f t="shared" si="170"/>
        <v>12928474800</v>
      </c>
      <c r="AK191" s="17">
        <v>5400</v>
      </c>
      <c r="AL191" s="17">
        <f t="shared" si="149"/>
        <v>4309491600</v>
      </c>
      <c r="AM191" s="17">
        <v>5400</v>
      </c>
      <c r="AN191" s="17">
        <f t="shared" si="150"/>
        <v>4309491600</v>
      </c>
      <c r="AO191" s="17">
        <v>5100</v>
      </c>
      <c r="AP191" s="17">
        <f t="shared" si="151"/>
        <v>4070075400</v>
      </c>
      <c r="AQ191" s="18">
        <f t="shared" si="171"/>
        <v>15900</v>
      </c>
      <c r="AR191" s="18">
        <f t="shared" si="172"/>
        <v>12689058600</v>
      </c>
      <c r="AS191" s="94">
        <v>0.2</v>
      </c>
      <c r="AT191" s="95" t="e">
        <f t="shared" si="156"/>
        <v>#REF!</v>
      </c>
      <c r="AU191" s="85" t="e">
        <f t="shared" si="173"/>
        <v>#REF!</v>
      </c>
      <c r="AV191" s="85" t="e">
        <f t="shared" si="152"/>
        <v>#REF!</v>
      </c>
      <c r="AW191" s="57">
        <f t="shared" si="192"/>
        <v>37200</v>
      </c>
      <c r="AX191" s="57">
        <f t="shared" si="193"/>
        <v>29687608800</v>
      </c>
      <c r="AY191" s="100"/>
      <c r="AZ191" s="100"/>
      <c r="BA191" s="100"/>
      <c r="BB191" s="100"/>
    </row>
    <row r="192" spans="1:54">
      <c r="A192" s="53" t="s">
        <v>33</v>
      </c>
      <c r="B192" s="45">
        <v>13010336</v>
      </c>
      <c r="C192" s="167" t="s">
        <v>273</v>
      </c>
      <c r="D192" s="43"/>
      <c r="E192" s="2">
        <v>10</v>
      </c>
      <c r="F192" s="3">
        <v>30</v>
      </c>
      <c r="G192" s="17" t="e">
        <f>'بودجه 1403'!#REF!</f>
        <v>#REF!</v>
      </c>
      <c r="H192" s="17" t="e">
        <f t="shared" si="195"/>
        <v>#REF!</v>
      </c>
      <c r="I192" s="30" t="e">
        <f>'بودجه 1403'!#REF!</f>
        <v>#REF!</v>
      </c>
      <c r="J192" s="30" t="e">
        <f t="shared" si="154"/>
        <v>#REF!</v>
      </c>
      <c r="K192" s="32" t="e">
        <f t="shared" si="194"/>
        <v>#REF!</v>
      </c>
      <c r="L192" s="36" t="e">
        <f t="shared" si="196"/>
        <v>#REF!</v>
      </c>
      <c r="M192" s="17">
        <v>0</v>
      </c>
      <c r="N192" s="17" t="e">
        <f t="shared" si="183"/>
        <v>#REF!</v>
      </c>
      <c r="O192" s="17"/>
      <c r="P192" s="17" t="e">
        <f t="shared" ref="P192:P255" si="197">O192*H192</f>
        <v>#REF!</v>
      </c>
      <c r="Q192" s="17">
        <v>57600</v>
      </c>
      <c r="R192" s="17" t="e">
        <f t="shared" ref="R192:R255" si="198">Q192*H192</f>
        <v>#REF!</v>
      </c>
      <c r="S192" s="18">
        <f t="shared" si="165"/>
        <v>57600</v>
      </c>
      <c r="T192" s="18" t="e">
        <f t="shared" si="166"/>
        <v>#REF!</v>
      </c>
      <c r="U192" s="17">
        <v>57600</v>
      </c>
      <c r="V192" s="17" t="e">
        <f t="shared" ref="V192:V255" si="199">U192*H192</f>
        <v>#REF!</v>
      </c>
      <c r="W192" s="17">
        <v>57600</v>
      </c>
      <c r="X192" s="17" t="e">
        <f t="shared" ref="X192:X255" si="200">W192*H192</f>
        <v>#REF!</v>
      </c>
      <c r="Y192" s="17">
        <v>61200.000000000007</v>
      </c>
      <c r="Z192" s="17" t="e">
        <f t="shared" ref="Z192:Z255" si="201">Y192*H192</f>
        <v>#REF!</v>
      </c>
      <c r="AA192" s="18">
        <f t="shared" si="167"/>
        <v>176400</v>
      </c>
      <c r="AB192" s="18" t="e">
        <f t="shared" si="168"/>
        <v>#REF!</v>
      </c>
      <c r="AC192" s="17">
        <v>61200.000000000007</v>
      </c>
      <c r="AD192" s="17" t="e">
        <f t="shared" ref="AD192:AD255" si="202">AC192*H192</f>
        <v>#REF!</v>
      </c>
      <c r="AE192" s="17">
        <v>61200.000000000007</v>
      </c>
      <c r="AF192" s="17" t="e">
        <f t="shared" ref="AF192:AF255" si="203">AE192*H192</f>
        <v>#REF!</v>
      </c>
      <c r="AG192" s="17">
        <v>57600</v>
      </c>
      <c r="AH192" s="17" t="e">
        <f t="shared" ref="AH192:AH255" si="204">AG192*H192</f>
        <v>#REF!</v>
      </c>
      <c r="AI192" s="18">
        <f t="shared" si="169"/>
        <v>180000</v>
      </c>
      <c r="AJ192" s="18" t="e">
        <f t="shared" si="170"/>
        <v>#REF!</v>
      </c>
      <c r="AK192" s="17">
        <v>61200.000000000007</v>
      </c>
      <c r="AL192" s="17" t="e">
        <f t="shared" ref="AL192:AL255" si="205">AK192*H192</f>
        <v>#REF!</v>
      </c>
      <c r="AM192" s="17">
        <v>61200.000000000007</v>
      </c>
      <c r="AN192" s="17" t="e">
        <f t="shared" ref="AN192:AN255" si="206">AM192*H192</f>
        <v>#REF!</v>
      </c>
      <c r="AO192" s="17">
        <v>54000</v>
      </c>
      <c r="AP192" s="17" t="e">
        <f t="shared" ref="AP192:AP255" si="207">AO192*H192</f>
        <v>#REF!</v>
      </c>
      <c r="AQ192" s="18">
        <f t="shared" si="171"/>
        <v>176400</v>
      </c>
      <c r="AR192" s="18" t="e">
        <f t="shared" si="172"/>
        <v>#REF!</v>
      </c>
      <c r="AS192" s="94">
        <v>0.3</v>
      </c>
      <c r="AT192" s="95" t="e">
        <f t="shared" si="156"/>
        <v>#REF!</v>
      </c>
      <c r="AU192" s="85" t="e">
        <f t="shared" si="173"/>
        <v>#REF!</v>
      </c>
      <c r="AV192" s="85" t="e">
        <f t="shared" si="152"/>
        <v>#REF!</v>
      </c>
      <c r="AW192" s="57">
        <f t="shared" si="192"/>
        <v>590400</v>
      </c>
      <c r="AX192" s="57" t="e">
        <f t="shared" si="193"/>
        <v>#REF!</v>
      </c>
      <c r="AY192" s="100"/>
      <c r="AZ192" s="100"/>
      <c r="BA192" s="100"/>
      <c r="BB192" s="100"/>
    </row>
    <row r="193" spans="1:54">
      <c r="A193" s="53" t="s">
        <v>33</v>
      </c>
      <c r="B193" s="45">
        <v>13010339</v>
      </c>
      <c r="C193" s="167" t="s">
        <v>257</v>
      </c>
      <c r="D193" s="43" t="s">
        <v>366</v>
      </c>
      <c r="E193" s="2">
        <v>7</v>
      </c>
      <c r="F193" s="3">
        <v>30</v>
      </c>
      <c r="G193" s="17">
        <f>'بودجه 1403'!G206</f>
        <v>989894</v>
      </c>
      <c r="H193" s="17">
        <f t="shared" si="195"/>
        <v>32996.466666666667</v>
      </c>
      <c r="I193" s="30" t="e">
        <f>'بودجه 1403'!#REF!</f>
        <v>#REF!</v>
      </c>
      <c r="J193" s="30" t="e">
        <f t="shared" ref="J193:J256" si="208">I193*H193</f>
        <v>#REF!</v>
      </c>
      <c r="K193" s="32" t="e">
        <f>(I193/F193)/E193</f>
        <v>#REF!</v>
      </c>
      <c r="L193" s="36" t="e">
        <f>K193*E193</f>
        <v>#REF!</v>
      </c>
      <c r="M193" s="17">
        <v>0</v>
      </c>
      <c r="N193" s="17">
        <f t="shared" si="183"/>
        <v>0</v>
      </c>
      <c r="O193" s="17"/>
      <c r="P193" s="17">
        <f t="shared" si="197"/>
        <v>0</v>
      </c>
      <c r="Q193" s="17"/>
      <c r="R193" s="17">
        <f t="shared" si="198"/>
        <v>0</v>
      </c>
      <c r="S193" s="18">
        <f t="shared" si="165"/>
        <v>0</v>
      </c>
      <c r="T193" s="18">
        <f t="shared" si="166"/>
        <v>0</v>
      </c>
      <c r="U193" s="17"/>
      <c r="V193" s="17">
        <f t="shared" si="199"/>
        <v>0</v>
      </c>
      <c r="W193" s="17"/>
      <c r="X193" s="17">
        <f t="shared" si="200"/>
        <v>0</v>
      </c>
      <c r="Y193" s="17">
        <v>74844</v>
      </c>
      <c r="Z193" s="17">
        <f t="shared" si="201"/>
        <v>2469587551.1999998</v>
      </c>
      <c r="AA193" s="18">
        <f t="shared" si="167"/>
        <v>74844</v>
      </c>
      <c r="AB193" s="18">
        <f t="shared" si="168"/>
        <v>2469587551.1999998</v>
      </c>
      <c r="AC193" s="17">
        <v>81648</v>
      </c>
      <c r="AD193" s="17">
        <f t="shared" si="202"/>
        <v>2694095510.4000001</v>
      </c>
      <c r="AE193" s="17">
        <v>91854</v>
      </c>
      <c r="AF193" s="17">
        <f t="shared" si="203"/>
        <v>3030857449.1999998</v>
      </c>
      <c r="AG193" s="17">
        <v>91854</v>
      </c>
      <c r="AH193" s="17">
        <f t="shared" si="204"/>
        <v>3030857449.1999998</v>
      </c>
      <c r="AI193" s="18">
        <f t="shared" si="169"/>
        <v>265356</v>
      </c>
      <c r="AJ193" s="18">
        <f t="shared" si="170"/>
        <v>8755810408.7999992</v>
      </c>
      <c r="AK193" s="17">
        <v>95256.000000000015</v>
      </c>
      <c r="AL193" s="17">
        <f t="shared" si="205"/>
        <v>3143111428.8000007</v>
      </c>
      <c r="AM193" s="17">
        <v>91854</v>
      </c>
      <c r="AN193" s="17">
        <f t="shared" si="206"/>
        <v>3030857449.1999998</v>
      </c>
      <c r="AO193" s="17">
        <v>78246</v>
      </c>
      <c r="AP193" s="17">
        <f t="shared" si="207"/>
        <v>2581841530.8000002</v>
      </c>
      <c r="AQ193" s="18">
        <f t="shared" si="171"/>
        <v>265356</v>
      </c>
      <c r="AR193" s="18">
        <f t="shared" si="172"/>
        <v>8755810408.8000011</v>
      </c>
      <c r="AS193" s="94">
        <v>0.3</v>
      </c>
      <c r="AT193" s="95" t="e">
        <f t="shared" si="156"/>
        <v>#REF!</v>
      </c>
      <c r="AU193" s="85" t="e">
        <f t="shared" si="173"/>
        <v>#REF!</v>
      </c>
      <c r="AV193" s="85" t="e">
        <f t="shared" si="152"/>
        <v>#REF!</v>
      </c>
      <c r="AW193" s="57">
        <f t="shared" si="192"/>
        <v>605556</v>
      </c>
      <c r="AX193" s="57">
        <f t="shared" si="193"/>
        <v>19981208368.799999</v>
      </c>
      <c r="AY193" s="100"/>
      <c r="AZ193" s="100"/>
      <c r="BA193" s="100"/>
      <c r="BB193" s="100"/>
    </row>
    <row r="194" spans="1:54">
      <c r="A194" s="53" t="s">
        <v>33</v>
      </c>
      <c r="B194" s="45" t="s">
        <v>245</v>
      </c>
      <c r="C194" s="167" t="s">
        <v>256</v>
      </c>
      <c r="D194" s="43"/>
      <c r="E194" s="2">
        <v>7</v>
      </c>
      <c r="F194" s="3">
        <v>30</v>
      </c>
      <c r="G194" s="17">
        <f>'بودجه 1403'!G231</f>
        <v>366700</v>
      </c>
      <c r="H194" s="17">
        <f t="shared" si="195"/>
        <v>12223.333333333334</v>
      </c>
      <c r="I194" s="30" t="e">
        <f>'بودجه 1403'!#REF!</f>
        <v>#REF!</v>
      </c>
      <c r="J194" s="30" t="e">
        <f t="shared" si="208"/>
        <v>#REF!</v>
      </c>
      <c r="K194" s="32" t="e">
        <f t="shared" si="194"/>
        <v>#REF!</v>
      </c>
      <c r="L194" s="36" t="e">
        <f t="shared" si="196"/>
        <v>#REF!</v>
      </c>
      <c r="M194" s="17"/>
      <c r="N194" s="17">
        <f t="shared" si="183"/>
        <v>0</v>
      </c>
      <c r="O194" s="17"/>
      <c r="P194" s="17">
        <f t="shared" si="197"/>
        <v>0</v>
      </c>
      <c r="Q194" s="17"/>
      <c r="R194" s="17">
        <f t="shared" si="198"/>
        <v>0</v>
      </c>
      <c r="S194" s="18">
        <f t="shared" si="165"/>
        <v>0</v>
      </c>
      <c r="T194" s="18">
        <f t="shared" si="166"/>
        <v>0</v>
      </c>
      <c r="U194" s="17"/>
      <c r="V194" s="17">
        <f t="shared" si="199"/>
        <v>0</v>
      </c>
      <c r="W194" s="17"/>
      <c r="X194" s="17">
        <f t="shared" si="200"/>
        <v>0</v>
      </c>
      <c r="Y194" s="17">
        <v>32400</v>
      </c>
      <c r="Z194" s="17">
        <f t="shared" si="201"/>
        <v>396036000</v>
      </c>
      <c r="AA194" s="18">
        <f t="shared" si="167"/>
        <v>32400</v>
      </c>
      <c r="AB194" s="18">
        <f t="shared" si="168"/>
        <v>396036000</v>
      </c>
      <c r="AC194" s="17">
        <v>32400</v>
      </c>
      <c r="AD194" s="17">
        <f t="shared" si="202"/>
        <v>396036000</v>
      </c>
      <c r="AE194" s="17">
        <v>34200</v>
      </c>
      <c r="AF194" s="17">
        <f t="shared" si="203"/>
        <v>418038000</v>
      </c>
      <c r="AG194" s="17">
        <v>34200</v>
      </c>
      <c r="AH194" s="17">
        <f t="shared" si="204"/>
        <v>418038000</v>
      </c>
      <c r="AI194" s="18">
        <f t="shared" si="169"/>
        <v>100800</v>
      </c>
      <c r="AJ194" s="18">
        <f t="shared" si="170"/>
        <v>1232112000</v>
      </c>
      <c r="AK194" s="17">
        <v>36000</v>
      </c>
      <c r="AL194" s="17">
        <f t="shared" si="205"/>
        <v>440040000</v>
      </c>
      <c r="AM194" s="17">
        <v>34200</v>
      </c>
      <c r="AN194" s="17">
        <f t="shared" si="206"/>
        <v>418038000</v>
      </c>
      <c r="AO194" s="17">
        <v>32400</v>
      </c>
      <c r="AP194" s="17">
        <f t="shared" si="207"/>
        <v>396036000</v>
      </c>
      <c r="AQ194" s="18">
        <f t="shared" si="171"/>
        <v>102600</v>
      </c>
      <c r="AR194" s="18">
        <f t="shared" si="172"/>
        <v>1254114000</v>
      </c>
      <c r="AS194" s="94"/>
      <c r="AT194" s="95" t="e">
        <f t="shared" ref="AT194:AT257" si="209">AS194*I194</f>
        <v>#REF!</v>
      </c>
      <c r="AU194" s="85" t="e">
        <f t="shared" si="173"/>
        <v>#REF!</v>
      </c>
      <c r="AV194" s="85" t="e">
        <f t="shared" ref="AV194:AV257" si="210">AU194*H194</f>
        <v>#REF!</v>
      </c>
      <c r="AW194" s="57">
        <f t="shared" si="192"/>
        <v>235800</v>
      </c>
      <c r="AX194" s="57">
        <f t="shared" si="193"/>
        <v>2882262000</v>
      </c>
      <c r="AY194" s="100"/>
      <c r="AZ194" s="100"/>
      <c r="BA194" s="100"/>
      <c r="BB194" s="100"/>
    </row>
    <row r="195" spans="1:54">
      <c r="A195" s="6" t="s">
        <v>33</v>
      </c>
      <c r="B195" s="19">
        <v>13010334</v>
      </c>
      <c r="C195" s="167" t="s">
        <v>272</v>
      </c>
      <c r="D195" s="2"/>
      <c r="E195" s="2">
        <v>10</v>
      </c>
      <c r="F195" s="6">
        <v>30</v>
      </c>
      <c r="G195" s="17" t="e">
        <f>'بودجه 1403'!#REF!</f>
        <v>#REF!</v>
      </c>
      <c r="H195" s="17" t="e">
        <f t="shared" si="195"/>
        <v>#REF!</v>
      </c>
      <c r="I195" s="30" t="e">
        <f>'بودجه 1403'!#REF!</f>
        <v>#REF!</v>
      </c>
      <c r="J195" s="30" t="e">
        <f t="shared" si="208"/>
        <v>#REF!</v>
      </c>
      <c r="K195" s="32" t="e">
        <f t="shared" si="194"/>
        <v>#REF!</v>
      </c>
      <c r="L195" s="36" t="e">
        <f t="shared" si="196"/>
        <v>#REF!</v>
      </c>
      <c r="M195" s="17"/>
      <c r="N195" s="17" t="e">
        <f t="shared" si="183"/>
        <v>#REF!</v>
      </c>
      <c r="O195" s="17"/>
      <c r="P195" s="17" t="e">
        <f t="shared" si="197"/>
        <v>#REF!</v>
      </c>
      <c r="Q195" s="17">
        <v>57600</v>
      </c>
      <c r="R195" s="17" t="e">
        <f t="shared" si="198"/>
        <v>#REF!</v>
      </c>
      <c r="S195" s="18">
        <f t="shared" si="165"/>
        <v>57600</v>
      </c>
      <c r="T195" s="18" t="e">
        <f t="shared" si="166"/>
        <v>#REF!</v>
      </c>
      <c r="U195" s="17">
        <v>61200.000000000007</v>
      </c>
      <c r="V195" s="17" t="e">
        <f t="shared" si="199"/>
        <v>#REF!</v>
      </c>
      <c r="W195" s="17">
        <v>61200.000000000007</v>
      </c>
      <c r="X195" s="17" t="e">
        <f t="shared" si="200"/>
        <v>#REF!</v>
      </c>
      <c r="Y195" s="17">
        <v>61200.000000000007</v>
      </c>
      <c r="Z195" s="17" t="e">
        <f t="shared" si="201"/>
        <v>#REF!</v>
      </c>
      <c r="AA195" s="18">
        <f t="shared" si="167"/>
        <v>183600.00000000003</v>
      </c>
      <c r="AB195" s="18" t="e">
        <f t="shared" si="168"/>
        <v>#REF!</v>
      </c>
      <c r="AC195" s="17">
        <v>64800</v>
      </c>
      <c r="AD195" s="17" t="e">
        <f t="shared" si="202"/>
        <v>#REF!</v>
      </c>
      <c r="AE195" s="17">
        <v>64800</v>
      </c>
      <c r="AF195" s="17" t="e">
        <f t="shared" si="203"/>
        <v>#REF!</v>
      </c>
      <c r="AG195" s="17">
        <v>64800</v>
      </c>
      <c r="AH195" s="17" t="e">
        <f t="shared" si="204"/>
        <v>#REF!</v>
      </c>
      <c r="AI195" s="18">
        <f t="shared" si="169"/>
        <v>194400</v>
      </c>
      <c r="AJ195" s="18" t="e">
        <f t="shared" si="170"/>
        <v>#REF!</v>
      </c>
      <c r="AK195" s="17">
        <v>64800</v>
      </c>
      <c r="AL195" s="17" t="e">
        <f t="shared" si="205"/>
        <v>#REF!</v>
      </c>
      <c r="AM195" s="17">
        <v>64800</v>
      </c>
      <c r="AN195" s="17" t="e">
        <f t="shared" si="206"/>
        <v>#REF!</v>
      </c>
      <c r="AO195" s="17">
        <v>61200.000000000007</v>
      </c>
      <c r="AP195" s="17" t="e">
        <f t="shared" si="207"/>
        <v>#REF!</v>
      </c>
      <c r="AQ195" s="18">
        <f t="shared" si="171"/>
        <v>190800</v>
      </c>
      <c r="AR195" s="18" t="e">
        <f t="shared" si="172"/>
        <v>#REF!</v>
      </c>
      <c r="AS195" s="94">
        <v>0.3</v>
      </c>
      <c r="AT195" s="95" t="e">
        <f t="shared" si="209"/>
        <v>#REF!</v>
      </c>
      <c r="AU195" s="85" t="e">
        <f t="shared" si="173"/>
        <v>#REF!</v>
      </c>
      <c r="AV195" s="85" t="e">
        <f t="shared" si="210"/>
        <v>#REF!</v>
      </c>
      <c r="AW195" s="57">
        <f t="shared" si="192"/>
        <v>626400</v>
      </c>
      <c r="AX195" s="57" t="e">
        <f t="shared" si="193"/>
        <v>#REF!</v>
      </c>
      <c r="AY195" s="100"/>
      <c r="AZ195" s="100"/>
    </row>
    <row r="196" spans="1:54">
      <c r="A196" s="53" t="s">
        <v>33</v>
      </c>
      <c r="B196" s="45">
        <v>13070302</v>
      </c>
      <c r="C196" s="167" t="s">
        <v>253</v>
      </c>
      <c r="D196" s="43" t="s">
        <v>365</v>
      </c>
      <c r="E196" s="2">
        <v>4</v>
      </c>
      <c r="F196" s="3">
        <v>1</v>
      </c>
      <c r="G196" s="17" t="e">
        <f>'بودجه 1403'!#REF!</f>
        <v>#REF!</v>
      </c>
      <c r="H196" s="17" t="e">
        <f t="shared" si="195"/>
        <v>#REF!</v>
      </c>
      <c r="I196" s="30" t="e">
        <f>'بودجه 1403'!#REF!</f>
        <v>#REF!</v>
      </c>
      <c r="J196" s="30" t="e">
        <f t="shared" si="208"/>
        <v>#REF!</v>
      </c>
      <c r="K196" s="32" t="e">
        <f t="shared" si="194"/>
        <v>#REF!</v>
      </c>
      <c r="L196" s="36" t="e">
        <f t="shared" si="196"/>
        <v>#REF!</v>
      </c>
      <c r="M196" s="17">
        <v>0</v>
      </c>
      <c r="N196" s="17" t="e">
        <f t="shared" si="183"/>
        <v>#REF!</v>
      </c>
      <c r="O196" s="17"/>
      <c r="P196" s="17" t="e">
        <f t="shared" si="197"/>
        <v>#REF!</v>
      </c>
      <c r="Q196" s="17"/>
      <c r="R196" s="17" t="e">
        <f t="shared" si="198"/>
        <v>#REF!</v>
      </c>
      <c r="S196" s="18">
        <f t="shared" si="165"/>
        <v>0</v>
      </c>
      <c r="T196" s="18" t="e">
        <f t="shared" si="166"/>
        <v>#REF!</v>
      </c>
      <c r="U196" s="17"/>
      <c r="V196" s="17" t="e">
        <f t="shared" si="199"/>
        <v>#REF!</v>
      </c>
      <c r="W196" s="17"/>
      <c r="X196" s="17" t="e">
        <f t="shared" si="200"/>
        <v>#REF!</v>
      </c>
      <c r="Y196" s="17"/>
      <c r="Z196" s="17" t="e">
        <f t="shared" si="201"/>
        <v>#REF!</v>
      </c>
      <c r="AA196" s="18">
        <f t="shared" si="167"/>
        <v>0</v>
      </c>
      <c r="AB196" s="18" t="e">
        <f t="shared" si="168"/>
        <v>#REF!</v>
      </c>
      <c r="AC196" s="17"/>
      <c r="AD196" s="17" t="e">
        <f t="shared" si="202"/>
        <v>#REF!</v>
      </c>
      <c r="AE196" s="17"/>
      <c r="AF196" s="17" t="e">
        <f t="shared" si="203"/>
        <v>#REF!</v>
      </c>
      <c r="AG196" s="17">
        <v>90000</v>
      </c>
      <c r="AH196" s="17" t="e">
        <f t="shared" si="204"/>
        <v>#REF!</v>
      </c>
      <c r="AI196" s="18">
        <f t="shared" si="169"/>
        <v>90000</v>
      </c>
      <c r="AJ196" s="18" t="e">
        <f t="shared" si="170"/>
        <v>#REF!</v>
      </c>
      <c r="AK196" s="17">
        <v>96000</v>
      </c>
      <c r="AL196" s="17" t="e">
        <f t="shared" si="205"/>
        <v>#REF!</v>
      </c>
      <c r="AM196" s="17">
        <v>96000</v>
      </c>
      <c r="AN196" s="17" t="e">
        <f t="shared" si="206"/>
        <v>#REF!</v>
      </c>
      <c r="AO196" s="17">
        <v>90000</v>
      </c>
      <c r="AP196" s="17" t="e">
        <f t="shared" si="207"/>
        <v>#REF!</v>
      </c>
      <c r="AQ196" s="18">
        <f t="shared" si="171"/>
        <v>282000</v>
      </c>
      <c r="AR196" s="18" t="e">
        <f t="shared" si="172"/>
        <v>#REF!</v>
      </c>
      <c r="AS196" s="94">
        <v>0.1</v>
      </c>
      <c r="AT196" s="95" t="e">
        <f t="shared" si="209"/>
        <v>#REF!</v>
      </c>
      <c r="AU196" s="85" t="e">
        <f t="shared" si="173"/>
        <v>#REF!</v>
      </c>
      <c r="AV196" s="85" t="e">
        <f t="shared" si="210"/>
        <v>#REF!</v>
      </c>
      <c r="AW196" s="57">
        <f t="shared" si="192"/>
        <v>372000</v>
      </c>
      <c r="AX196" s="57" t="e">
        <f t="shared" si="193"/>
        <v>#REF!</v>
      </c>
      <c r="AY196" s="100"/>
      <c r="AZ196" s="100"/>
      <c r="BA196" s="100"/>
      <c r="BB196" s="100"/>
    </row>
    <row r="197" spans="1:54">
      <c r="A197" s="6" t="s">
        <v>30</v>
      </c>
      <c r="B197" s="45">
        <v>13070212</v>
      </c>
      <c r="C197" s="167" t="s">
        <v>492</v>
      </c>
      <c r="D197" s="43" t="s">
        <v>493</v>
      </c>
      <c r="E197" s="2">
        <v>12</v>
      </c>
      <c r="F197" s="3">
        <v>1</v>
      </c>
      <c r="G197" s="17" t="e">
        <f>'بودجه 1403'!#REF!</f>
        <v>#REF!</v>
      </c>
      <c r="H197" s="17" t="e">
        <f t="shared" si="195"/>
        <v>#REF!</v>
      </c>
      <c r="I197" s="30" t="e">
        <f>'بودجه 1403'!#REF!</f>
        <v>#REF!</v>
      </c>
      <c r="J197" s="30" t="e">
        <f t="shared" si="208"/>
        <v>#REF!</v>
      </c>
      <c r="K197" s="32" t="e">
        <f t="shared" si="194"/>
        <v>#REF!</v>
      </c>
      <c r="L197" s="36" t="e">
        <f t="shared" si="196"/>
        <v>#REF!</v>
      </c>
      <c r="M197" s="17">
        <v>6000</v>
      </c>
      <c r="N197" s="17" t="e">
        <f t="shared" si="183"/>
        <v>#REF!</v>
      </c>
      <c r="O197" s="17">
        <v>7200</v>
      </c>
      <c r="P197" s="17" t="e">
        <f t="shared" si="197"/>
        <v>#REF!</v>
      </c>
      <c r="Q197" s="17">
        <v>12000</v>
      </c>
      <c r="R197" s="17" t="e">
        <f t="shared" si="198"/>
        <v>#REF!</v>
      </c>
      <c r="S197" s="18">
        <f t="shared" si="165"/>
        <v>25200</v>
      </c>
      <c r="T197" s="18" t="e">
        <f t="shared" si="166"/>
        <v>#REF!</v>
      </c>
      <c r="U197" s="17">
        <v>12000</v>
      </c>
      <c r="V197" s="17" t="e">
        <f t="shared" si="199"/>
        <v>#REF!</v>
      </c>
      <c r="W197" s="17">
        <v>8400</v>
      </c>
      <c r="X197" s="17" t="e">
        <f t="shared" si="200"/>
        <v>#REF!</v>
      </c>
      <c r="Y197" s="17">
        <v>7200</v>
      </c>
      <c r="Z197" s="17" t="e">
        <f t="shared" si="201"/>
        <v>#REF!</v>
      </c>
      <c r="AA197" s="18">
        <f t="shared" si="167"/>
        <v>27600</v>
      </c>
      <c r="AB197" s="18" t="e">
        <f t="shared" si="168"/>
        <v>#REF!</v>
      </c>
      <c r="AC197" s="17">
        <v>12000</v>
      </c>
      <c r="AD197" s="17" t="e">
        <f t="shared" si="202"/>
        <v>#REF!</v>
      </c>
      <c r="AE197" s="17">
        <v>12000</v>
      </c>
      <c r="AF197" s="17" t="e">
        <f t="shared" si="203"/>
        <v>#REF!</v>
      </c>
      <c r="AG197" s="17">
        <v>12000</v>
      </c>
      <c r="AH197" s="17" t="e">
        <f t="shared" si="204"/>
        <v>#REF!</v>
      </c>
      <c r="AI197" s="18">
        <f t="shared" si="169"/>
        <v>36000</v>
      </c>
      <c r="AJ197" s="18" t="e">
        <f t="shared" si="170"/>
        <v>#REF!</v>
      </c>
      <c r="AK197" s="17">
        <v>10800</v>
      </c>
      <c r="AL197" s="17" t="e">
        <f t="shared" si="205"/>
        <v>#REF!</v>
      </c>
      <c r="AM197" s="17">
        <v>10800</v>
      </c>
      <c r="AN197" s="17" t="e">
        <f t="shared" si="206"/>
        <v>#REF!</v>
      </c>
      <c r="AO197" s="17">
        <v>9600</v>
      </c>
      <c r="AP197" s="17" t="e">
        <f t="shared" si="207"/>
        <v>#REF!</v>
      </c>
      <c r="AQ197" s="18">
        <f t="shared" si="171"/>
        <v>31200</v>
      </c>
      <c r="AR197" s="18" t="e">
        <f t="shared" si="172"/>
        <v>#REF!</v>
      </c>
      <c r="AS197" s="94"/>
      <c r="AT197" s="95" t="e">
        <f t="shared" si="209"/>
        <v>#REF!</v>
      </c>
      <c r="AU197" s="85" t="e">
        <f t="shared" si="173"/>
        <v>#REF!</v>
      </c>
      <c r="AV197" s="85" t="e">
        <f t="shared" si="210"/>
        <v>#REF!</v>
      </c>
      <c r="AW197" s="57">
        <f t="shared" si="192"/>
        <v>120000</v>
      </c>
      <c r="AX197" s="57" t="e">
        <f t="shared" si="193"/>
        <v>#REF!</v>
      </c>
      <c r="AY197" s="100"/>
      <c r="AZ197" s="100"/>
      <c r="BA197" s="100"/>
      <c r="BB197" s="100"/>
    </row>
    <row r="198" spans="1:54">
      <c r="A198" s="53" t="s">
        <v>33</v>
      </c>
      <c r="B198" s="45" t="s">
        <v>245</v>
      </c>
      <c r="C198" s="167" t="s">
        <v>421</v>
      </c>
      <c r="D198" s="43"/>
      <c r="E198" s="2">
        <v>4</v>
      </c>
      <c r="F198" s="3">
        <v>30</v>
      </c>
      <c r="G198" s="17">
        <f>'بودجه 1403'!G230</f>
        <v>327137</v>
      </c>
      <c r="H198" s="17">
        <f t="shared" si="195"/>
        <v>10904.566666666668</v>
      </c>
      <c r="I198" s="30" t="e">
        <f>'بودجه 1403'!#REF!</f>
        <v>#REF!</v>
      </c>
      <c r="J198" s="30" t="e">
        <f t="shared" si="208"/>
        <v>#REF!</v>
      </c>
      <c r="K198" s="32" t="e">
        <f t="shared" si="194"/>
        <v>#REF!</v>
      </c>
      <c r="L198" s="36" t="e">
        <f t="shared" si="196"/>
        <v>#REF!</v>
      </c>
      <c r="M198" s="17"/>
      <c r="N198" s="17">
        <f t="shared" si="183"/>
        <v>0</v>
      </c>
      <c r="O198" s="17"/>
      <c r="P198" s="17">
        <f t="shared" si="197"/>
        <v>0</v>
      </c>
      <c r="Q198" s="17"/>
      <c r="R198" s="17">
        <f t="shared" si="198"/>
        <v>0</v>
      </c>
      <c r="S198" s="18">
        <f t="shared" si="165"/>
        <v>0</v>
      </c>
      <c r="T198" s="18">
        <f t="shared" si="166"/>
        <v>0</v>
      </c>
      <c r="U198" s="17"/>
      <c r="V198" s="17">
        <f t="shared" si="199"/>
        <v>0</v>
      </c>
      <c r="W198" s="17"/>
      <c r="X198" s="17">
        <f t="shared" si="200"/>
        <v>0</v>
      </c>
      <c r="Y198" s="17"/>
      <c r="Z198" s="17">
        <f t="shared" si="201"/>
        <v>0</v>
      </c>
      <c r="AA198" s="18">
        <f t="shared" si="167"/>
        <v>0</v>
      </c>
      <c r="AB198" s="18">
        <f t="shared" si="168"/>
        <v>0</v>
      </c>
      <c r="AC198" s="17"/>
      <c r="AD198" s="17">
        <f t="shared" si="202"/>
        <v>0</v>
      </c>
      <c r="AE198" s="17"/>
      <c r="AF198" s="17">
        <f t="shared" si="203"/>
        <v>0</v>
      </c>
      <c r="AG198" s="17">
        <v>270000</v>
      </c>
      <c r="AH198" s="17">
        <f t="shared" si="204"/>
        <v>2944233000</v>
      </c>
      <c r="AI198" s="18">
        <f t="shared" si="169"/>
        <v>270000</v>
      </c>
      <c r="AJ198" s="18">
        <f t="shared" si="170"/>
        <v>2944233000</v>
      </c>
      <c r="AK198" s="17">
        <v>288000</v>
      </c>
      <c r="AL198" s="17">
        <f t="shared" si="205"/>
        <v>3140515200.0000005</v>
      </c>
      <c r="AM198" s="17">
        <v>306000</v>
      </c>
      <c r="AN198" s="17">
        <f t="shared" si="206"/>
        <v>3336797400.0000005</v>
      </c>
      <c r="AO198" s="17">
        <v>288000</v>
      </c>
      <c r="AP198" s="17">
        <f t="shared" si="207"/>
        <v>3140515200.0000005</v>
      </c>
      <c r="AQ198" s="18">
        <f t="shared" si="171"/>
        <v>882000</v>
      </c>
      <c r="AR198" s="18">
        <f t="shared" si="172"/>
        <v>9617827800.0000019</v>
      </c>
      <c r="AS198" s="94">
        <v>0.1</v>
      </c>
      <c r="AT198" s="95" t="e">
        <f t="shared" si="209"/>
        <v>#REF!</v>
      </c>
      <c r="AU198" s="85" t="e">
        <f t="shared" si="173"/>
        <v>#REF!</v>
      </c>
      <c r="AV198" s="85" t="e">
        <f t="shared" si="210"/>
        <v>#REF!</v>
      </c>
      <c r="AW198" s="57">
        <f t="shared" si="192"/>
        <v>1152000</v>
      </c>
      <c r="AX198" s="57">
        <f t="shared" si="193"/>
        <v>12562060800.000002</v>
      </c>
      <c r="AY198" s="100"/>
      <c r="AZ198" s="100"/>
      <c r="BA198" s="100"/>
      <c r="BB198" s="100"/>
    </row>
    <row r="199" spans="1:54">
      <c r="A199" s="53" t="s">
        <v>33</v>
      </c>
      <c r="B199" s="45" t="s">
        <v>245</v>
      </c>
      <c r="C199" s="167" t="s">
        <v>243</v>
      </c>
      <c r="D199" s="43"/>
      <c r="E199" s="2">
        <v>4</v>
      </c>
      <c r="F199" s="3">
        <v>1</v>
      </c>
      <c r="G199" s="17">
        <f>'بودجه 1403'!G232</f>
        <v>382500</v>
      </c>
      <c r="H199" s="17">
        <f t="shared" si="195"/>
        <v>382500</v>
      </c>
      <c r="I199" s="30" t="e">
        <f>'بودجه 1403'!#REF!</f>
        <v>#REF!</v>
      </c>
      <c r="J199" s="30" t="e">
        <f t="shared" si="208"/>
        <v>#REF!</v>
      </c>
      <c r="K199" s="32" t="e">
        <f t="shared" si="194"/>
        <v>#REF!</v>
      </c>
      <c r="L199" s="36" t="e">
        <f t="shared" si="196"/>
        <v>#REF!</v>
      </c>
      <c r="M199" s="17"/>
      <c r="N199" s="17">
        <f t="shared" si="183"/>
        <v>0</v>
      </c>
      <c r="O199" s="17"/>
      <c r="P199" s="17">
        <f t="shared" si="197"/>
        <v>0</v>
      </c>
      <c r="Q199" s="17"/>
      <c r="R199" s="17">
        <f t="shared" si="198"/>
        <v>0</v>
      </c>
      <c r="S199" s="18">
        <f t="shared" si="165"/>
        <v>0</v>
      </c>
      <c r="T199" s="18">
        <f t="shared" si="166"/>
        <v>0</v>
      </c>
      <c r="U199" s="17"/>
      <c r="V199" s="17">
        <f t="shared" si="199"/>
        <v>0</v>
      </c>
      <c r="W199" s="17"/>
      <c r="X199" s="17">
        <f t="shared" si="200"/>
        <v>0</v>
      </c>
      <c r="Y199" s="17"/>
      <c r="Z199" s="17">
        <f t="shared" si="201"/>
        <v>0</v>
      </c>
      <c r="AA199" s="18">
        <f t="shared" si="167"/>
        <v>0</v>
      </c>
      <c r="AB199" s="18">
        <f t="shared" si="168"/>
        <v>0</v>
      </c>
      <c r="AC199" s="17"/>
      <c r="AD199" s="17">
        <f t="shared" si="202"/>
        <v>0</v>
      </c>
      <c r="AE199" s="17"/>
      <c r="AF199" s="17">
        <f t="shared" si="203"/>
        <v>0</v>
      </c>
      <c r="AG199" s="17">
        <v>19200</v>
      </c>
      <c r="AH199" s="17">
        <f t="shared" si="204"/>
        <v>7344000000</v>
      </c>
      <c r="AI199" s="18">
        <f t="shared" si="169"/>
        <v>19200</v>
      </c>
      <c r="AJ199" s="18">
        <f t="shared" si="170"/>
        <v>7344000000</v>
      </c>
      <c r="AK199" s="17">
        <v>20400</v>
      </c>
      <c r="AL199" s="17">
        <f t="shared" si="205"/>
        <v>7803000000</v>
      </c>
      <c r="AM199" s="17">
        <v>20400</v>
      </c>
      <c r="AN199" s="17">
        <f t="shared" si="206"/>
        <v>7803000000</v>
      </c>
      <c r="AO199" s="17">
        <v>19200</v>
      </c>
      <c r="AP199" s="17">
        <f t="shared" si="207"/>
        <v>7344000000</v>
      </c>
      <c r="AQ199" s="18">
        <f t="shared" si="171"/>
        <v>60000</v>
      </c>
      <c r="AR199" s="18">
        <f t="shared" si="172"/>
        <v>22950000000</v>
      </c>
      <c r="AS199" s="94">
        <v>0.1</v>
      </c>
      <c r="AT199" s="95" t="e">
        <f t="shared" si="209"/>
        <v>#REF!</v>
      </c>
      <c r="AU199" s="85" t="e">
        <f t="shared" si="173"/>
        <v>#REF!</v>
      </c>
      <c r="AV199" s="85" t="e">
        <f t="shared" si="210"/>
        <v>#REF!</v>
      </c>
      <c r="AW199" s="57">
        <f t="shared" si="192"/>
        <v>79200</v>
      </c>
      <c r="AX199" s="57">
        <f t="shared" si="193"/>
        <v>30294000000</v>
      </c>
      <c r="AY199" s="100"/>
      <c r="AZ199" s="100"/>
      <c r="BA199" s="100"/>
      <c r="BB199" s="100"/>
    </row>
    <row r="200" spans="1:54">
      <c r="A200" s="53" t="s">
        <v>33</v>
      </c>
      <c r="B200" s="45">
        <v>13080201</v>
      </c>
      <c r="C200" s="167" t="s">
        <v>242</v>
      </c>
      <c r="D200" s="43"/>
      <c r="E200" s="2">
        <v>4</v>
      </c>
      <c r="F200" s="3">
        <v>1</v>
      </c>
      <c r="G200" s="17">
        <f>'بودجه 1403'!G233</f>
        <v>110000</v>
      </c>
      <c r="H200" s="17">
        <f t="shared" si="195"/>
        <v>110000</v>
      </c>
      <c r="I200" s="30" t="e">
        <f>'بودجه 1403'!#REF!</f>
        <v>#REF!</v>
      </c>
      <c r="J200" s="30" t="e">
        <f t="shared" si="208"/>
        <v>#REF!</v>
      </c>
      <c r="K200" s="32" t="e">
        <f t="shared" si="194"/>
        <v>#REF!</v>
      </c>
      <c r="L200" s="36" t="e">
        <f t="shared" si="196"/>
        <v>#REF!</v>
      </c>
      <c r="M200" s="17"/>
      <c r="N200" s="17">
        <f t="shared" si="183"/>
        <v>0</v>
      </c>
      <c r="O200" s="17"/>
      <c r="P200" s="17">
        <f t="shared" si="197"/>
        <v>0</v>
      </c>
      <c r="Q200" s="17"/>
      <c r="R200" s="17">
        <f t="shared" si="198"/>
        <v>0</v>
      </c>
      <c r="S200" s="18">
        <f t="shared" si="165"/>
        <v>0</v>
      </c>
      <c r="T200" s="18">
        <f t="shared" si="166"/>
        <v>0</v>
      </c>
      <c r="U200" s="17"/>
      <c r="V200" s="17">
        <f t="shared" si="199"/>
        <v>0</v>
      </c>
      <c r="W200" s="17"/>
      <c r="X200" s="17">
        <f t="shared" si="200"/>
        <v>0</v>
      </c>
      <c r="Y200" s="17"/>
      <c r="Z200" s="17">
        <f t="shared" si="201"/>
        <v>0</v>
      </c>
      <c r="AA200" s="18">
        <f t="shared" si="167"/>
        <v>0</v>
      </c>
      <c r="AB200" s="18">
        <f t="shared" si="168"/>
        <v>0</v>
      </c>
      <c r="AC200" s="17"/>
      <c r="AD200" s="17">
        <f t="shared" si="202"/>
        <v>0</v>
      </c>
      <c r="AE200" s="17"/>
      <c r="AF200" s="17">
        <f t="shared" si="203"/>
        <v>0</v>
      </c>
      <c r="AG200" s="17">
        <v>30600.000000000004</v>
      </c>
      <c r="AH200" s="17">
        <f t="shared" si="204"/>
        <v>3366000000.0000005</v>
      </c>
      <c r="AI200" s="18">
        <f t="shared" si="169"/>
        <v>30600.000000000004</v>
      </c>
      <c r="AJ200" s="18">
        <f t="shared" si="170"/>
        <v>3366000000.0000005</v>
      </c>
      <c r="AK200" s="17">
        <v>32400</v>
      </c>
      <c r="AL200" s="17">
        <f t="shared" si="205"/>
        <v>3564000000</v>
      </c>
      <c r="AM200" s="17">
        <v>32400</v>
      </c>
      <c r="AN200" s="17">
        <f t="shared" si="206"/>
        <v>3564000000</v>
      </c>
      <c r="AO200" s="17">
        <v>30600.000000000004</v>
      </c>
      <c r="AP200" s="17">
        <f t="shared" si="207"/>
        <v>3366000000.0000005</v>
      </c>
      <c r="AQ200" s="18">
        <f t="shared" si="171"/>
        <v>95400</v>
      </c>
      <c r="AR200" s="18">
        <f t="shared" si="172"/>
        <v>10494000000</v>
      </c>
      <c r="AS200" s="94">
        <v>0.1</v>
      </c>
      <c r="AT200" s="95" t="e">
        <f t="shared" si="209"/>
        <v>#REF!</v>
      </c>
      <c r="AU200" s="85" t="e">
        <f t="shared" si="173"/>
        <v>#REF!</v>
      </c>
      <c r="AV200" s="85" t="e">
        <f t="shared" si="210"/>
        <v>#REF!</v>
      </c>
      <c r="AW200" s="57">
        <f t="shared" si="192"/>
        <v>126000</v>
      </c>
      <c r="AX200" s="57">
        <f t="shared" si="193"/>
        <v>13860000000</v>
      </c>
      <c r="AY200" s="100"/>
      <c r="AZ200" s="100"/>
      <c r="BA200" s="100"/>
      <c r="BB200" s="100"/>
    </row>
    <row r="201" spans="1:54">
      <c r="A201" s="53" t="s">
        <v>33</v>
      </c>
      <c r="B201" s="45" t="s">
        <v>245</v>
      </c>
      <c r="C201" s="167" t="s">
        <v>437</v>
      </c>
      <c r="D201" s="43"/>
      <c r="E201" s="2">
        <v>1</v>
      </c>
      <c r="F201" s="3">
        <v>1</v>
      </c>
      <c r="G201" s="17">
        <f>'بودجه 1403'!G261</f>
        <v>933328</v>
      </c>
      <c r="H201" s="17">
        <f t="shared" si="195"/>
        <v>933328</v>
      </c>
      <c r="I201" s="30" t="e">
        <f>'بودجه 1403'!#REF!</f>
        <v>#REF!</v>
      </c>
      <c r="J201" s="30" t="e">
        <f t="shared" si="208"/>
        <v>#REF!</v>
      </c>
      <c r="K201" s="32" t="e">
        <f>(I201/F201)/E201</f>
        <v>#REF!</v>
      </c>
      <c r="L201" s="36" t="e">
        <f t="shared" si="196"/>
        <v>#REF!</v>
      </c>
      <c r="M201" s="17"/>
      <c r="N201" s="17">
        <f t="shared" si="183"/>
        <v>0</v>
      </c>
      <c r="O201" s="17"/>
      <c r="P201" s="17">
        <f t="shared" si="197"/>
        <v>0</v>
      </c>
      <c r="Q201" s="17"/>
      <c r="R201" s="17">
        <f t="shared" si="198"/>
        <v>0</v>
      </c>
      <c r="S201" s="18">
        <f t="shared" si="165"/>
        <v>0</v>
      </c>
      <c r="T201" s="18">
        <f t="shared" si="166"/>
        <v>0</v>
      </c>
      <c r="U201" s="17"/>
      <c r="V201" s="17">
        <f t="shared" si="199"/>
        <v>0</v>
      </c>
      <c r="W201" s="17"/>
      <c r="X201" s="17">
        <f t="shared" si="200"/>
        <v>0</v>
      </c>
      <c r="Y201" s="17"/>
      <c r="Z201" s="17">
        <f t="shared" si="201"/>
        <v>0</v>
      </c>
      <c r="AA201" s="18">
        <f t="shared" si="167"/>
        <v>0</v>
      </c>
      <c r="AB201" s="18">
        <f t="shared" si="168"/>
        <v>0</v>
      </c>
      <c r="AC201" s="17"/>
      <c r="AD201" s="17">
        <f t="shared" si="202"/>
        <v>0</v>
      </c>
      <c r="AE201" s="17"/>
      <c r="AF201" s="17">
        <f t="shared" si="203"/>
        <v>0</v>
      </c>
      <c r="AG201" s="17"/>
      <c r="AH201" s="17">
        <f t="shared" si="204"/>
        <v>0</v>
      </c>
      <c r="AI201" s="18">
        <f t="shared" si="169"/>
        <v>0</v>
      </c>
      <c r="AJ201" s="18">
        <f t="shared" si="170"/>
        <v>0</v>
      </c>
      <c r="AK201" s="17"/>
      <c r="AL201" s="17">
        <f t="shared" si="205"/>
        <v>0</v>
      </c>
      <c r="AM201" s="17"/>
      <c r="AN201" s="17">
        <f t="shared" si="206"/>
        <v>0</v>
      </c>
      <c r="AO201" s="17">
        <v>18360</v>
      </c>
      <c r="AP201" s="17">
        <f t="shared" si="207"/>
        <v>17135902080</v>
      </c>
      <c r="AQ201" s="18">
        <f t="shared" si="171"/>
        <v>18360</v>
      </c>
      <c r="AR201" s="18">
        <f t="shared" si="172"/>
        <v>17135902080</v>
      </c>
      <c r="AS201" s="94">
        <v>0</v>
      </c>
      <c r="AT201" s="95" t="e">
        <f t="shared" si="209"/>
        <v>#REF!</v>
      </c>
      <c r="AU201" s="85" t="e">
        <f t="shared" si="173"/>
        <v>#REF!</v>
      </c>
      <c r="AV201" s="85" t="e">
        <f t="shared" si="210"/>
        <v>#REF!</v>
      </c>
      <c r="AW201" s="57">
        <f t="shared" si="192"/>
        <v>18360</v>
      </c>
      <c r="AX201" s="57">
        <f t="shared" si="193"/>
        <v>17135902080</v>
      </c>
      <c r="AY201" s="100"/>
      <c r="AZ201" s="100"/>
      <c r="BA201" s="100"/>
      <c r="BB201" s="100"/>
    </row>
    <row r="202" spans="1:54">
      <c r="A202" s="53" t="s">
        <v>33</v>
      </c>
      <c r="B202" s="45" t="s">
        <v>245</v>
      </c>
      <c r="C202" s="167" t="s">
        <v>399</v>
      </c>
      <c r="D202" s="43"/>
      <c r="E202" s="2">
        <v>4</v>
      </c>
      <c r="F202" s="3">
        <v>1</v>
      </c>
      <c r="G202" s="17">
        <f>'بودجه 1403'!G268</f>
        <v>690624</v>
      </c>
      <c r="H202" s="17">
        <f t="shared" si="195"/>
        <v>690624</v>
      </c>
      <c r="I202" s="30" t="e">
        <f>'بودجه 1403'!#REF!</f>
        <v>#REF!</v>
      </c>
      <c r="J202" s="30" t="e">
        <f t="shared" si="208"/>
        <v>#REF!</v>
      </c>
      <c r="K202" s="32" t="e">
        <f t="shared" si="194"/>
        <v>#REF!</v>
      </c>
      <c r="L202" s="36" t="e">
        <f t="shared" si="196"/>
        <v>#REF!</v>
      </c>
      <c r="M202" s="17">
        <v>0</v>
      </c>
      <c r="N202" s="17">
        <f t="shared" si="183"/>
        <v>0</v>
      </c>
      <c r="O202" s="17"/>
      <c r="P202" s="17">
        <f t="shared" si="197"/>
        <v>0</v>
      </c>
      <c r="Q202" s="17"/>
      <c r="R202" s="17">
        <f t="shared" si="198"/>
        <v>0</v>
      </c>
      <c r="S202" s="18">
        <f t="shared" si="165"/>
        <v>0</v>
      </c>
      <c r="T202" s="18">
        <f t="shared" si="166"/>
        <v>0</v>
      </c>
      <c r="U202" s="17"/>
      <c r="V202" s="17">
        <f t="shared" si="199"/>
        <v>0</v>
      </c>
      <c r="W202" s="17"/>
      <c r="X202" s="17">
        <f t="shared" si="200"/>
        <v>0</v>
      </c>
      <c r="Y202" s="17"/>
      <c r="Z202" s="17">
        <f t="shared" si="201"/>
        <v>0</v>
      </c>
      <c r="AA202" s="18">
        <f t="shared" si="167"/>
        <v>0</v>
      </c>
      <c r="AB202" s="18">
        <f t="shared" si="168"/>
        <v>0</v>
      </c>
      <c r="AC202" s="17"/>
      <c r="AD202" s="17">
        <f t="shared" si="202"/>
        <v>0</v>
      </c>
      <c r="AE202" s="17"/>
      <c r="AF202" s="17">
        <f t="shared" si="203"/>
        <v>0</v>
      </c>
      <c r="AG202" s="17">
        <v>6000</v>
      </c>
      <c r="AH202" s="17">
        <f t="shared" si="204"/>
        <v>4143744000</v>
      </c>
      <c r="AI202" s="18">
        <f t="shared" si="169"/>
        <v>6000</v>
      </c>
      <c r="AJ202" s="18">
        <f t="shared" si="170"/>
        <v>4143744000</v>
      </c>
      <c r="AK202" s="17">
        <v>6400</v>
      </c>
      <c r="AL202" s="17">
        <f t="shared" si="205"/>
        <v>4419993600</v>
      </c>
      <c r="AM202" s="17">
        <v>6400</v>
      </c>
      <c r="AN202" s="17">
        <f t="shared" si="206"/>
        <v>4419993600</v>
      </c>
      <c r="AO202" s="17">
        <v>6400</v>
      </c>
      <c r="AP202" s="17">
        <f t="shared" si="207"/>
        <v>4419993600</v>
      </c>
      <c r="AQ202" s="18">
        <f t="shared" si="171"/>
        <v>19200</v>
      </c>
      <c r="AR202" s="18">
        <f t="shared" si="172"/>
        <v>13259980800</v>
      </c>
      <c r="AS202" s="94"/>
      <c r="AT202" s="95" t="e">
        <f t="shared" si="209"/>
        <v>#REF!</v>
      </c>
      <c r="AU202" s="85" t="e">
        <f t="shared" si="173"/>
        <v>#REF!</v>
      </c>
      <c r="AV202" s="85" t="e">
        <f t="shared" si="210"/>
        <v>#REF!</v>
      </c>
      <c r="AW202" s="57">
        <f t="shared" si="192"/>
        <v>25200</v>
      </c>
      <c r="AX202" s="57">
        <f t="shared" si="193"/>
        <v>17403724800</v>
      </c>
      <c r="AY202" s="100"/>
      <c r="AZ202" s="100"/>
      <c r="BA202" s="100"/>
      <c r="BB202" s="100"/>
    </row>
    <row r="203" spans="1:54">
      <c r="A203" s="53" t="s">
        <v>33</v>
      </c>
      <c r="B203" s="45" t="s">
        <v>245</v>
      </c>
      <c r="C203" s="167" t="s">
        <v>400</v>
      </c>
      <c r="D203" s="43" t="s">
        <v>263</v>
      </c>
      <c r="E203" s="2">
        <v>1</v>
      </c>
      <c r="F203" s="3">
        <v>1</v>
      </c>
      <c r="G203" s="17">
        <f>'بودجه 1403'!G269</f>
        <v>298890</v>
      </c>
      <c r="H203" s="17">
        <f t="shared" si="195"/>
        <v>298890</v>
      </c>
      <c r="I203" s="30" t="e">
        <f>'بودجه 1403'!#REF!</f>
        <v>#REF!</v>
      </c>
      <c r="J203" s="30" t="e">
        <f t="shared" si="208"/>
        <v>#REF!</v>
      </c>
      <c r="K203" s="32" t="e">
        <f t="shared" si="194"/>
        <v>#REF!</v>
      </c>
      <c r="L203" s="36" t="e">
        <f t="shared" si="196"/>
        <v>#REF!</v>
      </c>
      <c r="M203" s="17">
        <v>0</v>
      </c>
      <c r="N203" s="17">
        <f t="shared" si="183"/>
        <v>0</v>
      </c>
      <c r="O203" s="17"/>
      <c r="P203" s="17">
        <f t="shared" si="197"/>
        <v>0</v>
      </c>
      <c r="Q203" s="17"/>
      <c r="R203" s="17">
        <f t="shared" si="198"/>
        <v>0</v>
      </c>
      <c r="S203" s="18">
        <f t="shared" si="165"/>
        <v>0</v>
      </c>
      <c r="T203" s="18">
        <f t="shared" si="166"/>
        <v>0</v>
      </c>
      <c r="U203" s="17"/>
      <c r="V203" s="17">
        <f t="shared" si="199"/>
        <v>0</v>
      </c>
      <c r="W203" s="17"/>
      <c r="X203" s="17">
        <f t="shared" si="200"/>
        <v>0</v>
      </c>
      <c r="Y203" s="17"/>
      <c r="Z203" s="17">
        <f t="shared" si="201"/>
        <v>0</v>
      </c>
      <c r="AA203" s="18">
        <f t="shared" si="167"/>
        <v>0</v>
      </c>
      <c r="AB203" s="18">
        <f t="shared" si="168"/>
        <v>0</v>
      </c>
      <c r="AC203" s="17"/>
      <c r="AD203" s="17">
        <f t="shared" si="202"/>
        <v>0</v>
      </c>
      <c r="AE203" s="17"/>
      <c r="AF203" s="17">
        <f t="shared" si="203"/>
        <v>0</v>
      </c>
      <c r="AG203" s="17"/>
      <c r="AH203" s="17">
        <f t="shared" si="204"/>
        <v>0</v>
      </c>
      <c r="AI203" s="18">
        <f t="shared" si="169"/>
        <v>0</v>
      </c>
      <c r="AJ203" s="18">
        <f t="shared" si="170"/>
        <v>0</v>
      </c>
      <c r="AK203" s="17"/>
      <c r="AL203" s="17">
        <f t="shared" si="205"/>
        <v>0</v>
      </c>
      <c r="AM203" s="17"/>
      <c r="AN203" s="17">
        <f t="shared" si="206"/>
        <v>0</v>
      </c>
      <c r="AO203" s="17">
        <v>1080</v>
      </c>
      <c r="AP203" s="17">
        <f t="shared" si="207"/>
        <v>322801200</v>
      </c>
      <c r="AQ203" s="18">
        <f t="shared" si="171"/>
        <v>1080</v>
      </c>
      <c r="AR203" s="18">
        <f t="shared" si="172"/>
        <v>322801200</v>
      </c>
      <c r="AS203" s="94">
        <v>0.2</v>
      </c>
      <c r="AT203" s="95" t="e">
        <f t="shared" si="209"/>
        <v>#REF!</v>
      </c>
      <c r="AU203" s="85" t="e">
        <f t="shared" si="173"/>
        <v>#REF!</v>
      </c>
      <c r="AV203" s="85" t="e">
        <f t="shared" si="210"/>
        <v>#REF!</v>
      </c>
      <c r="AW203" s="57">
        <f t="shared" si="192"/>
        <v>1080</v>
      </c>
      <c r="AX203" s="57">
        <f t="shared" si="193"/>
        <v>322801200</v>
      </c>
      <c r="AY203" s="100"/>
      <c r="AZ203" s="100"/>
      <c r="BA203" s="100"/>
      <c r="BB203" s="100"/>
    </row>
    <row r="204" spans="1:54">
      <c r="A204" s="53" t="s">
        <v>33</v>
      </c>
      <c r="B204" s="45" t="s">
        <v>245</v>
      </c>
      <c r="C204" s="167" t="s">
        <v>264</v>
      </c>
      <c r="D204" s="43" t="s">
        <v>263</v>
      </c>
      <c r="E204" s="2">
        <v>1</v>
      </c>
      <c r="F204" s="3">
        <v>1</v>
      </c>
      <c r="G204" s="17" t="e">
        <f>'بودجه 1403'!#REF!</f>
        <v>#REF!</v>
      </c>
      <c r="H204" s="17" t="e">
        <f t="shared" si="195"/>
        <v>#REF!</v>
      </c>
      <c r="I204" s="30" t="e">
        <f>'بودجه 1403'!#REF!</f>
        <v>#REF!</v>
      </c>
      <c r="J204" s="30" t="e">
        <f t="shared" si="208"/>
        <v>#REF!</v>
      </c>
      <c r="K204" s="32" t="e">
        <f t="shared" si="194"/>
        <v>#REF!</v>
      </c>
      <c r="L204" s="36" t="e">
        <f t="shared" si="196"/>
        <v>#REF!</v>
      </c>
      <c r="M204" s="17"/>
      <c r="N204" s="17" t="e">
        <f t="shared" si="183"/>
        <v>#REF!</v>
      </c>
      <c r="O204" s="17"/>
      <c r="P204" s="17" t="e">
        <f t="shared" si="197"/>
        <v>#REF!</v>
      </c>
      <c r="Q204" s="17"/>
      <c r="R204" s="17" t="e">
        <f t="shared" si="198"/>
        <v>#REF!</v>
      </c>
      <c r="S204" s="18">
        <f t="shared" si="165"/>
        <v>0</v>
      </c>
      <c r="T204" s="18" t="e">
        <f t="shared" si="166"/>
        <v>#REF!</v>
      </c>
      <c r="U204" s="17"/>
      <c r="V204" s="17" t="e">
        <f t="shared" si="199"/>
        <v>#REF!</v>
      </c>
      <c r="W204" s="17"/>
      <c r="X204" s="17" t="e">
        <f t="shared" si="200"/>
        <v>#REF!</v>
      </c>
      <c r="Y204" s="17"/>
      <c r="Z204" s="17" t="e">
        <f t="shared" si="201"/>
        <v>#REF!</v>
      </c>
      <c r="AA204" s="18">
        <f t="shared" si="167"/>
        <v>0</v>
      </c>
      <c r="AB204" s="18" t="e">
        <f t="shared" si="168"/>
        <v>#REF!</v>
      </c>
      <c r="AC204" s="17"/>
      <c r="AD204" s="17" t="e">
        <f t="shared" si="202"/>
        <v>#REF!</v>
      </c>
      <c r="AE204" s="17"/>
      <c r="AF204" s="17" t="e">
        <f t="shared" si="203"/>
        <v>#REF!</v>
      </c>
      <c r="AG204" s="17"/>
      <c r="AH204" s="17" t="e">
        <f t="shared" si="204"/>
        <v>#REF!</v>
      </c>
      <c r="AI204" s="18">
        <f t="shared" si="169"/>
        <v>0</v>
      </c>
      <c r="AJ204" s="18" t="e">
        <f t="shared" si="170"/>
        <v>#REF!</v>
      </c>
      <c r="AK204" s="17"/>
      <c r="AL204" s="17" t="e">
        <f t="shared" si="205"/>
        <v>#REF!</v>
      </c>
      <c r="AM204" s="17"/>
      <c r="AN204" s="17" t="e">
        <f t="shared" si="206"/>
        <v>#REF!</v>
      </c>
      <c r="AO204" s="17">
        <v>1020.0000000000001</v>
      </c>
      <c r="AP204" s="17" t="e">
        <f t="shared" si="207"/>
        <v>#REF!</v>
      </c>
      <c r="AQ204" s="18">
        <f t="shared" si="171"/>
        <v>1020.0000000000001</v>
      </c>
      <c r="AR204" s="18" t="e">
        <f t="shared" si="172"/>
        <v>#REF!</v>
      </c>
      <c r="AS204" s="94">
        <v>0.2</v>
      </c>
      <c r="AT204" s="95" t="e">
        <f t="shared" si="209"/>
        <v>#REF!</v>
      </c>
      <c r="AU204" s="85" t="e">
        <f t="shared" si="173"/>
        <v>#REF!</v>
      </c>
      <c r="AV204" s="85" t="e">
        <f t="shared" si="210"/>
        <v>#REF!</v>
      </c>
      <c r="AW204" s="57">
        <f t="shared" si="192"/>
        <v>1020.0000000000001</v>
      </c>
      <c r="AX204" s="57" t="e">
        <f t="shared" si="193"/>
        <v>#REF!</v>
      </c>
      <c r="AY204" s="100"/>
      <c r="AZ204" s="100"/>
      <c r="BA204" s="100"/>
      <c r="BB204" s="100"/>
    </row>
    <row r="205" spans="1:54">
      <c r="A205" s="53" t="s">
        <v>30</v>
      </c>
      <c r="B205" s="45" t="s">
        <v>245</v>
      </c>
      <c r="C205" s="167" t="s">
        <v>433</v>
      </c>
      <c r="D205" s="43"/>
      <c r="E205" s="2">
        <v>1</v>
      </c>
      <c r="F205" s="3">
        <v>30</v>
      </c>
      <c r="G205" s="17">
        <f>'بودجه 1403'!G209</f>
        <v>405162</v>
      </c>
      <c r="H205" s="17">
        <f t="shared" si="195"/>
        <v>13505.4</v>
      </c>
      <c r="I205" s="30" t="e">
        <f>'بودجه 1403'!#REF!</f>
        <v>#REF!</v>
      </c>
      <c r="J205" s="30" t="e">
        <f t="shared" si="208"/>
        <v>#REF!</v>
      </c>
      <c r="K205" s="32" t="e">
        <f t="shared" si="194"/>
        <v>#REF!</v>
      </c>
      <c r="L205" s="36" t="e">
        <f t="shared" si="196"/>
        <v>#REF!</v>
      </c>
      <c r="M205" s="17"/>
      <c r="N205" s="17">
        <f t="shared" si="183"/>
        <v>0</v>
      </c>
      <c r="O205" s="17"/>
      <c r="P205" s="17">
        <f t="shared" si="197"/>
        <v>0</v>
      </c>
      <c r="Q205" s="17"/>
      <c r="R205" s="17">
        <f t="shared" si="198"/>
        <v>0</v>
      </c>
      <c r="S205" s="18">
        <f t="shared" si="165"/>
        <v>0</v>
      </c>
      <c r="T205" s="18">
        <f t="shared" si="166"/>
        <v>0</v>
      </c>
      <c r="U205" s="17"/>
      <c r="V205" s="17">
        <f t="shared" si="199"/>
        <v>0</v>
      </c>
      <c r="W205" s="17"/>
      <c r="X205" s="17">
        <f t="shared" si="200"/>
        <v>0</v>
      </c>
      <c r="Y205" s="17"/>
      <c r="Z205" s="17">
        <f t="shared" si="201"/>
        <v>0</v>
      </c>
      <c r="AA205" s="18">
        <f t="shared" si="167"/>
        <v>0</v>
      </c>
      <c r="AB205" s="18">
        <f t="shared" si="168"/>
        <v>0</v>
      </c>
      <c r="AC205" s="17"/>
      <c r="AD205" s="17">
        <f t="shared" si="202"/>
        <v>0</v>
      </c>
      <c r="AE205" s="17"/>
      <c r="AF205" s="17">
        <f t="shared" si="203"/>
        <v>0</v>
      </c>
      <c r="AG205" s="17"/>
      <c r="AH205" s="17">
        <f t="shared" si="204"/>
        <v>0</v>
      </c>
      <c r="AI205" s="18">
        <f t="shared" si="169"/>
        <v>0</v>
      </c>
      <c r="AJ205" s="18">
        <f t="shared" si="170"/>
        <v>0</v>
      </c>
      <c r="AK205" s="17"/>
      <c r="AL205" s="17">
        <f t="shared" si="205"/>
        <v>0</v>
      </c>
      <c r="AM205" s="17"/>
      <c r="AN205" s="17">
        <f t="shared" si="206"/>
        <v>0</v>
      </c>
      <c r="AO205" s="17">
        <v>30600.000000000004</v>
      </c>
      <c r="AP205" s="17">
        <f t="shared" si="207"/>
        <v>413265240.00000006</v>
      </c>
      <c r="AQ205" s="18">
        <f t="shared" si="171"/>
        <v>30600.000000000004</v>
      </c>
      <c r="AR205" s="18">
        <f t="shared" si="172"/>
        <v>413265240.00000006</v>
      </c>
      <c r="AS205" s="94">
        <v>0.2</v>
      </c>
      <c r="AT205" s="95" t="e">
        <f t="shared" si="209"/>
        <v>#REF!</v>
      </c>
      <c r="AU205" s="85" t="e">
        <f t="shared" si="173"/>
        <v>#REF!</v>
      </c>
      <c r="AV205" s="85" t="e">
        <f t="shared" si="210"/>
        <v>#REF!</v>
      </c>
      <c r="AW205" s="57">
        <f t="shared" si="192"/>
        <v>30600.000000000004</v>
      </c>
      <c r="AX205" s="57">
        <f t="shared" si="193"/>
        <v>413265240.00000006</v>
      </c>
      <c r="AY205" s="100"/>
      <c r="AZ205" s="100"/>
      <c r="BA205" s="100"/>
      <c r="BB205" s="100"/>
    </row>
    <row r="206" spans="1:54">
      <c r="A206" s="53" t="s">
        <v>30</v>
      </c>
      <c r="B206" s="45" t="s">
        <v>245</v>
      </c>
      <c r="C206" s="167" t="s">
        <v>488</v>
      </c>
      <c r="D206" s="43"/>
      <c r="E206" s="2">
        <v>12</v>
      </c>
      <c r="F206" s="3">
        <v>30</v>
      </c>
      <c r="G206" s="17">
        <f>'بودجه 1403'!G210</f>
        <v>637632</v>
      </c>
      <c r="H206" s="17">
        <f t="shared" si="195"/>
        <v>21254.400000000001</v>
      </c>
      <c r="I206" s="30" t="e">
        <f>'بودجه 1403'!#REF!</f>
        <v>#REF!</v>
      </c>
      <c r="J206" s="30" t="e">
        <f t="shared" si="208"/>
        <v>#REF!</v>
      </c>
      <c r="K206" s="32" t="e">
        <f t="shared" si="194"/>
        <v>#REF!</v>
      </c>
      <c r="L206" s="36" t="e">
        <f t="shared" si="196"/>
        <v>#REF!</v>
      </c>
      <c r="M206" s="17">
        <v>54000</v>
      </c>
      <c r="N206" s="17">
        <f t="shared" si="183"/>
        <v>1147737600</v>
      </c>
      <c r="O206" s="17">
        <v>64800</v>
      </c>
      <c r="P206" s="17">
        <f t="shared" si="197"/>
        <v>1377285120</v>
      </c>
      <c r="Q206" s="17">
        <v>108000</v>
      </c>
      <c r="R206" s="17">
        <f t="shared" si="198"/>
        <v>2295475200</v>
      </c>
      <c r="S206" s="18">
        <f t="shared" si="165"/>
        <v>226800</v>
      </c>
      <c r="T206" s="18">
        <f t="shared" si="166"/>
        <v>4820497920</v>
      </c>
      <c r="U206" s="17">
        <v>108000</v>
      </c>
      <c r="V206" s="17">
        <f t="shared" si="199"/>
        <v>2295475200</v>
      </c>
      <c r="W206" s="17">
        <v>75600</v>
      </c>
      <c r="X206" s="17">
        <f t="shared" si="200"/>
        <v>1606832640</v>
      </c>
      <c r="Y206" s="17">
        <v>64800</v>
      </c>
      <c r="Z206" s="17">
        <f t="shared" si="201"/>
        <v>1377285120</v>
      </c>
      <c r="AA206" s="18">
        <f t="shared" si="167"/>
        <v>248400</v>
      </c>
      <c r="AB206" s="18">
        <f t="shared" si="168"/>
        <v>5279592960</v>
      </c>
      <c r="AC206" s="17">
        <v>108000</v>
      </c>
      <c r="AD206" s="17">
        <f t="shared" si="202"/>
        <v>2295475200</v>
      </c>
      <c r="AE206" s="17">
        <v>108000</v>
      </c>
      <c r="AF206" s="17">
        <f t="shared" si="203"/>
        <v>2295475200</v>
      </c>
      <c r="AG206" s="17">
        <v>108000</v>
      </c>
      <c r="AH206" s="17">
        <f t="shared" si="204"/>
        <v>2295475200</v>
      </c>
      <c r="AI206" s="18">
        <f t="shared" si="169"/>
        <v>324000</v>
      </c>
      <c r="AJ206" s="18">
        <f t="shared" si="170"/>
        <v>6886425600</v>
      </c>
      <c r="AK206" s="17">
        <v>97200</v>
      </c>
      <c r="AL206" s="17">
        <f t="shared" si="205"/>
        <v>2065927680.0000002</v>
      </c>
      <c r="AM206" s="17">
        <v>97200</v>
      </c>
      <c r="AN206" s="17">
        <f t="shared" si="206"/>
        <v>2065927680.0000002</v>
      </c>
      <c r="AO206" s="17">
        <v>86400</v>
      </c>
      <c r="AP206" s="17">
        <f t="shared" si="207"/>
        <v>1836380160.0000002</v>
      </c>
      <c r="AQ206" s="18">
        <f t="shared" si="171"/>
        <v>280800</v>
      </c>
      <c r="AR206" s="18">
        <f t="shared" si="172"/>
        <v>5968235520.000001</v>
      </c>
      <c r="AS206" s="94"/>
      <c r="AT206" s="95" t="e">
        <f t="shared" si="209"/>
        <v>#REF!</v>
      </c>
      <c r="AU206" s="85" t="e">
        <f t="shared" si="173"/>
        <v>#REF!</v>
      </c>
      <c r="AV206" s="85" t="e">
        <f t="shared" si="210"/>
        <v>#REF!</v>
      </c>
      <c r="AW206" s="57">
        <f t="shared" si="192"/>
        <v>1080000</v>
      </c>
      <c r="AX206" s="57">
        <f t="shared" si="193"/>
        <v>22954752000</v>
      </c>
      <c r="AY206" s="100"/>
      <c r="AZ206" s="100"/>
      <c r="BA206" s="100"/>
      <c r="BB206" s="100"/>
    </row>
    <row r="207" spans="1:54">
      <c r="A207" s="53" t="s">
        <v>30</v>
      </c>
      <c r="B207" s="45" t="s">
        <v>245</v>
      </c>
      <c r="C207" s="167" t="s">
        <v>434</v>
      </c>
      <c r="D207" s="43"/>
      <c r="E207" s="2">
        <v>1</v>
      </c>
      <c r="F207" s="3">
        <v>10</v>
      </c>
      <c r="G207" s="17" t="e">
        <f>'بودجه 1403'!#REF!</f>
        <v>#REF!</v>
      </c>
      <c r="H207" s="17" t="e">
        <f t="shared" si="195"/>
        <v>#REF!</v>
      </c>
      <c r="I207" s="30" t="e">
        <f>'بودجه 1403'!#REF!</f>
        <v>#REF!</v>
      </c>
      <c r="J207" s="30" t="e">
        <f t="shared" si="208"/>
        <v>#REF!</v>
      </c>
      <c r="K207" s="32" t="e">
        <f t="shared" si="194"/>
        <v>#REF!</v>
      </c>
      <c r="L207" s="36" t="e">
        <f t="shared" si="196"/>
        <v>#REF!</v>
      </c>
      <c r="M207" s="17">
        <v>0</v>
      </c>
      <c r="N207" s="17" t="e">
        <f t="shared" si="183"/>
        <v>#REF!</v>
      </c>
      <c r="O207" s="17"/>
      <c r="P207" s="17" t="e">
        <f t="shared" si="197"/>
        <v>#REF!</v>
      </c>
      <c r="Q207" s="17"/>
      <c r="R207" s="17" t="e">
        <f t="shared" si="198"/>
        <v>#REF!</v>
      </c>
      <c r="S207" s="18">
        <f t="shared" si="165"/>
        <v>0</v>
      </c>
      <c r="T207" s="18" t="e">
        <f t="shared" si="166"/>
        <v>#REF!</v>
      </c>
      <c r="U207" s="17"/>
      <c r="V207" s="17" t="e">
        <f t="shared" si="199"/>
        <v>#REF!</v>
      </c>
      <c r="W207" s="17"/>
      <c r="X207" s="17" t="e">
        <f t="shared" si="200"/>
        <v>#REF!</v>
      </c>
      <c r="Y207" s="17"/>
      <c r="Z207" s="17" t="e">
        <f t="shared" si="201"/>
        <v>#REF!</v>
      </c>
      <c r="AA207" s="18">
        <f t="shared" si="167"/>
        <v>0</v>
      </c>
      <c r="AB207" s="18" t="e">
        <f t="shared" si="168"/>
        <v>#REF!</v>
      </c>
      <c r="AC207" s="17"/>
      <c r="AD207" s="17" t="e">
        <f t="shared" si="202"/>
        <v>#REF!</v>
      </c>
      <c r="AE207" s="17"/>
      <c r="AF207" s="17" t="e">
        <f t="shared" si="203"/>
        <v>#REF!</v>
      </c>
      <c r="AG207" s="17"/>
      <c r="AH207" s="17" t="e">
        <f t="shared" si="204"/>
        <v>#REF!</v>
      </c>
      <c r="AI207" s="18">
        <f t="shared" si="169"/>
        <v>0</v>
      </c>
      <c r="AJ207" s="18" t="e">
        <f t="shared" si="170"/>
        <v>#REF!</v>
      </c>
      <c r="AK207" s="17"/>
      <c r="AL207" s="17" t="e">
        <f t="shared" si="205"/>
        <v>#REF!</v>
      </c>
      <c r="AM207" s="17"/>
      <c r="AN207" s="17" t="e">
        <f t="shared" si="206"/>
        <v>#REF!</v>
      </c>
      <c r="AO207" s="17">
        <v>20400</v>
      </c>
      <c r="AP207" s="17" t="e">
        <f t="shared" si="207"/>
        <v>#REF!</v>
      </c>
      <c r="AQ207" s="18">
        <f t="shared" si="171"/>
        <v>20400</v>
      </c>
      <c r="AR207" s="18" t="e">
        <f t="shared" si="172"/>
        <v>#REF!</v>
      </c>
      <c r="AS207" s="94">
        <v>0.2</v>
      </c>
      <c r="AT207" s="95" t="e">
        <f t="shared" si="209"/>
        <v>#REF!</v>
      </c>
      <c r="AU207" s="85" t="e">
        <f t="shared" si="173"/>
        <v>#REF!</v>
      </c>
      <c r="AV207" s="85" t="e">
        <f t="shared" si="210"/>
        <v>#REF!</v>
      </c>
      <c r="AW207" s="57">
        <f t="shared" si="192"/>
        <v>20400</v>
      </c>
      <c r="AX207" s="57" t="e">
        <f t="shared" si="193"/>
        <v>#REF!</v>
      </c>
      <c r="AY207" s="100"/>
      <c r="AZ207" s="100"/>
      <c r="BA207" s="100"/>
      <c r="BB207" s="100"/>
    </row>
    <row r="208" spans="1:54">
      <c r="A208" s="53" t="s">
        <v>33</v>
      </c>
      <c r="B208" s="45" t="s">
        <v>245</v>
      </c>
      <c r="C208" s="167" t="s">
        <v>619</v>
      </c>
      <c r="D208" s="43"/>
      <c r="E208" s="2">
        <v>1</v>
      </c>
      <c r="F208" s="3">
        <v>30</v>
      </c>
      <c r="G208" s="17" t="e">
        <f>'بودجه 1403'!#REF!</f>
        <v>#REF!</v>
      </c>
      <c r="H208" s="17" t="e">
        <f t="shared" si="195"/>
        <v>#REF!</v>
      </c>
      <c r="I208" s="30" t="e">
        <f>'بودجه 1403'!#REF!</f>
        <v>#REF!</v>
      </c>
      <c r="J208" s="30" t="e">
        <f t="shared" si="208"/>
        <v>#REF!</v>
      </c>
      <c r="K208" s="32" t="e">
        <f t="shared" si="194"/>
        <v>#REF!</v>
      </c>
      <c r="L208" s="36" t="e">
        <f t="shared" si="196"/>
        <v>#REF!</v>
      </c>
      <c r="M208" s="17"/>
      <c r="N208" s="17" t="e">
        <f t="shared" si="183"/>
        <v>#REF!</v>
      </c>
      <c r="O208" s="17"/>
      <c r="P208" s="17" t="e">
        <f t="shared" si="197"/>
        <v>#REF!</v>
      </c>
      <c r="Q208" s="17"/>
      <c r="R208" s="17" t="e">
        <f t="shared" si="198"/>
        <v>#REF!</v>
      </c>
      <c r="S208" s="18">
        <f t="shared" si="165"/>
        <v>0</v>
      </c>
      <c r="T208" s="18" t="e">
        <f t="shared" si="166"/>
        <v>#REF!</v>
      </c>
      <c r="U208" s="17"/>
      <c r="V208" s="17" t="e">
        <f t="shared" si="199"/>
        <v>#REF!</v>
      </c>
      <c r="W208" s="17"/>
      <c r="X208" s="17" t="e">
        <f t="shared" si="200"/>
        <v>#REF!</v>
      </c>
      <c r="Y208" s="17"/>
      <c r="Z208" s="17" t="e">
        <f t="shared" si="201"/>
        <v>#REF!</v>
      </c>
      <c r="AA208" s="18">
        <f t="shared" si="167"/>
        <v>0</v>
      </c>
      <c r="AB208" s="18" t="e">
        <f t="shared" si="168"/>
        <v>#REF!</v>
      </c>
      <c r="AC208" s="17"/>
      <c r="AD208" s="17" t="e">
        <f t="shared" si="202"/>
        <v>#REF!</v>
      </c>
      <c r="AE208" s="17"/>
      <c r="AF208" s="17" t="e">
        <f t="shared" si="203"/>
        <v>#REF!</v>
      </c>
      <c r="AG208" s="17"/>
      <c r="AH208" s="17" t="e">
        <f t="shared" si="204"/>
        <v>#REF!</v>
      </c>
      <c r="AI208" s="18">
        <f t="shared" si="169"/>
        <v>0</v>
      </c>
      <c r="AJ208" s="18" t="e">
        <f t="shared" si="170"/>
        <v>#REF!</v>
      </c>
      <c r="AK208" s="17"/>
      <c r="AL208" s="17" t="e">
        <f t="shared" si="205"/>
        <v>#REF!</v>
      </c>
      <c r="AM208" s="17"/>
      <c r="AN208" s="17" t="e">
        <f t="shared" si="206"/>
        <v>#REF!</v>
      </c>
      <c r="AO208" s="17">
        <v>45600</v>
      </c>
      <c r="AP208" s="17" t="e">
        <f t="shared" si="207"/>
        <v>#REF!</v>
      </c>
      <c r="AQ208" s="18">
        <f t="shared" si="171"/>
        <v>45600</v>
      </c>
      <c r="AR208" s="18" t="e">
        <f t="shared" si="172"/>
        <v>#REF!</v>
      </c>
      <c r="AS208" s="94">
        <v>0.2</v>
      </c>
      <c r="AT208" s="95" t="e">
        <f t="shared" si="209"/>
        <v>#REF!</v>
      </c>
      <c r="AU208" s="85" t="e">
        <f t="shared" si="173"/>
        <v>#REF!</v>
      </c>
      <c r="AV208" s="85" t="e">
        <f t="shared" si="210"/>
        <v>#REF!</v>
      </c>
      <c r="AW208" s="57">
        <f t="shared" si="192"/>
        <v>45600</v>
      </c>
      <c r="AX208" s="57" t="e">
        <f t="shared" si="193"/>
        <v>#REF!</v>
      </c>
      <c r="AY208" s="100"/>
      <c r="AZ208" s="100"/>
      <c r="BA208" s="100"/>
      <c r="BB208" s="100"/>
    </row>
    <row r="209" spans="1:120">
      <c r="A209" s="53" t="s">
        <v>33</v>
      </c>
      <c r="B209" s="45" t="s">
        <v>245</v>
      </c>
      <c r="C209" s="167" t="s">
        <v>422</v>
      </c>
      <c r="D209" s="43"/>
      <c r="E209" s="2">
        <v>1</v>
      </c>
      <c r="F209" s="3">
        <v>1</v>
      </c>
      <c r="G209" s="17">
        <f>'بودجه 1403'!G241</f>
        <v>588186</v>
      </c>
      <c r="H209" s="17">
        <f t="shared" si="195"/>
        <v>588186</v>
      </c>
      <c r="I209" s="30" t="e">
        <f>'بودجه 1403'!#REF!</f>
        <v>#REF!</v>
      </c>
      <c r="J209" s="30" t="e">
        <f t="shared" si="208"/>
        <v>#REF!</v>
      </c>
      <c r="K209" s="32" t="e">
        <f t="shared" si="194"/>
        <v>#REF!</v>
      </c>
      <c r="L209" s="36" t="e">
        <f t="shared" si="196"/>
        <v>#REF!</v>
      </c>
      <c r="M209" s="17"/>
      <c r="N209" s="17">
        <f t="shared" si="183"/>
        <v>0</v>
      </c>
      <c r="O209" s="17"/>
      <c r="P209" s="17">
        <f t="shared" si="197"/>
        <v>0</v>
      </c>
      <c r="Q209" s="17"/>
      <c r="R209" s="17">
        <f t="shared" si="198"/>
        <v>0</v>
      </c>
      <c r="S209" s="18">
        <f t="shared" si="165"/>
        <v>0</v>
      </c>
      <c r="T209" s="18">
        <f t="shared" si="166"/>
        <v>0</v>
      </c>
      <c r="U209" s="17"/>
      <c r="V209" s="17">
        <f t="shared" si="199"/>
        <v>0</v>
      </c>
      <c r="W209" s="17"/>
      <c r="X209" s="17">
        <f t="shared" si="200"/>
        <v>0</v>
      </c>
      <c r="Y209" s="17"/>
      <c r="Z209" s="17">
        <f t="shared" si="201"/>
        <v>0</v>
      </c>
      <c r="AA209" s="18">
        <f t="shared" si="167"/>
        <v>0</v>
      </c>
      <c r="AB209" s="18">
        <f t="shared" si="168"/>
        <v>0</v>
      </c>
      <c r="AC209" s="17"/>
      <c r="AD209" s="17">
        <f t="shared" si="202"/>
        <v>0</v>
      </c>
      <c r="AE209" s="17"/>
      <c r="AF209" s="17">
        <f t="shared" si="203"/>
        <v>0</v>
      </c>
      <c r="AG209" s="17"/>
      <c r="AH209" s="17">
        <f t="shared" si="204"/>
        <v>0</v>
      </c>
      <c r="AI209" s="18">
        <f t="shared" si="169"/>
        <v>0</v>
      </c>
      <c r="AJ209" s="18">
        <f t="shared" si="170"/>
        <v>0</v>
      </c>
      <c r="AK209" s="17"/>
      <c r="AL209" s="17">
        <f t="shared" si="205"/>
        <v>0</v>
      </c>
      <c r="AM209" s="17"/>
      <c r="AN209" s="17">
        <f t="shared" si="206"/>
        <v>0</v>
      </c>
      <c r="AO209" s="17">
        <v>5100</v>
      </c>
      <c r="AP209" s="17">
        <f t="shared" si="207"/>
        <v>2999748600</v>
      </c>
      <c r="AQ209" s="18">
        <f t="shared" si="171"/>
        <v>5100</v>
      </c>
      <c r="AR209" s="18">
        <f t="shared" si="172"/>
        <v>2999748600</v>
      </c>
      <c r="AS209" s="94">
        <v>0.1</v>
      </c>
      <c r="AT209" s="95" t="e">
        <f t="shared" si="209"/>
        <v>#REF!</v>
      </c>
      <c r="AU209" s="85" t="e">
        <f t="shared" si="173"/>
        <v>#REF!</v>
      </c>
      <c r="AV209" s="85" t="e">
        <f t="shared" si="210"/>
        <v>#REF!</v>
      </c>
      <c r="AW209" s="57">
        <f t="shared" si="192"/>
        <v>5100</v>
      </c>
      <c r="AX209" s="57">
        <f t="shared" si="193"/>
        <v>2999748600</v>
      </c>
      <c r="AY209" s="100"/>
      <c r="AZ209" s="100"/>
      <c r="BA209" s="100"/>
      <c r="BB209" s="100"/>
    </row>
    <row r="210" spans="1:120">
      <c r="A210" s="53" t="s">
        <v>33</v>
      </c>
      <c r="B210" s="45" t="s">
        <v>245</v>
      </c>
      <c r="C210" s="167" t="s">
        <v>393</v>
      </c>
      <c r="D210" s="43"/>
      <c r="E210" s="2">
        <v>1</v>
      </c>
      <c r="F210" s="3">
        <v>30</v>
      </c>
      <c r="G210" s="17">
        <f>'بودجه 1403'!G242</f>
        <v>780804</v>
      </c>
      <c r="H210" s="17">
        <f t="shared" si="195"/>
        <v>26026.799999999999</v>
      </c>
      <c r="I210" s="30" t="e">
        <f>'بودجه 1403'!#REF!</f>
        <v>#REF!</v>
      </c>
      <c r="J210" s="30" t="e">
        <f t="shared" si="208"/>
        <v>#REF!</v>
      </c>
      <c r="K210" s="32" t="e">
        <f t="shared" si="194"/>
        <v>#REF!</v>
      </c>
      <c r="L210" s="36" t="e">
        <f t="shared" si="196"/>
        <v>#REF!</v>
      </c>
      <c r="M210" s="17"/>
      <c r="N210" s="17">
        <f t="shared" si="183"/>
        <v>0</v>
      </c>
      <c r="O210" s="17"/>
      <c r="P210" s="17">
        <f t="shared" si="197"/>
        <v>0</v>
      </c>
      <c r="Q210" s="17"/>
      <c r="R210" s="17">
        <f t="shared" si="198"/>
        <v>0</v>
      </c>
      <c r="S210" s="18">
        <f t="shared" si="165"/>
        <v>0</v>
      </c>
      <c r="T210" s="18">
        <f t="shared" si="166"/>
        <v>0</v>
      </c>
      <c r="U210" s="17"/>
      <c r="V210" s="17">
        <f t="shared" si="199"/>
        <v>0</v>
      </c>
      <c r="W210" s="17"/>
      <c r="X210" s="17">
        <f t="shared" si="200"/>
        <v>0</v>
      </c>
      <c r="Y210" s="17"/>
      <c r="Z210" s="17">
        <f t="shared" si="201"/>
        <v>0</v>
      </c>
      <c r="AA210" s="18">
        <f t="shared" si="167"/>
        <v>0</v>
      </c>
      <c r="AB210" s="18">
        <f t="shared" si="168"/>
        <v>0</v>
      </c>
      <c r="AC210" s="17"/>
      <c r="AD210" s="17">
        <f t="shared" si="202"/>
        <v>0</v>
      </c>
      <c r="AE210" s="17"/>
      <c r="AF210" s="17">
        <f t="shared" si="203"/>
        <v>0</v>
      </c>
      <c r="AG210" s="17"/>
      <c r="AH210" s="17">
        <f t="shared" si="204"/>
        <v>0</v>
      </c>
      <c r="AI210" s="18">
        <f t="shared" si="169"/>
        <v>0</v>
      </c>
      <c r="AJ210" s="18">
        <f t="shared" si="170"/>
        <v>0</v>
      </c>
      <c r="AK210" s="17"/>
      <c r="AL210" s="17">
        <f t="shared" si="205"/>
        <v>0</v>
      </c>
      <c r="AM210" s="17"/>
      <c r="AN210" s="17">
        <f t="shared" si="206"/>
        <v>0</v>
      </c>
      <c r="AO210" s="17">
        <v>30600.000000000004</v>
      </c>
      <c r="AP210" s="17">
        <f t="shared" si="207"/>
        <v>796420080.00000012</v>
      </c>
      <c r="AQ210" s="18">
        <f t="shared" si="171"/>
        <v>30600.000000000004</v>
      </c>
      <c r="AR210" s="18">
        <f t="shared" si="172"/>
        <v>796420080.00000012</v>
      </c>
      <c r="AS210" s="94">
        <v>0.2</v>
      </c>
      <c r="AT210" s="95" t="e">
        <f t="shared" si="209"/>
        <v>#REF!</v>
      </c>
      <c r="AU210" s="85" t="e">
        <f t="shared" si="173"/>
        <v>#REF!</v>
      </c>
      <c r="AV210" s="85" t="e">
        <f t="shared" si="210"/>
        <v>#REF!</v>
      </c>
      <c r="AW210" s="57">
        <f t="shared" si="192"/>
        <v>30600.000000000004</v>
      </c>
      <c r="AX210" s="57">
        <f t="shared" si="193"/>
        <v>796420080.00000012</v>
      </c>
      <c r="AY210" s="100"/>
      <c r="AZ210" s="100"/>
      <c r="BA210" s="100"/>
      <c r="BB210" s="100"/>
    </row>
    <row r="211" spans="1:120">
      <c r="A211" s="53" t="s">
        <v>33</v>
      </c>
      <c r="B211" s="45" t="s">
        <v>245</v>
      </c>
      <c r="C211" s="167" t="s">
        <v>394</v>
      </c>
      <c r="D211" s="43"/>
      <c r="E211" s="2">
        <v>1</v>
      </c>
      <c r="F211" s="3">
        <v>30</v>
      </c>
      <c r="G211" s="17">
        <f>'بودجه 1403'!G270</f>
        <v>1261980</v>
      </c>
      <c r="H211" s="17">
        <f t="shared" si="195"/>
        <v>42066</v>
      </c>
      <c r="I211" s="30" t="e">
        <f>'بودجه 1403'!#REF!</f>
        <v>#REF!</v>
      </c>
      <c r="J211" s="30" t="e">
        <f t="shared" si="208"/>
        <v>#REF!</v>
      </c>
      <c r="K211" s="32" t="e">
        <f t="shared" si="194"/>
        <v>#REF!</v>
      </c>
      <c r="L211" s="36" t="e">
        <f t="shared" si="196"/>
        <v>#REF!</v>
      </c>
      <c r="M211" s="17"/>
      <c r="N211" s="17">
        <f t="shared" si="183"/>
        <v>0</v>
      </c>
      <c r="O211" s="17"/>
      <c r="P211" s="17">
        <f t="shared" si="197"/>
        <v>0</v>
      </c>
      <c r="Q211" s="17"/>
      <c r="R211" s="17">
        <f t="shared" si="198"/>
        <v>0</v>
      </c>
      <c r="S211" s="18">
        <f t="shared" si="165"/>
        <v>0</v>
      </c>
      <c r="T211" s="18">
        <f t="shared" si="166"/>
        <v>0</v>
      </c>
      <c r="U211" s="17"/>
      <c r="V211" s="17">
        <f t="shared" si="199"/>
        <v>0</v>
      </c>
      <c r="W211" s="17"/>
      <c r="X211" s="17">
        <f t="shared" si="200"/>
        <v>0</v>
      </c>
      <c r="Y211" s="17"/>
      <c r="Z211" s="17">
        <f t="shared" si="201"/>
        <v>0</v>
      </c>
      <c r="AA211" s="18">
        <f t="shared" si="167"/>
        <v>0</v>
      </c>
      <c r="AB211" s="18">
        <f t="shared" si="168"/>
        <v>0</v>
      </c>
      <c r="AC211" s="17"/>
      <c r="AD211" s="17">
        <f t="shared" si="202"/>
        <v>0</v>
      </c>
      <c r="AE211" s="17"/>
      <c r="AF211" s="17">
        <f t="shared" si="203"/>
        <v>0</v>
      </c>
      <c r="AG211" s="17"/>
      <c r="AH211" s="17">
        <f t="shared" si="204"/>
        <v>0</v>
      </c>
      <c r="AI211" s="18">
        <f t="shared" si="169"/>
        <v>0</v>
      </c>
      <c r="AJ211" s="18">
        <f t="shared" si="170"/>
        <v>0</v>
      </c>
      <c r="AK211" s="17"/>
      <c r="AL211" s="17">
        <f t="shared" si="205"/>
        <v>0</v>
      </c>
      <c r="AM211" s="17"/>
      <c r="AN211" s="17">
        <f t="shared" si="206"/>
        <v>0</v>
      </c>
      <c r="AO211" s="17">
        <v>61200.000000000007</v>
      </c>
      <c r="AP211" s="17">
        <f t="shared" si="207"/>
        <v>2574439200.0000005</v>
      </c>
      <c r="AQ211" s="18">
        <f t="shared" si="171"/>
        <v>61200.000000000007</v>
      </c>
      <c r="AR211" s="18">
        <f t="shared" si="172"/>
        <v>2574439200.0000005</v>
      </c>
      <c r="AS211" s="94">
        <v>0.2</v>
      </c>
      <c r="AT211" s="95" t="e">
        <f t="shared" si="209"/>
        <v>#REF!</v>
      </c>
      <c r="AU211" s="85" t="e">
        <f t="shared" si="173"/>
        <v>#REF!</v>
      </c>
      <c r="AV211" s="85" t="e">
        <f t="shared" si="210"/>
        <v>#REF!</v>
      </c>
      <c r="AW211" s="57">
        <f t="shared" si="192"/>
        <v>61200.000000000007</v>
      </c>
      <c r="AX211" s="57">
        <f t="shared" si="193"/>
        <v>2574439200.0000005</v>
      </c>
      <c r="AY211" s="100"/>
      <c r="AZ211" s="100"/>
      <c r="BA211" s="100"/>
      <c r="BB211" s="100"/>
    </row>
    <row r="212" spans="1:120">
      <c r="A212" s="53" t="s">
        <v>33</v>
      </c>
      <c r="B212" s="45" t="s">
        <v>245</v>
      </c>
      <c r="C212" s="167" t="s">
        <v>401</v>
      </c>
      <c r="D212" s="43"/>
      <c r="E212" s="2">
        <v>1</v>
      </c>
      <c r="F212" s="3">
        <v>100</v>
      </c>
      <c r="G212" s="17">
        <f>'بودجه 1403'!G229</f>
        <v>264000</v>
      </c>
      <c r="H212" s="17">
        <f t="shared" si="195"/>
        <v>2640</v>
      </c>
      <c r="I212" s="30" t="e">
        <f>'بودجه 1403'!#REF!</f>
        <v>#REF!</v>
      </c>
      <c r="J212" s="30" t="e">
        <f t="shared" si="208"/>
        <v>#REF!</v>
      </c>
      <c r="K212" s="32" t="e">
        <f t="shared" si="194"/>
        <v>#REF!</v>
      </c>
      <c r="L212" s="36" t="e">
        <f t="shared" si="196"/>
        <v>#REF!</v>
      </c>
      <c r="M212" s="17"/>
      <c r="N212" s="17">
        <f t="shared" si="183"/>
        <v>0</v>
      </c>
      <c r="O212" s="17"/>
      <c r="P212" s="17">
        <f t="shared" si="197"/>
        <v>0</v>
      </c>
      <c r="Q212" s="17"/>
      <c r="R212" s="17">
        <f t="shared" si="198"/>
        <v>0</v>
      </c>
      <c r="S212" s="18">
        <f t="shared" si="165"/>
        <v>0</v>
      </c>
      <c r="T212" s="18">
        <f t="shared" si="166"/>
        <v>0</v>
      </c>
      <c r="U212" s="17"/>
      <c r="V212" s="17">
        <f t="shared" si="199"/>
        <v>0</v>
      </c>
      <c r="W212" s="17"/>
      <c r="X212" s="17">
        <f t="shared" si="200"/>
        <v>0</v>
      </c>
      <c r="Y212" s="17"/>
      <c r="Z212" s="17">
        <f t="shared" si="201"/>
        <v>0</v>
      </c>
      <c r="AA212" s="18">
        <f t="shared" si="167"/>
        <v>0</v>
      </c>
      <c r="AB212" s="18">
        <f t="shared" si="168"/>
        <v>0</v>
      </c>
      <c r="AC212" s="17"/>
      <c r="AD212" s="17">
        <f t="shared" si="202"/>
        <v>0</v>
      </c>
      <c r="AE212" s="17"/>
      <c r="AF212" s="17">
        <f t="shared" si="203"/>
        <v>0</v>
      </c>
      <c r="AG212" s="17"/>
      <c r="AH212" s="17">
        <f t="shared" si="204"/>
        <v>0</v>
      </c>
      <c r="AI212" s="18">
        <f t="shared" si="169"/>
        <v>0</v>
      </c>
      <c r="AJ212" s="18">
        <f t="shared" si="170"/>
        <v>0</v>
      </c>
      <c r="AK212" s="17"/>
      <c r="AL212" s="17">
        <f t="shared" si="205"/>
        <v>0</v>
      </c>
      <c r="AM212" s="17"/>
      <c r="AN212" s="17">
        <f t="shared" si="206"/>
        <v>0</v>
      </c>
      <c r="AO212" s="17">
        <v>680000</v>
      </c>
      <c r="AP212" s="17">
        <f t="shared" si="207"/>
        <v>1795200000</v>
      </c>
      <c r="AQ212" s="18">
        <f t="shared" si="171"/>
        <v>680000</v>
      </c>
      <c r="AR212" s="18">
        <f t="shared" si="172"/>
        <v>1795200000</v>
      </c>
      <c r="AS212" s="94">
        <v>0.2</v>
      </c>
      <c r="AT212" s="95" t="e">
        <f t="shared" si="209"/>
        <v>#REF!</v>
      </c>
      <c r="AU212" s="85" t="e">
        <f t="shared" si="173"/>
        <v>#REF!</v>
      </c>
      <c r="AV212" s="85" t="e">
        <f t="shared" si="210"/>
        <v>#REF!</v>
      </c>
      <c r="AW212" s="57">
        <f t="shared" si="192"/>
        <v>680000</v>
      </c>
      <c r="AX212" s="57">
        <f t="shared" si="193"/>
        <v>1795200000</v>
      </c>
      <c r="AY212" s="100"/>
      <c r="AZ212" s="100"/>
      <c r="BA212" s="100"/>
      <c r="BB212" s="100"/>
    </row>
    <row r="213" spans="1:120">
      <c r="A213" s="53" t="s">
        <v>33</v>
      </c>
      <c r="B213" s="45" t="s">
        <v>245</v>
      </c>
      <c r="C213" s="167" t="s">
        <v>395</v>
      </c>
      <c r="D213" s="43"/>
      <c r="E213" s="2">
        <v>4</v>
      </c>
      <c r="F213" s="3">
        <v>100</v>
      </c>
      <c r="G213" s="17">
        <f>'بودجه 1403'!G238</f>
        <v>473796</v>
      </c>
      <c r="H213" s="17">
        <f t="shared" si="195"/>
        <v>4737.96</v>
      </c>
      <c r="I213" s="30" t="e">
        <f>'بودجه 1403'!#REF!</f>
        <v>#REF!</v>
      </c>
      <c r="J213" s="30" t="e">
        <f t="shared" si="208"/>
        <v>#REF!</v>
      </c>
      <c r="K213" s="32" t="e">
        <f t="shared" si="194"/>
        <v>#REF!</v>
      </c>
      <c r="L213" s="36" t="e">
        <f t="shared" si="196"/>
        <v>#REF!</v>
      </c>
      <c r="M213" s="17"/>
      <c r="N213" s="17">
        <f t="shared" si="183"/>
        <v>0</v>
      </c>
      <c r="O213" s="17"/>
      <c r="P213" s="17">
        <f t="shared" si="197"/>
        <v>0</v>
      </c>
      <c r="Q213" s="17"/>
      <c r="R213" s="17">
        <f t="shared" si="198"/>
        <v>0</v>
      </c>
      <c r="S213" s="18">
        <f t="shared" ref="S213:S276" si="211">Q213+O213+M213</f>
        <v>0</v>
      </c>
      <c r="T213" s="18">
        <f t="shared" ref="T213:T239" si="212">R213+P213+N213</f>
        <v>0</v>
      </c>
      <c r="U213" s="17"/>
      <c r="V213" s="17">
        <f t="shared" si="199"/>
        <v>0</v>
      </c>
      <c r="W213" s="17"/>
      <c r="X213" s="17">
        <f t="shared" si="200"/>
        <v>0</v>
      </c>
      <c r="Y213" s="17"/>
      <c r="Z213" s="17">
        <f t="shared" si="201"/>
        <v>0</v>
      </c>
      <c r="AA213" s="18">
        <f t="shared" ref="AA213:AA276" si="213">Y213+W213+U213</f>
        <v>0</v>
      </c>
      <c r="AB213" s="18">
        <f t="shared" ref="AB213:AB276" si="214">Z213+V213+X213</f>
        <v>0</v>
      </c>
      <c r="AC213" s="17"/>
      <c r="AD213" s="17">
        <f t="shared" si="202"/>
        <v>0</v>
      </c>
      <c r="AE213" s="17"/>
      <c r="AF213" s="17">
        <f t="shared" si="203"/>
        <v>0</v>
      </c>
      <c r="AG213" s="17">
        <v>384000</v>
      </c>
      <c r="AH213" s="17">
        <f t="shared" si="204"/>
        <v>1819376640</v>
      </c>
      <c r="AI213" s="18">
        <f t="shared" ref="AI213:AI276" si="215">AG213+AE213+AC213</f>
        <v>384000</v>
      </c>
      <c r="AJ213" s="18">
        <f t="shared" ref="AJ213:AJ276" si="216">AH213+AF213+AD213</f>
        <v>1819376640</v>
      </c>
      <c r="AK213" s="17">
        <v>408000.00000000006</v>
      </c>
      <c r="AL213" s="17">
        <f t="shared" si="205"/>
        <v>1933087680.0000002</v>
      </c>
      <c r="AM213" s="17">
        <v>432000</v>
      </c>
      <c r="AN213" s="17">
        <f t="shared" si="206"/>
        <v>2046798720</v>
      </c>
      <c r="AO213" s="17">
        <v>384000</v>
      </c>
      <c r="AP213" s="17">
        <f t="shared" si="207"/>
        <v>1819376640</v>
      </c>
      <c r="AQ213" s="18">
        <f t="shared" ref="AQ213:AQ276" si="217">AO213+AM213+AK213</f>
        <v>1224000</v>
      </c>
      <c r="AR213" s="18">
        <f t="shared" ref="AR213:AR276" si="218">AP213+AN213+AL213</f>
        <v>5799263040</v>
      </c>
      <c r="AS213" s="94">
        <v>0.1</v>
      </c>
      <c r="AT213" s="95" t="e">
        <f t="shared" si="209"/>
        <v>#REF!</v>
      </c>
      <c r="AU213" s="85" t="e">
        <f t="shared" ref="AU213:AU276" si="219">AT213+I213</f>
        <v>#REF!</v>
      </c>
      <c r="AV213" s="85" t="e">
        <f t="shared" si="210"/>
        <v>#REF!</v>
      </c>
      <c r="AW213" s="57">
        <f t="shared" si="192"/>
        <v>1608000</v>
      </c>
      <c r="AX213" s="57">
        <f t="shared" si="193"/>
        <v>7618639680</v>
      </c>
      <c r="AY213" s="100"/>
      <c r="AZ213" s="100"/>
      <c r="BA213" s="100"/>
      <c r="BB213" s="100"/>
    </row>
    <row r="214" spans="1:120">
      <c r="A214" s="53" t="s">
        <v>33</v>
      </c>
      <c r="B214" s="45" t="s">
        <v>245</v>
      </c>
      <c r="C214" s="167" t="s">
        <v>447</v>
      </c>
      <c r="D214" s="43"/>
      <c r="E214" s="2">
        <v>1</v>
      </c>
      <c r="F214" s="3">
        <v>100</v>
      </c>
      <c r="G214" s="17">
        <f>'بودجه 1403'!G208</f>
        <v>334800</v>
      </c>
      <c r="H214" s="17">
        <f t="shared" si="195"/>
        <v>3348</v>
      </c>
      <c r="I214" s="30" t="e">
        <f>'بودجه 1403'!#REF!</f>
        <v>#REF!</v>
      </c>
      <c r="J214" s="30" t="e">
        <f t="shared" si="208"/>
        <v>#REF!</v>
      </c>
      <c r="K214" s="32" t="e">
        <f t="shared" si="194"/>
        <v>#REF!</v>
      </c>
      <c r="L214" s="36" t="e">
        <f t="shared" si="196"/>
        <v>#REF!</v>
      </c>
      <c r="M214" s="17"/>
      <c r="N214" s="17">
        <f t="shared" si="183"/>
        <v>0</v>
      </c>
      <c r="O214" s="17"/>
      <c r="P214" s="17">
        <f t="shared" si="197"/>
        <v>0</v>
      </c>
      <c r="Q214" s="17"/>
      <c r="R214" s="17">
        <f t="shared" si="198"/>
        <v>0</v>
      </c>
      <c r="S214" s="18">
        <f t="shared" si="211"/>
        <v>0</v>
      </c>
      <c r="T214" s="18">
        <f t="shared" si="212"/>
        <v>0</v>
      </c>
      <c r="U214" s="17"/>
      <c r="V214" s="17">
        <f t="shared" si="199"/>
        <v>0</v>
      </c>
      <c r="W214" s="17"/>
      <c r="X214" s="17">
        <f t="shared" si="200"/>
        <v>0</v>
      </c>
      <c r="Y214" s="17"/>
      <c r="Z214" s="17">
        <f t="shared" si="201"/>
        <v>0</v>
      </c>
      <c r="AA214" s="18">
        <f t="shared" si="213"/>
        <v>0</v>
      </c>
      <c r="AB214" s="18">
        <f t="shared" si="214"/>
        <v>0</v>
      </c>
      <c r="AC214" s="17"/>
      <c r="AD214" s="17">
        <f t="shared" si="202"/>
        <v>0</v>
      </c>
      <c r="AE214" s="17"/>
      <c r="AF214" s="17">
        <f t="shared" si="203"/>
        <v>0</v>
      </c>
      <c r="AG214" s="17"/>
      <c r="AH214" s="17">
        <f t="shared" si="204"/>
        <v>0</v>
      </c>
      <c r="AI214" s="18">
        <f t="shared" si="215"/>
        <v>0</v>
      </c>
      <c r="AJ214" s="18">
        <f t="shared" si="216"/>
        <v>0</v>
      </c>
      <c r="AK214" s="17"/>
      <c r="AL214" s="17">
        <f t="shared" si="205"/>
        <v>0</v>
      </c>
      <c r="AM214" s="17"/>
      <c r="AN214" s="17">
        <f t="shared" si="206"/>
        <v>0</v>
      </c>
      <c r="AO214" s="17">
        <v>306000</v>
      </c>
      <c r="AP214" s="17">
        <f t="shared" si="207"/>
        <v>1024488000</v>
      </c>
      <c r="AQ214" s="18">
        <f t="shared" si="217"/>
        <v>306000</v>
      </c>
      <c r="AR214" s="18">
        <f t="shared" si="218"/>
        <v>1024488000</v>
      </c>
      <c r="AS214" s="94">
        <v>0.1</v>
      </c>
      <c r="AT214" s="95" t="e">
        <f t="shared" si="209"/>
        <v>#REF!</v>
      </c>
      <c r="AU214" s="85" t="e">
        <f t="shared" si="219"/>
        <v>#REF!</v>
      </c>
      <c r="AV214" s="85" t="e">
        <f t="shared" si="210"/>
        <v>#REF!</v>
      </c>
      <c r="AW214" s="57">
        <f t="shared" si="192"/>
        <v>306000</v>
      </c>
      <c r="AX214" s="57">
        <f t="shared" si="193"/>
        <v>1024488000</v>
      </c>
      <c r="AY214" s="100"/>
      <c r="AZ214" s="100"/>
      <c r="BA214" s="100"/>
      <c r="BB214" s="100"/>
    </row>
    <row r="215" spans="1:120">
      <c r="A215" s="53" t="s">
        <v>33</v>
      </c>
      <c r="B215" s="45" t="s">
        <v>245</v>
      </c>
      <c r="C215" s="167" t="s">
        <v>396</v>
      </c>
      <c r="D215" s="43"/>
      <c r="E215" s="2">
        <v>1</v>
      </c>
      <c r="F215" s="3">
        <v>100</v>
      </c>
      <c r="G215" s="17" t="e">
        <f>'بودجه 1403'!#REF!</f>
        <v>#REF!</v>
      </c>
      <c r="H215" s="17" t="e">
        <f t="shared" si="195"/>
        <v>#REF!</v>
      </c>
      <c r="I215" s="30" t="e">
        <f>'بودجه 1403'!#REF!</f>
        <v>#REF!</v>
      </c>
      <c r="J215" s="30" t="e">
        <f t="shared" si="208"/>
        <v>#REF!</v>
      </c>
      <c r="K215" s="32" t="e">
        <f t="shared" si="194"/>
        <v>#REF!</v>
      </c>
      <c r="L215" s="36" t="e">
        <f t="shared" si="196"/>
        <v>#REF!</v>
      </c>
      <c r="M215" s="17"/>
      <c r="N215" s="17" t="e">
        <f t="shared" si="183"/>
        <v>#REF!</v>
      </c>
      <c r="O215" s="17"/>
      <c r="P215" s="17" t="e">
        <f t="shared" si="197"/>
        <v>#REF!</v>
      </c>
      <c r="Q215" s="17"/>
      <c r="R215" s="17" t="e">
        <f t="shared" si="198"/>
        <v>#REF!</v>
      </c>
      <c r="S215" s="18">
        <f t="shared" si="211"/>
        <v>0</v>
      </c>
      <c r="T215" s="18" t="e">
        <f t="shared" si="212"/>
        <v>#REF!</v>
      </c>
      <c r="U215" s="17"/>
      <c r="V215" s="17" t="e">
        <f t="shared" si="199"/>
        <v>#REF!</v>
      </c>
      <c r="W215" s="17"/>
      <c r="X215" s="17" t="e">
        <f t="shared" si="200"/>
        <v>#REF!</v>
      </c>
      <c r="Y215" s="17"/>
      <c r="Z215" s="17" t="e">
        <f t="shared" si="201"/>
        <v>#REF!</v>
      </c>
      <c r="AA215" s="18">
        <f t="shared" si="213"/>
        <v>0</v>
      </c>
      <c r="AB215" s="18" t="e">
        <f t="shared" si="214"/>
        <v>#REF!</v>
      </c>
      <c r="AC215" s="17"/>
      <c r="AD215" s="17" t="e">
        <f t="shared" si="202"/>
        <v>#REF!</v>
      </c>
      <c r="AE215" s="17"/>
      <c r="AF215" s="17" t="e">
        <f t="shared" si="203"/>
        <v>#REF!</v>
      </c>
      <c r="AG215" s="17"/>
      <c r="AH215" s="17" t="e">
        <f t="shared" si="204"/>
        <v>#REF!</v>
      </c>
      <c r="AI215" s="18">
        <f t="shared" si="215"/>
        <v>0</v>
      </c>
      <c r="AJ215" s="18" t="e">
        <f t="shared" si="216"/>
        <v>#REF!</v>
      </c>
      <c r="AK215" s="17"/>
      <c r="AL215" s="17" t="e">
        <f t="shared" si="205"/>
        <v>#REF!</v>
      </c>
      <c r="AM215" s="17"/>
      <c r="AN215" s="17" t="e">
        <f t="shared" si="206"/>
        <v>#REF!</v>
      </c>
      <c r="AO215" s="17">
        <v>306000</v>
      </c>
      <c r="AP215" s="17" t="e">
        <f t="shared" si="207"/>
        <v>#REF!</v>
      </c>
      <c r="AQ215" s="18">
        <f t="shared" si="217"/>
        <v>306000</v>
      </c>
      <c r="AR215" s="18" t="e">
        <f t="shared" si="218"/>
        <v>#REF!</v>
      </c>
      <c r="AS215" s="94">
        <v>0.1</v>
      </c>
      <c r="AT215" s="95" t="e">
        <f t="shared" si="209"/>
        <v>#REF!</v>
      </c>
      <c r="AU215" s="85" t="e">
        <f t="shared" si="219"/>
        <v>#REF!</v>
      </c>
      <c r="AV215" s="85" t="e">
        <f t="shared" si="210"/>
        <v>#REF!</v>
      </c>
      <c r="AW215" s="57">
        <f t="shared" si="192"/>
        <v>306000</v>
      </c>
      <c r="AX215" s="57" t="e">
        <f t="shared" si="193"/>
        <v>#REF!</v>
      </c>
      <c r="AY215" s="100"/>
      <c r="AZ215" s="100"/>
      <c r="BA215" s="100"/>
      <c r="BB215" s="100"/>
    </row>
    <row r="216" spans="1:120">
      <c r="A216" s="53" t="s">
        <v>33</v>
      </c>
      <c r="B216" s="45" t="s">
        <v>245</v>
      </c>
      <c r="C216" s="167" t="s">
        <v>402</v>
      </c>
      <c r="D216" s="43"/>
      <c r="E216" s="2">
        <v>1</v>
      </c>
      <c r="F216" s="3">
        <v>30</v>
      </c>
      <c r="G216" s="17" t="e">
        <f>'بودجه 1403'!#REF!</f>
        <v>#REF!</v>
      </c>
      <c r="H216" s="17" t="e">
        <f t="shared" si="195"/>
        <v>#REF!</v>
      </c>
      <c r="I216" s="30" t="e">
        <f>'بودجه 1403'!#REF!</f>
        <v>#REF!</v>
      </c>
      <c r="J216" s="30" t="e">
        <f t="shared" si="208"/>
        <v>#REF!</v>
      </c>
      <c r="K216" s="32" t="e">
        <f t="shared" si="194"/>
        <v>#REF!</v>
      </c>
      <c r="L216" s="36" t="e">
        <f t="shared" si="196"/>
        <v>#REF!</v>
      </c>
      <c r="M216" s="17">
        <v>0</v>
      </c>
      <c r="N216" s="17" t="e">
        <f t="shared" si="183"/>
        <v>#REF!</v>
      </c>
      <c r="O216" s="17"/>
      <c r="P216" s="17" t="e">
        <f t="shared" si="197"/>
        <v>#REF!</v>
      </c>
      <c r="Q216" s="17"/>
      <c r="R216" s="17" t="e">
        <f t="shared" si="198"/>
        <v>#REF!</v>
      </c>
      <c r="S216" s="18">
        <f t="shared" si="211"/>
        <v>0</v>
      </c>
      <c r="T216" s="18" t="e">
        <f t="shared" si="212"/>
        <v>#REF!</v>
      </c>
      <c r="U216" s="17"/>
      <c r="V216" s="17" t="e">
        <f t="shared" si="199"/>
        <v>#REF!</v>
      </c>
      <c r="W216" s="17"/>
      <c r="X216" s="17" t="e">
        <f t="shared" si="200"/>
        <v>#REF!</v>
      </c>
      <c r="Y216" s="17"/>
      <c r="Z216" s="17" t="e">
        <f t="shared" si="201"/>
        <v>#REF!</v>
      </c>
      <c r="AA216" s="18">
        <f t="shared" si="213"/>
        <v>0</v>
      </c>
      <c r="AB216" s="18" t="e">
        <f t="shared" si="214"/>
        <v>#REF!</v>
      </c>
      <c r="AC216" s="17"/>
      <c r="AD216" s="17" t="e">
        <f t="shared" si="202"/>
        <v>#REF!</v>
      </c>
      <c r="AE216" s="17"/>
      <c r="AF216" s="17" t="e">
        <f t="shared" si="203"/>
        <v>#REF!</v>
      </c>
      <c r="AG216" s="17"/>
      <c r="AH216" s="17" t="e">
        <f t="shared" si="204"/>
        <v>#REF!</v>
      </c>
      <c r="AI216" s="18">
        <f t="shared" si="215"/>
        <v>0</v>
      </c>
      <c r="AJ216" s="18" t="e">
        <f t="shared" si="216"/>
        <v>#REF!</v>
      </c>
      <c r="AK216" s="17"/>
      <c r="AL216" s="17" t="e">
        <f t="shared" si="205"/>
        <v>#REF!</v>
      </c>
      <c r="AM216" s="17"/>
      <c r="AN216" s="17" t="e">
        <f t="shared" si="206"/>
        <v>#REF!</v>
      </c>
      <c r="AO216" s="17">
        <v>30600.000000000004</v>
      </c>
      <c r="AP216" s="17" t="e">
        <f t="shared" si="207"/>
        <v>#REF!</v>
      </c>
      <c r="AQ216" s="18">
        <f t="shared" si="217"/>
        <v>30600.000000000004</v>
      </c>
      <c r="AR216" s="18" t="e">
        <f t="shared" si="218"/>
        <v>#REF!</v>
      </c>
      <c r="AS216" s="94">
        <v>0</v>
      </c>
      <c r="AT216" s="95" t="e">
        <f t="shared" si="209"/>
        <v>#REF!</v>
      </c>
      <c r="AU216" s="85" t="e">
        <f t="shared" si="219"/>
        <v>#REF!</v>
      </c>
      <c r="AV216" s="85" t="e">
        <f t="shared" si="210"/>
        <v>#REF!</v>
      </c>
      <c r="AW216" s="57">
        <f t="shared" si="192"/>
        <v>30600.000000000004</v>
      </c>
      <c r="AX216" s="57" t="e">
        <f t="shared" si="193"/>
        <v>#REF!</v>
      </c>
      <c r="AY216" s="100"/>
      <c r="AZ216" s="100"/>
      <c r="BA216" s="100"/>
      <c r="BB216" s="100"/>
    </row>
    <row r="217" spans="1:120">
      <c r="A217" s="53" t="s">
        <v>33</v>
      </c>
      <c r="B217" s="45" t="s">
        <v>245</v>
      </c>
      <c r="C217" s="167" t="s">
        <v>262</v>
      </c>
      <c r="D217" s="43" t="s">
        <v>261</v>
      </c>
      <c r="E217" s="2">
        <v>1</v>
      </c>
      <c r="F217" s="3">
        <v>30</v>
      </c>
      <c r="G217" s="17">
        <f>'بودجه 1403'!G256</f>
        <v>1308000</v>
      </c>
      <c r="H217" s="17">
        <f t="shared" si="195"/>
        <v>43600</v>
      </c>
      <c r="I217" s="30" t="e">
        <f>'بودجه 1403'!#REF!</f>
        <v>#REF!</v>
      </c>
      <c r="J217" s="30" t="e">
        <f t="shared" si="208"/>
        <v>#REF!</v>
      </c>
      <c r="K217" s="32" t="e">
        <f t="shared" si="194"/>
        <v>#REF!</v>
      </c>
      <c r="L217" s="36" t="e">
        <f t="shared" si="196"/>
        <v>#REF!</v>
      </c>
      <c r="M217" s="17"/>
      <c r="N217" s="17">
        <f t="shared" si="183"/>
        <v>0</v>
      </c>
      <c r="O217" s="17"/>
      <c r="P217" s="17">
        <f t="shared" si="197"/>
        <v>0</v>
      </c>
      <c r="Q217" s="17"/>
      <c r="R217" s="17">
        <f t="shared" si="198"/>
        <v>0</v>
      </c>
      <c r="S217" s="18">
        <f t="shared" si="211"/>
        <v>0</v>
      </c>
      <c r="T217" s="18">
        <f t="shared" si="212"/>
        <v>0</v>
      </c>
      <c r="U217" s="17"/>
      <c r="V217" s="17">
        <f t="shared" si="199"/>
        <v>0</v>
      </c>
      <c r="W217" s="17"/>
      <c r="X217" s="17">
        <f t="shared" si="200"/>
        <v>0</v>
      </c>
      <c r="Y217" s="17"/>
      <c r="Z217" s="17">
        <f t="shared" si="201"/>
        <v>0</v>
      </c>
      <c r="AA217" s="18">
        <f t="shared" si="213"/>
        <v>0</v>
      </c>
      <c r="AB217" s="18">
        <f t="shared" si="214"/>
        <v>0</v>
      </c>
      <c r="AC217" s="17"/>
      <c r="AD217" s="17">
        <f t="shared" si="202"/>
        <v>0</v>
      </c>
      <c r="AE217" s="17"/>
      <c r="AF217" s="17">
        <f t="shared" si="203"/>
        <v>0</v>
      </c>
      <c r="AG217" s="17"/>
      <c r="AH217" s="17">
        <f t="shared" si="204"/>
        <v>0</v>
      </c>
      <c r="AI217" s="18">
        <f t="shared" si="215"/>
        <v>0</v>
      </c>
      <c r="AJ217" s="18">
        <f t="shared" si="216"/>
        <v>0</v>
      </c>
      <c r="AK217" s="17"/>
      <c r="AL217" s="17">
        <f t="shared" si="205"/>
        <v>0</v>
      </c>
      <c r="AM217" s="17"/>
      <c r="AN217" s="17">
        <f t="shared" si="206"/>
        <v>0</v>
      </c>
      <c r="AO217" s="17">
        <v>1020000.0000000001</v>
      </c>
      <c r="AP217" s="17">
        <f t="shared" si="207"/>
        <v>44472000000.000008</v>
      </c>
      <c r="AQ217" s="18">
        <f t="shared" si="217"/>
        <v>1020000.0000000001</v>
      </c>
      <c r="AR217" s="18">
        <f t="shared" si="218"/>
        <v>44472000000.000008</v>
      </c>
      <c r="AS217" s="94">
        <v>0.2</v>
      </c>
      <c r="AT217" s="95" t="e">
        <f t="shared" si="209"/>
        <v>#REF!</v>
      </c>
      <c r="AU217" s="85" t="e">
        <f t="shared" si="219"/>
        <v>#REF!</v>
      </c>
      <c r="AV217" s="85" t="e">
        <f t="shared" si="210"/>
        <v>#REF!</v>
      </c>
      <c r="AW217" s="57">
        <f t="shared" si="192"/>
        <v>1020000.0000000001</v>
      </c>
      <c r="AX217" s="57">
        <f t="shared" si="193"/>
        <v>44472000000.000008</v>
      </c>
      <c r="AY217" s="100"/>
      <c r="AZ217" s="100"/>
      <c r="BA217" s="100"/>
      <c r="BB217" s="100"/>
    </row>
    <row r="218" spans="1:120">
      <c r="A218" s="53" t="s">
        <v>33</v>
      </c>
      <c r="B218" s="45" t="s">
        <v>245</v>
      </c>
      <c r="C218" s="167" t="s">
        <v>403</v>
      </c>
      <c r="D218" s="43"/>
      <c r="E218" s="2">
        <v>1</v>
      </c>
      <c r="F218" s="3">
        <v>30</v>
      </c>
      <c r="G218" s="17">
        <f>'بودجه 1403'!G214</f>
        <v>320400</v>
      </c>
      <c r="H218" s="17">
        <f t="shared" si="195"/>
        <v>10680</v>
      </c>
      <c r="I218" s="30" t="e">
        <f>'بودجه 1403'!#REF!</f>
        <v>#REF!</v>
      </c>
      <c r="J218" s="30" t="e">
        <f t="shared" si="208"/>
        <v>#REF!</v>
      </c>
      <c r="K218" s="32" t="e">
        <f t="shared" si="194"/>
        <v>#REF!</v>
      </c>
      <c r="L218" s="36" t="e">
        <f t="shared" si="196"/>
        <v>#REF!</v>
      </c>
      <c r="M218" s="17"/>
      <c r="N218" s="17">
        <f t="shared" si="183"/>
        <v>0</v>
      </c>
      <c r="O218" s="17"/>
      <c r="P218" s="17">
        <f t="shared" si="197"/>
        <v>0</v>
      </c>
      <c r="Q218" s="17"/>
      <c r="R218" s="17">
        <f t="shared" si="198"/>
        <v>0</v>
      </c>
      <c r="S218" s="18">
        <f t="shared" si="211"/>
        <v>0</v>
      </c>
      <c r="T218" s="18">
        <f t="shared" si="212"/>
        <v>0</v>
      </c>
      <c r="U218" s="17"/>
      <c r="V218" s="17">
        <f t="shared" si="199"/>
        <v>0</v>
      </c>
      <c r="W218" s="17"/>
      <c r="X218" s="17">
        <f t="shared" si="200"/>
        <v>0</v>
      </c>
      <c r="Y218" s="17"/>
      <c r="Z218" s="17">
        <f t="shared" si="201"/>
        <v>0</v>
      </c>
      <c r="AA218" s="18">
        <f t="shared" si="213"/>
        <v>0</v>
      </c>
      <c r="AB218" s="18">
        <f t="shared" si="214"/>
        <v>0</v>
      </c>
      <c r="AC218" s="17"/>
      <c r="AD218" s="17">
        <f t="shared" si="202"/>
        <v>0</v>
      </c>
      <c r="AE218" s="17"/>
      <c r="AF218" s="17">
        <f t="shared" si="203"/>
        <v>0</v>
      </c>
      <c r="AG218" s="17"/>
      <c r="AH218" s="17">
        <f t="shared" si="204"/>
        <v>0</v>
      </c>
      <c r="AI218" s="18">
        <f t="shared" si="215"/>
        <v>0</v>
      </c>
      <c r="AJ218" s="18">
        <f t="shared" si="216"/>
        <v>0</v>
      </c>
      <c r="AK218" s="17"/>
      <c r="AL218" s="17">
        <f t="shared" si="205"/>
        <v>0</v>
      </c>
      <c r="AM218" s="17"/>
      <c r="AN218" s="17">
        <f t="shared" si="206"/>
        <v>0</v>
      </c>
      <c r="AO218" s="17">
        <v>612000</v>
      </c>
      <c r="AP218" s="17">
        <f t="shared" si="207"/>
        <v>6536160000</v>
      </c>
      <c r="AQ218" s="18">
        <f t="shared" si="217"/>
        <v>612000</v>
      </c>
      <c r="AR218" s="18">
        <f t="shared" si="218"/>
        <v>6536160000</v>
      </c>
      <c r="AS218" s="94"/>
      <c r="AT218" s="95" t="e">
        <f t="shared" si="209"/>
        <v>#REF!</v>
      </c>
      <c r="AU218" s="85" t="e">
        <f t="shared" si="219"/>
        <v>#REF!</v>
      </c>
      <c r="AV218" s="85" t="e">
        <f t="shared" si="210"/>
        <v>#REF!</v>
      </c>
      <c r="AW218" s="57">
        <f t="shared" si="192"/>
        <v>612000</v>
      </c>
      <c r="AX218" s="57">
        <f t="shared" si="193"/>
        <v>6536160000</v>
      </c>
      <c r="AY218" s="100"/>
      <c r="AZ218" s="100"/>
      <c r="BA218" s="100"/>
      <c r="BB218" s="100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</row>
    <row r="219" spans="1:120">
      <c r="A219" s="53" t="s">
        <v>33</v>
      </c>
      <c r="B219" s="45" t="s">
        <v>245</v>
      </c>
      <c r="C219" s="167" t="s">
        <v>491</v>
      </c>
      <c r="D219" s="43" t="s">
        <v>487</v>
      </c>
      <c r="E219" s="2">
        <v>12</v>
      </c>
      <c r="F219" s="3">
        <v>60</v>
      </c>
      <c r="G219" s="17">
        <f>'بودجه 1403'!G213</f>
        <v>405900</v>
      </c>
      <c r="H219" s="17">
        <f t="shared" si="195"/>
        <v>6765</v>
      </c>
      <c r="I219" s="30" t="e">
        <f>'بودجه 1403'!#REF!</f>
        <v>#REF!</v>
      </c>
      <c r="J219" s="30" t="e">
        <f t="shared" si="208"/>
        <v>#REF!</v>
      </c>
      <c r="K219" s="32" t="e">
        <f t="shared" si="194"/>
        <v>#REF!</v>
      </c>
      <c r="L219" s="36" t="e">
        <f t="shared" si="196"/>
        <v>#REF!</v>
      </c>
      <c r="M219" s="17">
        <v>36000</v>
      </c>
      <c r="N219" s="17">
        <f t="shared" si="183"/>
        <v>243540000</v>
      </c>
      <c r="O219" s="17">
        <v>43200</v>
      </c>
      <c r="P219" s="17">
        <f t="shared" si="197"/>
        <v>292248000</v>
      </c>
      <c r="Q219" s="17">
        <v>72000</v>
      </c>
      <c r="R219" s="17">
        <f t="shared" si="198"/>
        <v>487080000</v>
      </c>
      <c r="S219" s="18">
        <f t="shared" si="211"/>
        <v>151200</v>
      </c>
      <c r="T219" s="18">
        <f t="shared" si="212"/>
        <v>1022868000</v>
      </c>
      <c r="U219" s="17">
        <v>72000</v>
      </c>
      <c r="V219" s="17">
        <f t="shared" si="199"/>
        <v>487080000</v>
      </c>
      <c r="W219" s="17">
        <v>50400.000000000007</v>
      </c>
      <c r="X219" s="17">
        <f t="shared" si="200"/>
        <v>340956000.00000006</v>
      </c>
      <c r="Y219" s="17">
        <v>43200</v>
      </c>
      <c r="Z219" s="17">
        <f t="shared" si="201"/>
        <v>292248000</v>
      </c>
      <c r="AA219" s="18">
        <f t="shared" si="213"/>
        <v>165600</v>
      </c>
      <c r="AB219" s="18">
        <f t="shared" si="214"/>
        <v>1120284000</v>
      </c>
      <c r="AC219" s="17">
        <v>72000</v>
      </c>
      <c r="AD219" s="17">
        <f t="shared" si="202"/>
        <v>487080000</v>
      </c>
      <c r="AE219" s="17">
        <v>72000</v>
      </c>
      <c r="AF219" s="17">
        <f t="shared" si="203"/>
        <v>487080000</v>
      </c>
      <c r="AG219" s="17">
        <v>72000</v>
      </c>
      <c r="AH219" s="17">
        <f t="shared" si="204"/>
        <v>487080000</v>
      </c>
      <c r="AI219" s="18">
        <f t="shared" si="215"/>
        <v>216000</v>
      </c>
      <c r="AJ219" s="18">
        <f t="shared" si="216"/>
        <v>1461240000</v>
      </c>
      <c r="AK219" s="17">
        <v>64800</v>
      </c>
      <c r="AL219" s="17">
        <f t="shared" si="205"/>
        <v>438372000</v>
      </c>
      <c r="AM219" s="17">
        <v>64800</v>
      </c>
      <c r="AN219" s="17">
        <f t="shared" si="206"/>
        <v>438372000</v>
      </c>
      <c r="AO219" s="17">
        <v>57600</v>
      </c>
      <c r="AP219" s="17">
        <f t="shared" si="207"/>
        <v>389664000</v>
      </c>
      <c r="AQ219" s="18">
        <f t="shared" si="217"/>
        <v>187200</v>
      </c>
      <c r="AR219" s="18">
        <f t="shared" si="218"/>
        <v>1266408000</v>
      </c>
      <c r="AS219" s="94"/>
      <c r="AT219" s="95" t="e">
        <f t="shared" si="209"/>
        <v>#REF!</v>
      </c>
      <c r="AU219" s="85" t="e">
        <f t="shared" si="219"/>
        <v>#REF!</v>
      </c>
      <c r="AV219" s="85" t="e">
        <f t="shared" si="210"/>
        <v>#REF!</v>
      </c>
      <c r="AW219" s="57">
        <f t="shared" si="192"/>
        <v>720000</v>
      </c>
      <c r="AX219" s="57">
        <f t="shared" si="193"/>
        <v>4870800000</v>
      </c>
      <c r="AY219" s="100"/>
      <c r="AZ219" s="100"/>
      <c r="BA219" s="100"/>
      <c r="BB219" s="100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</row>
    <row r="220" spans="1:120" s="54" customFormat="1">
      <c r="A220" s="53" t="s">
        <v>33</v>
      </c>
      <c r="B220" s="45" t="s">
        <v>245</v>
      </c>
      <c r="C220" s="167" t="s">
        <v>397</v>
      </c>
      <c r="D220" s="43" t="s">
        <v>642</v>
      </c>
      <c r="E220" s="2">
        <v>1</v>
      </c>
      <c r="F220" s="3">
        <v>30</v>
      </c>
      <c r="G220" s="17">
        <f>'بودجه 1403'!G236</f>
        <v>745380</v>
      </c>
      <c r="H220" s="17">
        <f t="shared" si="195"/>
        <v>24846</v>
      </c>
      <c r="I220" s="30" t="e">
        <f>'بودجه 1403'!#REF!</f>
        <v>#REF!</v>
      </c>
      <c r="J220" s="30" t="e">
        <f t="shared" si="208"/>
        <v>#REF!</v>
      </c>
      <c r="K220" s="32" t="e">
        <f t="shared" si="194"/>
        <v>#REF!</v>
      </c>
      <c r="L220" s="36" t="e">
        <f t="shared" si="196"/>
        <v>#REF!</v>
      </c>
      <c r="M220" s="17"/>
      <c r="N220" s="17">
        <f t="shared" si="183"/>
        <v>0</v>
      </c>
      <c r="O220" s="17"/>
      <c r="P220" s="17">
        <f t="shared" si="197"/>
        <v>0</v>
      </c>
      <c r="Q220" s="17"/>
      <c r="R220" s="17">
        <f t="shared" si="198"/>
        <v>0</v>
      </c>
      <c r="S220" s="18">
        <f t="shared" si="211"/>
        <v>0</v>
      </c>
      <c r="T220" s="18">
        <f t="shared" si="212"/>
        <v>0</v>
      </c>
      <c r="U220" s="17"/>
      <c r="V220" s="17">
        <f t="shared" si="199"/>
        <v>0</v>
      </c>
      <c r="W220" s="17"/>
      <c r="X220" s="17">
        <f t="shared" si="200"/>
        <v>0</v>
      </c>
      <c r="Y220" s="17"/>
      <c r="Z220" s="17">
        <f t="shared" si="201"/>
        <v>0</v>
      </c>
      <c r="AA220" s="18">
        <f t="shared" si="213"/>
        <v>0</v>
      </c>
      <c r="AB220" s="18">
        <f t="shared" si="214"/>
        <v>0</v>
      </c>
      <c r="AC220" s="17"/>
      <c r="AD220" s="17">
        <f t="shared" si="202"/>
        <v>0</v>
      </c>
      <c r="AE220" s="17"/>
      <c r="AF220" s="17">
        <f t="shared" si="203"/>
        <v>0</v>
      </c>
      <c r="AG220" s="17"/>
      <c r="AH220" s="17">
        <f t="shared" si="204"/>
        <v>0</v>
      </c>
      <c r="AI220" s="18">
        <f t="shared" si="215"/>
        <v>0</v>
      </c>
      <c r="AJ220" s="18">
        <f t="shared" si="216"/>
        <v>0</v>
      </c>
      <c r="AK220" s="17"/>
      <c r="AL220" s="17">
        <f t="shared" si="205"/>
        <v>0</v>
      </c>
      <c r="AM220" s="17"/>
      <c r="AN220" s="17">
        <f t="shared" si="206"/>
        <v>0</v>
      </c>
      <c r="AO220" s="17">
        <v>30000</v>
      </c>
      <c r="AP220" s="17">
        <f t="shared" si="207"/>
        <v>745380000</v>
      </c>
      <c r="AQ220" s="18">
        <f t="shared" si="217"/>
        <v>30000</v>
      </c>
      <c r="AR220" s="18">
        <f t="shared" si="218"/>
        <v>745380000</v>
      </c>
      <c r="AS220" s="94">
        <v>0.1</v>
      </c>
      <c r="AT220" s="95" t="e">
        <f t="shared" si="209"/>
        <v>#REF!</v>
      </c>
      <c r="AU220" s="85" t="e">
        <f t="shared" si="219"/>
        <v>#REF!</v>
      </c>
      <c r="AV220" s="85" t="e">
        <f t="shared" si="210"/>
        <v>#REF!</v>
      </c>
      <c r="AW220" s="57">
        <f t="shared" si="192"/>
        <v>30000</v>
      </c>
      <c r="AX220" s="57">
        <f t="shared" si="193"/>
        <v>745380000</v>
      </c>
      <c r="AY220" s="100"/>
      <c r="AZ220" s="100"/>
      <c r="BA220" s="100"/>
      <c r="BB220" s="100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</row>
    <row r="221" spans="1:120">
      <c r="A221" s="53" t="s">
        <v>33</v>
      </c>
      <c r="B221" s="45" t="s">
        <v>245</v>
      </c>
      <c r="C221" s="167" t="s">
        <v>274</v>
      </c>
      <c r="D221" s="43"/>
      <c r="E221" s="2">
        <v>4</v>
      </c>
      <c r="F221" s="3">
        <v>50</v>
      </c>
      <c r="G221" s="17">
        <f>'بودجه 1403'!G239</f>
        <v>461988</v>
      </c>
      <c r="H221" s="17">
        <f t="shared" si="195"/>
        <v>9239.76</v>
      </c>
      <c r="I221" s="30" t="e">
        <f>'بودجه 1403'!#REF!</f>
        <v>#REF!</v>
      </c>
      <c r="J221" s="30" t="e">
        <f t="shared" si="208"/>
        <v>#REF!</v>
      </c>
      <c r="K221" s="32" t="e">
        <f t="shared" si="194"/>
        <v>#REF!</v>
      </c>
      <c r="L221" s="36" t="e">
        <f t="shared" si="196"/>
        <v>#REF!</v>
      </c>
      <c r="M221" s="17">
        <v>0</v>
      </c>
      <c r="N221" s="17">
        <f t="shared" si="183"/>
        <v>0</v>
      </c>
      <c r="O221" s="17"/>
      <c r="P221" s="17">
        <f t="shared" si="197"/>
        <v>0</v>
      </c>
      <c r="Q221" s="17"/>
      <c r="R221" s="17">
        <f t="shared" si="198"/>
        <v>0</v>
      </c>
      <c r="S221" s="18">
        <f t="shared" si="211"/>
        <v>0</v>
      </c>
      <c r="T221" s="18">
        <f t="shared" si="212"/>
        <v>0</v>
      </c>
      <c r="U221" s="17"/>
      <c r="V221" s="17">
        <f t="shared" si="199"/>
        <v>0</v>
      </c>
      <c r="W221" s="17"/>
      <c r="X221" s="17">
        <f t="shared" si="200"/>
        <v>0</v>
      </c>
      <c r="Y221" s="17"/>
      <c r="Z221" s="17">
        <f t="shared" si="201"/>
        <v>0</v>
      </c>
      <c r="AA221" s="18">
        <f t="shared" si="213"/>
        <v>0</v>
      </c>
      <c r="AB221" s="18">
        <f t="shared" si="214"/>
        <v>0</v>
      </c>
      <c r="AC221" s="17"/>
      <c r="AD221" s="17">
        <f t="shared" si="202"/>
        <v>0</v>
      </c>
      <c r="AE221" s="17"/>
      <c r="AF221" s="17">
        <f t="shared" si="203"/>
        <v>0</v>
      </c>
      <c r="AG221" s="17">
        <v>255000.00000000003</v>
      </c>
      <c r="AH221" s="17">
        <f t="shared" si="204"/>
        <v>2356138800.0000005</v>
      </c>
      <c r="AI221" s="18">
        <f t="shared" si="215"/>
        <v>255000.00000000003</v>
      </c>
      <c r="AJ221" s="18">
        <f t="shared" si="216"/>
        <v>2356138800.0000005</v>
      </c>
      <c r="AK221" s="17">
        <v>270000</v>
      </c>
      <c r="AL221" s="17">
        <f t="shared" si="205"/>
        <v>2494735200</v>
      </c>
      <c r="AM221" s="17">
        <v>270000</v>
      </c>
      <c r="AN221" s="17">
        <f t="shared" si="206"/>
        <v>2494735200</v>
      </c>
      <c r="AO221" s="17">
        <v>255000.00000000003</v>
      </c>
      <c r="AP221" s="17">
        <f t="shared" si="207"/>
        <v>2356138800.0000005</v>
      </c>
      <c r="AQ221" s="18">
        <f t="shared" si="217"/>
        <v>795000</v>
      </c>
      <c r="AR221" s="18">
        <f t="shared" si="218"/>
        <v>7345609200</v>
      </c>
      <c r="AS221" s="94">
        <v>0.1</v>
      </c>
      <c r="AT221" s="95" t="e">
        <f t="shared" si="209"/>
        <v>#REF!</v>
      </c>
      <c r="AU221" s="85" t="e">
        <f t="shared" si="219"/>
        <v>#REF!</v>
      </c>
      <c r="AV221" s="85" t="e">
        <f t="shared" si="210"/>
        <v>#REF!</v>
      </c>
      <c r="AW221" s="57">
        <f t="shared" si="192"/>
        <v>1050000</v>
      </c>
      <c r="AX221" s="57">
        <f t="shared" si="193"/>
        <v>9701748000</v>
      </c>
      <c r="AY221" s="100"/>
      <c r="AZ221" s="100"/>
      <c r="BA221" s="100"/>
      <c r="BB221" s="100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</row>
    <row r="222" spans="1:120">
      <c r="A222" s="53" t="s">
        <v>33</v>
      </c>
      <c r="B222" s="45">
        <v>13040201</v>
      </c>
      <c r="C222" s="167" t="s">
        <v>438</v>
      </c>
      <c r="D222" s="43"/>
      <c r="E222" s="2">
        <v>12</v>
      </c>
      <c r="F222" s="3">
        <v>14</v>
      </c>
      <c r="G222" s="17">
        <f>'بودجه 1403'!G240</f>
        <v>855000</v>
      </c>
      <c r="H222" s="17">
        <f t="shared" si="195"/>
        <v>61071.428571428572</v>
      </c>
      <c r="I222" s="30" t="e">
        <f>'بودجه 1403'!#REF!</f>
        <v>#REF!</v>
      </c>
      <c r="J222" s="30" t="e">
        <f t="shared" si="208"/>
        <v>#REF!</v>
      </c>
      <c r="K222" s="32" t="e">
        <f t="shared" si="194"/>
        <v>#REF!</v>
      </c>
      <c r="L222" s="36" t="e">
        <f t="shared" si="196"/>
        <v>#REF!</v>
      </c>
      <c r="M222" s="17">
        <v>25200</v>
      </c>
      <c r="N222" s="17">
        <f t="shared" si="183"/>
        <v>1539000000</v>
      </c>
      <c r="O222" s="17">
        <v>30240</v>
      </c>
      <c r="P222" s="17">
        <f t="shared" si="197"/>
        <v>1846800000</v>
      </c>
      <c r="Q222" s="17">
        <v>45360</v>
      </c>
      <c r="R222" s="17">
        <f t="shared" si="198"/>
        <v>2770200000</v>
      </c>
      <c r="S222" s="18">
        <f t="shared" si="211"/>
        <v>100800</v>
      </c>
      <c r="T222" s="18">
        <f t="shared" si="212"/>
        <v>6156000000</v>
      </c>
      <c r="U222" s="17">
        <v>50400</v>
      </c>
      <c r="V222" s="17">
        <f t="shared" si="199"/>
        <v>3078000000</v>
      </c>
      <c r="W222" s="17">
        <v>35280</v>
      </c>
      <c r="X222" s="17">
        <f t="shared" si="200"/>
        <v>2154600000</v>
      </c>
      <c r="Y222" s="17">
        <v>30240</v>
      </c>
      <c r="Z222" s="17">
        <f t="shared" si="201"/>
        <v>1846800000</v>
      </c>
      <c r="AA222" s="18">
        <f t="shared" si="213"/>
        <v>115920</v>
      </c>
      <c r="AB222" s="18">
        <f t="shared" si="214"/>
        <v>7079400000</v>
      </c>
      <c r="AC222" s="17">
        <v>45360</v>
      </c>
      <c r="AD222" s="17">
        <f t="shared" si="202"/>
        <v>2770200000</v>
      </c>
      <c r="AE222" s="17">
        <v>50400</v>
      </c>
      <c r="AF222" s="17">
        <f t="shared" si="203"/>
        <v>3078000000</v>
      </c>
      <c r="AG222" s="17">
        <v>50400</v>
      </c>
      <c r="AH222" s="17">
        <f t="shared" si="204"/>
        <v>3078000000</v>
      </c>
      <c r="AI222" s="18">
        <f t="shared" si="215"/>
        <v>146160</v>
      </c>
      <c r="AJ222" s="18">
        <f t="shared" si="216"/>
        <v>8926200000</v>
      </c>
      <c r="AK222" s="17">
        <v>45360</v>
      </c>
      <c r="AL222" s="17">
        <f t="shared" si="205"/>
        <v>2770200000</v>
      </c>
      <c r="AM222" s="17">
        <v>55440</v>
      </c>
      <c r="AN222" s="17">
        <f t="shared" si="206"/>
        <v>3385800000</v>
      </c>
      <c r="AO222" s="17">
        <v>40320</v>
      </c>
      <c r="AP222" s="17">
        <f t="shared" si="207"/>
        <v>2462400000</v>
      </c>
      <c r="AQ222" s="18">
        <f t="shared" si="217"/>
        <v>141120</v>
      </c>
      <c r="AR222" s="18">
        <f t="shared" si="218"/>
        <v>8618400000</v>
      </c>
      <c r="AS222" s="94">
        <v>0.2</v>
      </c>
      <c r="AT222" s="95" t="e">
        <f t="shared" si="209"/>
        <v>#REF!</v>
      </c>
      <c r="AU222" s="85" t="e">
        <f t="shared" si="219"/>
        <v>#REF!</v>
      </c>
      <c r="AV222" s="85" t="e">
        <f t="shared" si="210"/>
        <v>#REF!</v>
      </c>
      <c r="AW222" s="57">
        <f t="shared" si="192"/>
        <v>504000</v>
      </c>
      <c r="AX222" s="57">
        <f t="shared" si="193"/>
        <v>30780000000</v>
      </c>
      <c r="AY222" s="100"/>
      <c r="AZ222" s="100"/>
      <c r="BA222" s="100"/>
      <c r="BB222" s="100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</row>
    <row r="223" spans="1:120">
      <c r="A223" s="53" t="s">
        <v>30</v>
      </c>
      <c r="B223" s="45" t="s">
        <v>245</v>
      </c>
      <c r="C223" s="167" t="s">
        <v>621</v>
      </c>
      <c r="D223" s="43"/>
      <c r="E223" s="2">
        <v>7</v>
      </c>
      <c r="F223" s="3">
        <v>1</v>
      </c>
      <c r="G223" s="17">
        <f>'بودجه 1403'!G212</f>
        <v>2103595</v>
      </c>
      <c r="H223" s="17">
        <f t="shared" si="195"/>
        <v>2103595</v>
      </c>
      <c r="I223" s="30" t="e">
        <f>'بودجه 1403'!#REF!</f>
        <v>#REF!</v>
      </c>
      <c r="J223" s="30" t="e">
        <f t="shared" si="208"/>
        <v>#REF!</v>
      </c>
      <c r="K223" s="32" t="e">
        <f t="shared" si="194"/>
        <v>#REF!</v>
      </c>
      <c r="L223" s="36" t="e">
        <f t="shared" si="196"/>
        <v>#REF!</v>
      </c>
      <c r="M223" s="17"/>
      <c r="N223" s="17">
        <f t="shared" si="183"/>
        <v>0</v>
      </c>
      <c r="O223" s="17"/>
      <c r="P223" s="17">
        <f t="shared" si="197"/>
        <v>0</v>
      </c>
      <c r="Q223" s="17"/>
      <c r="R223" s="17">
        <f t="shared" si="198"/>
        <v>0</v>
      </c>
      <c r="S223" s="18">
        <f t="shared" si="211"/>
        <v>0</v>
      </c>
      <c r="T223" s="18">
        <f t="shared" si="212"/>
        <v>0</v>
      </c>
      <c r="U223" s="17"/>
      <c r="V223" s="17">
        <f t="shared" si="199"/>
        <v>0</v>
      </c>
      <c r="W223" s="17"/>
      <c r="X223" s="17">
        <f t="shared" si="200"/>
        <v>0</v>
      </c>
      <c r="Y223" s="17">
        <v>560</v>
      </c>
      <c r="Z223" s="17">
        <f t="shared" si="201"/>
        <v>1178013200</v>
      </c>
      <c r="AA223" s="18">
        <f t="shared" si="213"/>
        <v>560</v>
      </c>
      <c r="AB223" s="18">
        <f t="shared" si="214"/>
        <v>1178013200</v>
      </c>
      <c r="AC223" s="17">
        <v>560</v>
      </c>
      <c r="AD223" s="17">
        <f t="shared" si="202"/>
        <v>1178013200</v>
      </c>
      <c r="AE223" s="17">
        <v>580</v>
      </c>
      <c r="AF223" s="17">
        <f t="shared" si="203"/>
        <v>1220085100</v>
      </c>
      <c r="AG223" s="17">
        <v>580</v>
      </c>
      <c r="AH223" s="17">
        <f t="shared" si="204"/>
        <v>1220085100</v>
      </c>
      <c r="AI223" s="18">
        <f t="shared" si="215"/>
        <v>1720</v>
      </c>
      <c r="AJ223" s="18">
        <f t="shared" si="216"/>
        <v>3618183400</v>
      </c>
      <c r="AK223" s="17">
        <v>580</v>
      </c>
      <c r="AL223" s="17">
        <f t="shared" si="205"/>
        <v>1220085100</v>
      </c>
      <c r="AM223" s="17">
        <v>580</v>
      </c>
      <c r="AN223" s="17">
        <f t="shared" si="206"/>
        <v>1220085100</v>
      </c>
      <c r="AO223" s="17">
        <v>560</v>
      </c>
      <c r="AP223" s="17">
        <f t="shared" si="207"/>
        <v>1178013200</v>
      </c>
      <c r="AQ223" s="18">
        <f t="shared" si="217"/>
        <v>1720</v>
      </c>
      <c r="AR223" s="18">
        <f t="shared" si="218"/>
        <v>3618183400</v>
      </c>
      <c r="AS223" s="94">
        <v>0.3</v>
      </c>
      <c r="AT223" s="95" t="e">
        <f t="shared" si="209"/>
        <v>#REF!</v>
      </c>
      <c r="AU223" s="85" t="e">
        <f t="shared" si="219"/>
        <v>#REF!</v>
      </c>
      <c r="AV223" s="85" t="e">
        <f t="shared" si="210"/>
        <v>#REF!</v>
      </c>
      <c r="AW223" s="57">
        <f t="shared" si="192"/>
        <v>4000</v>
      </c>
      <c r="AX223" s="57">
        <f t="shared" si="193"/>
        <v>8414380000</v>
      </c>
      <c r="AY223" s="100"/>
      <c r="AZ223" s="100"/>
      <c r="BA223" s="100"/>
      <c r="BB223" s="100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</row>
    <row r="224" spans="1:120">
      <c r="A224" s="53" t="s">
        <v>30</v>
      </c>
      <c r="B224" s="45" t="s">
        <v>245</v>
      </c>
      <c r="C224" s="167" t="s">
        <v>622</v>
      </c>
      <c r="D224" s="43"/>
      <c r="E224" s="2">
        <v>7</v>
      </c>
      <c r="F224" s="3">
        <v>1</v>
      </c>
      <c r="G224" s="17">
        <f>'بودجه 1403'!G271</f>
        <v>105829</v>
      </c>
      <c r="H224" s="17">
        <f t="shared" si="195"/>
        <v>105829</v>
      </c>
      <c r="I224" s="30" t="e">
        <f>'بودجه 1403'!#REF!</f>
        <v>#REF!</v>
      </c>
      <c r="J224" s="30" t="e">
        <f t="shared" si="208"/>
        <v>#REF!</v>
      </c>
      <c r="K224" s="32" t="e">
        <f t="shared" si="194"/>
        <v>#REF!</v>
      </c>
      <c r="L224" s="36" t="e">
        <f t="shared" si="196"/>
        <v>#REF!</v>
      </c>
      <c r="M224" s="17"/>
      <c r="N224" s="17">
        <f t="shared" ref="N224:N287" si="220">M224*H224</f>
        <v>0</v>
      </c>
      <c r="O224" s="17"/>
      <c r="P224" s="17">
        <f t="shared" si="197"/>
        <v>0</v>
      </c>
      <c r="Q224" s="17"/>
      <c r="R224" s="17">
        <f t="shared" si="198"/>
        <v>0</v>
      </c>
      <c r="S224" s="18">
        <f t="shared" si="211"/>
        <v>0</v>
      </c>
      <c r="T224" s="18">
        <f t="shared" si="212"/>
        <v>0</v>
      </c>
      <c r="U224" s="17"/>
      <c r="V224" s="17">
        <f t="shared" si="199"/>
        <v>0</v>
      </c>
      <c r="W224" s="17"/>
      <c r="X224" s="17">
        <f t="shared" si="200"/>
        <v>0</v>
      </c>
      <c r="Y224" s="17">
        <v>560</v>
      </c>
      <c r="Z224" s="17">
        <f t="shared" si="201"/>
        <v>59264240</v>
      </c>
      <c r="AA224" s="18">
        <f t="shared" si="213"/>
        <v>560</v>
      </c>
      <c r="AB224" s="18">
        <f t="shared" si="214"/>
        <v>59264240</v>
      </c>
      <c r="AC224" s="17">
        <v>560</v>
      </c>
      <c r="AD224" s="17">
        <f t="shared" si="202"/>
        <v>59264240</v>
      </c>
      <c r="AE224" s="17">
        <v>580</v>
      </c>
      <c r="AF224" s="17">
        <f t="shared" si="203"/>
        <v>61380820</v>
      </c>
      <c r="AG224" s="17">
        <v>580</v>
      </c>
      <c r="AH224" s="17">
        <f t="shared" si="204"/>
        <v>61380820</v>
      </c>
      <c r="AI224" s="18">
        <f t="shared" si="215"/>
        <v>1720</v>
      </c>
      <c r="AJ224" s="18">
        <f t="shared" si="216"/>
        <v>182025880</v>
      </c>
      <c r="AK224" s="17">
        <v>580</v>
      </c>
      <c r="AL224" s="17">
        <f t="shared" si="205"/>
        <v>61380820</v>
      </c>
      <c r="AM224" s="17">
        <v>580</v>
      </c>
      <c r="AN224" s="17">
        <f t="shared" si="206"/>
        <v>61380820</v>
      </c>
      <c r="AO224" s="17">
        <v>560</v>
      </c>
      <c r="AP224" s="17">
        <f t="shared" si="207"/>
        <v>59264240</v>
      </c>
      <c r="AQ224" s="18">
        <f t="shared" si="217"/>
        <v>1720</v>
      </c>
      <c r="AR224" s="18">
        <f t="shared" si="218"/>
        <v>182025880</v>
      </c>
      <c r="AS224" s="94">
        <v>0.3</v>
      </c>
      <c r="AT224" s="95" t="e">
        <f t="shared" si="209"/>
        <v>#REF!</v>
      </c>
      <c r="AU224" s="85" t="e">
        <f t="shared" si="219"/>
        <v>#REF!</v>
      </c>
      <c r="AV224" s="85" t="e">
        <f t="shared" si="210"/>
        <v>#REF!</v>
      </c>
      <c r="AW224" s="57">
        <f t="shared" si="192"/>
        <v>4000</v>
      </c>
      <c r="AX224" s="57">
        <f t="shared" si="193"/>
        <v>423316000</v>
      </c>
      <c r="AY224" s="100"/>
      <c r="AZ224" s="100"/>
      <c r="BA224" s="100"/>
      <c r="BB224" s="100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</row>
    <row r="225" spans="1:120">
      <c r="A225" s="53" t="s">
        <v>30</v>
      </c>
      <c r="B225" s="45" t="s">
        <v>245</v>
      </c>
      <c r="C225" s="167" t="s">
        <v>623</v>
      </c>
      <c r="D225" s="43" t="s">
        <v>624</v>
      </c>
      <c r="E225" s="2">
        <v>4</v>
      </c>
      <c r="F225" s="3">
        <v>1</v>
      </c>
      <c r="G225" s="17" t="e">
        <f>'بودجه 1403'!#REF!</f>
        <v>#REF!</v>
      </c>
      <c r="H225" s="17" t="e">
        <f t="shared" si="195"/>
        <v>#REF!</v>
      </c>
      <c r="I225" s="30" t="e">
        <f>'بودجه 1403'!#REF!</f>
        <v>#REF!</v>
      </c>
      <c r="J225" s="30" t="e">
        <f t="shared" si="208"/>
        <v>#REF!</v>
      </c>
      <c r="K225" s="32" t="e">
        <f t="shared" si="194"/>
        <v>#REF!</v>
      </c>
      <c r="L225" s="36" t="e">
        <f t="shared" si="196"/>
        <v>#REF!</v>
      </c>
      <c r="M225" s="17"/>
      <c r="N225" s="17" t="e">
        <f t="shared" si="220"/>
        <v>#REF!</v>
      </c>
      <c r="O225" s="17"/>
      <c r="P225" s="17" t="e">
        <f t="shared" si="197"/>
        <v>#REF!</v>
      </c>
      <c r="Q225" s="17"/>
      <c r="R225" s="17" t="e">
        <f t="shared" si="198"/>
        <v>#REF!</v>
      </c>
      <c r="S225" s="18">
        <f t="shared" si="211"/>
        <v>0</v>
      </c>
      <c r="T225" s="18" t="e">
        <f t="shared" si="212"/>
        <v>#REF!</v>
      </c>
      <c r="U225" s="17"/>
      <c r="V225" s="17" t="e">
        <f t="shared" si="199"/>
        <v>#REF!</v>
      </c>
      <c r="W225" s="17"/>
      <c r="X225" s="17" t="e">
        <f t="shared" si="200"/>
        <v>#REF!</v>
      </c>
      <c r="Y225" s="17"/>
      <c r="Z225" s="17" t="e">
        <f t="shared" si="201"/>
        <v>#REF!</v>
      </c>
      <c r="AA225" s="18">
        <f t="shared" si="213"/>
        <v>0</v>
      </c>
      <c r="AB225" s="18" t="e">
        <f t="shared" si="214"/>
        <v>#REF!</v>
      </c>
      <c r="AC225" s="17"/>
      <c r="AD225" s="17" t="e">
        <f t="shared" si="202"/>
        <v>#REF!</v>
      </c>
      <c r="AE225" s="17"/>
      <c r="AF225" s="17" t="e">
        <f t="shared" si="203"/>
        <v>#REF!</v>
      </c>
      <c r="AG225" s="17">
        <v>5000</v>
      </c>
      <c r="AH225" s="17" t="e">
        <f t="shared" si="204"/>
        <v>#REF!</v>
      </c>
      <c r="AI225" s="18">
        <f t="shared" si="215"/>
        <v>5000</v>
      </c>
      <c r="AJ225" s="18" t="e">
        <f t="shared" si="216"/>
        <v>#REF!</v>
      </c>
      <c r="AK225" s="17">
        <v>5000</v>
      </c>
      <c r="AL225" s="17" t="e">
        <f t="shared" si="205"/>
        <v>#REF!</v>
      </c>
      <c r="AM225" s="17">
        <v>5000</v>
      </c>
      <c r="AN225" s="17" t="e">
        <f t="shared" si="206"/>
        <v>#REF!</v>
      </c>
      <c r="AO225" s="17">
        <v>5000</v>
      </c>
      <c r="AP225" s="17" t="e">
        <f t="shared" si="207"/>
        <v>#REF!</v>
      </c>
      <c r="AQ225" s="18">
        <f t="shared" si="217"/>
        <v>15000</v>
      </c>
      <c r="AR225" s="18" t="e">
        <f t="shared" si="218"/>
        <v>#REF!</v>
      </c>
      <c r="AS225" s="94"/>
      <c r="AT225" s="95" t="e">
        <f t="shared" si="209"/>
        <v>#REF!</v>
      </c>
      <c r="AU225" s="85" t="e">
        <f t="shared" si="219"/>
        <v>#REF!</v>
      </c>
      <c r="AV225" s="85" t="e">
        <f t="shared" si="210"/>
        <v>#REF!</v>
      </c>
      <c r="AW225" s="57">
        <f t="shared" si="192"/>
        <v>20000</v>
      </c>
      <c r="AX225" s="57" t="e">
        <f t="shared" si="193"/>
        <v>#REF!</v>
      </c>
      <c r="AY225" s="100"/>
      <c r="AZ225" s="100"/>
      <c r="BA225" s="100"/>
      <c r="BB225" s="100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</row>
    <row r="226" spans="1:120">
      <c r="A226" s="53" t="s">
        <v>33</v>
      </c>
      <c r="B226" s="45" t="s">
        <v>245</v>
      </c>
      <c r="C226" s="167" t="s">
        <v>625</v>
      </c>
      <c r="D226" s="43" t="s">
        <v>626</v>
      </c>
      <c r="E226" s="2">
        <v>1</v>
      </c>
      <c r="F226" s="53">
        <v>30</v>
      </c>
      <c r="G226" s="17">
        <f>'بودجه 1403'!G237</f>
        <v>323326</v>
      </c>
      <c r="H226" s="17">
        <f t="shared" si="195"/>
        <v>10777.533333333333</v>
      </c>
      <c r="I226" s="30" t="e">
        <f>'بودجه 1403'!#REF!</f>
        <v>#REF!</v>
      </c>
      <c r="J226" s="30" t="e">
        <f t="shared" si="208"/>
        <v>#REF!</v>
      </c>
      <c r="K226" s="32" t="e">
        <f t="shared" si="194"/>
        <v>#REF!</v>
      </c>
      <c r="L226" s="36" t="e">
        <f t="shared" si="196"/>
        <v>#REF!</v>
      </c>
      <c r="M226" s="17"/>
      <c r="N226" s="17">
        <f t="shared" si="220"/>
        <v>0</v>
      </c>
      <c r="O226" s="17"/>
      <c r="P226" s="17">
        <f t="shared" si="197"/>
        <v>0</v>
      </c>
      <c r="Q226" s="17"/>
      <c r="R226" s="17">
        <f t="shared" si="198"/>
        <v>0</v>
      </c>
      <c r="S226" s="18">
        <f t="shared" si="211"/>
        <v>0</v>
      </c>
      <c r="T226" s="18">
        <f t="shared" si="212"/>
        <v>0</v>
      </c>
      <c r="U226" s="17"/>
      <c r="V226" s="17">
        <f t="shared" si="199"/>
        <v>0</v>
      </c>
      <c r="W226" s="17"/>
      <c r="X226" s="17">
        <f t="shared" si="200"/>
        <v>0</v>
      </c>
      <c r="Y226" s="17"/>
      <c r="Z226" s="17">
        <f t="shared" si="201"/>
        <v>0</v>
      </c>
      <c r="AA226" s="18">
        <f t="shared" si="213"/>
        <v>0</v>
      </c>
      <c r="AB226" s="18">
        <f t="shared" si="214"/>
        <v>0</v>
      </c>
      <c r="AC226" s="17"/>
      <c r="AD226" s="17">
        <f t="shared" si="202"/>
        <v>0</v>
      </c>
      <c r="AE226" s="17"/>
      <c r="AF226" s="17">
        <f t="shared" si="203"/>
        <v>0</v>
      </c>
      <c r="AG226" s="17"/>
      <c r="AH226" s="17">
        <f t="shared" si="204"/>
        <v>0</v>
      </c>
      <c r="AI226" s="18">
        <f t="shared" si="215"/>
        <v>0</v>
      </c>
      <c r="AJ226" s="18">
        <f t="shared" si="216"/>
        <v>0</v>
      </c>
      <c r="AK226" s="17"/>
      <c r="AL226" s="17">
        <f t="shared" si="205"/>
        <v>0</v>
      </c>
      <c r="AM226" s="17"/>
      <c r="AN226" s="17">
        <f t="shared" si="206"/>
        <v>0</v>
      </c>
      <c r="AO226" s="17">
        <v>30000</v>
      </c>
      <c r="AP226" s="17">
        <f t="shared" si="207"/>
        <v>323326000</v>
      </c>
      <c r="AQ226" s="18">
        <f t="shared" si="217"/>
        <v>30000</v>
      </c>
      <c r="AR226" s="18">
        <f t="shared" si="218"/>
        <v>323326000</v>
      </c>
      <c r="AS226" s="94">
        <v>0.1</v>
      </c>
      <c r="AT226" s="95" t="e">
        <f t="shared" si="209"/>
        <v>#REF!</v>
      </c>
      <c r="AU226" s="85" t="e">
        <f t="shared" si="219"/>
        <v>#REF!</v>
      </c>
      <c r="AV226" s="85" t="e">
        <f t="shared" si="210"/>
        <v>#REF!</v>
      </c>
      <c r="AW226" s="57">
        <f t="shared" si="192"/>
        <v>30000</v>
      </c>
      <c r="AX226" s="57">
        <f t="shared" si="193"/>
        <v>323326000</v>
      </c>
      <c r="AY226" s="100"/>
      <c r="AZ226" s="100"/>
      <c r="BA226" s="100"/>
      <c r="BB226" s="100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</row>
    <row r="227" spans="1:120">
      <c r="A227" s="53" t="s">
        <v>33</v>
      </c>
      <c r="B227" s="45" t="s">
        <v>245</v>
      </c>
      <c r="C227" s="167" t="s">
        <v>629</v>
      </c>
      <c r="D227" s="43" t="s">
        <v>627</v>
      </c>
      <c r="E227" s="2">
        <v>1</v>
      </c>
      <c r="F227" s="53">
        <v>100</v>
      </c>
      <c r="G227" s="17">
        <f>'بودجه 1403'!G272</f>
        <v>420660</v>
      </c>
      <c r="H227" s="17">
        <f t="shared" si="195"/>
        <v>4206.6000000000004</v>
      </c>
      <c r="I227" s="30" t="e">
        <f>'بودجه 1403'!#REF!</f>
        <v>#REF!</v>
      </c>
      <c r="J227" s="30" t="e">
        <f t="shared" si="208"/>
        <v>#REF!</v>
      </c>
      <c r="K227" s="32" t="e">
        <f t="shared" si="194"/>
        <v>#REF!</v>
      </c>
      <c r="L227" s="36" t="e">
        <f t="shared" si="196"/>
        <v>#REF!</v>
      </c>
      <c r="M227" s="17"/>
      <c r="N227" s="17">
        <f t="shared" si="220"/>
        <v>0</v>
      </c>
      <c r="O227" s="17"/>
      <c r="P227" s="17">
        <f t="shared" si="197"/>
        <v>0</v>
      </c>
      <c r="Q227" s="17"/>
      <c r="R227" s="17">
        <f t="shared" si="198"/>
        <v>0</v>
      </c>
      <c r="S227" s="18">
        <f t="shared" si="211"/>
        <v>0</v>
      </c>
      <c r="T227" s="18">
        <f t="shared" si="212"/>
        <v>0</v>
      </c>
      <c r="U227" s="17"/>
      <c r="V227" s="17">
        <f t="shared" si="199"/>
        <v>0</v>
      </c>
      <c r="W227" s="17"/>
      <c r="X227" s="17">
        <f t="shared" si="200"/>
        <v>0</v>
      </c>
      <c r="Y227" s="17"/>
      <c r="Z227" s="17">
        <f t="shared" si="201"/>
        <v>0</v>
      </c>
      <c r="AA227" s="18">
        <f t="shared" si="213"/>
        <v>0</v>
      </c>
      <c r="AB227" s="18">
        <f t="shared" si="214"/>
        <v>0</v>
      </c>
      <c r="AC227" s="17"/>
      <c r="AD227" s="17">
        <f t="shared" si="202"/>
        <v>0</v>
      </c>
      <c r="AE227" s="17"/>
      <c r="AF227" s="17">
        <f t="shared" si="203"/>
        <v>0</v>
      </c>
      <c r="AG227" s="17"/>
      <c r="AH227" s="17">
        <f t="shared" si="204"/>
        <v>0</v>
      </c>
      <c r="AI227" s="18">
        <f t="shared" si="215"/>
        <v>0</v>
      </c>
      <c r="AJ227" s="18">
        <f t="shared" si="216"/>
        <v>0</v>
      </c>
      <c r="AK227" s="17"/>
      <c r="AL227" s="17">
        <f t="shared" si="205"/>
        <v>0</v>
      </c>
      <c r="AM227" s="17"/>
      <c r="AN227" s="17">
        <f t="shared" si="206"/>
        <v>0</v>
      </c>
      <c r="AO227" s="17">
        <v>200000</v>
      </c>
      <c r="AP227" s="17">
        <f t="shared" si="207"/>
        <v>841320000.00000012</v>
      </c>
      <c r="AQ227" s="18">
        <f t="shared" si="217"/>
        <v>200000</v>
      </c>
      <c r="AR227" s="18">
        <f t="shared" si="218"/>
        <v>841320000.00000012</v>
      </c>
      <c r="AS227" s="94"/>
      <c r="AT227" s="95" t="e">
        <f t="shared" si="209"/>
        <v>#REF!</v>
      </c>
      <c r="AU227" s="85" t="e">
        <f t="shared" si="219"/>
        <v>#REF!</v>
      </c>
      <c r="AV227" s="85" t="e">
        <f t="shared" si="210"/>
        <v>#REF!</v>
      </c>
      <c r="AW227" s="57">
        <f t="shared" si="192"/>
        <v>200000</v>
      </c>
      <c r="AX227" s="57">
        <f t="shared" si="193"/>
        <v>841320000.00000012</v>
      </c>
      <c r="AY227" s="100"/>
      <c r="AZ227" s="100"/>
      <c r="BA227" s="100"/>
      <c r="BB227" s="100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</row>
    <row r="228" spans="1:120">
      <c r="A228" s="53" t="s">
        <v>33</v>
      </c>
      <c r="B228" s="45" t="s">
        <v>245</v>
      </c>
      <c r="C228" s="167" t="s">
        <v>630</v>
      </c>
      <c r="D228" s="43" t="s">
        <v>627</v>
      </c>
      <c r="E228" s="2">
        <v>1</v>
      </c>
      <c r="F228" s="53">
        <v>100</v>
      </c>
      <c r="G228" s="17">
        <f>'بودجه 1403'!G234</f>
        <v>235840</v>
      </c>
      <c r="H228" s="17">
        <f t="shared" si="195"/>
        <v>2358.4</v>
      </c>
      <c r="I228" s="30" t="e">
        <f>'بودجه 1403'!#REF!</f>
        <v>#REF!</v>
      </c>
      <c r="J228" s="30" t="e">
        <f t="shared" si="208"/>
        <v>#REF!</v>
      </c>
      <c r="K228" s="32" t="e">
        <f t="shared" si="194"/>
        <v>#REF!</v>
      </c>
      <c r="L228" s="36" t="e">
        <f t="shared" si="196"/>
        <v>#REF!</v>
      </c>
      <c r="M228" s="17"/>
      <c r="N228" s="17">
        <f t="shared" si="220"/>
        <v>0</v>
      </c>
      <c r="O228" s="17"/>
      <c r="P228" s="17">
        <f t="shared" si="197"/>
        <v>0</v>
      </c>
      <c r="Q228" s="17"/>
      <c r="R228" s="17">
        <f t="shared" si="198"/>
        <v>0</v>
      </c>
      <c r="S228" s="18">
        <f t="shared" si="211"/>
        <v>0</v>
      </c>
      <c r="T228" s="18">
        <f t="shared" si="212"/>
        <v>0</v>
      </c>
      <c r="U228" s="17"/>
      <c r="V228" s="17">
        <f t="shared" si="199"/>
        <v>0</v>
      </c>
      <c r="W228" s="17"/>
      <c r="X228" s="17">
        <f t="shared" si="200"/>
        <v>0</v>
      </c>
      <c r="Y228" s="17"/>
      <c r="Z228" s="17">
        <f t="shared" si="201"/>
        <v>0</v>
      </c>
      <c r="AA228" s="18">
        <f t="shared" si="213"/>
        <v>0</v>
      </c>
      <c r="AB228" s="18">
        <f t="shared" si="214"/>
        <v>0</v>
      </c>
      <c r="AC228" s="17"/>
      <c r="AD228" s="17">
        <f t="shared" si="202"/>
        <v>0</v>
      </c>
      <c r="AE228" s="17"/>
      <c r="AF228" s="17">
        <f t="shared" si="203"/>
        <v>0</v>
      </c>
      <c r="AG228" s="17"/>
      <c r="AH228" s="17">
        <f t="shared" si="204"/>
        <v>0</v>
      </c>
      <c r="AI228" s="18">
        <f t="shared" si="215"/>
        <v>0</v>
      </c>
      <c r="AJ228" s="18">
        <f t="shared" si="216"/>
        <v>0</v>
      </c>
      <c r="AK228" s="17"/>
      <c r="AL228" s="17">
        <f t="shared" si="205"/>
        <v>0</v>
      </c>
      <c r="AM228" s="17"/>
      <c r="AN228" s="17">
        <f t="shared" si="206"/>
        <v>0</v>
      </c>
      <c r="AO228" s="17">
        <v>150000</v>
      </c>
      <c r="AP228" s="17">
        <f t="shared" si="207"/>
        <v>353760000</v>
      </c>
      <c r="AQ228" s="18">
        <f t="shared" si="217"/>
        <v>150000</v>
      </c>
      <c r="AR228" s="18">
        <f t="shared" si="218"/>
        <v>353760000</v>
      </c>
      <c r="AS228" s="94"/>
      <c r="AT228" s="95" t="e">
        <f t="shared" si="209"/>
        <v>#REF!</v>
      </c>
      <c r="AU228" s="85" t="e">
        <f t="shared" si="219"/>
        <v>#REF!</v>
      </c>
      <c r="AV228" s="85" t="e">
        <f t="shared" si="210"/>
        <v>#REF!</v>
      </c>
      <c r="AW228" s="57">
        <f t="shared" si="192"/>
        <v>150000</v>
      </c>
      <c r="AX228" s="57">
        <f t="shared" si="193"/>
        <v>353760000</v>
      </c>
      <c r="AY228" s="100"/>
      <c r="AZ228" s="100"/>
      <c r="BA228" s="100"/>
      <c r="BB228" s="100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</row>
    <row r="229" spans="1:120">
      <c r="A229" s="53" t="s">
        <v>33</v>
      </c>
      <c r="B229" s="45" t="s">
        <v>245</v>
      </c>
      <c r="C229" s="167" t="s">
        <v>631</v>
      </c>
      <c r="D229" s="43"/>
      <c r="E229" s="2">
        <v>1</v>
      </c>
      <c r="F229" s="53">
        <v>100</v>
      </c>
      <c r="G229" s="17">
        <f>'بودجه 1403'!G235</f>
        <v>1858560</v>
      </c>
      <c r="H229" s="17">
        <f t="shared" si="195"/>
        <v>18585.599999999999</v>
      </c>
      <c r="I229" s="30" t="e">
        <f>'بودجه 1403'!#REF!</f>
        <v>#REF!</v>
      </c>
      <c r="J229" s="30" t="e">
        <f t="shared" si="208"/>
        <v>#REF!</v>
      </c>
      <c r="K229" s="32" t="e">
        <f t="shared" si="194"/>
        <v>#REF!</v>
      </c>
      <c r="L229" s="36" t="e">
        <f t="shared" si="196"/>
        <v>#REF!</v>
      </c>
      <c r="M229" s="17"/>
      <c r="N229" s="17">
        <f t="shared" si="220"/>
        <v>0</v>
      </c>
      <c r="O229" s="17"/>
      <c r="P229" s="17">
        <f t="shared" si="197"/>
        <v>0</v>
      </c>
      <c r="Q229" s="17"/>
      <c r="R229" s="17">
        <f t="shared" si="198"/>
        <v>0</v>
      </c>
      <c r="S229" s="18">
        <f t="shared" si="211"/>
        <v>0</v>
      </c>
      <c r="T229" s="18">
        <f t="shared" si="212"/>
        <v>0</v>
      </c>
      <c r="U229" s="17"/>
      <c r="V229" s="17">
        <f t="shared" si="199"/>
        <v>0</v>
      </c>
      <c r="W229" s="17"/>
      <c r="X229" s="17">
        <f t="shared" si="200"/>
        <v>0</v>
      </c>
      <c r="Y229" s="17"/>
      <c r="Z229" s="17">
        <f t="shared" si="201"/>
        <v>0</v>
      </c>
      <c r="AA229" s="18">
        <f t="shared" si="213"/>
        <v>0</v>
      </c>
      <c r="AB229" s="18">
        <f t="shared" si="214"/>
        <v>0</v>
      </c>
      <c r="AC229" s="17"/>
      <c r="AD229" s="17">
        <f t="shared" si="202"/>
        <v>0</v>
      </c>
      <c r="AE229" s="17"/>
      <c r="AF229" s="17">
        <f t="shared" si="203"/>
        <v>0</v>
      </c>
      <c r="AG229" s="17"/>
      <c r="AH229" s="17">
        <f t="shared" si="204"/>
        <v>0</v>
      </c>
      <c r="AI229" s="18">
        <f t="shared" si="215"/>
        <v>0</v>
      </c>
      <c r="AJ229" s="18">
        <f t="shared" si="216"/>
        <v>0</v>
      </c>
      <c r="AK229" s="17"/>
      <c r="AL229" s="17">
        <f t="shared" si="205"/>
        <v>0</v>
      </c>
      <c r="AM229" s="17"/>
      <c r="AN229" s="17">
        <f t="shared" si="206"/>
        <v>0</v>
      </c>
      <c r="AO229" s="17">
        <v>10000</v>
      </c>
      <c r="AP229" s="17">
        <f t="shared" si="207"/>
        <v>185856000</v>
      </c>
      <c r="AQ229" s="18">
        <f t="shared" si="217"/>
        <v>10000</v>
      </c>
      <c r="AR229" s="18">
        <f t="shared" si="218"/>
        <v>185856000</v>
      </c>
      <c r="AS229" s="94"/>
      <c r="AT229" s="95" t="e">
        <f t="shared" si="209"/>
        <v>#REF!</v>
      </c>
      <c r="AU229" s="85" t="e">
        <f t="shared" si="219"/>
        <v>#REF!</v>
      </c>
      <c r="AV229" s="85" t="e">
        <f t="shared" si="210"/>
        <v>#REF!</v>
      </c>
      <c r="AW229" s="57">
        <f t="shared" si="192"/>
        <v>10000</v>
      </c>
      <c r="AX229" s="57">
        <f t="shared" si="193"/>
        <v>185856000</v>
      </c>
      <c r="AY229" s="100"/>
      <c r="AZ229" s="100"/>
      <c r="BA229" s="100"/>
      <c r="BB229" s="100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</row>
    <row r="230" spans="1:120">
      <c r="A230" s="53" t="s">
        <v>33</v>
      </c>
      <c r="B230" s="45" t="s">
        <v>245</v>
      </c>
      <c r="C230" s="167" t="s">
        <v>632</v>
      </c>
      <c r="D230" s="43"/>
      <c r="E230" s="2">
        <v>1</v>
      </c>
      <c r="F230" s="53">
        <v>100</v>
      </c>
      <c r="G230" s="17" t="e">
        <f>'بودجه 1403'!#REF!</f>
        <v>#REF!</v>
      </c>
      <c r="H230" s="17" t="e">
        <f t="shared" si="195"/>
        <v>#REF!</v>
      </c>
      <c r="I230" s="30" t="e">
        <f>'بودجه 1403'!#REF!</f>
        <v>#REF!</v>
      </c>
      <c r="J230" s="30" t="e">
        <f t="shared" si="208"/>
        <v>#REF!</v>
      </c>
      <c r="K230" s="32" t="e">
        <f t="shared" si="194"/>
        <v>#REF!</v>
      </c>
      <c r="L230" s="36" t="e">
        <f t="shared" si="196"/>
        <v>#REF!</v>
      </c>
      <c r="M230" s="17"/>
      <c r="N230" s="17" t="e">
        <f t="shared" si="220"/>
        <v>#REF!</v>
      </c>
      <c r="O230" s="17"/>
      <c r="P230" s="17" t="e">
        <f t="shared" si="197"/>
        <v>#REF!</v>
      </c>
      <c r="Q230" s="17"/>
      <c r="R230" s="17" t="e">
        <f t="shared" si="198"/>
        <v>#REF!</v>
      </c>
      <c r="S230" s="18">
        <f t="shared" si="211"/>
        <v>0</v>
      </c>
      <c r="T230" s="18" t="e">
        <f t="shared" si="212"/>
        <v>#REF!</v>
      </c>
      <c r="U230" s="17"/>
      <c r="V230" s="17" t="e">
        <f t="shared" si="199"/>
        <v>#REF!</v>
      </c>
      <c r="W230" s="17"/>
      <c r="X230" s="17" t="e">
        <f t="shared" si="200"/>
        <v>#REF!</v>
      </c>
      <c r="Y230" s="17"/>
      <c r="Z230" s="17" t="e">
        <f t="shared" si="201"/>
        <v>#REF!</v>
      </c>
      <c r="AA230" s="18">
        <f t="shared" si="213"/>
        <v>0</v>
      </c>
      <c r="AB230" s="18" t="e">
        <f t="shared" si="214"/>
        <v>#REF!</v>
      </c>
      <c r="AC230" s="17"/>
      <c r="AD230" s="17" t="e">
        <f t="shared" si="202"/>
        <v>#REF!</v>
      </c>
      <c r="AE230" s="17"/>
      <c r="AF230" s="17" t="e">
        <f t="shared" si="203"/>
        <v>#REF!</v>
      </c>
      <c r="AG230" s="17"/>
      <c r="AH230" s="17" t="e">
        <f t="shared" si="204"/>
        <v>#REF!</v>
      </c>
      <c r="AI230" s="18">
        <f t="shared" si="215"/>
        <v>0</v>
      </c>
      <c r="AJ230" s="18" t="e">
        <f t="shared" si="216"/>
        <v>#REF!</v>
      </c>
      <c r="AK230" s="17"/>
      <c r="AL230" s="17" t="e">
        <f t="shared" si="205"/>
        <v>#REF!</v>
      </c>
      <c r="AM230" s="17"/>
      <c r="AN230" s="17" t="e">
        <f t="shared" si="206"/>
        <v>#REF!</v>
      </c>
      <c r="AO230" s="17">
        <v>5000</v>
      </c>
      <c r="AP230" s="17" t="e">
        <f t="shared" si="207"/>
        <v>#REF!</v>
      </c>
      <c r="AQ230" s="18">
        <f t="shared" si="217"/>
        <v>5000</v>
      </c>
      <c r="AR230" s="18" t="e">
        <f t="shared" si="218"/>
        <v>#REF!</v>
      </c>
      <c r="AS230" s="94"/>
      <c r="AT230" s="95" t="e">
        <f t="shared" si="209"/>
        <v>#REF!</v>
      </c>
      <c r="AU230" s="85" t="e">
        <f t="shared" si="219"/>
        <v>#REF!</v>
      </c>
      <c r="AV230" s="85" t="e">
        <f t="shared" si="210"/>
        <v>#REF!</v>
      </c>
      <c r="AW230" s="57">
        <f t="shared" si="192"/>
        <v>5000</v>
      </c>
      <c r="AX230" s="57" t="e">
        <f t="shared" si="193"/>
        <v>#REF!</v>
      </c>
      <c r="AY230" s="100"/>
      <c r="AZ230" s="100"/>
      <c r="BA230" s="100"/>
      <c r="BB230" s="100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</row>
    <row r="231" spans="1:120">
      <c r="A231" s="53" t="s">
        <v>33</v>
      </c>
      <c r="B231" s="45" t="s">
        <v>245</v>
      </c>
      <c r="C231" s="167" t="s">
        <v>633</v>
      </c>
      <c r="D231" s="43"/>
      <c r="E231" s="2">
        <v>1</v>
      </c>
      <c r="F231" s="53">
        <v>30</v>
      </c>
      <c r="G231" s="17" t="e">
        <f>'بودجه 1403'!#REF!</f>
        <v>#REF!</v>
      </c>
      <c r="H231" s="17" t="e">
        <f t="shared" si="195"/>
        <v>#REF!</v>
      </c>
      <c r="I231" s="30" t="e">
        <f>'بودجه 1403'!#REF!</f>
        <v>#REF!</v>
      </c>
      <c r="J231" s="30" t="e">
        <f t="shared" si="208"/>
        <v>#REF!</v>
      </c>
      <c r="K231" s="32" t="e">
        <f t="shared" si="194"/>
        <v>#REF!</v>
      </c>
      <c r="L231" s="36" t="e">
        <f t="shared" si="196"/>
        <v>#REF!</v>
      </c>
      <c r="M231" s="17"/>
      <c r="N231" s="17" t="e">
        <f t="shared" si="220"/>
        <v>#REF!</v>
      </c>
      <c r="O231" s="17"/>
      <c r="P231" s="17" t="e">
        <f t="shared" si="197"/>
        <v>#REF!</v>
      </c>
      <c r="Q231" s="17"/>
      <c r="R231" s="17" t="e">
        <f t="shared" si="198"/>
        <v>#REF!</v>
      </c>
      <c r="S231" s="18">
        <f t="shared" si="211"/>
        <v>0</v>
      </c>
      <c r="T231" s="18" t="e">
        <f t="shared" si="212"/>
        <v>#REF!</v>
      </c>
      <c r="U231" s="17"/>
      <c r="V231" s="17" t="e">
        <f t="shared" si="199"/>
        <v>#REF!</v>
      </c>
      <c r="W231" s="17"/>
      <c r="X231" s="17" t="e">
        <f t="shared" si="200"/>
        <v>#REF!</v>
      </c>
      <c r="Y231" s="17"/>
      <c r="Z231" s="17" t="e">
        <f t="shared" si="201"/>
        <v>#REF!</v>
      </c>
      <c r="AA231" s="18">
        <f t="shared" si="213"/>
        <v>0</v>
      </c>
      <c r="AB231" s="18" t="e">
        <f t="shared" si="214"/>
        <v>#REF!</v>
      </c>
      <c r="AC231" s="17"/>
      <c r="AD231" s="17" t="e">
        <f t="shared" si="202"/>
        <v>#REF!</v>
      </c>
      <c r="AE231" s="17"/>
      <c r="AF231" s="17" t="e">
        <f t="shared" si="203"/>
        <v>#REF!</v>
      </c>
      <c r="AG231" s="17"/>
      <c r="AH231" s="17" t="e">
        <f t="shared" si="204"/>
        <v>#REF!</v>
      </c>
      <c r="AI231" s="18">
        <f t="shared" si="215"/>
        <v>0</v>
      </c>
      <c r="AJ231" s="18" t="e">
        <f t="shared" si="216"/>
        <v>#REF!</v>
      </c>
      <c r="AK231" s="17"/>
      <c r="AL231" s="17" t="e">
        <f t="shared" si="205"/>
        <v>#REF!</v>
      </c>
      <c r="AM231" s="17"/>
      <c r="AN231" s="17" t="e">
        <f t="shared" si="206"/>
        <v>#REF!</v>
      </c>
      <c r="AO231" s="17">
        <v>45000</v>
      </c>
      <c r="AP231" s="17" t="e">
        <f t="shared" si="207"/>
        <v>#REF!</v>
      </c>
      <c r="AQ231" s="18">
        <f t="shared" si="217"/>
        <v>45000</v>
      </c>
      <c r="AR231" s="18" t="e">
        <f t="shared" si="218"/>
        <v>#REF!</v>
      </c>
      <c r="AS231" s="94"/>
      <c r="AT231" s="95" t="e">
        <f t="shared" si="209"/>
        <v>#REF!</v>
      </c>
      <c r="AU231" s="85" t="e">
        <f t="shared" si="219"/>
        <v>#REF!</v>
      </c>
      <c r="AV231" s="85" t="e">
        <f t="shared" si="210"/>
        <v>#REF!</v>
      </c>
      <c r="AW231" s="57">
        <f t="shared" si="192"/>
        <v>45000</v>
      </c>
      <c r="AX231" s="57" t="e">
        <f t="shared" si="193"/>
        <v>#REF!</v>
      </c>
      <c r="AY231" s="100"/>
      <c r="AZ231" s="100"/>
      <c r="BA231" s="100"/>
      <c r="BB231" s="100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</row>
    <row r="232" spans="1:120">
      <c r="A232" s="53" t="s">
        <v>33</v>
      </c>
      <c r="B232" s="45" t="s">
        <v>245</v>
      </c>
      <c r="C232" s="167" t="s">
        <v>634</v>
      </c>
      <c r="D232" s="43"/>
      <c r="E232" s="2">
        <v>1</v>
      </c>
      <c r="F232" s="53">
        <v>80</v>
      </c>
      <c r="G232" s="17" t="e">
        <f>'بودجه 1403'!#REF!</f>
        <v>#REF!</v>
      </c>
      <c r="H232" s="17" t="e">
        <f t="shared" si="195"/>
        <v>#REF!</v>
      </c>
      <c r="I232" s="30" t="e">
        <f>'بودجه 1403'!#REF!</f>
        <v>#REF!</v>
      </c>
      <c r="J232" s="30" t="e">
        <f t="shared" si="208"/>
        <v>#REF!</v>
      </c>
      <c r="K232" s="32" t="e">
        <f t="shared" si="194"/>
        <v>#REF!</v>
      </c>
      <c r="L232" s="36" t="e">
        <f t="shared" si="196"/>
        <v>#REF!</v>
      </c>
      <c r="M232" s="17"/>
      <c r="N232" s="17" t="e">
        <f t="shared" si="220"/>
        <v>#REF!</v>
      </c>
      <c r="O232" s="17"/>
      <c r="P232" s="17" t="e">
        <f t="shared" si="197"/>
        <v>#REF!</v>
      </c>
      <c r="Q232" s="17"/>
      <c r="R232" s="17" t="e">
        <f t="shared" si="198"/>
        <v>#REF!</v>
      </c>
      <c r="S232" s="18">
        <f t="shared" si="211"/>
        <v>0</v>
      </c>
      <c r="T232" s="18" t="e">
        <f t="shared" si="212"/>
        <v>#REF!</v>
      </c>
      <c r="U232" s="17"/>
      <c r="V232" s="17" t="e">
        <f t="shared" si="199"/>
        <v>#REF!</v>
      </c>
      <c r="W232" s="17"/>
      <c r="X232" s="17" t="e">
        <f t="shared" si="200"/>
        <v>#REF!</v>
      </c>
      <c r="Y232" s="17"/>
      <c r="Z232" s="17" t="e">
        <f t="shared" si="201"/>
        <v>#REF!</v>
      </c>
      <c r="AA232" s="18">
        <f t="shared" si="213"/>
        <v>0</v>
      </c>
      <c r="AB232" s="18" t="e">
        <f t="shared" si="214"/>
        <v>#REF!</v>
      </c>
      <c r="AC232" s="17"/>
      <c r="AD232" s="17" t="e">
        <f t="shared" si="202"/>
        <v>#REF!</v>
      </c>
      <c r="AE232" s="17"/>
      <c r="AF232" s="17" t="e">
        <f t="shared" si="203"/>
        <v>#REF!</v>
      </c>
      <c r="AG232" s="17"/>
      <c r="AH232" s="17" t="e">
        <f t="shared" si="204"/>
        <v>#REF!</v>
      </c>
      <c r="AI232" s="18">
        <f t="shared" si="215"/>
        <v>0</v>
      </c>
      <c r="AJ232" s="18" t="e">
        <f t="shared" si="216"/>
        <v>#REF!</v>
      </c>
      <c r="AK232" s="17"/>
      <c r="AL232" s="17" t="e">
        <f t="shared" si="205"/>
        <v>#REF!</v>
      </c>
      <c r="AM232" s="17"/>
      <c r="AN232" s="17" t="e">
        <f t="shared" si="206"/>
        <v>#REF!</v>
      </c>
      <c r="AO232" s="17">
        <v>800000</v>
      </c>
      <c r="AP232" s="17" t="e">
        <f t="shared" si="207"/>
        <v>#REF!</v>
      </c>
      <c r="AQ232" s="18">
        <f t="shared" si="217"/>
        <v>800000</v>
      </c>
      <c r="AR232" s="18" t="e">
        <f t="shared" si="218"/>
        <v>#REF!</v>
      </c>
      <c r="AS232" s="94"/>
      <c r="AT232" s="95" t="e">
        <f t="shared" si="209"/>
        <v>#REF!</v>
      </c>
      <c r="AU232" s="85" t="e">
        <f t="shared" si="219"/>
        <v>#REF!</v>
      </c>
      <c r="AV232" s="85" t="e">
        <f t="shared" si="210"/>
        <v>#REF!</v>
      </c>
      <c r="AW232" s="57">
        <f t="shared" si="192"/>
        <v>800000</v>
      </c>
      <c r="AX232" s="57" t="e">
        <f t="shared" si="193"/>
        <v>#REF!</v>
      </c>
      <c r="AY232" s="100"/>
      <c r="AZ232" s="100"/>
      <c r="BA232" s="100"/>
      <c r="BB232" s="100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</row>
    <row r="233" spans="1:120">
      <c r="A233" s="53" t="s">
        <v>33</v>
      </c>
      <c r="B233" s="45" t="s">
        <v>245</v>
      </c>
      <c r="C233" s="167" t="s">
        <v>635</v>
      </c>
      <c r="D233" s="43"/>
      <c r="E233" s="2">
        <v>1</v>
      </c>
      <c r="F233" s="53">
        <v>30</v>
      </c>
      <c r="G233" s="17" t="e">
        <f>'بودجه 1403'!#REF!</f>
        <v>#REF!</v>
      </c>
      <c r="H233" s="17" t="e">
        <f t="shared" si="195"/>
        <v>#REF!</v>
      </c>
      <c r="I233" s="30" t="e">
        <f>'بودجه 1403'!#REF!</f>
        <v>#REF!</v>
      </c>
      <c r="J233" s="30" t="e">
        <f t="shared" si="208"/>
        <v>#REF!</v>
      </c>
      <c r="K233" s="32" t="e">
        <f t="shared" si="194"/>
        <v>#REF!</v>
      </c>
      <c r="L233" s="36" t="e">
        <f t="shared" si="196"/>
        <v>#REF!</v>
      </c>
      <c r="M233" s="17"/>
      <c r="N233" s="17" t="e">
        <f t="shared" si="220"/>
        <v>#REF!</v>
      </c>
      <c r="O233" s="17"/>
      <c r="P233" s="17" t="e">
        <f t="shared" si="197"/>
        <v>#REF!</v>
      </c>
      <c r="Q233" s="17"/>
      <c r="R233" s="17" t="e">
        <f t="shared" si="198"/>
        <v>#REF!</v>
      </c>
      <c r="S233" s="18">
        <f t="shared" si="211"/>
        <v>0</v>
      </c>
      <c r="T233" s="18" t="e">
        <f t="shared" si="212"/>
        <v>#REF!</v>
      </c>
      <c r="U233" s="17"/>
      <c r="V233" s="17" t="e">
        <f t="shared" si="199"/>
        <v>#REF!</v>
      </c>
      <c r="W233" s="17"/>
      <c r="X233" s="17" t="e">
        <f t="shared" si="200"/>
        <v>#REF!</v>
      </c>
      <c r="Y233" s="17"/>
      <c r="Z233" s="17" t="e">
        <f t="shared" si="201"/>
        <v>#REF!</v>
      </c>
      <c r="AA233" s="18">
        <f t="shared" si="213"/>
        <v>0</v>
      </c>
      <c r="AB233" s="18" t="e">
        <f t="shared" si="214"/>
        <v>#REF!</v>
      </c>
      <c r="AC233" s="17"/>
      <c r="AD233" s="17" t="e">
        <f t="shared" si="202"/>
        <v>#REF!</v>
      </c>
      <c r="AE233" s="17"/>
      <c r="AF233" s="17" t="e">
        <f t="shared" si="203"/>
        <v>#REF!</v>
      </c>
      <c r="AG233" s="17"/>
      <c r="AH233" s="17" t="e">
        <f t="shared" si="204"/>
        <v>#REF!</v>
      </c>
      <c r="AI233" s="18">
        <f t="shared" si="215"/>
        <v>0</v>
      </c>
      <c r="AJ233" s="18" t="e">
        <f t="shared" si="216"/>
        <v>#REF!</v>
      </c>
      <c r="AK233" s="17"/>
      <c r="AL233" s="17" t="e">
        <f t="shared" si="205"/>
        <v>#REF!</v>
      </c>
      <c r="AM233" s="17"/>
      <c r="AN233" s="17" t="e">
        <f t="shared" si="206"/>
        <v>#REF!</v>
      </c>
      <c r="AO233" s="17">
        <v>240000</v>
      </c>
      <c r="AP233" s="17" t="e">
        <f t="shared" si="207"/>
        <v>#REF!</v>
      </c>
      <c r="AQ233" s="18">
        <f t="shared" si="217"/>
        <v>240000</v>
      </c>
      <c r="AR233" s="18" t="e">
        <f t="shared" si="218"/>
        <v>#REF!</v>
      </c>
      <c r="AS233" s="94"/>
      <c r="AT233" s="95" t="e">
        <f t="shared" si="209"/>
        <v>#REF!</v>
      </c>
      <c r="AU233" s="85" t="e">
        <f t="shared" si="219"/>
        <v>#REF!</v>
      </c>
      <c r="AV233" s="85" t="e">
        <f t="shared" si="210"/>
        <v>#REF!</v>
      </c>
      <c r="AW233" s="57">
        <f t="shared" si="192"/>
        <v>240000</v>
      </c>
      <c r="AX233" s="57" t="e">
        <f t="shared" si="193"/>
        <v>#REF!</v>
      </c>
      <c r="AY233" s="100"/>
      <c r="AZ233" s="100"/>
      <c r="BA233" s="100"/>
      <c r="BB233" s="100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</row>
    <row r="234" spans="1:120">
      <c r="A234" s="7" t="s">
        <v>30</v>
      </c>
      <c r="B234" s="45" t="s">
        <v>245</v>
      </c>
      <c r="C234" s="167" t="s">
        <v>636</v>
      </c>
      <c r="D234" s="2"/>
      <c r="E234" s="2">
        <v>10</v>
      </c>
      <c r="F234" s="6">
        <v>60</v>
      </c>
      <c r="G234" s="17" t="e">
        <f>'بودجه 1403'!#REF!</f>
        <v>#REF!</v>
      </c>
      <c r="H234" s="17" t="e">
        <f t="shared" si="195"/>
        <v>#REF!</v>
      </c>
      <c r="I234" s="30" t="e">
        <f>'بودجه 1403'!#REF!</f>
        <v>#REF!</v>
      </c>
      <c r="J234" s="30" t="e">
        <f t="shared" si="208"/>
        <v>#REF!</v>
      </c>
      <c r="K234" s="32" t="e">
        <f t="shared" si="194"/>
        <v>#REF!</v>
      </c>
      <c r="L234" s="36" t="e">
        <f t="shared" si="196"/>
        <v>#REF!</v>
      </c>
      <c r="M234" s="17"/>
      <c r="N234" s="17" t="e">
        <f t="shared" si="220"/>
        <v>#REF!</v>
      </c>
      <c r="O234" s="17"/>
      <c r="P234" s="17" t="e">
        <f t="shared" si="197"/>
        <v>#REF!</v>
      </c>
      <c r="Q234" s="17">
        <v>120000</v>
      </c>
      <c r="R234" s="17" t="e">
        <f t="shared" si="198"/>
        <v>#REF!</v>
      </c>
      <c r="S234" s="18">
        <f t="shared" si="211"/>
        <v>120000</v>
      </c>
      <c r="T234" s="18" t="e">
        <f t="shared" si="212"/>
        <v>#REF!</v>
      </c>
      <c r="U234" s="17">
        <v>120000</v>
      </c>
      <c r="V234" s="17" t="e">
        <f t="shared" si="199"/>
        <v>#REF!</v>
      </c>
      <c r="W234" s="17">
        <v>120000</v>
      </c>
      <c r="X234" s="17" t="e">
        <f t="shared" si="200"/>
        <v>#REF!</v>
      </c>
      <c r="Y234" s="17">
        <v>127500.00000000001</v>
      </c>
      <c r="Z234" s="17" t="e">
        <f t="shared" si="201"/>
        <v>#REF!</v>
      </c>
      <c r="AA234" s="18">
        <f t="shared" si="213"/>
        <v>367500</v>
      </c>
      <c r="AB234" s="18" t="e">
        <f t="shared" si="214"/>
        <v>#REF!</v>
      </c>
      <c r="AC234" s="17">
        <v>127500.00000000001</v>
      </c>
      <c r="AD234" s="17" t="e">
        <f t="shared" si="202"/>
        <v>#REF!</v>
      </c>
      <c r="AE234" s="17">
        <v>127500.00000000001</v>
      </c>
      <c r="AF234" s="17" t="e">
        <f t="shared" si="203"/>
        <v>#REF!</v>
      </c>
      <c r="AG234" s="17">
        <v>127500.00000000001</v>
      </c>
      <c r="AH234" s="17" t="e">
        <f t="shared" si="204"/>
        <v>#REF!</v>
      </c>
      <c r="AI234" s="18">
        <f t="shared" si="215"/>
        <v>382500.00000000006</v>
      </c>
      <c r="AJ234" s="18" t="e">
        <f t="shared" si="216"/>
        <v>#REF!</v>
      </c>
      <c r="AK234" s="17">
        <v>127500.00000000001</v>
      </c>
      <c r="AL234" s="17" t="e">
        <f t="shared" si="205"/>
        <v>#REF!</v>
      </c>
      <c r="AM234" s="17">
        <v>127500.00000000001</v>
      </c>
      <c r="AN234" s="17" t="e">
        <f t="shared" si="206"/>
        <v>#REF!</v>
      </c>
      <c r="AO234" s="17">
        <v>120000</v>
      </c>
      <c r="AP234" s="17" t="e">
        <f t="shared" si="207"/>
        <v>#REF!</v>
      </c>
      <c r="AQ234" s="18">
        <f t="shared" si="217"/>
        <v>375000</v>
      </c>
      <c r="AR234" s="18" t="e">
        <f t="shared" si="218"/>
        <v>#REF!</v>
      </c>
      <c r="AS234" s="94">
        <v>0.15</v>
      </c>
      <c r="AT234" s="95" t="e">
        <f t="shared" si="209"/>
        <v>#REF!</v>
      </c>
      <c r="AU234" s="85" t="e">
        <f t="shared" si="219"/>
        <v>#REF!</v>
      </c>
      <c r="AV234" s="85" t="e">
        <f t="shared" si="210"/>
        <v>#REF!</v>
      </c>
      <c r="AW234" s="57">
        <f>AQ234+AI234+AA234+S234</f>
        <v>1245000</v>
      </c>
      <c r="AX234" s="57" t="e">
        <f t="shared" si="193"/>
        <v>#REF!</v>
      </c>
      <c r="AY234" s="100"/>
      <c r="AZ234" s="100"/>
      <c r="BA234" s="100"/>
      <c r="BB234" s="100"/>
    </row>
    <row r="235" spans="1:120">
      <c r="A235" s="7" t="s">
        <v>33</v>
      </c>
      <c r="B235" s="45" t="s">
        <v>245</v>
      </c>
      <c r="C235" s="167" t="s">
        <v>637</v>
      </c>
      <c r="D235" s="2"/>
      <c r="E235" s="2">
        <v>1</v>
      </c>
      <c r="F235" s="6">
        <v>30</v>
      </c>
      <c r="G235" s="17" t="e">
        <f>'بودجه 1403'!#REF!</f>
        <v>#REF!</v>
      </c>
      <c r="H235" s="17" t="e">
        <f t="shared" si="195"/>
        <v>#REF!</v>
      </c>
      <c r="I235" s="30" t="e">
        <f>'بودجه 1403'!#REF!</f>
        <v>#REF!</v>
      </c>
      <c r="J235" s="30" t="e">
        <f t="shared" si="208"/>
        <v>#REF!</v>
      </c>
      <c r="K235" s="32" t="e">
        <f t="shared" si="194"/>
        <v>#REF!</v>
      </c>
      <c r="L235" s="36" t="e">
        <f t="shared" si="196"/>
        <v>#REF!</v>
      </c>
      <c r="M235" s="17"/>
      <c r="N235" s="17" t="e">
        <f t="shared" si="220"/>
        <v>#REF!</v>
      </c>
      <c r="O235" s="17"/>
      <c r="P235" s="17" t="e">
        <f t="shared" si="197"/>
        <v>#REF!</v>
      </c>
      <c r="Q235" s="17"/>
      <c r="R235" s="17" t="e">
        <f t="shared" si="198"/>
        <v>#REF!</v>
      </c>
      <c r="S235" s="18">
        <f t="shared" si="211"/>
        <v>0</v>
      </c>
      <c r="T235" s="18" t="e">
        <f t="shared" si="212"/>
        <v>#REF!</v>
      </c>
      <c r="U235" s="17"/>
      <c r="V235" s="17" t="e">
        <f t="shared" si="199"/>
        <v>#REF!</v>
      </c>
      <c r="W235" s="17"/>
      <c r="X235" s="17" t="e">
        <f t="shared" si="200"/>
        <v>#REF!</v>
      </c>
      <c r="Y235" s="17"/>
      <c r="Z235" s="17" t="e">
        <f t="shared" si="201"/>
        <v>#REF!</v>
      </c>
      <c r="AA235" s="18">
        <f t="shared" si="213"/>
        <v>0</v>
      </c>
      <c r="AB235" s="18" t="e">
        <f t="shared" si="214"/>
        <v>#REF!</v>
      </c>
      <c r="AC235" s="17"/>
      <c r="AD235" s="17" t="e">
        <f t="shared" si="202"/>
        <v>#REF!</v>
      </c>
      <c r="AE235" s="17"/>
      <c r="AF235" s="17" t="e">
        <f t="shared" si="203"/>
        <v>#REF!</v>
      </c>
      <c r="AG235" s="17"/>
      <c r="AH235" s="17" t="e">
        <f t="shared" si="204"/>
        <v>#REF!</v>
      </c>
      <c r="AI235" s="18">
        <f t="shared" si="215"/>
        <v>0</v>
      </c>
      <c r="AJ235" s="18" t="e">
        <f t="shared" si="216"/>
        <v>#REF!</v>
      </c>
      <c r="AK235" s="17"/>
      <c r="AL235" s="17" t="e">
        <f t="shared" si="205"/>
        <v>#REF!</v>
      </c>
      <c r="AM235" s="17"/>
      <c r="AN235" s="17" t="e">
        <f t="shared" si="206"/>
        <v>#REF!</v>
      </c>
      <c r="AO235" s="17">
        <v>15000</v>
      </c>
      <c r="AP235" s="17" t="e">
        <f t="shared" si="207"/>
        <v>#REF!</v>
      </c>
      <c r="AQ235" s="18">
        <f t="shared" si="217"/>
        <v>15000</v>
      </c>
      <c r="AR235" s="18" t="e">
        <f t="shared" si="218"/>
        <v>#REF!</v>
      </c>
      <c r="AS235" s="94"/>
      <c r="AT235" s="95" t="e">
        <f t="shared" si="209"/>
        <v>#REF!</v>
      </c>
      <c r="AU235" s="85" t="e">
        <f t="shared" si="219"/>
        <v>#REF!</v>
      </c>
      <c r="AV235" s="85" t="e">
        <f t="shared" si="210"/>
        <v>#REF!</v>
      </c>
      <c r="AW235" s="57">
        <f>AQ235+AI235+AA235+S235</f>
        <v>15000</v>
      </c>
      <c r="AX235" s="57" t="e">
        <f t="shared" si="193"/>
        <v>#REF!</v>
      </c>
      <c r="AY235" s="100"/>
      <c r="AZ235" s="100"/>
      <c r="BA235" s="100"/>
      <c r="BB235" s="100"/>
    </row>
    <row r="236" spans="1:120">
      <c r="A236" s="7" t="s">
        <v>33</v>
      </c>
      <c r="B236" s="45" t="s">
        <v>245</v>
      </c>
      <c r="C236" s="167" t="s">
        <v>638</v>
      </c>
      <c r="D236" s="2"/>
      <c r="E236" s="2">
        <v>1</v>
      </c>
      <c r="F236" s="6">
        <v>10</v>
      </c>
      <c r="G236" s="17" t="e">
        <f>'بودجه 1403'!#REF!</f>
        <v>#REF!</v>
      </c>
      <c r="H236" s="17" t="e">
        <f t="shared" si="195"/>
        <v>#REF!</v>
      </c>
      <c r="I236" s="30" t="e">
        <f>'بودجه 1403'!#REF!</f>
        <v>#REF!</v>
      </c>
      <c r="J236" s="30" t="e">
        <f t="shared" si="208"/>
        <v>#REF!</v>
      </c>
      <c r="K236" s="32" t="e">
        <f t="shared" si="194"/>
        <v>#REF!</v>
      </c>
      <c r="L236" s="36" t="e">
        <f t="shared" si="196"/>
        <v>#REF!</v>
      </c>
      <c r="M236" s="17"/>
      <c r="N236" s="17" t="e">
        <f t="shared" si="220"/>
        <v>#REF!</v>
      </c>
      <c r="O236" s="17"/>
      <c r="P236" s="17" t="e">
        <f t="shared" si="197"/>
        <v>#REF!</v>
      </c>
      <c r="Q236" s="17"/>
      <c r="R236" s="17" t="e">
        <f t="shared" si="198"/>
        <v>#REF!</v>
      </c>
      <c r="S236" s="18">
        <f t="shared" si="211"/>
        <v>0</v>
      </c>
      <c r="T236" s="18" t="e">
        <f t="shared" si="212"/>
        <v>#REF!</v>
      </c>
      <c r="U236" s="17"/>
      <c r="V236" s="17" t="e">
        <f t="shared" si="199"/>
        <v>#REF!</v>
      </c>
      <c r="W236" s="17"/>
      <c r="X236" s="17" t="e">
        <f t="shared" si="200"/>
        <v>#REF!</v>
      </c>
      <c r="Y236" s="17"/>
      <c r="Z236" s="17" t="e">
        <f t="shared" si="201"/>
        <v>#REF!</v>
      </c>
      <c r="AA236" s="18">
        <f t="shared" si="213"/>
        <v>0</v>
      </c>
      <c r="AB236" s="18" t="e">
        <f t="shared" si="214"/>
        <v>#REF!</v>
      </c>
      <c r="AC236" s="17"/>
      <c r="AD236" s="17" t="e">
        <f t="shared" si="202"/>
        <v>#REF!</v>
      </c>
      <c r="AE236" s="17"/>
      <c r="AF236" s="17" t="e">
        <f t="shared" si="203"/>
        <v>#REF!</v>
      </c>
      <c r="AG236" s="17"/>
      <c r="AH236" s="17" t="e">
        <f t="shared" si="204"/>
        <v>#REF!</v>
      </c>
      <c r="AI236" s="18">
        <f t="shared" si="215"/>
        <v>0</v>
      </c>
      <c r="AJ236" s="18" t="e">
        <f t="shared" si="216"/>
        <v>#REF!</v>
      </c>
      <c r="AK236" s="17"/>
      <c r="AL236" s="17" t="e">
        <f t="shared" si="205"/>
        <v>#REF!</v>
      </c>
      <c r="AM236" s="17"/>
      <c r="AN236" s="17" t="e">
        <f t="shared" si="206"/>
        <v>#REF!</v>
      </c>
      <c r="AO236" s="17">
        <v>50000</v>
      </c>
      <c r="AP236" s="17" t="e">
        <f t="shared" si="207"/>
        <v>#REF!</v>
      </c>
      <c r="AQ236" s="18">
        <f t="shared" si="217"/>
        <v>50000</v>
      </c>
      <c r="AR236" s="18" t="e">
        <f t="shared" si="218"/>
        <v>#REF!</v>
      </c>
      <c r="AS236" s="94"/>
      <c r="AT236" s="95" t="e">
        <f t="shared" si="209"/>
        <v>#REF!</v>
      </c>
      <c r="AU236" s="85" t="e">
        <f t="shared" si="219"/>
        <v>#REF!</v>
      </c>
      <c r="AV236" s="85" t="e">
        <f t="shared" si="210"/>
        <v>#REF!</v>
      </c>
      <c r="AW236" s="57">
        <v>50000</v>
      </c>
      <c r="AX236" s="57" t="e">
        <f t="shared" si="193"/>
        <v>#REF!</v>
      </c>
      <c r="AY236" s="100"/>
      <c r="AZ236" s="100"/>
      <c r="BA236" s="100"/>
      <c r="BB236" s="100"/>
    </row>
    <row r="237" spans="1:120">
      <c r="A237" s="7" t="s">
        <v>30</v>
      </c>
      <c r="B237" s="45" t="s">
        <v>245</v>
      </c>
      <c r="C237" s="167" t="s">
        <v>639</v>
      </c>
      <c r="D237" s="2"/>
      <c r="E237" s="2">
        <v>1</v>
      </c>
      <c r="F237" s="6">
        <v>10</v>
      </c>
      <c r="G237" s="17" t="e">
        <f>'بودجه 1403'!#REF!</f>
        <v>#REF!</v>
      </c>
      <c r="H237" s="17" t="e">
        <f t="shared" si="195"/>
        <v>#REF!</v>
      </c>
      <c r="I237" s="30" t="e">
        <f>'بودجه 1403'!#REF!</f>
        <v>#REF!</v>
      </c>
      <c r="J237" s="30" t="e">
        <f t="shared" si="208"/>
        <v>#REF!</v>
      </c>
      <c r="K237" s="32" t="e">
        <f t="shared" si="194"/>
        <v>#REF!</v>
      </c>
      <c r="L237" s="36" t="e">
        <f t="shared" si="196"/>
        <v>#REF!</v>
      </c>
      <c r="M237" s="17"/>
      <c r="N237" s="17" t="e">
        <f t="shared" si="220"/>
        <v>#REF!</v>
      </c>
      <c r="O237" s="17"/>
      <c r="P237" s="17" t="e">
        <f t="shared" si="197"/>
        <v>#REF!</v>
      </c>
      <c r="Q237" s="17"/>
      <c r="R237" s="17" t="e">
        <f t="shared" si="198"/>
        <v>#REF!</v>
      </c>
      <c r="S237" s="18">
        <f t="shared" si="211"/>
        <v>0</v>
      </c>
      <c r="T237" s="18" t="e">
        <f t="shared" si="212"/>
        <v>#REF!</v>
      </c>
      <c r="U237" s="17"/>
      <c r="V237" s="17" t="e">
        <f t="shared" si="199"/>
        <v>#REF!</v>
      </c>
      <c r="W237" s="17"/>
      <c r="X237" s="17" t="e">
        <f t="shared" si="200"/>
        <v>#REF!</v>
      </c>
      <c r="Y237" s="17"/>
      <c r="Z237" s="17" t="e">
        <f t="shared" si="201"/>
        <v>#REF!</v>
      </c>
      <c r="AA237" s="18">
        <f t="shared" si="213"/>
        <v>0</v>
      </c>
      <c r="AB237" s="18" t="e">
        <f t="shared" si="214"/>
        <v>#REF!</v>
      </c>
      <c r="AC237" s="17"/>
      <c r="AD237" s="17" t="e">
        <f t="shared" si="202"/>
        <v>#REF!</v>
      </c>
      <c r="AE237" s="17"/>
      <c r="AF237" s="17" t="e">
        <f t="shared" si="203"/>
        <v>#REF!</v>
      </c>
      <c r="AG237" s="17"/>
      <c r="AH237" s="17" t="e">
        <f t="shared" si="204"/>
        <v>#REF!</v>
      </c>
      <c r="AI237" s="18">
        <f t="shared" si="215"/>
        <v>0</v>
      </c>
      <c r="AJ237" s="18" t="e">
        <f t="shared" si="216"/>
        <v>#REF!</v>
      </c>
      <c r="AK237" s="17"/>
      <c r="AL237" s="17" t="e">
        <f t="shared" si="205"/>
        <v>#REF!</v>
      </c>
      <c r="AM237" s="17"/>
      <c r="AN237" s="17" t="e">
        <f t="shared" si="206"/>
        <v>#REF!</v>
      </c>
      <c r="AO237" s="17">
        <v>300000</v>
      </c>
      <c r="AP237" s="17" t="e">
        <f t="shared" si="207"/>
        <v>#REF!</v>
      </c>
      <c r="AQ237" s="18">
        <f t="shared" si="217"/>
        <v>300000</v>
      </c>
      <c r="AR237" s="18" t="e">
        <f t="shared" si="218"/>
        <v>#REF!</v>
      </c>
      <c r="AS237" s="94"/>
      <c r="AT237" s="95" t="e">
        <f t="shared" si="209"/>
        <v>#REF!</v>
      </c>
      <c r="AU237" s="85" t="e">
        <f t="shared" si="219"/>
        <v>#REF!</v>
      </c>
      <c r="AV237" s="85" t="e">
        <f t="shared" si="210"/>
        <v>#REF!</v>
      </c>
      <c r="AW237" s="57">
        <f>AQ237+AI237+AA237+S237</f>
        <v>300000</v>
      </c>
      <c r="AX237" s="57" t="e">
        <f t="shared" si="193"/>
        <v>#REF!</v>
      </c>
      <c r="AY237" s="100"/>
      <c r="AZ237" s="100"/>
      <c r="BA237" s="100"/>
      <c r="BB237" s="100"/>
    </row>
    <row r="238" spans="1:120">
      <c r="A238" s="7" t="s">
        <v>30</v>
      </c>
      <c r="B238" s="45" t="s">
        <v>245</v>
      </c>
      <c r="C238" s="167" t="s">
        <v>640</v>
      </c>
      <c r="D238" s="2"/>
      <c r="E238" s="2">
        <v>1</v>
      </c>
      <c r="F238" s="6">
        <v>20</v>
      </c>
      <c r="G238" s="17" t="e">
        <f>'بودجه 1403'!#REF!</f>
        <v>#REF!</v>
      </c>
      <c r="H238" s="17" t="e">
        <f t="shared" si="195"/>
        <v>#REF!</v>
      </c>
      <c r="I238" s="30" t="e">
        <f>'بودجه 1403'!#REF!</f>
        <v>#REF!</v>
      </c>
      <c r="J238" s="30" t="e">
        <f t="shared" si="208"/>
        <v>#REF!</v>
      </c>
      <c r="K238" s="32" t="e">
        <f t="shared" si="194"/>
        <v>#REF!</v>
      </c>
      <c r="L238" s="36" t="e">
        <f t="shared" si="196"/>
        <v>#REF!</v>
      </c>
      <c r="M238" s="17"/>
      <c r="N238" s="17" t="e">
        <f t="shared" si="220"/>
        <v>#REF!</v>
      </c>
      <c r="O238" s="17"/>
      <c r="P238" s="17" t="e">
        <f t="shared" si="197"/>
        <v>#REF!</v>
      </c>
      <c r="Q238" s="17"/>
      <c r="R238" s="17" t="e">
        <f t="shared" si="198"/>
        <v>#REF!</v>
      </c>
      <c r="S238" s="18">
        <f t="shared" si="211"/>
        <v>0</v>
      </c>
      <c r="T238" s="18" t="e">
        <f t="shared" si="212"/>
        <v>#REF!</v>
      </c>
      <c r="U238" s="17"/>
      <c r="V238" s="17" t="e">
        <f t="shared" si="199"/>
        <v>#REF!</v>
      </c>
      <c r="W238" s="17"/>
      <c r="X238" s="17" t="e">
        <f t="shared" si="200"/>
        <v>#REF!</v>
      </c>
      <c r="Y238" s="17"/>
      <c r="Z238" s="17" t="e">
        <f t="shared" si="201"/>
        <v>#REF!</v>
      </c>
      <c r="AA238" s="18">
        <f t="shared" si="213"/>
        <v>0</v>
      </c>
      <c r="AB238" s="18" t="e">
        <f t="shared" si="214"/>
        <v>#REF!</v>
      </c>
      <c r="AC238" s="17"/>
      <c r="AD238" s="17" t="e">
        <f t="shared" si="202"/>
        <v>#REF!</v>
      </c>
      <c r="AE238" s="17"/>
      <c r="AF238" s="17" t="e">
        <f t="shared" si="203"/>
        <v>#REF!</v>
      </c>
      <c r="AG238" s="17"/>
      <c r="AH238" s="17" t="e">
        <f t="shared" si="204"/>
        <v>#REF!</v>
      </c>
      <c r="AI238" s="18">
        <f t="shared" si="215"/>
        <v>0</v>
      </c>
      <c r="AJ238" s="18" t="e">
        <f t="shared" si="216"/>
        <v>#REF!</v>
      </c>
      <c r="AK238" s="17"/>
      <c r="AL238" s="17" t="e">
        <f t="shared" si="205"/>
        <v>#REF!</v>
      </c>
      <c r="AM238" s="17"/>
      <c r="AN238" s="17" t="e">
        <f t="shared" si="206"/>
        <v>#REF!</v>
      </c>
      <c r="AO238" s="17">
        <v>10000</v>
      </c>
      <c r="AP238" s="17" t="e">
        <f t="shared" si="207"/>
        <v>#REF!</v>
      </c>
      <c r="AQ238" s="18">
        <f t="shared" si="217"/>
        <v>10000</v>
      </c>
      <c r="AR238" s="18" t="e">
        <f t="shared" si="218"/>
        <v>#REF!</v>
      </c>
      <c r="AS238" s="94"/>
      <c r="AT238" s="95" t="e">
        <f t="shared" si="209"/>
        <v>#REF!</v>
      </c>
      <c r="AU238" s="85" t="e">
        <f t="shared" si="219"/>
        <v>#REF!</v>
      </c>
      <c r="AV238" s="85" t="e">
        <f t="shared" si="210"/>
        <v>#REF!</v>
      </c>
      <c r="AW238" s="57">
        <f>AQ238+AI238+AA238+S238</f>
        <v>10000</v>
      </c>
      <c r="AX238" s="57" t="e">
        <f t="shared" si="193"/>
        <v>#REF!</v>
      </c>
      <c r="AY238" s="100"/>
      <c r="AZ238" s="100"/>
      <c r="BA238" s="100"/>
      <c r="BB238" s="100"/>
    </row>
    <row r="239" spans="1:120">
      <c r="A239" s="7" t="s">
        <v>30</v>
      </c>
      <c r="B239" s="22" t="s">
        <v>277</v>
      </c>
      <c r="C239" s="167" t="s">
        <v>389</v>
      </c>
      <c r="D239" s="2" t="s">
        <v>278</v>
      </c>
      <c r="E239" s="2">
        <v>4</v>
      </c>
      <c r="F239" s="6">
        <v>1</v>
      </c>
      <c r="G239" s="17">
        <f>'بودجه 1403'!G254</f>
        <v>223214</v>
      </c>
      <c r="H239" s="17">
        <f t="shared" si="195"/>
        <v>223214</v>
      </c>
      <c r="I239" s="30" t="e">
        <f>'بودجه 1403'!#REF!</f>
        <v>#REF!</v>
      </c>
      <c r="J239" s="30" t="e">
        <f t="shared" si="208"/>
        <v>#REF!</v>
      </c>
      <c r="K239" s="32" t="e">
        <f t="shared" si="194"/>
        <v>#REF!</v>
      </c>
      <c r="L239" s="36" t="e">
        <f t="shared" si="196"/>
        <v>#REF!</v>
      </c>
      <c r="M239" s="17">
        <v>0</v>
      </c>
      <c r="N239" s="17">
        <f t="shared" si="220"/>
        <v>0</v>
      </c>
      <c r="O239" s="17"/>
      <c r="P239" s="17">
        <f t="shared" si="197"/>
        <v>0</v>
      </c>
      <c r="Q239" s="17"/>
      <c r="R239" s="17">
        <f t="shared" si="198"/>
        <v>0</v>
      </c>
      <c r="S239" s="18">
        <f t="shared" si="211"/>
        <v>0</v>
      </c>
      <c r="T239" s="18">
        <f t="shared" si="212"/>
        <v>0</v>
      </c>
      <c r="U239" s="17"/>
      <c r="V239" s="17">
        <f t="shared" si="199"/>
        <v>0</v>
      </c>
      <c r="W239" s="17"/>
      <c r="X239" s="17">
        <f t="shared" si="200"/>
        <v>0</v>
      </c>
      <c r="Y239" s="17"/>
      <c r="Z239" s="17">
        <f t="shared" si="201"/>
        <v>0</v>
      </c>
      <c r="AA239" s="18">
        <f t="shared" si="213"/>
        <v>0</v>
      </c>
      <c r="AB239" s="18">
        <f t="shared" si="214"/>
        <v>0</v>
      </c>
      <c r="AC239" s="17"/>
      <c r="AD239" s="17">
        <f t="shared" si="202"/>
        <v>0</v>
      </c>
      <c r="AE239" s="17"/>
      <c r="AF239" s="17">
        <f t="shared" si="203"/>
        <v>0</v>
      </c>
      <c r="AG239" s="17">
        <v>1020.0000000000001</v>
      </c>
      <c r="AH239" s="17">
        <f t="shared" si="204"/>
        <v>227678280.00000003</v>
      </c>
      <c r="AI239" s="18">
        <f t="shared" si="215"/>
        <v>1020.0000000000001</v>
      </c>
      <c r="AJ239" s="18">
        <f t="shared" si="216"/>
        <v>227678280.00000003</v>
      </c>
      <c r="AK239" s="17">
        <v>1080</v>
      </c>
      <c r="AL239" s="17">
        <f t="shared" si="205"/>
        <v>241071120</v>
      </c>
      <c r="AM239" s="17">
        <v>1080</v>
      </c>
      <c r="AN239" s="17">
        <f t="shared" si="206"/>
        <v>241071120</v>
      </c>
      <c r="AO239" s="17">
        <v>1020.0000000000001</v>
      </c>
      <c r="AP239" s="17">
        <f t="shared" si="207"/>
        <v>227678280.00000003</v>
      </c>
      <c r="AQ239" s="18">
        <f t="shared" si="217"/>
        <v>3180</v>
      </c>
      <c r="AR239" s="18">
        <f t="shared" si="218"/>
        <v>709820520</v>
      </c>
      <c r="AS239" s="94">
        <v>0.3</v>
      </c>
      <c r="AT239" s="95" t="e">
        <f t="shared" si="209"/>
        <v>#REF!</v>
      </c>
      <c r="AU239" s="85" t="e">
        <f t="shared" si="219"/>
        <v>#REF!</v>
      </c>
      <c r="AV239" s="85" t="e">
        <f t="shared" si="210"/>
        <v>#REF!</v>
      </c>
      <c r="AW239" s="57">
        <f t="shared" si="192"/>
        <v>4200</v>
      </c>
      <c r="AX239" s="57">
        <f t="shared" si="193"/>
        <v>937498800</v>
      </c>
      <c r="AY239" s="100"/>
      <c r="AZ239" s="100"/>
      <c r="BA239" s="100"/>
      <c r="BB239" s="100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</row>
    <row r="240" spans="1:120">
      <c r="A240" s="7" t="s">
        <v>30</v>
      </c>
      <c r="B240" s="22">
        <v>13060309</v>
      </c>
      <c r="C240" s="167" t="s">
        <v>448</v>
      </c>
      <c r="D240" s="2" t="s">
        <v>439</v>
      </c>
      <c r="E240" s="2">
        <v>6</v>
      </c>
      <c r="F240" s="6">
        <v>1</v>
      </c>
      <c r="G240" s="17">
        <f>'بودجه 1403'!G57</f>
        <v>930000</v>
      </c>
      <c r="H240" s="17">
        <f t="shared" si="195"/>
        <v>930000</v>
      </c>
      <c r="I240" s="30" t="e">
        <f>'بودجه 1403'!#REF!</f>
        <v>#REF!</v>
      </c>
      <c r="J240" s="30" t="e">
        <f t="shared" si="208"/>
        <v>#REF!</v>
      </c>
      <c r="K240" s="32" t="e">
        <f t="shared" si="194"/>
        <v>#REF!</v>
      </c>
      <c r="L240" s="36" t="e">
        <f t="shared" si="196"/>
        <v>#REF!</v>
      </c>
      <c r="M240" s="17"/>
      <c r="N240" s="17">
        <f t="shared" si="220"/>
        <v>0</v>
      </c>
      <c r="O240" s="17"/>
      <c r="P240" s="17">
        <f t="shared" si="197"/>
        <v>0</v>
      </c>
      <c r="Q240" s="17"/>
      <c r="R240" s="17">
        <f t="shared" si="198"/>
        <v>0</v>
      </c>
      <c r="S240" s="18">
        <f t="shared" si="211"/>
        <v>0</v>
      </c>
      <c r="T240" s="18">
        <f t="shared" ref="T240:T293" si="221">R240+P240+N240</f>
        <v>0</v>
      </c>
      <c r="U240" s="17"/>
      <c r="V240" s="17">
        <f t="shared" si="199"/>
        <v>0</v>
      </c>
      <c r="W240" s="17"/>
      <c r="X240" s="17">
        <f t="shared" si="200"/>
        <v>0</v>
      </c>
      <c r="Y240" s="17"/>
      <c r="Z240" s="17">
        <f t="shared" si="201"/>
        <v>0</v>
      </c>
      <c r="AA240" s="18">
        <f t="shared" si="213"/>
        <v>0</v>
      </c>
      <c r="AB240" s="18">
        <f t="shared" si="214"/>
        <v>0</v>
      </c>
      <c r="AC240" s="17">
        <v>960</v>
      </c>
      <c r="AD240" s="17">
        <f t="shared" si="202"/>
        <v>892800000</v>
      </c>
      <c r="AE240" s="17">
        <v>1020.0000000000001</v>
      </c>
      <c r="AF240" s="17">
        <f t="shared" si="203"/>
        <v>948600000.00000012</v>
      </c>
      <c r="AG240" s="17">
        <v>1020.0000000000001</v>
      </c>
      <c r="AH240" s="17">
        <f t="shared" si="204"/>
        <v>948600000.00000012</v>
      </c>
      <c r="AI240" s="18">
        <f t="shared" si="215"/>
        <v>3000</v>
      </c>
      <c r="AJ240" s="18">
        <f t="shared" si="216"/>
        <v>2790000000</v>
      </c>
      <c r="AK240" s="17">
        <v>1080</v>
      </c>
      <c r="AL240" s="17">
        <f t="shared" si="205"/>
        <v>1004400000</v>
      </c>
      <c r="AM240" s="17">
        <v>1080</v>
      </c>
      <c r="AN240" s="17">
        <f t="shared" si="206"/>
        <v>1004400000</v>
      </c>
      <c r="AO240" s="17">
        <v>1020.0000000000001</v>
      </c>
      <c r="AP240" s="17">
        <f t="shared" si="207"/>
        <v>948600000.00000012</v>
      </c>
      <c r="AQ240" s="18">
        <f t="shared" si="217"/>
        <v>3180</v>
      </c>
      <c r="AR240" s="18">
        <f t="shared" si="218"/>
        <v>2957400000</v>
      </c>
      <c r="AS240" s="94">
        <v>0.2</v>
      </c>
      <c r="AT240" s="95" t="e">
        <f t="shared" si="209"/>
        <v>#REF!</v>
      </c>
      <c r="AU240" s="85" t="e">
        <f t="shared" si="219"/>
        <v>#REF!</v>
      </c>
      <c r="AV240" s="85" t="e">
        <f t="shared" si="210"/>
        <v>#REF!</v>
      </c>
      <c r="AW240" s="57">
        <f t="shared" si="192"/>
        <v>6180</v>
      </c>
      <c r="AX240" s="57">
        <f t="shared" si="193"/>
        <v>5747400000</v>
      </c>
      <c r="AY240" s="100"/>
      <c r="AZ240" s="100"/>
      <c r="BA240" s="100"/>
      <c r="BB240" s="100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</row>
    <row r="241" spans="1:120">
      <c r="A241" s="7" t="s">
        <v>30</v>
      </c>
      <c r="B241" s="22">
        <v>13060313</v>
      </c>
      <c r="C241" s="167" t="s">
        <v>449</v>
      </c>
      <c r="D241" s="2"/>
      <c r="E241" s="2">
        <v>6</v>
      </c>
      <c r="F241" s="6">
        <v>1</v>
      </c>
      <c r="G241" s="17">
        <f>'بودجه 1403'!G58</f>
        <v>558035</v>
      </c>
      <c r="H241" s="17">
        <f t="shared" si="195"/>
        <v>558035</v>
      </c>
      <c r="I241" s="30" t="e">
        <f>'بودجه 1403'!#REF!</f>
        <v>#REF!</v>
      </c>
      <c r="J241" s="30" t="e">
        <f t="shared" si="208"/>
        <v>#REF!</v>
      </c>
      <c r="K241" s="32" t="e">
        <f t="shared" si="194"/>
        <v>#REF!</v>
      </c>
      <c r="L241" s="36" t="e">
        <f t="shared" si="196"/>
        <v>#REF!</v>
      </c>
      <c r="M241" s="17">
        <v>0</v>
      </c>
      <c r="N241" s="17">
        <f t="shared" si="220"/>
        <v>0</v>
      </c>
      <c r="O241" s="17"/>
      <c r="P241" s="17">
        <f t="shared" si="197"/>
        <v>0</v>
      </c>
      <c r="Q241" s="17"/>
      <c r="R241" s="17">
        <f t="shared" si="198"/>
        <v>0</v>
      </c>
      <c r="S241" s="18">
        <f t="shared" si="211"/>
        <v>0</v>
      </c>
      <c r="T241" s="18">
        <f t="shared" si="221"/>
        <v>0</v>
      </c>
      <c r="U241" s="17"/>
      <c r="V241" s="17">
        <f t="shared" si="199"/>
        <v>0</v>
      </c>
      <c r="W241" s="17"/>
      <c r="X241" s="17">
        <f t="shared" si="200"/>
        <v>0</v>
      </c>
      <c r="Y241" s="17"/>
      <c r="Z241" s="17">
        <f t="shared" si="201"/>
        <v>0</v>
      </c>
      <c r="AA241" s="18">
        <f t="shared" si="213"/>
        <v>0</v>
      </c>
      <c r="AB241" s="18">
        <f t="shared" si="214"/>
        <v>0</v>
      </c>
      <c r="AC241" s="17">
        <v>960</v>
      </c>
      <c r="AD241" s="17">
        <f t="shared" si="202"/>
        <v>535713600</v>
      </c>
      <c r="AE241" s="17">
        <v>1020.0000000000001</v>
      </c>
      <c r="AF241" s="17">
        <f t="shared" si="203"/>
        <v>569195700.00000012</v>
      </c>
      <c r="AG241" s="17">
        <v>1020.0000000000001</v>
      </c>
      <c r="AH241" s="17">
        <f t="shared" si="204"/>
        <v>569195700.00000012</v>
      </c>
      <c r="AI241" s="18">
        <f t="shared" si="215"/>
        <v>3000</v>
      </c>
      <c r="AJ241" s="18">
        <f t="shared" si="216"/>
        <v>1674105000.0000002</v>
      </c>
      <c r="AK241" s="17">
        <v>1080</v>
      </c>
      <c r="AL241" s="17">
        <f t="shared" si="205"/>
        <v>602677800</v>
      </c>
      <c r="AM241" s="17">
        <v>1080</v>
      </c>
      <c r="AN241" s="17">
        <f t="shared" si="206"/>
        <v>602677800</v>
      </c>
      <c r="AO241" s="17">
        <v>1020.0000000000001</v>
      </c>
      <c r="AP241" s="17">
        <f t="shared" si="207"/>
        <v>569195700.00000012</v>
      </c>
      <c r="AQ241" s="18">
        <f t="shared" si="217"/>
        <v>3180</v>
      </c>
      <c r="AR241" s="18">
        <f t="shared" si="218"/>
        <v>1774551300</v>
      </c>
      <c r="AS241" s="94">
        <v>0.3</v>
      </c>
      <c r="AT241" s="95" t="e">
        <f t="shared" si="209"/>
        <v>#REF!</v>
      </c>
      <c r="AU241" s="85" t="e">
        <f t="shared" si="219"/>
        <v>#REF!</v>
      </c>
      <c r="AV241" s="85" t="e">
        <f t="shared" si="210"/>
        <v>#REF!</v>
      </c>
      <c r="AW241" s="57">
        <f t="shared" si="192"/>
        <v>6180</v>
      </c>
      <c r="AX241" s="57">
        <f t="shared" si="193"/>
        <v>3448656300</v>
      </c>
      <c r="AY241" s="100"/>
      <c r="AZ241" s="100"/>
      <c r="BA241" s="100"/>
      <c r="BB241" s="100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</row>
    <row r="242" spans="1:120">
      <c r="A242" s="7" t="s">
        <v>30</v>
      </c>
      <c r="B242" s="22" t="s">
        <v>277</v>
      </c>
      <c r="C242" s="167" t="s">
        <v>442</v>
      </c>
      <c r="D242" s="2"/>
      <c r="E242" s="2">
        <v>4</v>
      </c>
      <c r="F242" s="6">
        <v>1</v>
      </c>
      <c r="G242" s="17">
        <f>'بودجه 1403'!G260</f>
        <v>319940</v>
      </c>
      <c r="H242" s="17">
        <f t="shared" si="195"/>
        <v>319940</v>
      </c>
      <c r="I242" s="30" t="e">
        <f>'بودجه 1403'!#REF!</f>
        <v>#REF!</v>
      </c>
      <c r="J242" s="30" t="e">
        <f t="shared" si="208"/>
        <v>#REF!</v>
      </c>
      <c r="K242" s="32" t="e">
        <f t="shared" si="194"/>
        <v>#REF!</v>
      </c>
      <c r="L242" s="36" t="e">
        <f t="shared" si="196"/>
        <v>#REF!</v>
      </c>
      <c r="M242" s="17">
        <v>0</v>
      </c>
      <c r="N242" s="17">
        <f t="shared" si="220"/>
        <v>0</v>
      </c>
      <c r="O242" s="17"/>
      <c r="P242" s="17">
        <f t="shared" si="197"/>
        <v>0</v>
      </c>
      <c r="Q242" s="17"/>
      <c r="R242" s="17">
        <f t="shared" si="198"/>
        <v>0</v>
      </c>
      <c r="S242" s="18">
        <f t="shared" si="211"/>
        <v>0</v>
      </c>
      <c r="T242" s="18">
        <f t="shared" si="221"/>
        <v>0</v>
      </c>
      <c r="U242" s="17"/>
      <c r="V242" s="17">
        <f t="shared" si="199"/>
        <v>0</v>
      </c>
      <c r="W242" s="17"/>
      <c r="X242" s="17">
        <f t="shared" si="200"/>
        <v>0</v>
      </c>
      <c r="Y242" s="17"/>
      <c r="Z242" s="17">
        <f t="shared" si="201"/>
        <v>0</v>
      </c>
      <c r="AA242" s="18">
        <f t="shared" si="213"/>
        <v>0</v>
      </c>
      <c r="AB242" s="18">
        <f t="shared" si="214"/>
        <v>0</v>
      </c>
      <c r="AC242" s="17"/>
      <c r="AD242" s="17">
        <f t="shared" si="202"/>
        <v>0</v>
      </c>
      <c r="AE242" s="17"/>
      <c r="AF242" s="17">
        <f t="shared" si="203"/>
        <v>0</v>
      </c>
      <c r="AG242" s="17">
        <v>1020.0000000000001</v>
      </c>
      <c r="AH242" s="17">
        <f t="shared" si="204"/>
        <v>326338800.00000006</v>
      </c>
      <c r="AI242" s="18">
        <f t="shared" si="215"/>
        <v>1020.0000000000001</v>
      </c>
      <c r="AJ242" s="18">
        <f t="shared" si="216"/>
        <v>326338800.00000006</v>
      </c>
      <c r="AK242" s="17">
        <v>1080</v>
      </c>
      <c r="AL242" s="17">
        <f t="shared" si="205"/>
        <v>345535200</v>
      </c>
      <c r="AM242" s="17">
        <v>1080</v>
      </c>
      <c r="AN242" s="17">
        <f t="shared" si="206"/>
        <v>345535200</v>
      </c>
      <c r="AO242" s="17">
        <v>1020.0000000000001</v>
      </c>
      <c r="AP242" s="17">
        <f t="shared" si="207"/>
        <v>326338800.00000006</v>
      </c>
      <c r="AQ242" s="18">
        <f t="shared" si="217"/>
        <v>3180</v>
      </c>
      <c r="AR242" s="18">
        <f t="shared" si="218"/>
        <v>1017409200</v>
      </c>
      <c r="AS242" s="94">
        <v>0.2</v>
      </c>
      <c r="AT242" s="95" t="e">
        <f t="shared" si="209"/>
        <v>#REF!</v>
      </c>
      <c r="AU242" s="85" t="e">
        <f t="shared" si="219"/>
        <v>#REF!</v>
      </c>
      <c r="AV242" s="85" t="e">
        <f t="shared" si="210"/>
        <v>#REF!</v>
      </c>
      <c r="AW242" s="57">
        <f t="shared" si="192"/>
        <v>4200</v>
      </c>
      <c r="AX242" s="57">
        <f t="shared" si="193"/>
        <v>1343748000</v>
      </c>
      <c r="AY242" s="100"/>
      <c r="AZ242" s="100"/>
      <c r="BA242" s="100"/>
      <c r="BB242" s="100"/>
    </row>
    <row r="243" spans="1:120">
      <c r="A243" s="7" t="s">
        <v>30</v>
      </c>
      <c r="B243" s="22" t="s">
        <v>277</v>
      </c>
      <c r="C243" s="167" t="s">
        <v>620</v>
      </c>
      <c r="D243" s="2" t="s">
        <v>441</v>
      </c>
      <c r="E243" s="2">
        <v>1</v>
      </c>
      <c r="F243" s="6">
        <v>1</v>
      </c>
      <c r="G243" s="17">
        <f>'بودجه 1403'!G258</f>
        <v>389710</v>
      </c>
      <c r="H243" s="17">
        <f t="shared" si="195"/>
        <v>389710</v>
      </c>
      <c r="I243" s="30" t="e">
        <f>'بودجه 1403'!#REF!</f>
        <v>#REF!</v>
      </c>
      <c r="J243" s="30" t="e">
        <f t="shared" si="208"/>
        <v>#REF!</v>
      </c>
      <c r="K243" s="32" t="e">
        <f>(I243/F243)/E243</f>
        <v>#REF!</v>
      </c>
      <c r="L243" s="36" t="e">
        <f>K243*E243</f>
        <v>#REF!</v>
      </c>
      <c r="M243" s="17"/>
      <c r="N243" s="17">
        <f t="shared" si="220"/>
        <v>0</v>
      </c>
      <c r="O243" s="17"/>
      <c r="P243" s="17">
        <f t="shared" si="197"/>
        <v>0</v>
      </c>
      <c r="Q243" s="17"/>
      <c r="R243" s="17">
        <f t="shared" si="198"/>
        <v>0</v>
      </c>
      <c r="S243" s="18">
        <f t="shared" si="211"/>
        <v>0</v>
      </c>
      <c r="T243" s="18">
        <f t="shared" si="221"/>
        <v>0</v>
      </c>
      <c r="U243" s="17"/>
      <c r="V243" s="17">
        <f t="shared" si="199"/>
        <v>0</v>
      </c>
      <c r="W243" s="17"/>
      <c r="X243" s="17">
        <f t="shared" si="200"/>
        <v>0</v>
      </c>
      <c r="Y243" s="17"/>
      <c r="Z243" s="17">
        <f t="shared" si="201"/>
        <v>0</v>
      </c>
      <c r="AA243" s="18">
        <f t="shared" si="213"/>
        <v>0</v>
      </c>
      <c r="AB243" s="18">
        <f t="shared" si="214"/>
        <v>0</v>
      </c>
      <c r="AC243" s="17"/>
      <c r="AD243" s="17">
        <f t="shared" si="202"/>
        <v>0</v>
      </c>
      <c r="AE243" s="17"/>
      <c r="AF243" s="17">
        <f t="shared" si="203"/>
        <v>0</v>
      </c>
      <c r="AG243" s="17"/>
      <c r="AH243" s="17">
        <f t="shared" si="204"/>
        <v>0</v>
      </c>
      <c r="AI243" s="18">
        <f t="shared" si="215"/>
        <v>0</v>
      </c>
      <c r="AJ243" s="18">
        <f t="shared" si="216"/>
        <v>0</v>
      </c>
      <c r="AK243" s="17"/>
      <c r="AL243" s="17">
        <f t="shared" si="205"/>
        <v>0</v>
      </c>
      <c r="AM243" s="17"/>
      <c r="AN243" s="17">
        <f t="shared" si="206"/>
        <v>0</v>
      </c>
      <c r="AO243" s="17">
        <v>1020.0000000000001</v>
      </c>
      <c r="AP243" s="17">
        <f t="shared" si="207"/>
        <v>397504200.00000006</v>
      </c>
      <c r="AQ243" s="18">
        <f t="shared" si="217"/>
        <v>1020.0000000000001</v>
      </c>
      <c r="AR243" s="18">
        <f t="shared" si="218"/>
        <v>397504200.00000006</v>
      </c>
      <c r="AS243" s="94">
        <v>0.2</v>
      </c>
      <c r="AT243" s="95" t="e">
        <f t="shared" si="209"/>
        <v>#REF!</v>
      </c>
      <c r="AU243" s="85" t="e">
        <f t="shared" si="219"/>
        <v>#REF!</v>
      </c>
      <c r="AV243" s="85" t="e">
        <f t="shared" si="210"/>
        <v>#REF!</v>
      </c>
      <c r="AW243" s="57">
        <f t="shared" si="192"/>
        <v>1020.0000000000001</v>
      </c>
      <c r="AX243" s="57">
        <f t="shared" si="193"/>
        <v>397504200.00000006</v>
      </c>
      <c r="AY243" s="100"/>
      <c r="AZ243" s="100"/>
      <c r="BA243" s="100"/>
      <c r="BB243" s="100"/>
    </row>
    <row r="244" spans="1:120">
      <c r="A244" s="53" t="s">
        <v>30</v>
      </c>
      <c r="B244" s="22" t="s">
        <v>277</v>
      </c>
      <c r="C244" s="167" t="s">
        <v>443</v>
      </c>
      <c r="D244" s="43"/>
      <c r="E244" s="2">
        <v>7</v>
      </c>
      <c r="F244" s="53">
        <v>1</v>
      </c>
      <c r="G244" s="17">
        <f>'بودجه 1403'!G273</f>
        <v>995316</v>
      </c>
      <c r="H244" s="17">
        <f t="shared" si="195"/>
        <v>995316</v>
      </c>
      <c r="I244" s="30" t="e">
        <f>'بودجه 1403'!#REF!</f>
        <v>#REF!</v>
      </c>
      <c r="J244" s="30" t="e">
        <f t="shared" si="208"/>
        <v>#REF!</v>
      </c>
      <c r="K244" s="32" t="e">
        <f>(I244/F244)/E244</f>
        <v>#REF!</v>
      </c>
      <c r="L244" s="36" t="e">
        <f>K244*E244</f>
        <v>#REF!</v>
      </c>
      <c r="M244" s="17"/>
      <c r="N244" s="17">
        <f t="shared" si="220"/>
        <v>0</v>
      </c>
      <c r="O244" s="17"/>
      <c r="P244" s="17">
        <f t="shared" si="197"/>
        <v>0</v>
      </c>
      <c r="Q244" s="17"/>
      <c r="R244" s="17">
        <f t="shared" si="198"/>
        <v>0</v>
      </c>
      <c r="S244" s="18">
        <f t="shared" si="211"/>
        <v>0</v>
      </c>
      <c r="T244" s="18">
        <f t="shared" si="221"/>
        <v>0</v>
      </c>
      <c r="U244" s="17"/>
      <c r="V244" s="17">
        <f t="shared" si="199"/>
        <v>0</v>
      </c>
      <c r="W244" s="17"/>
      <c r="X244" s="17">
        <f t="shared" si="200"/>
        <v>0</v>
      </c>
      <c r="Y244" s="17">
        <v>960</v>
      </c>
      <c r="Z244" s="17">
        <f t="shared" si="201"/>
        <v>955503360</v>
      </c>
      <c r="AA244" s="18">
        <f t="shared" si="213"/>
        <v>960</v>
      </c>
      <c r="AB244" s="18">
        <f t="shared" si="214"/>
        <v>955503360</v>
      </c>
      <c r="AC244" s="17">
        <v>1020.0000000000001</v>
      </c>
      <c r="AD244" s="17">
        <f t="shared" si="202"/>
        <v>1015222320.0000001</v>
      </c>
      <c r="AE244" s="17">
        <v>1020.0000000000001</v>
      </c>
      <c r="AF244" s="17">
        <f t="shared" si="203"/>
        <v>1015222320.0000001</v>
      </c>
      <c r="AG244" s="17">
        <v>1080</v>
      </c>
      <c r="AH244" s="17">
        <f t="shared" si="204"/>
        <v>1074941280</v>
      </c>
      <c r="AI244" s="18">
        <f t="shared" si="215"/>
        <v>3120</v>
      </c>
      <c r="AJ244" s="18">
        <f t="shared" si="216"/>
        <v>3105385920</v>
      </c>
      <c r="AK244" s="17">
        <v>1080</v>
      </c>
      <c r="AL244" s="17">
        <f t="shared" si="205"/>
        <v>1074941280</v>
      </c>
      <c r="AM244" s="17">
        <v>1020.0000000000001</v>
      </c>
      <c r="AN244" s="17">
        <f t="shared" si="206"/>
        <v>1015222320.0000001</v>
      </c>
      <c r="AO244" s="17">
        <v>1020.0000000000001</v>
      </c>
      <c r="AP244" s="17">
        <f t="shared" si="207"/>
        <v>1015222320.0000001</v>
      </c>
      <c r="AQ244" s="18">
        <f t="shared" si="217"/>
        <v>3120</v>
      </c>
      <c r="AR244" s="18">
        <f t="shared" si="218"/>
        <v>3105385920</v>
      </c>
      <c r="AS244" s="94">
        <v>0.2</v>
      </c>
      <c r="AT244" s="95" t="e">
        <f t="shared" si="209"/>
        <v>#REF!</v>
      </c>
      <c r="AU244" s="85" t="e">
        <f t="shared" si="219"/>
        <v>#REF!</v>
      </c>
      <c r="AV244" s="85" t="e">
        <f t="shared" si="210"/>
        <v>#REF!</v>
      </c>
      <c r="AW244" s="57">
        <f t="shared" si="192"/>
        <v>7200</v>
      </c>
      <c r="AX244" s="57">
        <f t="shared" si="193"/>
        <v>7166275200</v>
      </c>
      <c r="AY244" s="100"/>
      <c r="AZ244" s="100"/>
      <c r="BA244" s="100"/>
      <c r="BB244" s="100"/>
    </row>
    <row r="245" spans="1:120">
      <c r="A245" s="7" t="s">
        <v>30</v>
      </c>
      <c r="B245" s="81" t="s">
        <v>279</v>
      </c>
      <c r="C245" s="167" t="s">
        <v>428</v>
      </c>
      <c r="D245" s="2" t="s">
        <v>391</v>
      </c>
      <c r="E245" s="2">
        <v>1</v>
      </c>
      <c r="F245" s="6">
        <v>60</v>
      </c>
      <c r="G245" s="17">
        <f>'بودجه 1403'!G274</f>
        <v>500000</v>
      </c>
      <c r="H245" s="17">
        <f t="shared" ref="H245:H255" si="222">G245/F245</f>
        <v>8333.3333333333339</v>
      </c>
      <c r="I245" s="30" t="e">
        <f>'بودجه 1403'!#REF!</f>
        <v>#REF!</v>
      </c>
      <c r="J245" s="30" t="e">
        <f t="shared" si="208"/>
        <v>#REF!</v>
      </c>
      <c r="K245" s="32" t="e">
        <f t="shared" ref="K245:K255" si="223">(I245/F245)/E245</f>
        <v>#REF!</v>
      </c>
      <c r="L245" s="36" t="e">
        <f t="shared" ref="L245:L255" si="224">K245*E245</f>
        <v>#REF!</v>
      </c>
      <c r="M245" s="17"/>
      <c r="N245" s="17">
        <f t="shared" si="220"/>
        <v>0</v>
      </c>
      <c r="O245" s="17"/>
      <c r="P245" s="17">
        <f t="shared" si="197"/>
        <v>0</v>
      </c>
      <c r="Q245" s="17"/>
      <c r="R245" s="17">
        <f t="shared" si="198"/>
        <v>0</v>
      </c>
      <c r="S245" s="18">
        <f t="shared" si="211"/>
        <v>0</v>
      </c>
      <c r="T245" s="18">
        <f t="shared" si="221"/>
        <v>0</v>
      </c>
      <c r="U245" s="17"/>
      <c r="V245" s="17">
        <f t="shared" si="199"/>
        <v>0</v>
      </c>
      <c r="W245" s="17"/>
      <c r="X245" s="17">
        <f t="shared" si="200"/>
        <v>0</v>
      </c>
      <c r="Y245" s="17"/>
      <c r="Z245" s="17">
        <f t="shared" si="201"/>
        <v>0</v>
      </c>
      <c r="AA245" s="18">
        <f t="shared" si="213"/>
        <v>0</v>
      </c>
      <c r="AB245" s="18">
        <f t="shared" si="214"/>
        <v>0</v>
      </c>
      <c r="AC245" s="17"/>
      <c r="AD245" s="17">
        <f t="shared" si="202"/>
        <v>0</v>
      </c>
      <c r="AE245" s="17"/>
      <c r="AF245" s="17">
        <f t="shared" si="203"/>
        <v>0</v>
      </c>
      <c r="AG245" s="17"/>
      <c r="AH245" s="17">
        <f t="shared" si="204"/>
        <v>0</v>
      </c>
      <c r="AI245" s="18">
        <f t="shared" si="215"/>
        <v>0</v>
      </c>
      <c r="AJ245" s="18">
        <f t="shared" si="216"/>
        <v>0</v>
      </c>
      <c r="AK245" s="17"/>
      <c r="AL245" s="17">
        <f t="shared" si="205"/>
        <v>0</v>
      </c>
      <c r="AM245" s="17"/>
      <c r="AN245" s="17">
        <f t="shared" si="206"/>
        <v>0</v>
      </c>
      <c r="AO245" s="17">
        <v>61200.000000000007</v>
      </c>
      <c r="AP245" s="17">
        <f t="shared" si="207"/>
        <v>510000000.00000012</v>
      </c>
      <c r="AQ245" s="18">
        <f t="shared" si="217"/>
        <v>61200.000000000007</v>
      </c>
      <c r="AR245" s="18">
        <f t="shared" si="218"/>
        <v>510000000.00000012</v>
      </c>
      <c r="AS245" s="94">
        <v>0.2</v>
      </c>
      <c r="AT245" s="95" t="e">
        <f t="shared" si="209"/>
        <v>#REF!</v>
      </c>
      <c r="AU245" s="85" t="e">
        <f t="shared" si="219"/>
        <v>#REF!</v>
      </c>
      <c r="AV245" s="85" t="e">
        <f t="shared" si="210"/>
        <v>#REF!</v>
      </c>
      <c r="AW245" s="57">
        <f t="shared" si="192"/>
        <v>61200.000000000007</v>
      </c>
      <c r="AX245" s="57">
        <f t="shared" si="193"/>
        <v>510000000.00000012</v>
      </c>
      <c r="AY245" s="100"/>
      <c r="AZ245" s="100"/>
      <c r="BA245" s="100"/>
      <c r="BB245" s="100"/>
    </row>
    <row r="246" spans="1:120">
      <c r="A246" s="7" t="s">
        <v>30</v>
      </c>
      <c r="B246" s="81" t="s">
        <v>279</v>
      </c>
      <c r="C246" s="167" t="s">
        <v>430</v>
      </c>
      <c r="D246" s="2"/>
      <c r="E246" s="2">
        <v>1</v>
      </c>
      <c r="F246" s="6">
        <v>1</v>
      </c>
      <c r="G246" s="17">
        <f>'بودجه 1403'!G265</f>
        <v>1030000</v>
      </c>
      <c r="H246" s="17">
        <f t="shared" si="222"/>
        <v>1030000</v>
      </c>
      <c r="I246" s="30" t="e">
        <f>'بودجه 1403'!#REF!</f>
        <v>#REF!</v>
      </c>
      <c r="J246" s="30" t="e">
        <f t="shared" si="208"/>
        <v>#REF!</v>
      </c>
      <c r="K246" s="32" t="e">
        <f t="shared" si="223"/>
        <v>#REF!</v>
      </c>
      <c r="L246" s="36" t="e">
        <f t="shared" si="224"/>
        <v>#REF!</v>
      </c>
      <c r="M246" s="17"/>
      <c r="N246" s="17">
        <f t="shared" si="220"/>
        <v>0</v>
      </c>
      <c r="O246" s="17"/>
      <c r="P246" s="17">
        <f t="shared" si="197"/>
        <v>0</v>
      </c>
      <c r="Q246" s="17"/>
      <c r="R246" s="17">
        <f t="shared" si="198"/>
        <v>0</v>
      </c>
      <c r="S246" s="18">
        <f t="shared" si="211"/>
        <v>0</v>
      </c>
      <c r="T246" s="18">
        <f t="shared" si="221"/>
        <v>0</v>
      </c>
      <c r="U246" s="17"/>
      <c r="V246" s="17">
        <f t="shared" si="199"/>
        <v>0</v>
      </c>
      <c r="W246" s="17"/>
      <c r="X246" s="17">
        <f t="shared" si="200"/>
        <v>0</v>
      </c>
      <c r="Y246" s="17"/>
      <c r="Z246" s="17">
        <f t="shared" si="201"/>
        <v>0</v>
      </c>
      <c r="AA246" s="18">
        <f t="shared" si="213"/>
        <v>0</v>
      </c>
      <c r="AB246" s="18">
        <f t="shared" si="214"/>
        <v>0</v>
      </c>
      <c r="AC246" s="17"/>
      <c r="AD246" s="17">
        <f t="shared" si="202"/>
        <v>0</v>
      </c>
      <c r="AE246" s="17"/>
      <c r="AF246" s="17">
        <f t="shared" si="203"/>
        <v>0</v>
      </c>
      <c r="AG246" s="17"/>
      <c r="AH246" s="17">
        <f t="shared" si="204"/>
        <v>0</v>
      </c>
      <c r="AI246" s="18">
        <f t="shared" si="215"/>
        <v>0</v>
      </c>
      <c r="AJ246" s="18">
        <f t="shared" si="216"/>
        <v>0</v>
      </c>
      <c r="AK246" s="17"/>
      <c r="AL246" s="17">
        <f t="shared" si="205"/>
        <v>0</v>
      </c>
      <c r="AM246" s="17"/>
      <c r="AN246" s="17">
        <f t="shared" si="206"/>
        <v>0</v>
      </c>
      <c r="AO246" s="17">
        <v>1020.0000000000001</v>
      </c>
      <c r="AP246" s="17">
        <f t="shared" si="207"/>
        <v>1050600000.0000001</v>
      </c>
      <c r="AQ246" s="18">
        <f t="shared" si="217"/>
        <v>1020.0000000000001</v>
      </c>
      <c r="AR246" s="18">
        <f t="shared" si="218"/>
        <v>1050600000.0000001</v>
      </c>
      <c r="AS246" s="94">
        <v>0.1</v>
      </c>
      <c r="AT246" s="95" t="e">
        <f t="shared" si="209"/>
        <v>#REF!</v>
      </c>
      <c r="AU246" s="85" t="e">
        <f t="shared" si="219"/>
        <v>#REF!</v>
      </c>
      <c r="AV246" s="85" t="e">
        <f t="shared" si="210"/>
        <v>#REF!</v>
      </c>
      <c r="AW246" s="57">
        <f t="shared" si="192"/>
        <v>1020.0000000000001</v>
      </c>
      <c r="AX246" s="57">
        <f t="shared" si="193"/>
        <v>1050600000.0000001</v>
      </c>
      <c r="AY246" s="100"/>
      <c r="AZ246" s="100"/>
      <c r="BA246" s="100"/>
      <c r="BB246" s="100"/>
    </row>
    <row r="247" spans="1:120">
      <c r="A247" s="7" t="s">
        <v>30</v>
      </c>
      <c r="B247" s="81" t="s">
        <v>279</v>
      </c>
      <c r="C247" s="167" t="s">
        <v>429</v>
      </c>
      <c r="D247" s="2"/>
      <c r="E247" s="2">
        <v>1</v>
      </c>
      <c r="F247" s="6">
        <v>1</v>
      </c>
      <c r="G247" s="17">
        <f>'بودجه 1403'!G264</f>
        <v>1232000</v>
      </c>
      <c r="H247" s="17">
        <f t="shared" si="222"/>
        <v>1232000</v>
      </c>
      <c r="I247" s="30" t="e">
        <f>'بودجه 1403'!#REF!</f>
        <v>#REF!</v>
      </c>
      <c r="J247" s="30" t="e">
        <f t="shared" si="208"/>
        <v>#REF!</v>
      </c>
      <c r="K247" s="32" t="e">
        <f t="shared" si="223"/>
        <v>#REF!</v>
      </c>
      <c r="L247" s="36" t="e">
        <f t="shared" si="224"/>
        <v>#REF!</v>
      </c>
      <c r="M247" s="17"/>
      <c r="N247" s="17">
        <f t="shared" si="220"/>
        <v>0</v>
      </c>
      <c r="O247" s="17"/>
      <c r="P247" s="17">
        <f t="shared" si="197"/>
        <v>0</v>
      </c>
      <c r="Q247" s="17"/>
      <c r="R247" s="17">
        <f t="shared" si="198"/>
        <v>0</v>
      </c>
      <c r="S247" s="18">
        <f t="shared" si="211"/>
        <v>0</v>
      </c>
      <c r="T247" s="18">
        <f t="shared" si="221"/>
        <v>0</v>
      </c>
      <c r="U247" s="17"/>
      <c r="V247" s="17">
        <f t="shared" si="199"/>
        <v>0</v>
      </c>
      <c r="W247" s="17"/>
      <c r="X247" s="17">
        <f t="shared" si="200"/>
        <v>0</v>
      </c>
      <c r="Y247" s="17"/>
      <c r="Z247" s="17">
        <f t="shared" si="201"/>
        <v>0</v>
      </c>
      <c r="AA247" s="18">
        <f t="shared" si="213"/>
        <v>0</v>
      </c>
      <c r="AB247" s="18">
        <f t="shared" si="214"/>
        <v>0</v>
      </c>
      <c r="AC247" s="17"/>
      <c r="AD247" s="17">
        <f t="shared" si="202"/>
        <v>0</v>
      </c>
      <c r="AE247" s="17"/>
      <c r="AF247" s="17">
        <f t="shared" si="203"/>
        <v>0</v>
      </c>
      <c r="AG247" s="17"/>
      <c r="AH247" s="17">
        <f t="shared" si="204"/>
        <v>0</v>
      </c>
      <c r="AI247" s="18">
        <f t="shared" si="215"/>
        <v>0</v>
      </c>
      <c r="AJ247" s="18">
        <f t="shared" si="216"/>
        <v>0</v>
      </c>
      <c r="AK247" s="17"/>
      <c r="AL247" s="17">
        <f t="shared" si="205"/>
        <v>0</v>
      </c>
      <c r="AM247" s="17"/>
      <c r="AN247" s="17">
        <f t="shared" si="206"/>
        <v>0</v>
      </c>
      <c r="AO247" s="17">
        <v>1020.0000000000001</v>
      </c>
      <c r="AP247" s="17">
        <f t="shared" si="207"/>
        <v>1256640000.0000002</v>
      </c>
      <c r="AQ247" s="18">
        <f t="shared" si="217"/>
        <v>1020.0000000000001</v>
      </c>
      <c r="AR247" s="18">
        <f t="shared" si="218"/>
        <v>1256640000.0000002</v>
      </c>
      <c r="AS247" s="94">
        <v>0.1</v>
      </c>
      <c r="AT247" s="95" t="e">
        <f t="shared" si="209"/>
        <v>#REF!</v>
      </c>
      <c r="AU247" s="85" t="e">
        <f t="shared" si="219"/>
        <v>#REF!</v>
      </c>
      <c r="AV247" s="85" t="e">
        <f t="shared" si="210"/>
        <v>#REF!</v>
      </c>
      <c r="AW247" s="57">
        <f t="shared" si="192"/>
        <v>1020.0000000000001</v>
      </c>
      <c r="AX247" s="57">
        <f t="shared" si="193"/>
        <v>1256640000.0000002</v>
      </c>
      <c r="AY247" s="100"/>
      <c r="AZ247" s="100"/>
      <c r="BA247" s="100"/>
      <c r="BB247" s="100"/>
    </row>
    <row r="248" spans="1:120">
      <c r="A248" s="53" t="s">
        <v>30</v>
      </c>
      <c r="B248" s="81" t="s">
        <v>279</v>
      </c>
      <c r="C248" s="167" t="s">
        <v>444</v>
      </c>
      <c r="D248" s="43"/>
      <c r="E248" s="2">
        <v>1</v>
      </c>
      <c r="F248" s="3">
        <v>60</v>
      </c>
      <c r="G248" s="17">
        <f>'بودجه 1403'!G216</f>
        <v>690624</v>
      </c>
      <c r="H248" s="17">
        <f t="shared" ref="H248:H253" si="225">G248/F248</f>
        <v>11510.4</v>
      </c>
      <c r="I248" s="30" t="e">
        <f>'بودجه 1403'!#REF!</f>
        <v>#REF!</v>
      </c>
      <c r="J248" s="30" t="e">
        <f t="shared" si="208"/>
        <v>#REF!</v>
      </c>
      <c r="K248" s="32" t="e">
        <f t="shared" ref="K248:K253" si="226">(I248/F248)/E248</f>
        <v>#REF!</v>
      </c>
      <c r="L248" s="36" t="e">
        <f t="shared" ref="L248:L253" si="227">K248*E248</f>
        <v>#REF!</v>
      </c>
      <c r="M248" s="17"/>
      <c r="N248" s="17">
        <f t="shared" si="220"/>
        <v>0</v>
      </c>
      <c r="O248" s="17"/>
      <c r="P248" s="17">
        <f t="shared" si="197"/>
        <v>0</v>
      </c>
      <c r="Q248" s="17"/>
      <c r="R248" s="17">
        <f t="shared" si="198"/>
        <v>0</v>
      </c>
      <c r="S248" s="18">
        <f t="shared" si="211"/>
        <v>0</v>
      </c>
      <c r="T248" s="18">
        <f t="shared" si="221"/>
        <v>0</v>
      </c>
      <c r="U248" s="17"/>
      <c r="V248" s="17">
        <f t="shared" si="199"/>
        <v>0</v>
      </c>
      <c r="W248" s="17"/>
      <c r="X248" s="17">
        <f t="shared" si="200"/>
        <v>0</v>
      </c>
      <c r="Y248" s="17"/>
      <c r="Z248" s="17">
        <f t="shared" si="201"/>
        <v>0</v>
      </c>
      <c r="AA248" s="18">
        <f t="shared" si="213"/>
        <v>0</v>
      </c>
      <c r="AB248" s="18">
        <f t="shared" si="214"/>
        <v>0</v>
      </c>
      <c r="AC248" s="17"/>
      <c r="AD248" s="17">
        <f t="shared" si="202"/>
        <v>0</v>
      </c>
      <c r="AE248" s="17"/>
      <c r="AF248" s="17">
        <f t="shared" si="203"/>
        <v>0</v>
      </c>
      <c r="AG248" s="17"/>
      <c r="AH248" s="17">
        <f t="shared" si="204"/>
        <v>0</v>
      </c>
      <c r="AI248" s="18">
        <f t="shared" si="215"/>
        <v>0</v>
      </c>
      <c r="AJ248" s="18">
        <f t="shared" si="216"/>
        <v>0</v>
      </c>
      <c r="AK248" s="17"/>
      <c r="AL248" s="17">
        <f t="shared" si="205"/>
        <v>0</v>
      </c>
      <c r="AM248" s="17"/>
      <c r="AN248" s="17">
        <f t="shared" si="206"/>
        <v>0</v>
      </c>
      <c r="AO248" s="17">
        <v>76500</v>
      </c>
      <c r="AP248" s="17">
        <f t="shared" si="207"/>
        <v>880545600</v>
      </c>
      <c r="AQ248" s="18">
        <f t="shared" si="217"/>
        <v>76500</v>
      </c>
      <c r="AR248" s="18">
        <f t="shared" si="218"/>
        <v>880545600</v>
      </c>
      <c r="AS248" s="94">
        <v>0.2</v>
      </c>
      <c r="AT248" s="95" t="e">
        <f t="shared" si="209"/>
        <v>#REF!</v>
      </c>
      <c r="AU248" s="85" t="e">
        <f t="shared" si="219"/>
        <v>#REF!</v>
      </c>
      <c r="AV248" s="85" t="e">
        <f t="shared" si="210"/>
        <v>#REF!</v>
      </c>
      <c r="AW248" s="57">
        <f t="shared" si="192"/>
        <v>76500</v>
      </c>
      <c r="AX248" s="57">
        <f t="shared" si="193"/>
        <v>880545600</v>
      </c>
      <c r="AY248" s="100"/>
      <c r="AZ248" s="100"/>
      <c r="BA248" s="100"/>
      <c r="BB248" s="100"/>
    </row>
    <row r="249" spans="1:120">
      <c r="A249" s="53" t="s">
        <v>30</v>
      </c>
      <c r="B249" s="81" t="s">
        <v>279</v>
      </c>
      <c r="C249" s="167" t="s">
        <v>425</v>
      </c>
      <c r="D249" s="43"/>
      <c r="E249" s="2">
        <v>1</v>
      </c>
      <c r="F249" s="53">
        <v>10</v>
      </c>
      <c r="G249" s="17" t="e">
        <f>'بودجه 1403'!#REF!</f>
        <v>#REF!</v>
      </c>
      <c r="H249" s="17" t="e">
        <f t="shared" si="225"/>
        <v>#REF!</v>
      </c>
      <c r="I249" s="30" t="e">
        <f>'بودجه 1403'!#REF!</f>
        <v>#REF!</v>
      </c>
      <c r="J249" s="30" t="e">
        <f t="shared" si="208"/>
        <v>#REF!</v>
      </c>
      <c r="K249" s="32" t="e">
        <f t="shared" si="226"/>
        <v>#REF!</v>
      </c>
      <c r="L249" s="36" t="e">
        <f t="shared" si="227"/>
        <v>#REF!</v>
      </c>
      <c r="M249" s="17"/>
      <c r="N249" s="17" t="e">
        <f t="shared" si="220"/>
        <v>#REF!</v>
      </c>
      <c r="O249" s="17"/>
      <c r="P249" s="17" t="e">
        <f t="shared" si="197"/>
        <v>#REF!</v>
      </c>
      <c r="Q249" s="17"/>
      <c r="R249" s="17" t="e">
        <f t="shared" si="198"/>
        <v>#REF!</v>
      </c>
      <c r="S249" s="18">
        <f t="shared" si="211"/>
        <v>0</v>
      </c>
      <c r="T249" s="18" t="e">
        <f t="shared" si="221"/>
        <v>#REF!</v>
      </c>
      <c r="U249" s="17"/>
      <c r="V249" s="17" t="e">
        <f t="shared" si="199"/>
        <v>#REF!</v>
      </c>
      <c r="W249" s="17"/>
      <c r="X249" s="17" t="e">
        <f t="shared" si="200"/>
        <v>#REF!</v>
      </c>
      <c r="Y249" s="17"/>
      <c r="Z249" s="17" t="e">
        <f t="shared" si="201"/>
        <v>#REF!</v>
      </c>
      <c r="AA249" s="18">
        <f t="shared" si="213"/>
        <v>0</v>
      </c>
      <c r="AB249" s="18" t="e">
        <f t="shared" si="214"/>
        <v>#REF!</v>
      </c>
      <c r="AC249" s="17"/>
      <c r="AD249" s="17" t="e">
        <f t="shared" si="202"/>
        <v>#REF!</v>
      </c>
      <c r="AE249" s="17"/>
      <c r="AF249" s="17" t="e">
        <f t="shared" si="203"/>
        <v>#REF!</v>
      </c>
      <c r="AG249" s="17"/>
      <c r="AH249" s="17" t="e">
        <f t="shared" si="204"/>
        <v>#REF!</v>
      </c>
      <c r="AI249" s="18">
        <f t="shared" si="215"/>
        <v>0</v>
      </c>
      <c r="AJ249" s="18" t="e">
        <f t="shared" si="216"/>
        <v>#REF!</v>
      </c>
      <c r="AK249" s="17"/>
      <c r="AL249" s="17" t="e">
        <f t="shared" si="205"/>
        <v>#REF!</v>
      </c>
      <c r="AM249" s="17"/>
      <c r="AN249" s="17" t="e">
        <f t="shared" si="206"/>
        <v>#REF!</v>
      </c>
      <c r="AO249" s="17">
        <v>10200</v>
      </c>
      <c r="AP249" s="17" t="e">
        <f t="shared" si="207"/>
        <v>#REF!</v>
      </c>
      <c r="AQ249" s="18">
        <f t="shared" si="217"/>
        <v>10200</v>
      </c>
      <c r="AR249" s="18" t="e">
        <f t="shared" si="218"/>
        <v>#REF!</v>
      </c>
      <c r="AS249" s="94">
        <v>0.1</v>
      </c>
      <c r="AT249" s="95" t="e">
        <f t="shared" si="209"/>
        <v>#REF!</v>
      </c>
      <c r="AU249" s="85" t="e">
        <f t="shared" si="219"/>
        <v>#REF!</v>
      </c>
      <c r="AV249" s="85" t="e">
        <f t="shared" si="210"/>
        <v>#REF!</v>
      </c>
      <c r="AW249" s="57">
        <f t="shared" si="192"/>
        <v>10200</v>
      </c>
      <c r="AX249" s="57" t="e">
        <f t="shared" si="193"/>
        <v>#REF!</v>
      </c>
      <c r="AY249" s="100"/>
      <c r="AZ249" s="100"/>
      <c r="BA249" s="100"/>
      <c r="BB249" s="100"/>
    </row>
    <row r="250" spans="1:120">
      <c r="A250" s="53" t="s">
        <v>30</v>
      </c>
      <c r="B250" s="81" t="s">
        <v>279</v>
      </c>
      <c r="C250" s="167" t="s">
        <v>445</v>
      </c>
      <c r="D250" s="43"/>
      <c r="E250" s="2">
        <v>1</v>
      </c>
      <c r="F250" s="53">
        <v>10</v>
      </c>
      <c r="G250" s="17" t="e">
        <f>'بودجه 1403'!#REF!</f>
        <v>#REF!</v>
      </c>
      <c r="H250" s="17" t="e">
        <f t="shared" si="225"/>
        <v>#REF!</v>
      </c>
      <c r="I250" s="30" t="e">
        <f>'بودجه 1403'!#REF!</f>
        <v>#REF!</v>
      </c>
      <c r="J250" s="30" t="e">
        <f t="shared" si="208"/>
        <v>#REF!</v>
      </c>
      <c r="K250" s="32" t="e">
        <f t="shared" si="226"/>
        <v>#REF!</v>
      </c>
      <c r="L250" s="36" t="e">
        <f t="shared" si="227"/>
        <v>#REF!</v>
      </c>
      <c r="M250" s="17">
        <v>0</v>
      </c>
      <c r="N250" s="17" t="e">
        <f t="shared" si="220"/>
        <v>#REF!</v>
      </c>
      <c r="O250" s="17"/>
      <c r="P250" s="17" t="e">
        <f t="shared" si="197"/>
        <v>#REF!</v>
      </c>
      <c r="Q250" s="17"/>
      <c r="R250" s="17" t="e">
        <f t="shared" si="198"/>
        <v>#REF!</v>
      </c>
      <c r="S250" s="18">
        <f t="shared" si="211"/>
        <v>0</v>
      </c>
      <c r="T250" s="18" t="e">
        <f t="shared" si="221"/>
        <v>#REF!</v>
      </c>
      <c r="U250" s="17"/>
      <c r="V250" s="17" t="e">
        <f t="shared" si="199"/>
        <v>#REF!</v>
      </c>
      <c r="W250" s="17"/>
      <c r="X250" s="17" t="e">
        <f t="shared" si="200"/>
        <v>#REF!</v>
      </c>
      <c r="Y250" s="17"/>
      <c r="Z250" s="17" t="e">
        <f t="shared" si="201"/>
        <v>#REF!</v>
      </c>
      <c r="AA250" s="18">
        <f t="shared" si="213"/>
        <v>0</v>
      </c>
      <c r="AB250" s="18" t="e">
        <f t="shared" si="214"/>
        <v>#REF!</v>
      </c>
      <c r="AC250" s="17"/>
      <c r="AD250" s="17" t="e">
        <f t="shared" si="202"/>
        <v>#REF!</v>
      </c>
      <c r="AE250" s="17"/>
      <c r="AF250" s="17" t="e">
        <f t="shared" si="203"/>
        <v>#REF!</v>
      </c>
      <c r="AG250" s="17"/>
      <c r="AH250" s="17" t="e">
        <f t="shared" si="204"/>
        <v>#REF!</v>
      </c>
      <c r="AI250" s="18">
        <f t="shared" si="215"/>
        <v>0</v>
      </c>
      <c r="AJ250" s="18" t="e">
        <f t="shared" si="216"/>
        <v>#REF!</v>
      </c>
      <c r="AK250" s="17"/>
      <c r="AL250" s="17" t="e">
        <f t="shared" si="205"/>
        <v>#REF!</v>
      </c>
      <c r="AM250" s="17"/>
      <c r="AN250" s="17" t="e">
        <f t="shared" si="206"/>
        <v>#REF!</v>
      </c>
      <c r="AO250" s="17">
        <v>10200</v>
      </c>
      <c r="AP250" s="17" t="e">
        <f t="shared" si="207"/>
        <v>#REF!</v>
      </c>
      <c r="AQ250" s="18">
        <f t="shared" si="217"/>
        <v>10200</v>
      </c>
      <c r="AR250" s="18" t="e">
        <f t="shared" si="218"/>
        <v>#REF!</v>
      </c>
      <c r="AS250" s="94">
        <v>0.3</v>
      </c>
      <c r="AT250" s="95" t="e">
        <f t="shared" si="209"/>
        <v>#REF!</v>
      </c>
      <c r="AU250" s="85" t="e">
        <f t="shared" si="219"/>
        <v>#REF!</v>
      </c>
      <c r="AV250" s="85" t="e">
        <f t="shared" si="210"/>
        <v>#REF!</v>
      </c>
      <c r="AW250" s="57">
        <f t="shared" si="192"/>
        <v>10200</v>
      </c>
      <c r="AX250" s="57" t="e">
        <f t="shared" si="193"/>
        <v>#REF!</v>
      </c>
      <c r="AY250" s="100"/>
      <c r="AZ250" s="100"/>
      <c r="BA250" s="100"/>
      <c r="BB250" s="100"/>
    </row>
    <row r="251" spans="1:120">
      <c r="A251" s="53" t="s">
        <v>30</v>
      </c>
      <c r="B251" s="81" t="s">
        <v>279</v>
      </c>
      <c r="C251" s="167" t="s">
        <v>446</v>
      </c>
      <c r="D251" s="43"/>
      <c r="E251" s="2">
        <v>1</v>
      </c>
      <c r="F251" s="53">
        <v>10</v>
      </c>
      <c r="G251" s="17">
        <f>'بودجه 1403'!G275</f>
        <v>460416</v>
      </c>
      <c r="H251" s="17">
        <f t="shared" si="225"/>
        <v>46041.599999999999</v>
      </c>
      <c r="I251" s="30" t="e">
        <f>'بودجه 1403'!#REF!</f>
        <v>#REF!</v>
      </c>
      <c r="J251" s="30" t="e">
        <f t="shared" si="208"/>
        <v>#REF!</v>
      </c>
      <c r="K251" s="32" t="e">
        <f t="shared" si="226"/>
        <v>#REF!</v>
      </c>
      <c r="L251" s="36" t="e">
        <f t="shared" si="227"/>
        <v>#REF!</v>
      </c>
      <c r="M251" s="17">
        <v>0</v>
      </c>
      <c r="N251" s="17">
        <f t="shared" si="220"/>
        <v>0</v>
      </c>
      <c r="O251" s="17"/>
      <c r="P251" s="17">
        <f t="shared" si="197"/>
        <v>0</v>
      </c>
      <c r="Q251" s="17"/>
      <c r="R251" s="17">
        <f t="shared" si="198"/>
        <v>0</v>
      </c>
      <c r="S251" s="18">
        <f t="shared" si="211"/>
        <v>0</v>
      </c>
      <c r="T251" s="18">
        <f t="shared" si="221"/>
        <v>0</v>
      </c>
      <c r="U251" s="17"/>
      <c r="V251" s="17">
        <f t="shared" si="199"/>
        <v>0</v>
      </c>
      <c r="W251" s="17"/>
      <c r="X251" s="17">
        <f t="shared" si="200"/>
        <v>0</v>
      </c>
      <c r="Y251" s="17"/>
      <c r="Z251" s="17">
        <f t="shared" si="201"/>
        <v>0</v>
      </c>
      <c r="AA251" s="18">
        <f t="shared" si="213"/>
        <v>0</v>
      </c>
      <c r="AB251" s="18">
        <f t="shared" si="214"/>
        <v>0</v>
      </c>
      <c r="AC251" s="17"/>
      <c r="AD251" s="17">
        <f t="shared" si="202"/>
        <v>0</v>
      </c>
      <c r="AE251" s="17"/>
      <c r="AF251" s="17">
        <f t="shared" si="203"/>
        <v>0</v>
      </c>
      <c r="AG251" s="17"/>
      <c r="AH251" s="17">
        <f t="shared" si="204"/>
        <v>0</v>
      </c>
      <c r="AI251" s="18">
        <f t="shared" si="215"/>
        <v>0</v>
      </c>
      <c r="AJ251" s="18">
        <f t="shared" si="216"/>
        <v>0</v>
      </c>
      <c r="AK251" s="17"/>
      <c r="AL251" s="17">
        <f t="shared" si="205"/>
        <v>0</v>
      </c>
      <c r="AM251" s="17"/>
      <c r="AN251" s="17">
        <f t="shared" si="206"/>
        <v>0</v>
      </c>
      <c r="AO251" s="17">
        <v>10200</v>
      </c>
      <c r="AP251" s="17">
        <f t="shared" si="207"/>
        <v>469624320</v>
      </c>
      <c r="AQ251" s="18">
        <f t="shared" si="217"/>
        <v>10200</v>
      </c>
      <c r="AR251" s="18">
        <f t="shared" si="218"/>
        <v>469624320</v>
      </c>
      <c r="AS251" s="94">
        <v>0.3</v>
      </c>
      <c r="AT251" s="95" t="e">
        <f t="shared" si="209"/>
        <v>#REF!</v>
      </c>
      <c r="AU251" s="85" t="e">
        <f t="shared" si="219"/>
        <v>#REF!</v>
      </c>
      <c r="AV251" s="85" t="e">
        <f t="shared" si="210"/>
        <v>#REF!</v>
      </c>
      <c r="AW251" s="57">
        <f t="shared" si="192"/>
        <v>10200</v>
      </c>
      <c r="AX251" s="57">
        <f t="shared" si="193"/>
        <v>469624320</v>
      </c>
      <c r="AY251" s="100"/>
      <c r="AZ251" s="100"/>
      <c r="BA251" s="100"/>
      <c r="BB251" s="100"/>
    </row>
    <row r="252" spans="1:120">
      <c r="A252" s="53" t="s">
        <v>30</v>
      </c>
      <c r="B252" s="81" t="s">
        <v>279</v>
      </c>
      <c r="C252" s="167" t="s">
        <v>258</v>
      </c>
      <c r="D252" s="43"/>
      <c r="E252" s="2">
        <v>1</v>
      </c>
      <c r="F252" s="53">
        <v>10</v>
      </c>
      <c r="G252" s="17" t="e">
        <f>'بودجه 1403'!#REF!</f>
        <v>#REF!</v>
      </c>
      <c r="H252" s="17" t="e">
        <f t="shared" si="225"/>
        <v>#REF!</v>
      </c>
      <c r="I252" s="30" t="e">
        <f>'بودجه 1403'!#REF!</f>
        <v>#REF!</v>
      </c>
      <c r="J252" s="30" t="e">
        <f t="shared" si="208"/>
        <v>#REF!</v>
      </c>
      <c r="K252" s="32" t="e">
        <f t="shared" si="226"/>
        <v>#REF!</v>
      </c>
      <c r="L252" s="36" t="e">
        <f t="shared" si="227"/>
        <v>#REF!</v>
      </c>
      <c r="M252" s="17">
        <v>0</v>
      </c>
      <c r="N252" s="17" t="e">
        <f t="shared" si="220"/>
        <v>#REF!</v>
      </c>
      <c r="O252" s="17"/>
      <c r="P252" s="17" t="e">
        <f t="shared" si="197"/>
        <v>#REF!</v>
      </c>
      <c r="Q252" s="17"/>
      <c r="R252" s="17" t="e">
        <f t="shared" si="198"/>
        <v>#REF!</v>
      </c>
      <c r="S252" s="18">
        <f t="shared" si="211"/>
        <v>0</v>
      </c>
      <c r="T252" s="18" t="e">
        <f t="shared" si="221"/>
        <v>#REF!</v>
      </c>
      <c r="U252" s="17"/>
      <c r="V252" s="17" t="e">
        <f t="shared" si="199"/>
        <v>#REF!</v>
      </c>
      <c r="W252" s="17"/>
      <c r="X252" s="17" t="e">
        <f t="shared" si="200"/>
        <v>#REF!</v>
      </c>
      <c r="Y252" s="17"/>
      <c r="Z252" s="17" t="e">
        <f t="shared" si="201"/>
        <v>#REF!</v>
      </c>
      <c r="AA252" s="18">
        <f t="shared" si="213"/>
        <v>0</v>
      </c>
      <c r="AB252" s="18" t="e">
        <f t="shared" si="214"/>
        <v>#REF!</v>
      </c>
      <c r="AC252" s="17"/>
      <c r="AD252" s="17" t="e">
        <f t="shared" si="202"/>
        <v>#REF!</v>
      </c>
      <c r="AE252" s="17"/>
      <c r="AF252" s="17" t="e">
        <f t="shared" si="203"/>
        <v>#REF!</v>
      </c>
      <c r="AG252" s="17"/>
      <c r="AH252" s="17" t="e">
        <f t="shared" si="204"/>
        <v>#REF!</v>
      </c>
      <c r="AI252" s="18">
        <f t="shared" si="215"/>
        <v>0</v>
      </c>
      <c r="AJ252" s="18" t="e">
        <f t="shared" si="216"/>
        <v>#REF!</v>
      </c>
      <c r="AK252" s="17"/>
      <c r="AL252" s="17" t="e">
        <f t="shared" si="205"/>
        <v>#REF!</v>
      </c>
      <c r="AM252" s="17"/>
      <c r="AN252" s="17" t="e">
        <f t="shared" si="206"/>
        <v>#REF!</v>
      </c>
      <c r="AO252" s="17">
        <v>10200</v>
      </c>
      <c r="AP252" s="17" t="e">
        <f t="shared" si="207"/>
        <v>#REF!</v>
      </c>
      <c r="AQ252" s="18">
        <f t="shared" si="217"/>
        <v>10200</v>
      </c>
      <c r="AR252" s="18" t="e">
        <f t="shared" si="218"/>
        <v>#REF!</v>
      </c>
      <c r="AS252" s="94">
        <v>0.3</v>
      </c>
      <c r="AT252" s="95" t="e">
        <f t="shared" si="209"/>
        <v>#REF!</v>
      </c>
      <c r="AU252" s="85" t="e">
        <f t="shared" si="219"/>
        <v>#REF!</v>
      </c>
      <c r="AV252" s="85" t="e">
        <f t="shared" si="210"/>
        <v>#REF!</v>
      </c>
      <c r="AW252" s="57">
        <f t="shared" si="192"/>
        <v>10200</v>
      </c>
      <c r="AX252" s="57" t="e">
        <f t="shared" si="193"/>
        <v>#REF!</v>
      </c>
      <c r="AY252" s="100"/>
      <c r="AZ252" s="100"/>
      <c r="BA252" s="100"/>
      <c r="BB252" s="100"/>
    </row>
    <row r="253" spans="1:120">
      <c r="A253" s="53" t="s">
        <v>30</v>
      </c>
      <c r="B253" s="81" t="s">
        <v>279</v>
      </c>
      <c r="C253" s="167" t="s">
        <v>451</v>
      </c>
      <c r="D253" s="43" t="s">
        <v>423</v>
      </c>
      <c r="E253" s="2">
        <v>7</v>
      </c>
      <c r="F253" s="53">
        <v>60</v>
      </c>
      <c r="G253" s="17">
        <f>'بودجه 1403'!G218</f>
        <v>658660</v>
      </c>
      <c r="H253" s="17">
        <f t="shared" si="225"/>
        <v>10977.666666666666</v>
      </c>
      <c r="I253" s="30" t="e">
        <f>'بودجه 1403'!#REF!</f>
        <v>#REF!</v>
      </c>
      <c r="J253" s="30" t="e">
        <f t="shared" si="208"/>
        <v>#REF!</v>
      </c>
      <c r="K253" s="32" t="e">
        <f t="shared" si="226"/>
        <v>#REF!</v>
      </c>
      <c r="L253" s="36" t="e">
        <f t="shared" si="227"/>
        <v>#REF!</v>
      </c>
      <c r="M253" s="17"/>
      <c r="N253" s="17">
        <f t="shared" si="220"/>
        <v>0</v>
      </c>
      <c r="O253" s="17"/>
      <c r="P253" s="17">
        <f t="shared" si="197"/>
        <v>0</v>
      </c>
      <c r="Q253" s="17"/>
      <c r="R253" s="17">
        <f t="shared" si="198"/>
        <v>0</v>
      </c>
      <c r="S253" s="18">
        <f t="shared" si="211"/>
        <v>0</v>
      </c>
      <c r="T253" s="18">
        <f t="shared" si="221"/>
        <v>0</v>
      </c>
      <c r="U253" s="17"/>
      <c r="V253" s="17">
        <f t="shared" si="199"/>
        <v>0</v>
      </c>
      <c r="W253" s="17"/>
      <c r="X253" s="17">
        <f t="shared" si="200"/>
        <v>0</v>
      </c>
      <c r="Y253" s="17">
        <v>182650</v>
      </c>
      <c r="Z253" s="17">
        <f t="shared" si="201"/>
        <v>2005070816.6666665</v>
      </c>
      <c r="AA253" s="18">
        <f t="shared" si="213"/>
        <v>182650</v>
      </c>
      <c r="AB253" s="18">
        <f t="shared" si="214"/>
        <v>2005070816.6666665</v>
      </c>
      <c r="AC253" s="17">
        <v>182650</v>
      </c>
      <c r="AD253" s="17">
        <f t="shared" si="202"/>
        <v>2005070816.6666665</v>
      </c>
      <c r="AE253" s="17">
        <v>196700.00000000003</v>
      </c>
      <c r="AF253" s="17">
        <f t="shared" si="203"/>
        <v>2159307033.3333335</v>
      </c>
      <c r="AG253" s="17">
        <v>196700.00000000003</v>
      </c>
      <c r="AH253" s="17">
        <f t="shared" si="204"/>
        <v>2159307033.3333335</v>
      </c>
      <c r="AI253" s="18">
        <f t="shared" si="215"/>
        <v>576050</v>
      </c>
      <c r="AJ253" s="18">
        <f t="shared" si="216"/>
        <v>6323684883.333334</v>
      </c>
      <c r="AK253" s="17">
        <v>196700.00000000003</v>
      </c>
      <c r="AL253" s="17">
        <f t="shared" si="205"/>
        <v>2159307033.3333335</v>
      </c>
      <c r="AM253" s="17">
        <v>196700.00000000003</v>
      </c>
      <c r="AN253" s="17">
        <f t="shared" si="206"/>
        <v>2159307033.3333335</v>
      </c>
      <c r="AO253" s="17">
        <v>182650</v>
      </c>
      <c r="AP253" s="17">
        <f t="shared" si="207"/>
        <v>2005070816.6666665</v>
      </c>
      <c r="AQ253" s="18">
        <f t="shared" si="217"/>
        <v>576050</v>
      </c>
      <c r="AR253" s="18">
        <f t="shared" si="218"/>
        <v>6323684883.333334</v>
      </c>
      <c r="AS253" s="94">
        <v>0.1</v>
      </c>
      <c r="AT253" s="95" t="e">
        <f t="shared" si="209"/>
        <v>#REF!</v>
      </c>
      <c r="AU253" s="85" t="e">
        <f t="shared" si="219"/>
        <v>#REF!</v>
      </c>
      <c r="AV253" s="85" t="e">
        <f t="shared" si="210"/>
        <v>#REF!</v>
      </c>
      <c r="AW253" s="57">
        <f t="shared" si="192"/>
        <v>1334750</v>
      </c>
      <c r="AX253" s="57">
        <f t="shared" si="193"/>
        <v>14652440583.333334</v>
      </c>
      <c r="AY253" s="100"/>
      <c r="AZ253" s="100"/>
      <c r="BA253" s="100"/>
      <c r="BB253" s="100"/>
    </row>
    <row r="254" spans="1:120">
      <c r="A254" s="53" t="s">
        <v>30</v>
      </c>
      <c r="B254" s="81" t="s">
        <v>279</v>
      </c>
      <c r="C254" s="167" t="s">
        <v>435</v>
      </c>
      <c r="D254" s="43"/>
      <c r="E254" s="2">
        <v>1</v>
      </c>
      <c r="F254" s="3">
        <v>1</v>
      </c>
      <c r="G254" s="17">
        <f>'بودجه 1403'!G267</f>
        <v>1233408</v>
      </c>
      <c r="H254" s="17">
        <f t="shared" si="222"/>
        <v>1233408</v>
      </c>
      <c r="I254" s="30" t="e">
        <f>'بودجه 1403'!#REF!</f>
        <v>#REF!</v>
      </c>
      <c r="J254" s="30" t="e">
        <f t="shared" si="208"/>
        <v>#REF!</v>
      </c>
      <c r="K254" s="32" t="e">
        <f t="shared" si="223"/>
        <v>#REF!</v>
      </c>
      <c r="L254" s="36" t="e">
        <f t="shared" si="224"/>
        <v>#REF!</v>
      </c>
      <c r="M254" s="17"/>
      <c r="N254" s="17">
        <f t="shared" si="220"/>
        <v>0</v>
      </c>
      <c r="O254" s="17"/>
      <c r="P254" s="17">
        <f t="shared" si="197"/>
        <v>0</v>
      </c>
      <c r="Q254" s="17"/>
      <c r="R254" s="17">
        <f t="shared" si="198"/>
        <v>0</v>
      </c>
      <c r="S254" s="18">
        <f t="shared" si="211"/>
        <v>0</v>
      </c>
      <c r="T254" s="18">
        <f t="shared" si="221"/>
        <v>0</v>
      </c>
      <c r="U254" s="17"/>
      <c r="V254" s="17">
        <f t="shared" si="199"/>
        <v>0</v>
      </c>
      <c r="W254" s="17"/>
      <c r="X254" s="17">
        <f t="shared" si="200"/>
        <v>0</v>
      </c>
      <c r="Y254" s="17"/>
      <c r="Z254" s="17">
        <f t="shared" si="201"/>
        <v>0</v>
      </c>
      <c r="AA254" s="18">
        <f t="shared" si="213"/>
        <v>0</v>
      </c>
      <c r="AB254" s="18">
        <f t="shared" si="214"/>
        <v>0</v>
      </c>
      <c r="AC254" s="17"/>
      <c r="AD254" s="17">
        <f t="shared" si="202"/>
        <v>0</v>
      </c>
      <c r="AE254" s="17"/>
      <c r="AF254" s="17">
        <f t="shared" si="203"/>
        <v>0</v>
      </c>
      <c r="AG254" s="17"/>
      <c r="AH254" s="17">
        <f t="shared" si="204"/>
        <v>0</v>
      </c>
      <c r="AI254" s="18">
        <f t="shared" si="215"/>
        <v>0</v>
      </c>
      <c r="AJ254" s="18">
        <f t="shared" si="216"/>
        <v>0</v>
      </c>
      <c r="AK254" s="17"/>
      <c r="AL254" s="17">
        <f t="shared" si="205"/>
        <v>0</v>
      </c>
      <c r="AM254" s="17"/>
      <c r="AN254" s="17">
        <f t="shared" si="206"/>
        <v>0</v>
      </c>
      <c r="AO254" s="17">
        <v>204.00000000000003</v>
      </c>
      <c r="AP254" s="17">
        <f t="shared" si="207"/>
        <v>251615232.00000003</v>
      </c>
      <c r="AQ254" s="18">
        <f t="shared" si="217"/>
        <v>204.00000000000003</v>
      </c>
      <c r="AR254" s="18">
        <f t="shared" si="218"/>
        <v>251615232.00000003</v>
      </c>
      <c r="AS254" s="94">
        <v>0.1</v>
      </c>
      <c r="AT254" s="95" t="e">
        <f t="shared" si="209"/>
        <v>#REF!</v>
      </c>
      <c r="AU254" s="85" t="e">
        <f t="shared" si="219"/>
        <v>#REF!</v>
      </c>
      <c r="AV254" s="85" t="e">
        <f t="shared" si="210"/>
        <v>#REF!</v>
      </c>
      <c r="AW254" s="57">
        <f t="shared" si="192"/>
        <v>204.00000000000003</v>
      </c>
      <c r="AX254" s="57">
        <f t="shared" si="193"/>
        <v>251615232.00000003</v>
      </c>
      <c r="AY254" s="100"/>
      <c r="AZ254" s="100"/>
      <c r="BA254" s="100"/>
      <c r="BB254" s="100"/>
    </row>
    <row r="255" spans="1:120">
      <c r="A255" s="53" t="s">
        <v>30</v>
      </c>
      <c r="B255" s="81" t="s">
        <v>279</v>
      </c>
      <c r="C255" s="167" t="s">
        <v>436</v>
      </c>
      <c r="D255" s="43"/>
      <c r="E255" s="2">
        <v>1</v>
      </c>
      <c r="F255" s="3">
        <v>1</v>
      </c>
      <c r="G255" s="17">
        <f>'بودجه 1403'!G266</f>
        <v>1126400</v>
      </c>
      <c r="H255" s="17">
        <f t="shared" si="222"/>
        <v>1126400</v>
      </c>
      <c r="I255" s="30" t="e">
        <f>'بودجه 1403'!#REF!</f>
        <v>#REF!</v>
      </c>
      <c r="J255" s="30" t="e">
        <f t="shared" si="208"/>
        <v>#REF!</v>
      </c>
      <c r="K255" s="32" t="e">
        <f t="shared" si="223"/>
        <v>#REF!</v>
      </c>
      <c r="L255" s="36" t="e">
        <f t="shared" si="224"/>
        <v>#REF!</v>
      </c>
      <c r="M255" s="17"/>
      <c r="N255" s="17">
        <f t="shared" si="220"/>
        <v>0</v>
      </c>
      <c r="O255" s="17"/>
      <c r="P255" s="17">
        <f t="shared" si="197"/>
        <v>0</v>
      </c>
      <c r="Q255" s="17"/>
      <c r="R255" s="17">
        <f t="shared" si="198"/>
        <v>0</v>
      </c>
      <c r="S255" s="18">
        <f t="shared" si="211"/>
        <v>0</v>
      </c>
      <c r="T255" s="18">
        <f t="shared" si="221"/>
        <v>0</v>
      </c>
      <c r="U255" s="17"/>
      <c r="V255" s="17">
        <f t="shared" si="199"/>
        <v>0</v>
      </c>
      <c r="W255" s="17"/>
      <c r="X255" s="17">
        <f t="shared" si="200"/>
        <v>0</v>
      </c>
      <c r="Y255" s="17"/>
      <c r="Z255" s="17">
        <f t="shared" si="201"/>
        <v>0</v>
      </c>
      <c r="AA255" s="18">
        <f t="shared" si="213"/>
        <v>0</v>
      </c>
      <c r="AB255" s="18">
        <f t="shared" si="214"/>
        <v>0</v>
      </c>
      <c r="AC255" s="17"/>
      <c r="AD255" s="17">
        <f t="shared" si="202"/>
        <v>0</v>
      </c>
      <c r="AE255" s="17"/>
      <c r="AF255" s="17">
        <f t="shared" si="203"/>
        <v>0</v>
      </c>
      <c r="AG255" s="17"/>
      <c r="AH255" s="17">
        <f t="shared" si="204"/>
        <v>0</v>
      </c>
      <c r="AI255" s="18">
        <f t="shared" si="215"/>
        <v>0</v>
      </c>
      <c r="AJ255" s="18">
        <f t="shared" si="216"/>
        <v>0</v>
      </c>
      <c r="AK255" s="17"/>
      <c r="AL255" s="17">
        <f t="shared" si="205"/>
        <v>0</v>
      </c>
      <c r="AM255" s="17"/>
      <c r="AN255" s="17">
        <f t="shared" si="206"/>
        <v>0</v>
      </c>
      <c r="AO255" s="17">
        <v>204.00000000000003</v>
      </c>
      <c r="AP255" s="17">
        <f t="shared" si="207"/>
        <v>229785600.00000003</v>
      </c>
      <c r="AQ255" s="18">
        <f t="shared" si="217"/>
        <v>204.00000000000003</v>
      </c>
      <c r="AR255" s="18">
        <f t="shared" si="218"/>
        <v>229785600.00000003</v>
      </c>
      <c r="AS255" s="94">
        <v>0.1</v>
      </c>
      <c r="AT255" s="95" t="e">
        <f t="shared" si="209"/>
        <v>#REF!</v>
      </c>
      <c r="AU255" s="85" t="e">
        <f t="shared" si="219"/>
        <v>#REF!</v>
      </c>
      <c r="AV255" s="85" t="e">
        <f t="shared" si="210"/>
        <v>#REF!</v>
      </c>
      <c r="AW255" s="57">
        <f t="shared" si="192"/>
        <v>204.00000000000003</v>
      </c>
      <c r="AX255" s="57">
        <f t="shared" si="193"/>
        <v>229785600.00000003</v>
      </c>
      <c r="AY255" s="100"/>
      <c r="AZ255" s="100"/>
      <c r="BA255" s="100"/>
      <c r="BB255" s="100"/>
    </row>
    <row r="256" spans="1:120" ht="18" customHeight="1">
      <c r="A256" s="7" t="s">
        <v>30</v>
      </c>
      <c r="B256" s="81" t="s">
        <v>279</v>
      </c>
      <c r="C256" s="167" t="s">
        <v>280</v>
      </c>
      <c r="D256" s="2"/>
      <c r="E256" s="2">
        <v>1</v>
      </c>
      <c r="F256" s="6">
        <v>30</v>
      </c>
      <c r="G256" s="17">
        <f>'بودجه 1403'!G277</f>
        <v>1204410</v>
      </c>
      <c r="H256" s="17">
        <f t="shared" si="195"/>
        <v>40147</v>
      </c>
      <c r="I256" s="30" t="e">
        <f>'بودجه 1403'!#REF!</f>
        <v>#REF!</v>
      </c>
      <c r="J256" s="30" t="e">
        <f t="shared" si="208"/>
        <v>#REF!</v>
      </c>
      <c r="K256" s="32" t="e">
        <f t="shared" si="194"/>
        <v>#REF!</v>
      </c>
      <c r="L256" s="36" t="e">
        <f t="shared" si="196"/>
        <v>#REF!</v>
      </c>
      <c r="M256" s="17">
        <v>0</v>
      </c>
      <c r="N256" s="17">
        <f t="shared" si="220"/>
        <v>0</v>
      </c>
      <c r="O256" s="17"/>
      <c r="P256" s="17">
        <f t="shared" ref="P256:P293" si="228">O256*H256</f>
        <v>0</v>
      </c>
      <c r="Q256" s="17"/>
      <c r="R256" s="17">
        <f t="shared" ref="R256:R293" si="229">Q256*H256</f>
        <v>0</v>
      </c>
      <c r="S256" s="18">
        <f t="shared" si="211"/>
        <v>0</v>
      </c>
      <c r="T256" s="18">
        <f t="shared" si="221"/>
        <v>0</v>
      </c>
      <c r="U256" s="17"/>
      <c r="V256" s="17">
        <f t="shared" ref="V256:V293" si="230">U256*H256</f>
        <v>0</v>
      </c>
      <c r="W256" s="17"/>
      <c r="X256" s="17">
        <f t="shared" ref="X256:X293" si="231">W256*H256</f>
        <v>0</v>
      </c>
      <c r="Y256" s="17"/>
      <c r="Z256" s="17">
        <f>Y256*H256</f>
        <v>0</v>
      </c>
      <c r="AA256" s="18">
        <f t="shared" si="213"/>
        <v>0</v>
      </c>
      <c r="AB256" s="18">
        <f t="shared" si="214"/>
        <v>0</v>
      </c>
      <c r="AC256" s="17"/>
      <c r="AD256" s="17">
        <f>AC256*H256</f>
        <v>0</v>
      </c>
      <c r="AE256" s="17"/>
      <c r="AF256" s="17">
        <f t="shared" ref="AF256:AF293" si="232">AE256*H256</f>
        <v>0</v>
      </c>
      <c r="AG256" s="17"/>
      <c r="AH256" s="17">
        <f>AG256*H256</f>
        <v>0</v>
      </c>
      <c r="AI256" s="18">
        <f t="shared" si="215"/>
        <v>0</v>
      </c>
      <c r="AJ256" s="18">
        <f t="shared" si="216"/>
        <v>0</v>
      </c>
      <c r="AK256" s="17"/>
      <c r="AL256" s="17">
        <f>AK256*H256</f>
        <v>0</v>
      </c>
      <c r="AM256" s="17"/>
      <c r="AN256" s="17">
        <f>AM256*H256</f>
        <v>0</v>
      </c>
      <c r="AO256" s="17">
        <v>10709.995716000001</v>
      </c>
      <c r="AP256" s="17">
        <f>AO256*H256</f>
        <v>429974198.01025206</v>
      </c>
      <c r="AQ256" s="18">
        <f t="shared" si="217"/>
        <v>10709.995716000001</v>
      </c>
      <c r="AR256" s="18">
        <f t="shared" si="218"/>
        <v>429974198.01025206</v>
      </c>
      <c r="AS256" s="94">
        <v>0.3</v>
      </c>
      <c r="AT256" s="95" t="e">
        <f t="shared" si="209"/>
        <v>#REF!</v>
      </c>
      <c r="AU256" s="85" t="e">
        <f t="shared" si="219"/>
        <v>#REF!</v>
      </c>
      <c r="AV256" s="85" t="e">
        <f t="shared" si="210"/>
        <v>#REF!</v>
      </c>
      <c r="AW256" s="57">
        <f t="shared" si="192"/>
        <v>10709.995716000001</v>
      </c>
      <c r="AX256" s="57">
        <f t="shared" si="193"/>
        <v>429974198.01025206</v>
      </c>
      <c r="AY256" s="100"/>
      <c r="AZ256" s="100"/>
      <c r="BA256" s="100"/>
      <c r="BB256" s="100"/>
    </row>
    <row r="257" spans="1:54">
      <c r="A257" s="7" t="s">
        <v>30</v>
      </c>
      <c r="B257" s="81" t="s">
        <v>279</v>
      </c>
      <c r="C257" s="167" t="s">
        <v>281</v>
      </c>
      <c r="D257" s="2"/>
      <c r="E257" s="2">
        <v>1</v>
      </c>
      <c r="F257" s="6">
        <v>30</v>
      </c>
      <c r="G257" s="17">
        <f>'بودجه 1403'!G278</f>
        <v>1243123</v>
      </c>
      <c r="H257" s="17">
        <f t="shared" si="195"/>
        <v>41437.433333333334</v>
      </c>
      <c r="I257" s="30" t="e">
        <f>'بودجه 1403'!#REF!</f>
        <v>#REF!</v>
      </c>
      <c r="J257" s="30" t="e">
        <f t="shared" ref="J257:J293" si="233">I257*H257</f>
        <v>#REF!</v>
      </c>
      <c r="K257" s="32" t="e">
        <f t="shared" si="194"/>
        <v>#REF!</v>
      </c>
      <c r="L257" s="36" t="e">
        <f t="shared" si="196"/>
        <v>#REF!</v>
      </c>
      <c r="M257" s="17">
        <v>0</v>
      </c>
      <c r="N257" s="17">
        <f t="shared" si="220"/>
        <v>0</v>
      </c>
      <c r="O257" s="17"/>
      <c r="P257" s="17">
        <f t="shared" si="228"/>
        <v>0</v>
      </c>
      <c r="Q257" s="17"/>
      <c r="R257" s="17">
        <f t="shared" si="229"/>
        <v>0</v>
      </c>
      <c r="S257" s="18">
        <f t="shared" si="211"/>
        <v>0</v>
      </c>
      <c r="T257" s="18">
        <f t="shared" si="221"/>
        <v>0</v>
      </c>
      <c r="U257" s="17"/>
      <c r="V257" s="17">
        <f t="shared" si="230"/>
        <v>0</v>
      </c>
      <c r="W257" s="17"/>
      <c r="X257" s="17">
        <f t="shared" si="231"/>
        <v>0</v>
      </c>
      <c r="Y257" s="17"/>
      <c r="Z257" s="17">
        <f>Y257*H257</f>
        <v>0</v>
      </c>
      <c r="AA257" s="18">
        <f t="shared" si="213"/>
        <v>0</v>
      </c>
      <c r="AB257" s="18">
        <f t="shared" si="214"/>
        <v>0</v>
      </c>
      <c r="AC257" s="17"/>
      <c r="AD257" s="17">
        <f t="shared" ref="AD257:AD293" si="234">AC257*H257</f>
        <v>0</v>
      </c>
      <c r="AE257" s="17"/>
      <c r="AF257" s="17">
        <f t="shared" si="232"/>
        <v>0</v>
      </c>
      <c r="AG257" s="17"/>
      <c r="AH257" s="17">
        <f t="shared" ref="AH257:AH293" si="235">AG257*H257</f>
        <v>0</v>
      </c>
      <c r="AI257" s="18">
        <f t="shared" si="215"/>
        <v>0</v>
      </c>
      <c r="AJ257" s="18">
        <f t="shared" si="216"/>
        <v>0</v>
      </c>
      <c r="AK257" s="17"/>
      <c r="AL257" s="17">
        <f t="shared" ref="AL257:AL293" si="236">AK257*H257</f>
        <v>0</v>
      </c>
      <c r="AM257" s="17"/>
      <c r="AN257" s="17">
        <f>AM257*H257</f>
        <v>0</v>
      </c>
      <c r="AO257" s="17">
        <v>96390.000000000029</v>
      </c>
      <c r="AP257" s="17">
        <f>AO257*H257</f>
        <v>3994154199.0000014</v>
      </c>
      <c r="AQ257" s="18">
        <f t="shared" si="217"/>
        <v>96390.000000000029</v>
      </c>
      <c r="AR257" s="18">
        <f t="shared" si="218"/>
        <v>3994154199.0000014</v>
      </c>
      <c r="AS257" s="94">
        <v>0.3</v>
      </c>
      <c r="AT257" s="95" t="e">
        <f t="shared" si="209"/>
        <v>#REF!</v>
      </c>
      <c r="AU257" s="85" t="e">
        <f t="shared" si="219"/>
        <v>#REF!</v>
      </c>
      <c r="AV257" s="85" t="e">
        <f t="shared" si="210"/>
        <v>#REF!</v>
      </c>
      <c r="AW257" s="57">
        <f t="shared" si="192"/>
        <v>96390.000000000029</v>
      </c>
      <c r="AX257" s="57">
        <f t="shared" si="193"/>
        <v>3994154199.0000014</v>
      </c>
      <c r="AY257" s="100"/>
      <c r="AZ257" s="100"/>
      <c r="BA257" s="100"/>
      <c r="BB257" s="100"/>
    </row>
    <row r="258" spans="1:54">
      <c r="A258" s="7" t="s">
        <v>33</v>
      </c>
      <c r="B258" s="8" t="s">
        <v>282</v>
      </c>
      <c r="C258" s="167" t="s">
        <v>416</v>
      </c>
      <c r="D258" s="2" t="s">
        <v>303</v>
      </c>
      <c r="E258" s="2">
        <v>6</v>
      </c>
      <c r="F258" s="6">
        <v>28</v>
      </c>
      <c r="G258" s="17" t="e">
        <f>'بودجه 1403'!#REF!</f>
        <v>#REF!</v>
      </c>
      <c r="H258" s="17" t="e">
        <f t="shared" si="195"/>
        <v>#REF!</v>
      </c>
      <c r="I258" s="30" t="e">
        <f>'بودجه 1403'!#REF!</f>
        <v>#REF!</v>
      </c>
      <c r="J258" s="30" t="e">
        <f t="shared" si="233"/>
        <v>#REF!</v>
      </c>
      <c r="K258" s="32" t="e">
        <f t="shared" si="194"/>
        <v>#REF!</v>
      </c>
      <c r="L258" s="36" t="e">
        <f t="shared" si="196"/>
        <v>#REF!</v>
      </c>
      <c r="M258" s="17"/>
      <c r="N258" s="17" t="e">
        <f t="shared" si="220"/>
        <v>#REF!</v>
      </c>
      <c r="O258" s="17"/>
      <c r="P258" s="17" t="e">
        <f t="shared" si="228"/>
        <v>#REF!</v>
      </c>
      <c r="Q258" s="17"/>
      <c r="R258" s="17" t="e">
        <f t="shared" si="229"/>
        <v>#REF!</v>
      </c>
      <c r="S258" s="18">
        <f t="shared" si="211"/>
        <v>0</v>
      </c>
      <c r="T258" s="18" t="e">
        <f t="shared" si="221"/>
        <v>#REF!</v>
      </c>
      <c r="U258" s="17"/>
      <c r="V258" s="17" t="e">
        <f t="shared" si="230"/>
        <v>#REF!</v>
      </c>
      <c r="W258" s="17"/>
      <c r="X258" s="17" t="e">
        <f t="shared" si="231"/>
        <v>#REF!</v>
      </c>
      <c r="Y258" s="17"/>
      <c r="Z258" s="17" t="e">
        <f>Y258*H258</f>
        <v>#REF!</v>
      </c>
      <c r="AA258" s="18">
        <f t="shared" si="213"/>
        <v>0</v>
      </c>
      <c r="AB258" s="18" t="e">
        <f t="shared" si="214"/>
        <v>#REF!</v>
      </c>
      <c r="AC258" s="17">
        <v>4760</v>
      </c>
      <c r="AD258" s="17" t="e">
        <f t="shared" si="234"/>
        <v>#REF!</v>
      </c>
      <c r="AE258" s="17">
        <v>4760</v>
      </c>
      <c r="AF258" s="17" t="e">
        <f t="shared" si="232"/>
        <v>#REF!</v>
      </c>
      <c r="AG258" s="17">
        <v>4760</v>
      </c>
      <c r="AH258" s="17" t="e">
        <f t="shared" si="235"/>
        <v>#REF!</v>
      </c>
      <c r="AI258" s="18">
        <f t="shared" si="215"/>
        <v>14280</v>
      </c>
      <c r="AJ258" s="18" t="e">
        <f t="shared" si="216"/>
        <v>#REF!</v>
      </c>
      <c r="AK258" s="17">
        <v>4760</v>
      </c>
      <c r="AL258" s="17" t="e">
        <f t="shared" si="236"/>
        <v>#REF!</v>
      </c>
      <c r="AM258" s="17">
        <v>4760</v>
      </c>
      <c r="AN258" s="17" t="e">
        <f t="shared" ref="AN258:AN293" si="237">AM258*H258</f>
        <v>#REF!</v>
      </c>
      <c r="AO258" s="17">
        <v>4480</v>
      </c>
      <c r="AP258" s="17" t="e">
        <f>AO258*H258</f>
        <v>#REF!</v>
      </c>
      <c r="AQ258" s="18">
        <f t="shared" si="217"/>
        <v>14000</v>
      </c>
      <c r="AR258" s="18" t="e">
        <f t="shared" si="218"/>
        <v>#REF!</v>
      </c>
      <c r="AS258" s="94">
        <v>0.3</v>
      </c>
      <c r="AT258" s="95" t="e">
        <f t="shared" ref="AT258:AT293" si="238">AS258*I258</f>
        <v>#REF!</v>
      </c>
      <c r="AU258" s="85" t="e">
        <f t="shared" si="219"/>
        <v>#REF!</v>
      </c>
      <c r="AV258" s="85" t="e">
        <f t="shared" ref="AV258:AV293" si="239">AU258*H258</f>
        <v>#REF!</v>
      </c>
      <c r="AW258" s="57">
        <f t="shared" si="192"/>
        <v>28280</v>
      </c>
      <c r="AX258" s="57" t="e">
        <f t="shared" si="193"/>
        <v>#REF!</v>
      </c>
      <c r="AY258" s="100"/>
      <c r="AZ258" s="100"/>
      <c r="BA258" s="100"/>
      <c r="BB258" s="100"/>
    </row>
    <row r="259" spans="1:54">
      <c r="A259" s="7" t="s">
        <v>33</v>
      </c>
      <c r="B259" s="8" t="s">
        <v>282</v>
      </c>
      <c r="C259" s="167" t="s">
        <v>417</v>
      </c>
      <c r="D259" s="2" t="s">
        <v>304</v>
      </c>
      <c r="E259" s="2">
        <v>6</v>
      </c>
      <c r="F259" s="6">
        <v>28</v>
      </c>
      <c r="G259" s="17">
        <f>'بودجه 1403'!G279</f>
        <v>33692445</v>
      </c>
      <c r="H259" s="17">
        <f t="shared" si="195"/>
        <v>1203301.607142857</v>
      </c>
      <c r="I259" s="30" t="e">
        <f>'بودجه 1403'!#REF!</f>
        <v>#REF!</v>
      </c>
      <c r="J259" s="30" t="e">
        <f t="shared" si="233"/>
        <v>#REF!</v>
      </c>
      <c r="K259" s="32" t="e">
        <f t="shared" si="194"/>
        <v>#REF!</v>
      </c>
      <c r="L259" s="36" t="e">
        <f t="shared" si="196"/>
        <v>#REF!</v>
      </c>
      <c r="M259" s="17"/>
      <c r="N259" s="17">
        <f t="shared" si="220"/>
        <v>0</v>
      </c>
      <c r="O259" s="17"/>
      <c r="P259" s="17">
        <f t="shared" si="228"/>
        <v>0</v>
      </c>
      <c r="Q259" s="17"/>
      <c r="R259" s="17">
        <f t="shared" si="229"/>
        <v>0</v>
      </c>
      <c r="S259" s="18">
        <f t="shared" si="211"/>
        <v>0</v>
      </c>
      <c r="T259" s="18">
        <f t="shared" si="221"/>
        <v>0</v>
      </c>
      <c r="U259" s="17"/>
      <c r="V259" s="17">
        <f t="shared" si="230"/>
        <v>0</v>
      </c>
      <c r="W259" s="17"/>
      <c r="X259" s="17">
        <f t="shared" si="231"/>
        <v>0</v>
      </c>
      <c r="Y259" s="17"/>
      <c r="Z259" s="17">
        <f>Y259*H259</f>
        <v>0</v>
      </c>
      <c r="AA259" s="18">
        <f t="shared" si="213"/>
        <v>0</v>
      </c>
      <c r="AB259" s="18">
        <f t="shared" si="214"/>
        <v>0</v>
      </c>
      <c r="AC259" s="17">
        <v>1904.0000000000002</v>
      </c>
      <c r="AD259" s="17">
        <f t="shared" si="234"/>
        <v>2291086260</v>
      </c>
      <c r="AE259" s="17">
        <v>1904.0000000000002</v>
      </c>
      <c r="AF259" s="17">
        <f t="shared" si="232"/>
        <v>2291086260</v>
      </c>
      <c r="AG259" s="17">
        <v>1904.0000000000002</v>
      </c>
      <c r="AH259" s="17">
        <f t="shared" si="235"/>
        <v>2291086260</v>
      </c>
      <c r="AI259" s="18">
        <f t="shared" si="215"/>
        <v>5712.0000000000009</v>
      </c>
      <c r="AJ259" s="18">
        <f t="shared" si="216"/>
        <v>6873258780</v>
      </c>
      <c r="AK259" s="17">
        <v>1904.0000000000002</v>
      </c>
      <c r="AL259" s="17">
        <f t="shared" si="236"/>
        <v>2291086260</v>
      </c>
      <c r="AM259" s="17">
        <v>1904.0000000000002</v>
      </c>
      <c r="AN259" s="17">
        <f t="shared" si="237"/>
        <v>2291086260</v>
      </c>
      <c r="AO259" s="17">
        <v>1792</v>
      </c>
      <c r="AP259" s="17">
        <f>AO259*H259</f>
        <v>2156316480</v>
      </c>
      <c r="AQ259" s="18">
        <f t="shared" si="217"/>
        <v>5600</v>
      </c>
      <c r="AR259" s="18">
        <f t="shared" si="218"/>
        <v>6738489000</v>
      </c>
      <c r="AS259" s="94">
        <v>0.3</v>
      </c>
      <c r="AT259" s="95" t="e">
        <f t="shared" si="238"/>
        <v>#REF!</v>
      </c>
      <c r="AU259" s="85" t="e">
        <f t="shared" si="219"/>
        <v>#REF!</v>
      </c>
      <c r="AV259" s="85" t="e">
        <f t="shared" si="239"/>
        <v>#REF!</v>
      </c>
      <c r="AW259" s="57">
        <f t="shared" si="192"/>
        <v>11312</v>
      </c>
      <c r="AX259" s="57">
        <f t="shared" si="193"/>
        <v>13611747780</v>
      </c>
      <c r="AY259" s="100"/>
      <c r="AZ259" s="100"/>
      <c r="BA259" s="100"/>
      <c r="BB259" s="100"/>
    </row>
    <row r="260" spans="1:54">
      <c r="A260" s="7" t="s">
        <v>33</v>
      </c>
      <c r="B260" s="8" t="s">
        <v>282</v>
      </c>
      <c r="C260" s="167" t="s">
        <v>418</v>
      </c>
      <c r="D260" s="2" t="s">
        <v>304</v>
      </c>
      <c r="E260" s="2">
        <v>6</v>
      </c>
      <c r="F260" s="6">
        <v>28</v>
      </c>
      <c r="G260" s="17">
        <f>'بودجه 1403'!G280</f>
        <v>67430558</v>
      </c>
      <c r="H260" s="17">
        <f t="shared" si="195"/>
        <v>2408234.2142857141</v>
      </c>
      <c r="I260" s="30" t="e">
        <f>'بودجه 1403'!#REF!</f>
        <v>#REF!</v>
      </c>
      <c r="J260" s="30" t="e">
        <f t="shared" si="233"/>
        <v>#REF!</v>
      </c>
      <c r="K260" s="32" t="e">
        <f t="shared" si="194"/>
        <v>#REF!</v>
      </c>
      <c r="L260" s="36" t="e">
        <f t="shared" si="196"/>
        <v>#REF!</v>
      </c>
      <c r="M260" s="17"/>
      <c r="N260" s="17">
        <f t="shared" si="220"/>
        <v>0</v>
      </c>
      <c r="O260" s="17"/>
      <c r="P260" s="17">
        <f t="shared" si="228"/>
        <v>0</v>
      </c>
      <c r="Q260" s="17"/>
      <c r="R260" s="17">
        <f t="shared" si="229"/>
        <v>0</v>
      </c>
      <c r="S260" s="18">
        <f t="shared" si="211"/>
        <v>0</v>
      </c>
      <c r="T260" s="18">
        <f t="shared" si="221"/>
        <v>0</v>
      </c>
      <c r="U260" s="17"/>
      <c r="V260" s="17">
        <f t="shared" si="230"/>
        <v>0</v>
      </c>
      <c r="W260" s="17"/>
      <c r="X260" s="17">
        <f t="shared" si="231"/>
        <v>0</v>
      </c>
      <c r="Y260" s="17"/>
      <c r="Z260" s="17">
        <f t="shared" ref="Z260:Z293" si="240">Y260*H260</f>
        <v>0</v>
      </c>
      <c r="AA260" s="18">
        <f t="shared" si="213"/>
        <v>0</v>
      </c>
      <c r="AB260" s="18">
        <f t="shared" si="214"/>
        <v>0</v>
      </c>
      <c r="AC260" s="17">
        <v>1190</v>
      </c>
      <c r="AD260" s="17">
        <f t="shared" si="234"/>
        <v>2865798715</v>
      </c>
      <c r="AE260" s="17">
        <v>1190</v>
      </c>
      <c r="AF260" s="17">
        <f t="shared" si="232"/>
        <v>2865798715</v>
      </c>
      <c r="AG260" s="17">
        <v>1190</v>
      </c>
      <c r="AH260" s="17">
        <f t="shared" si="235"/>
        <v>2865798715</v>
      </c>
      <c r="AI260" s="18">
        <f t="shared" si="215"/>
        <v>3570</v>
      </c>
      <c r="AJ260" s="18">
        <f t="shared" si="216"/>
        <v>8597396145</v>
      </c>
      <c r="AK260" s="17">
        <v>1190</v>
      </c>
      <c r="AL260" s="17">
        <f t="shared" si="236"/>
        <v>2865798715</v>
      </c>
      <c r="AM260" s="17">
        <v>1190</v>
      </c>
      <c r="AN260" s="17">
        <f t="shared" si="237"/>
        <v>2865798715</v>
      </c>
      <c r="AO260" s="17">
        <v>1120</v>
      </c>
      <c r="AP260" s="17">
        <f>AO260*H260</f>
        <v>2697222320</v>
      </c>
      <c r="AQ260" s="18">
        <f t="shared" si="217"/>
        <v>3500</v>
      </c>
      <c r="AR260" s="18">
        <f t="shared" si="218"/>
        <v>8428819750</v>
      </c>
      <c r="AS260" s="94">
        <v>0.3</v>
      </c>
      <c r="AT260" s="95" t="e">
        <f t="shared" si="238"/>
        <v>#REF!</v>
      </c>
      <c r="AU260" s="85" t="e">
        <f t="shared" si="219"/>
        <v>#REF!</v>
      </c>
      <c r="AV260" s="85" t="e">
        <f t="shared" si="239"/>
        <v>#REF!</v>
      </c>
      <c r="AW260" s="57">
        <f t="shared" si="192"/>
        <v>7070</v>
      </c>
      <c r="AX260" s="57">
        <f t="shared" si="193"/>
        <v>17026215895</v>
      </c>
      <c r="AY260" s="100"/>
      <c r="AZ260" s="100"/>
      <c r="BA260" s="100"/>
      <c r="BB260" s="100"/>
    </row>
    <row r="261" spans="1:54">
      <c r="A261" s="7" t="s">
        <v>33</v>
      </c>
      <c r="B261" s="8" t="s">
        <v>282</v>
      </c>
      <c r="C261" s="167" t="s">
        <v>419</v>
      </c>
      <c r="D261" s="2"/>
      <c r="E261" s="2">
        <v>6</v>
      </c>
      <c r="F261" s="6">
        <v>21</v>
      </c>
      <c r="G261" s="17">
        <f>'بودجه 1403'!G281</f>
        <v>6953953</v>
      </c>
      <c r="H261" s="17">
        <f t="shared" si="195"/>
        <v>331140.61904761905</v>
      </c>
      <c r="I261" s="30" t="e">
        <f>'بودجه 1403'!#REF!</f>
        <v>#REF!</v>
      </c>
      <c r="J261" s="30" t="e">
        <f t="shared" si="233"/>
        <v>#REF!</v>
      </c>
      <c r="K261" s="32" t="e">
        <f t="shared" si="194"/>
        <v>#REF!</v>
      </c>
      <c r="L261" s="36" t="e">
        <f t="shared" si="196"/>
        <v>#REF!</v>
      </c>
      <c r="M261" s="17"/>
      <c r="N261" s="17">
        <f t="shared" si="220"/>
        <v>0</v>
      </c>
      <c r="O261" s="17"/>
      <c r="P261" s="17">
        <f t="shared" si="228"/>
        <v>0</v>
      </c>
      <c r="Q261" s="17"/>
      <c r="R261" s="17">
        <f t="shared" si="229"/>
        <v>0</v>
      </c>
      <c r="S261" s="18">
        <f t="shared" si="211"/>
        <v>0</v>
      </c>
      <c r="T261" s="18">
        <f t="shared" si="221"/>
        <v>0</v>
      </c>
      <c r="U261" s="17"/>
      <c r="V261" s="17">
        <f t="shared" si="230"/>
        <v>0</v>
      </c>
      <c r="W261" s="17"/>
      <c r="X261" s="17">
        <f t="shared" si="231"/>
        <v>0</v>
      </c>
      <c r="Y261" s="17"/>
      <c r="Z261" s="17">
        <f t="shared" si="240"/>
        <v>0</v>
      </c>
      <c r="AA261" s="18">
        <f t="shared" si="213"/>
        <v>0</v>
      </c>
      <c r="AB261" s="18">
        <f t="shared" si="214"/>
        <v>0</v>
      </c>
      <c r="AC261" s="17">
        <v>2677.5</v>
      </c>
      <c r="AD261" s="17">
        <f t="shared" si="234"/>
        <v>886629007.5</v>
      </c>
      <c r="AE261" s="17">
        <v>2677.5</v>
      </c>
      <c r="AF261" s="17">
        <f t="shared" si="232"/>
        <v>886629007.5</v>
      </c>
      <c r="AG261" s="17">
        <v>2677.5</v>
      </c>
      <c r="AH261" s="17">
        <f t="shared" si="235"/>
        <v>886629007.5</v>
      </c>
      <c r="AI261" s="18">
        <f t="shared" si="215"/>
        <v>8032.5</v>
      </c>
      <c r="AJ261" s="18">
        <f t="shared" si="216"/>
        <v>2659887022.5</v>
      </c>
      <c r="AK261" s="17">
        <v>2677.5</v>
      </c>
      <c r="AL261" s="17">
        <f t="shared" si="236"/>
        <v>886629007.5</v>
      </c>
      <c r="AM261" s="17">
        <v>2677.5</v>
      </c>
      <c r="AN261" s="17">
        <f t="shared" si="237"/>
        <v>886629007.5</v>
      </c>
      <c r="AO261" s="17">
        <v>2520</v>
      </c>
      <c r="AP261" s="17">
        <f t="shared" ref="AP261:AP293" si="241">AO261*H261</f>
        <v>834474360</v>
      </c>
      <c r="AQ261" s="18">
        <f t="shared" si="217"/>
        <v>7875</v>
      </c>
      <c r="AR261" s="18">
        <f t="shared" si="218"/>
        <v>2607732375</v>
      </c>
      <c r="AS261" s="94">
        <v>0.3</v>
      </c>
      <c r="AT261" s="95" t="e">
        <f t="shared" si="238"/>
        <v>#REF!</v>
      </c>
      <c r="AU261" s="85" t="e">
        <f t="shared" si="219"/>
        <v>#REF!</v>
      </c>
      <c r="AV261" s="85" t="e">
        <f t="shared" si="239"/>
        <v>#REF!</v>
      </c>
      <c r="AW261" s="57">
        <f t="shared" ref="AW261:AW293" si="242">AQ261+AI261+AA261+S261</f>
        <v>15907.5</v>
      </c>
      <c r="AX261" s="57">
        <f t="shared" ref="AX261:AX293" si="243">AR261+AJ261+AB261+T261</f>
        <v>5267619397.5</v>
      </c>
      <c r="AY261" s="100"/>
      <c r="AZ261" s="100"/>
      <c r="BA261" s="100"/>
      <c r="BB261" s="100"/>
    </row>
    <row r="262" spans="1:54" ht="18" customHeight="1">
      <c r="A262" s="7" t="s">
        <v>33</v>
      </c>
      <c r="B262" s="8" t="s">
        <v>282</v>
      </c>
      <c r="C262" s="167" t="s">
        <v>404</v>
      </c>
      <c r="D262" s="2"/>
      <c r="E262" s="2">
        <v>6</v>
      </c>
      <c r="F262" s="6">
        <v>21</v>
      </c>
      <c r="G262" s="17">
        <f>'بودجه 1403'!G282</f>
        <v>12991973</v>
      </c>
      <c r="H262" s="17">
        <f t="shared" si="195"/>
        <v>618665.38095238095</v>
      </c>
      <c r="I262" s="30" t="e">
        <f>'بودجه 1403'!#REF!</f>
        <v>#REF!</v>
      </c>
      <c r="J262" s="30" t="e">
        <f t="shared" si="233"/>
        <v>#REF!</v>
      </c>
      <c r="K262" s="32" t="e">
        <f t="shared" si="194"/>
        <v>#REF!</v>
      </c>
      <c r="L262" s="36" t="e">
        <f t="shared" si="196"/>
        <v>#REF!</v>
      </c>
      <c r="M262" s="17"/>
      <c r="N262" s="17">
        <f t="shared" si="220"/>
        <v>0</v>
      </c>
      <c r="O262" s="17"/>
      <c r="P262" s="17">
        <f t="shared" si="228"/>
        <v>0</v>
      </c>
      <c r="Q262" s="17"/>
      <c r="R262" s="17">
        <f t="shared" si="229"/>
        <v>0</v>
      </c>
      <c r="S262" s="18">
        <f t="shared" si="211"/>
        <v>0</v>
      </c>
      <c r="T262" s="18">
        <f t="shared" si="221"/>
        <v>0</v>
      </c>
      <c r="U262" s="17"/>
      <c r="V262" s="17">
        <f t="shared" si="230"/>
        <v>0</v>
      </c>
      <c r="W262" s="17"/>
      <c r="X262" s="17">
        <f t="shared" si="231"/>
        <v>0</v>
      </c>
      <c r="Y262" s="17"/>
      <c r="Z262" s="17">
        <f t="shared" si="240"/>
        <v>0</v>
      </c>
      <c r="AA262" s="18">
        <f t="shared" si="213"/>
        <v>0</v>
      </c>
      <c r="AB262" s="18">
        <f t="shared" si="214"/>
        <v>0</v>
      </c>
      <c r="AC262" s="17">
        <v>1249.5</v>
      </c>
      <c r="AD262" s="17">
        <f t="shared" si="234"/>
        <v>773022393.5</v>
      </c>
      <c r="AE262" s="17">
        <v>1249.5</v>
      </c>
      <c r="AF262" s="17">
        <f t="shared" si="232"/>
        <v>773022393.5</v>
      </c>
      <c r="AG262" s="17">
        <v>1249.5</v>
      </c>
      <c r="AH262" s="17">
        <f t="shared" si="235"/>
        <v>773022393.5</v>
      </c>
      <c r="AI262" s="18">
        <f t="shared" si="215"/>
        <v>3748.5</v>
      </c>
      <c r="AJ262" s="18">
        <f t="shared" si="216"/>
        <v>2319067180.5</v>
      </c>
      <c r="AK262" s="17">
        <v>1249.5</v>
      </c>
      <c r="AL262" s="17">
        <f t="shared" si="236"/>
        <v>773022393.5</v>
      </c>
      <c r="AM262" s="17">
        <v>1249.5</v>
      </c>
      <c r="AN262" s="17">
        <f t="shared" si="237"/>
        <v>773022393.5</v>
      </c>
      <c r="AO262" s="17">
        <v>1176</v>
      </c>
      <c r="AP262" s="17">
        <f t="shared" si="241"/>
        <v>727550488</v>
      </c>
      <c r="AQ262" s="18">
        <f t="shared" si="217"/>
        <v>3675</v>
      </c>
      <c r="AR262" s="18">
        <f t="shared" si="218"/>
        <v>2273595275</v>
      </c>
      <c r="AS262" s="94">
        <v>0.3</v>
      </c>
      <c r="AT262" s="95" t="e">
        <f t="shared" si="238"/>
        <v>#REF!</v>
      </c>
      <c r="AU262" s="85" t="e">
        <f t="shared" si="219"/>
        <v>#REF!</v>
      </c>
      <c r="AV262" s="85" t="e">
        <f t="shared" si="239"/>
        <v>#REF!</v>
      </c>
      <c r="AW262" s="57">
        <f t="shared" si="242"/>
        <v>7423.5</v>
      </c>
      <c r="AX262" s="57">
        <f t="shared" si="243"/>
        <v>4592662455.5</v>
      </c>
      <c r="AY262" s="100"/>
      <c r="AZ262" s="100"/>
      <c r="BA262" s="100"/>
      <c r="BB262" s="100"/>
    </row>
    <row r="263" spans="1:54">
      <c r="A263" s="7" t="s">
        <v>33</v>
      </c>
      <c r="B263" s="8" t="s">
        <v>282</v>
      </c>
      <c r="C263" s="167" t="s">
        <v>405</v>
      </c>
      <c r="D263" s="2"/>
      <c r="E263" s="2">
        <v>6</v>
      </c>
      <c r="F263" s="6">
        <v>90</v>
      </c>
      <c r="G263" s="17">
        <f>'بودجه 1403'!G283</f>
        <v>360000000</v>
      </c>
      <c r="H263" s="17">
        <f t="shared" si="195"/>
        <v>4000000</v>
      </c>
      <c r="I263" s="30" t="e">
        <f>'بودجه 1403'!#REF!</f>
        <v>#REF!</v>
      </c>
      <c r="J263" s="30" t="e">
        <f t="shared" si="233"/>
        <v>#REF!</v>
      </c>
      <c r="K263" s="32" t="e">
        <f t="shared" si="194"/>
        <v>#REF!</v>
      </c>
      <c r="L263" s="36" t="e">
        <f t="shared" si="196"/>
        <v>#REF!</v>
      </c>
      <c r="M263" s="17"/>
      <c r="N263" s="17">
        <f t="shared" si="220"/>
        <v>0</v>
      </c>
      <c r="O263" s="17"/>
      <c r="P263" s="17">
        <f t="shared" si="228"/>
        <v>0</v>
      </c>
      <c r="Q263" s="17"/>
      <c r="R263" s="17">
        <f t="shared" si="229"/>
        <v>0</v>
      </c>
      <c r="S263" s="18">
        <f t="shared" si="211"/>
        <v>0</v>
      </c>
      <c r="T263" s="18">
        <f t="shared" si="221"/>
        <v>0</v>
      </c>
      <c r="U263" s="17"/>
      <c r="V263" s="17">
        <f t="shared" si="230"/>
        <v>0</v>
      </c>
      <c r="W263" s="17"/>
      <c r="X263" s="17">
        <f t="shared" si="231"/>
        <v>0</v>
      </c>
      <c r="Y263" s="17"/>
      <c r="Z263" s="17">
        <f t="shared" si="240"/>
        <v>0</v>
      </c>
      <c r="AA263" s="18">
        <f t="shared" si="213"/>
        <v>0</v>
      </c>
      <c r="AB263" s="18">
        <f t="shared" si="214"/>
        <v>0</v>
      </c>
      <c r="AC263" s="17">
        <v>1147.5</v>
      </c>
      <c r="AD263" s="17">
        <f t="shared" si="234"/>
        <v>4590000000</v>
      </c>
      <c r="AE263" s="17">
        <v>1147.5</v>
      </c>
      <c r="AF263" s="17">
        <f t="shared" si="232"/>
        <v>4590000000</v>
      </c>
      <c r="AG263" s="17">
        <v>1147.5</v>
      </c>
      <c r="AH263" s="17">
        <f t="shared" si="235"/>
        <v>4590000000</v>
      </c>
      <c r="AI263" s="18">
        <f t="shared" si="215"/>
        <v>3442.5</v>
      </c>
      <c r="AJ263" s="18">
        <f t="shared" si="216"/>
        <v>13770000000</v>
      </c>
      <c r="AK263" s="17">
        <v>1147.5</v>
      </c>
      <c r="AL263" s="17">
        <f t="shared" si="236"/>
        <v>4590000000</v>
      </c>
      <c r="AM263" s="17">
        <v>1147.5</v>
      </c>
      <c r="AN263" s="17">
        <f t="shared" si="237"/>
        <v>4590000000</v>
      </c>
      <c r="AO263" s="17">
        <v>1080</v>
      </c>
      <c r="AP263" s="17">
        <f t="shared" si="241"/>
        <v>4320000000</v>
      </c>
      <c r="AQ263" s="18">
        <f t="shared" si="217"/>
        <v>3375</v>
      </c>
      <c r="AR263" s="18">
        <f t="shared" si="218"/>
        <v>13500000000</v>
      </c>
      <c r="AS263" s="94">
        <v>0.3</v>
      </c>
      <c r="AT263" s="95" t="e">
        <f t="shared" si="238"/>
        <v>#REF!</v>
      </c>
      <c r="AU263" s="85" t="e">
        <f t="shared" si="219"/>
        <v>#REF!</v>
      </c>
      <c r="AV263" s="85" t="e">
        <f t="shared" si="239"/>
        <v>#REF!</v>
      </c>
      <c r="AW263" s="57">
        <f t="shared" si="242"/>
        <v>6817.5</v>
      </c>
      <c r="AX263" s="57">
        <f t="shared" si="243"/>
        <v>27270000000</v>
      </c>
      <c r="AY263" s="100"/>
      <c r="AZ263" s="100"/>
      <c r="BA263" s="100"/>
      <c r="BB263" s="100"/>
    </row>
    <row r="264" spans="1:54">
      <c r="A264" s="7" t="s">
        <v>33</v>
      </c>
      <c r="B264" s="8" t="s">
        <v>282</v>
      </c>
      <c r="C264" s="167" t="s">
        <v>406</v>
      </c>
      <c r="D264" s="2"/>
      <c r="E264" s="2">
        <v>6</v>
      </c>
      <c r="F264" s="6">
        <v>90</v>
      </c>
      <c r="G264" s="17">
        <f>'بودجه 1403'!G284</f>
        <v>585000000</v>
      </c>
      <c r="H264" s="17">
        <f t="shared" si="195"/>
        <v>6500000</v>
      </c>
      <c r="I264" s="30" t="e">
        <f>'بودجه 1403'!#REF!</f>
        <v>#REF!</v>
      </c>
      <c r="J264" s="30" t="e">
        <f t="shared" si="233"/>
        <v>#REF!</v>
      </c>
      <c r="K264" s="32" t="e">
        <f t="shared" si="194"/>
        <v>#REF!</v>
      </c>
      <c r="L264" s="36" t="e">
        <f t="shared" si="196"/>
        <v>#REF!</v>
      </c>
      <c r="M264" s="17"/>
      <c r="N264" s="17">
        <f t="shared" si="220"/>
        <v>0</v>
      </c>
      <c r="O264" s="17"/>
      <c r="P264" s="17">
        <f t="shared" si="228"/>
        <v>0</v>
      </c>
      <c r="Q264" s="17"/>
      <c r="R264" s="17">
        <f t="shared" si="229"/>
        <v>0</v>
      </c>
      <c r="S264" s="18">
        <f t="shared" si="211"/>
        <v>0</v>
      </c>
      <c r="T264" s="18">
        <f t="shared" si="221"/>
        <v>0</v>
      </c>
      <c r="U264" s="17"/>
      <c r="V264" s="17">
        <f t="shared" si="230"/>
        <v>0</v>
      </c>
      <c r="W264" s="17"/>
      <c r="X264" s="17">
        <f t="shared" si="231"/>
        <v>0</v>
      </c>
      <c r="Y264" s="17"/>
      <c r="Z264" s="17">
        <f t="shared" si="240"/>
        <v>0</v>
      </c>
      <c r="AA264" s="18">
        <f t="shared" si="213"/>
        <v>0</v>
      </c>
      <c r="AB264" s="18">
        <f t="shared" si="214"/>
        <v>0</v>
      </c>
      <c r="AC264" s="17">
        <v>765</v>
      </c>
      <c r="AD264" s="17">
        <f t="shared" si="234"/>
        <v>4972500000</v>
      </c>
      <c r="AE264" s="17">
        <v>765</v>
      </c>
      <c r="AF264" s="17">
        <f t="shared" si="232"/>
        <v>4972500000</v>
      </c>
      <c r="AG264" s="17">
        <v>765</v>
      </c>
      <c r="AH264" s="17">
        <f t="shared" si="235"/>
        <v>4972500000</v>
      </c>
      <c r="AI264" s="18">
        <f t="shared" si="215"/>
        <v>2295</v>
      </c>
      <c r="AJ264" s="18">
        <f t="shared" si="216"/>
        <v>14917500000</v>
      </c>
      <c r="AK264" s="17">
        <v>765</v>
      </c>
      <c r="AL264" s="17">
        <f t="shared" si="236"/>
        <v>4972500000</v>
      </c>
      <c r="AM264" s="17">
        <v>765</v>
      </c>
      <c r="AN264" s="17">
        <f t="shared" si="237"/>
        <v>4972500000</v>
      </c>
      <c r="AO264" s="17">
        <v>720</v>
      </c>
      <c r="AP264" s="17">
        <f t="shared" si="241"/>
        <v>4680000000</v>
      </c>
      <c r="AQ264" s="18">
        <f t="shared" si="217"/>
        <v>2250</v>
      </c>
      <c r="AR264" s="18">
        <f t="shared" si="218"/>
        <v>14625000000</v>
      </c>
      <c r="AS264" s="94">
        <v>0.3</v>
      </c>
      <c r="AT264" s="95" t="e">
        <f t="shared" si="238"/>
        <v>#REF!</v>
      </c>
      <c r="AU264" s="85" t="e">
        <f t="shared" si="219"/>
        <v>#REF!</v>
      </c>
      <c r="AV264" s="85" t="e">
        <f t="shared" si="239"/>
        <v>#REF!</v>
      </c>
      <c r="AW264" s="57">
        <f t="shared" si="242"/>
        <v>4545</v>
      </c>
      <c r="AX264" s="57">
        <f t="shared" si="243"/>
        <v>29542500000</v>
      </c>
      <c r="AY264" s="100"/>
      <c r="AZ264" s="100"/>
      <c r="BA264" s="100"/>
      <c r="BB264" s="100"/>
    </row>
    <row r="265" spans="1:54">
      <c r="A265" s="7" t="s">
        <v>33</v>
      </c>
      <c r="B265" s="8" t="s">
        <v>282</v>
      </c>
      <c r="C265" s="167" t="s">
        <v>407</v>
      </c>
      <c r="D265" s="2"/>
      <c r="E265" s="2">
        <v>6</v>
      </c>
      <c r="F265" s="6">
        <v>21</v>
      </c>
      <c r="G265" s="17">
        <f>'بودجه 1403'!G285</f>
        <v>41631580</v>
      </c>
      <c r="H265" s="17">
        <f t="shared" si="195"/>
        <v>1982456.1904761905</v>
      </c>
      <c r="I265" s="30" t="e">
        <f>'بودجه 1403'!#REF!</f>
        <v>#REF!</v>
      </c>
      <c r="J265" s="30" t="e">
        <f t="shared" si="233"/>
        <v>#REF!</v>
      </c>
      <c r="K265" s="32" t="e">
        <f t="shared" si="194"/>
        <v>#REF!</v>
      </c>
      <c r="L265" s="36" t="e">
        <f t="shared" si="196"/>
        <v>#REF!</v>
      </c>
      <c r="M265" s="17"/>
      <c r="N265" s="17">
        <f t="shared" si="220"/>
        <v>0</v>
      </c>
      <c r="O265" s="17"/>
      <c r="P265" s="17">
        <f t="shared" si="228"/>
        <v>0</v>
      </c>
      <c r="Q265" s="17"/>
      <c r="R265" s="17">
        <f t="shared" si="229"/>
        <v>0</v>
      </c>
      <c r="S265" s="18">
        <f t="shared" si="211"/>
        <v>0</v>
      </c>
      <c r="T265" s="18">
        <f t="shared" si="221"/>
        <v>0</v>
      </c>
      <c r="U265" s="17"/>
      <c r="V265" s="17">
        <f t="shared" si="230"/>
        <v>0</v>
      </c>
      <c r="W265" s="17"/>
      <c r="X265" s="17">
        <f t="shared" si="231"/>
        <v>0</v>
      </c>
      <c r="Y265" s="17"/>
      <c r="Z265" s="17">
        <f t="shared" si="240"/>
        <v>0</v>
      </c>
      <c r="AA265" s="18">
        <f t="shared" si="213"/>
        <v>0</v>
      </c>
      <c r="AB265" s="18">
        <f t="shared" si="214"/>
        <v>0</v>
      </c>
      <c r="AC265" s="17">
        <v>1428</v>
      </c>
      <c r="AD265" s="17">
        <f t="shared" si="234"/>
        <v>2830947440</v>
      </c>
      <c r="AE265" s="17">
        <v>1428</v>
      </c>
      <c r="AF265" s="17">
        <f t="shared" si="232"/>
        <v>2830947440</v>
      </c>
      <c r="AG265" s="17">
        <v>1428</v>
      </c>
      <c r="AH265" s="17">
        <f t="shared" si="235"/>
        <v>2830947440</v>
      </c>
      <c r="AI265" s="18">
        <f t="shared" si="215"/>
        <v>4284</v>
      </c>
      <c r="AJ265" s="18">
        <f t="shared" si="216"/>
        <v>8492842320</v>
      </c>
      <c r="AK265" s="17">
        <v>1428</v>
      </c>
      <c r="AL265" s="17">
        <f t="shared" si="236"/>
        <v>2830947440</v>
      </c>
      <c r="AM265" s="17">
        <v>1428</v>
      </c>
      <c r="AN265" s="17">
        <f t="shared" si="237"/>
        <v>2830947440</v>
      </c>
      <c r="AO265" s="17">
        <v>1344</v>
      </c>
      <c r="AP265" s="17">
        <f t="shared" si="241"/>
        <v>2664421120</v>
      </c>
      <c r="AQ265" s="18">
        <f t="shared" si="217"/>
        <v>4200</v>
      </c>
      <c r="AR265" s="18">
        <f t="shared" si="218"/>
        <v>8326316000</v>
      </c>
      <c r="AS265" s="94">
        <v>0.3</v>
      </c>
      <c r="AT265" s="95" t="e">
        <f t="shared" si="238"/>
        <v>#REF!</v>
      </c>
      <c r="AU265" s="85" t="e">
        <f t="shared" si="219"/>
        <v>#REF!</v>
      </c>
      <c r="AV265" s="85" t="e">
        <f t="shared" si="239"/>
        <v>#REF!</v>
      </c>
      <c r="AW265" s="57">
        <f t="shared" si="242"/>
        <v>8484</v>
      </c>
      <c r="AX265" s="57">
        <f t="shared" si="243"/>
        <v>16819158320</v>
      </c>
      <c r="AY265" s="100"/>
      <c r="AZ265" s="100"/>
      <c r="BA265" s="100"/>
      <c r="BB265" s="100"/>
    </row>
    <row r="266" spans="1:54">
      <c r="A266" s="7" t="s">
        <v>33</v>
      </c>
      <c r="B266" s="8" t="s">
        <v>282</v>
      </c>
      <c r="C266" s="167" t="s">
        <v>284</v>
      </c>
      <c r="D266" s="2" t="s">
        <v>283</v>
      </c>
      <c r="E266" s="2">
        <v>6</v>
      </c>
      <c r="F266" s="6">
        <v>5</v>
      </c>
      <c r="G266" s="17">
        <f>'بودجه 1403'!G286</f>
        <v>5860643</v>
      </c>
      <c r="H266" s="17">
        <f t="shared" si="195"/>
        <v>1172128.6000000001</v>
      </c>
      <c r="I266" s="30" t="e">
        <f>'بودجه 1403'!#REF!</f>
        <v>#REF!</v>
      </c>
      <c r="J266" s="30" t="e">
        <f t="shared" si="233"/>
        <v>#REF!</v>
      </c>
      <c r="K266" s="32" t="e">
        <f t="shared" si="194"/>
        <v>#REF!</v>
      </c>
      <c r="L266" s="36" t="e">
        <f t="shared" si="196"/>
        <v>#REF!</v>
      </c>
      <c r="M266" s="17"/>
      <c r="N266" s="17">
        <f t="shared" si="220"/>
        <v>0</v>
      </c>
      <c r="O266" s="17"/>
      <c r="P266" s="17">
        <f t="shared" si="228"/>
        <v>0</v>
      </c>
      <c r="Q266" s="17"/>
      <c r="R266" s="17">
        <f t="shared" si="229"/>
        <v>0</v>
      </c>
      <c r="S266" s="18">
        <f t="shared" si="211"/>
        <v>0</v>
      </c>
      <c r="T266" s="18">
        <f t="shared" si="221"/>
        <v>0</v>
      </c>
      <c r="U266" s="17"/>
      <c r="V266" s="17">
        <f t="shared" si="230"/>
        <v>0</v>
      </c>
      <c r="W266" s="17"/>
      <c r="X266" s="17">
        <f t="shared" si="231"/>
        <v>0</v>
      </c>
      <c r="Y266" s="17"/>
      <c r="Z266" s="17">
        <f t="shared" si="240"/>
        <v>0</v>
      </c>
      <c r="AA266" s="18">
        <f t="shared" si="213"/>
        <v>0</v>
      </c>
      <c r="AB266" s="18">
        <f t="shared" si="214"/>
        <v>0</v>
      </c>
      <c r="AC266" s="17">
        <v>850.00000000000011</v>
      </c>
      <c r="AD266" s="17">
        <f t="shared" si="234"/>
        <v>996309310.00000024</v>
      </c>
      <c r="AE266" s="17">
        <v>850.00000000000011</v>
      </c>
      <c r="AF266" s="17">
        <f t="shared" si="232"/>
        <v>996309310.00000024</v>
      </c>
      <c r="AG266" s="17">
        <v>850.00000000000011</v>
      </c>
      <c r="AH266" s="17">
        <f t="shared" si="235"/>
        <v>996309310.00000024</v>
      </c>
      <c r="AI266" s="18">
        <f t="shared" si="215"/>
        <v>2550.0000000000005</v>
      </c>
      <c r="AJ266" s="18">
        <f t="shared" si="216"/>
        <v>2988927930.000001</v>
      </c>
      <c r="AK266" s="17">
        <v>850.00000000000011</v>
      </c>
      <c r="AL266" s="17">
        <f t="shared" si="236"/>
        <v>996309310.00000024</v>
      </c>
      <c r="AM266" s="17">
        <v>850.00000000000011</v>
      </c>
      <c r="AN266" s="17">
        <f t="shared" si="237"/>
        <v>996309310.00000024</v>
      </c>
      <c r="AO266" s="17">
        <v>800</v>
      </c>
      <c r="AP266" s="17">
        <f t="shared" si="241"/>
        <v>937702880.00000012</v>
      </c>
      <c r="AQ266" s="18">
        <f t="shared" si="217"/>
        <v>2500</v>
      </c>
      <c r="AR266" s="18">
        <f t="shared" si="218"/>
        <v>2930321500.000001</v>
      </c>
      <c r="AS266" s="94">
        <v>0.3</v>
      </c>
      <c r="AT266" s="95" t="e">
        <f t="shared" si="238"/>
        <v>#REF!</v>
      </c>
      <c r="AU266" s="85" t="e">
        <f t="shared" si="219"/>
        <v>#REF!</v>
      </c>
      <c r="AV266" s="85" t="e">
        <f t="shared" si="239"/>
        <v>#REF!</v>
      </c>
      <c r="AW266" s="57">
        <f t="shared" si="242"/>
        <v>5050</v>
      </c>
      <c r="AX266" s="57">
        <f t="shared" si="243"/>
        <v>5919249430.0000019</v>
      </c>
      <c r="AY266" s="100"/>
      <c r="AZ266" s="100"/>
      <c r="BA266" s="100"/>
      <c r="BB266" s="100"/>
    </row>
    <row r="267" spans="1:54">
      <c r="A267" s="7" t="s">
        <v>33</v>
      </c>
      <c r="B267" s="8" t="s">
        <v>282</v>
      </c>
      <c r="C267" s="167" t="s">
        <v>285</v>
      </c>
      <c r="D267" s="2" t="s">
        <v>283</v>
      </c>
      <c r="E267" s="2">
        <v>6</v>
      </c>
      <c r="F267" s="6">
        <v>5</v>
      </c>
      <c r="G267" s="17">
        <f>'بودجه 1403'!G287</f>
        <v>14992322</v>
      </c>
      <c r="H267" s="17">
        <f t="shared" si="195"/>
        <v>2998464.4</v>
      </c>
      <c r="I267" s="30" t="e">
        <f>'بودجه 1403'!#REF!</f>
        <v>#REF!</v>
      </c>
      <c r="J267" s="30" t="e">
        <f t="shared" si="233"/>
        <v>#REF!</v>
      </c>
      <c r="K267" s="32" t="e">
        <f t="shared" si="194"/>
        <v>#REF!</v>
      </c>
      <c r="L267" s="36" t="e">
        <f t="shared" si="196"/>
        <v>#REF!</v>
      </c>
      <c r="M267" s="17"/>
      <c r="N267" s="17">
        <f t="shared" si="220"/>
        <v>0</v>
      </c>
      <c r="O267" s="17"/>
      <c r="P267" s="17">
        <f t="shared" si="228"/>
        <v>0</v>
      </c>
      <c r="Q267" s="17"/>
      <c r="R267" s="17">
        <f t="shared" si="229"/>
        <v>0</v>
      </c>
      <c r="S267" s="18">
        <f t="shared" si="211"/>
        <v>0</v>
      </c>
      <c r="T267" s="18">
        <f t="shared" si="221"/>
        <v>0</v>
      </c>
      <c r="U267" s="17"/>
      <c r="V267" s="17">
        <f t="shared" si="230"/>
        <v>0</v>
      </c>
      <c r="W267" s="17"/>
      <c r="X267" s="17">
        <f t="shared" si="231"/>
        <v>0</v>
      </c>
      <c r="Y267" s="17"/>
      <c r="Z267" s="17">
        <f t="shared" si="240"/>
        <v>0</v>
      </c>
      <c r="AA267" s="18">
        <f t="shared" si="213"/>
        <v>0</v>
      </c>
      <c r="AB267" s="18">
        <f t="shared" si="214"/>
        <v>0</v>
      </c>
      <c r="AC267" s="17">
        <v>340</v>
      </c>
      <c r="AD267" s="17">
        <f t="shared" si="234"/>
        <v>1019477896</v>
      </c>
      <c r="AE267" s="17">
        <v>340</v>
      </c>
      <c r="AF267" s="17">
        <f t="shared" si="232"/>
        <v>1019477896</v>
      </c>
      <c r="AG267" s="17">
        <v>340</v>
      </c>
      <c r="AH267" s="17">
        <f t="shared" si="235"/>
        <v>1019477896</v>
      </c>
      <c r="AI267" s="18">
        <f t="shared" si="215"/>
        <v>1020</v>
      </c>
      <c r="AJ267" s="18">
        <f t="shared" si="216"/>
        <v>3058433688</v>
      </c>
      <c r="AK267" s="17">
        <v>340</v>
      </c>
      <c r="AL267" s="17">
        <f t="shared" si="236"/>
        <v>1019477896</v>
      </c>
      <c r="AM267" s="17">
        <v>340</v>
      </c>
      <c r="AN267" s="17">
        <f t="shared" si="237"/>
        <v>1019477896</v>
      </c>
      <c r="AO267" s="17">
        <v>320</v>
      </c>
      <c r="AP267" s="17">
        <f t="shared" si="241"/>
        <v>959508608</v>
      </c>
      <c r="AQ267" s="18">
        <f t="shared" si="217"/>
        <v>1000</v>
      </c>
      <c r="AR267" s="18">
        <f t="shared" si="218"/>
        <v>2998464400</v>
      </c>
      <c r="AS267" s="94">
        <v>0.3</v>
      </c>
      <c r="AT267" s="95" t="e">
        <f t="shared" si="238"/>
        <v>#REF!</v>
      </c>
      <c r="AU267" s="85" t="e">
        <f t="shared" si="219"/>
        <v>#REF!</v>
      </c>
      <c r="AV267" s="85" t="e">
        <f t="shared" si="239"/>
        <v>#REF!</v>
      </c>
      <c r="AW267" s="57">
        <f t="shared" si="242"/>
        <v>2020</v>
      </c>
      <c r="AX267" s="57">
        <f t="shared" si="243"/>
        <v>6056898088</v>
      </c>
      <c r="AY267" s="100"/>
      <c r="AZ267" s="100"/>
      <c r="BA267" s="100"/>
      <c r="BB267" s="100"/>
    </row>
    <row r="268" spans="1:54">
      <c r="A268" s="7" t="s">
        <v>33</v>
      </c>
      <c r="B268" s="8" t="s">
        <v>282</v>
      </c>
      <c r="C268" s="167" t="s">
        <v>286</v>
      </c>
      <c r="D268" s="2" t="s">
        <v>283</v>
      </c>
      <c r="E268" s="2">
        <v>6</v>
      </c>
      <c r="F268" s="6">
        <v>5</v>
      </c>
      <c r="G268" s="17">
        <f>'بودجه 1403'!G288</f>
        <v>1304969</v>
      </c>
      <c r="H268" s="17">
        <f t="shared" si="195"/>
        <v>260993.8</v>
      </c>
      <c r="I268" s="30" t="e">
        <f>'بودجه 1403'!#REF!</f>
        <v>#REF!</v>
      </c>
      <c r="J268" s="30" t="e">
        <f t="shared" si="233"/>
        <v>#REF!</v>
      </c>
      <c r="K268" s="32" t="e">
        <f t="shared" ref="K268:K293" si="244">(I268/F268)/E268</f>
        <v>#REF!</v>
      </c>
      <c r="L268" s="36" t="e">
        <f t="shared" si="196"/>
        <v>#REF!</v>
      </c>
      <c r="M268" s="17"/>
      <c r="N268" s="17">
        <f t="shared" si="220"/>
        <v>0</v>
      </c>
      <c r="O268" s="17"/>
      <c r="P268" s="17">
        <f t="shared" si="228"/>
        <v>0</v>
      </c>
      <c r="Q268" s="17"/>
      <c r="R268" s="17">
        <f t="shared" si="229"/>
        <v>0</v>
      </c>
      <c r="S268" s="18">
        <f t="shared" si="211"/>
        <v>0</v>
      </c>
      <c r="T268" s="18">
        <f t="shared" si="221"/>
        <v>0</v>
      </c>
      <c r="U268" s="17"/>
      <c r="V268" s="17">
        <f t="shared" si="230"/>
        <v>0</v>
      </c>
      <c r="W268" s="17"/>
      <c r="X268" s="17">
        <f t="shared" si="231"/>
        <v>0</v>
      </c>
      <c r="Y268" s="17"/>
      <c r="Z268" s="17">
        <f t="shared" si="240"/>
        <v>0</v>
      </c>
      <c r="AA268" s="18">
        <f t="shared" si="213"/>
        <v>0</v>
      </c>
      <c r="AB268" s="18">
        <f t="shared" si="214"/>
        <v>0</v>
      </c>
      <c r="AC268" s="17">
        <v>255.00000000000003</v>
      </c>
      <c r="AD268" s="17">
        <f t="shared" si="234"/>
        <v>66553419.000000007</v>
      </c>
      <c r="AE268" s="17">
        <v>255.00000000000003</v>
      </c>
      <c r="AF268" s="17">
        <f t="shared" si="232"/>
        <v>66553419.000000007</v>
      </c>
      <c r="AG268" s="17">
        <v>255.00000000000003</v>
      </c>
      <c r="AH268" s="17">
        <f t="shared" si="235"/>
        <v>66553419.000000007</v>
      </c>
      <c r="AI268" s="18">
        <f t="shared" si="215"/>
        <v>765.00000000000011</v>
      </c>
      <c r="AJ268" s="18">
        <f t="shared" si="216"/>
        <v>199660257.00000003</v>
      </c>
      <c r="AK268" s="17">
        <v>255.00000000000003</v>
      </c>
      <c r="AL268" s="17">
        <f t="shared" si="236"/>
        <v>66553419.000000007</v>
      </c>
      <c r="AM268" s="17">
        <v>255.00000000000003</v>
      </c>
      <c r="AN268" s="17">
        <f t="shared" si="237"/>
        <v>66553419.000000007</v>
      </c>
      <c r="AO268" s="17">
        <v>240</v>
      </c>
      <c r="AP268" s="17">
        <f t="shared" si="241"/>
        <v>62638512</v>
      </c>
      <c r="AQ268" s="18">
        <f t="shared" si="217"/>
        <v>750</v>
      </c>
      <c r="AR268" s="18">
        <f t="shared" si="218"/>
        <v>195745350</v>
      </c>
      <c r="AS268" s="94">
        <v>0.3</v>
      </c>
      <c r="AT268" s="95" t="e">
        <f t="shared" si="238"/>
        <v>#REF!</v>
      </c>
      <c r="AU268" s="85" t="e">
        <f t="shared" si="219"/>
        <v>#REF!</v>
      </c>
      <c r="AV268" s="85" t="e">
        <f t="shared" si="239"/>
        <v>#REF!</v>
      </c>
      <c r="AW268" s="57">
        <f t="shared" si="242"/>
        <v>1515</v>
      </c>
      <c r="AX268" s="57">
        <f t="shared" si="243"/>
        <v>395405607</v>
      </c>
      <c r="AY268" s="100"/>
      <c r="AZ268" s="100"/>
      <c r="BA268" s="100"/>
      <c r="BB268" s="100"/>
    </row>
    <row r="269" spans="1:54">
      <c r="A269" s="7" t="s">
        <v>33</v>
      </c>
      <c r="B269" s="8" t="s">
        <v>282</v>
      </c>
      <c r="C269" s="167" t="s">
        <v>420</v>
      </c>
      <c r="D269" s="2"/>
      <c r="E269" s="2">
        <v>6</v>
      </c>
      <c r="F269" s="6">
        <v>60</v>
      </c>
      <c r="G269" s="17">
        <f>'بودجه 1403'!G289</f>
        <v>60514376</v>
      </c>
      <c r="H269" s="17">
        <f t="shared" ref="H269:H293" si="245">G269/F269</f>
        <v>1008572.9333333333</v>
      </c>
      <c r="I269" s="30" t="e">
        <f>'بودجه 1403'!#REF!</f>
        <v>#REF!</v>
      </c>
      <c r="J269" s="30" t="e">
        <f t="shared" si="233"/>
        <v>#REF!</v>
      </c>
      <c r="K269" s="32" t="e">
        <f t="shared" si="244"/>
        <v>#REF!</v>
      </c>
      <c r="L269" s="36" t="e">
        <f t="shared" ref="L269:L293" si="246">K269*E269</f>
        <v>#REF!</v>
      </c>
      <c r="M269" s="17"/>
      <c r="N269" s="17">
        <f t="shared" si="220"/>
        <v>0</v>
      </c>
      <c r="O269" s="17"/>
      <c r="P269" s="17">
        <f t="shared" si="228"/>
        <v>0</v>
      </c>
      <c r="Q269" s="17"/>
      <c r="R269" s="17">
        <f t="shared" si="229"/>
        <v>0</v>
      </c>
      <c r="S269" s="18">
        <f t="shared" si="211"/>
        <v>0</v>
      </c>
      <c r="T269" s="18">
        <f t="shared" si="221"/>
        <v>0</v>
      </c>
      <c r="U269" s="17"/>
      <c r="V269" s="17">
        <f t="shared" si="230"/>
        <v>0</v>
      </c>
      <c r="W269" s="17"/>
      <c r="X269" s="17">
        <f t="shared" si="231"/>
        <v>0</v>
      </c>
      <c r="Y269" s="17"/>
      <c r="Z269" s="17">
        <f t="shared" si="240"/>
        <v>0</v>
      </c>
      <c r="AA269" s="18">
        <f t="shared" si="213"/>
        <v>0</v>
      </c>
      <c r="AB269" s="18">
        <f t="shared" si="214"/>
        <v>0</v>
      </c>
      <c r="AC269" s="17">
        <v>1530</v>
      </c>
      <c r="AD269" s="17">
        <f t="shared" si="234"/>
        <v>1543116588</v>
      </c>
      <c r="AE269" s="17">
        <v>1530</v>
      </c>
      <c r="AF269" s="17">
        <f t="shared" si="232"/>
        <v>1543116588</v>
      </c>
      <c r="AG269" s="17">
        <v>1530</v>
      </c>
      <c r="AH269" s="17">
        <f t="shared" si="235"/>
        <v>1543116588</v>
      </c>
      <c r="AI269" s="18">
        <f t="shared" si="215"/>
        <v>4590</v>
      </c>
      <c r="AJ269" s="18">
        <f t="shared" si="216"/>
        <v>4629349764</v>
      </c>
      <c r="AK269" s="17">
        <v>1530</v>
      </c>
      <c r="AL269" s="17">
        <f t="shared" si="236"/>
        <v>1543116588</v>
      </c>
      <c r="AM269" s="17">
        <v>1530</v>
      </c>
      <c r="AN269" s="17">
        <f t="shared" si="237"/>
        <v>1543116588</v>
      </c>
      <c r="AO269" s="17">
        <v>1440</v>
      </c>
      <c r="AP269" s="17">
        <f t="shared" si="241"/>
        <v>1452345024</v>
      </c>
      <c r="AQ269" s="18">
        <f t="shared" si="217"/>
        <v>4500</v>
      </c>
      <c r="AR269" s="18">
        <f t="shared" si="218"/>
        <v>4538578200</v>
      </c>
      <c r="AS269" s="94">
        <v>0.3</v>
      </c>
      <c r="AT269" s="95" t="e">
        <f t="shared" si="238"/>
        <v>#REF!</v>
      </c>
      <c r="AU269" s="85" t="e">
        <f t="shared" si="219"/>
        <v>#REF!</v>
      </c>
      <c r="AV269" s="85" t="e">
        <f t="shared" si="239"/>
        <v>#REF!</v>
      </c>
      <c r="AW269" s="57">
        <f t="shared" si="242"/>
        <v>9090</v>
      </c>
      <c r="AX269" s="57">
        <f t="shared" si="243"/>
        <v>9167927964</v>
      </c>
      <c r="AY269" s="100"/>
      <c r="AZ269" s="100"/>
      <c r="BA269" s="100"/>
      <c r="BB269" s="100"/>
    </row>
    <row r="270" spans="1:54">
      <c r="A270" s="7" t="s">
        <v>33</v>
      </c>
      <c r="B270" s="8" t="s">
        <v>282</v>
      </c>
      <c r="C270" s="167" t="s">
        <v>408</v>
      </c>
      <c r="D270" s="2" t="s">
        <v>327</v>
      </c>
      <c r="E270" s="2">
        <v>6</v>
      </c>
      <c r="F270" s="6">
        <v>30</v>
      </c>
      <c r="G270" s="17">
        <f>'بودجه 1403'!G290</f>
        <v>20756250</v>
      </c>
      <c r="H270" s="17">
        <f t="shared" si="245"/>
        <v>691875</v>
      </c>
      <c r="I270" s="30" t="e">
        <f>'بودجه 1403'!#REF!</f>
        <v>#REF!</v>
      </c>
      <c r="J270" s="30" t="e">
        <f t="shared" si="233"/>
        <v>#REF!</v>
      </c>
      <c r="K270" s="32" t="e">
        <f t="shared" si="244"/>
        <v>#REF!</v>
      </c>
      <c r="L270" s="36" t="e">
        <f t="shared" si="246"/>
        <v>#REF!</v>
      </c>
      <c r="M270" s="17"/>
      <c r="N270" s="17">
        <f t="shared" si="220"/>
        <v>0</v>
      </c>
      <c r="O270" s="17"/>
      <c r="P270" s="17">
        <f t="shared" si="228"/>
        <v>0</v>
      </c>
      <c r="Q270" s="17"/>
      <c r="R270" s="17">
        <f t="shared" si="229"/>
        <v>0</v>
      </c>
      <c r="S270" s="18">
        <f t="shared" si="211"/>
        <v>0</v>
      </c>
      <c r="T270" s="18">
        <f t="shared" si="221"/>
        <v>0</v>
      </c>
      <c r="U270" s="17"/>
      <c r="V270" s="17">
        <f t="shared" si="230"/>
        <v>0</v>
      </c>
      <c r="W270" s="17"/>
      <c r="X270" s="17">
        <f t="shared" si="231"/>
        <v>0</v>
      </c>
      <c r="Y270" s="17"/>
      <c r="Z270" s="17">
        <f t="shared" si="240"/>
        <v>0</v>
      </c>
      <c r="AA270" s="18">
        <f t="shared" si="213"/>
        <v>0</v>
      </c>
      <c r="AB270" s="18">
        <f t="shared" si="214"/>
        <v>0</v>
      </c>
      <c r="AC270" s="17">
        <v>1020.0000000000001</v>
      </c>
      <c r="AD270" s="17">
        <f t="shared" si="234"/>
        <v>705712500.00000012</v>
      </c>
      <c r="AE270" s="17">
        <v>1020.0000000000001</v>
      </c>
      <c r="AF270" s="17">
        <f t="shared" si="232"/>
        <v>705712500.00000012</v>
      </c>
      <c r="AG270" s="17">
        <v>1020.0000000000001</v>
      </c>
      <c r="AH270" s="17">
        <f t="shared" si="235"/>
        <v>705712500.00000012</v>
      </c>
      <c r="AI270" s="18">
        <f t="shared" si="215"/>
        <v>3060.0000000000005</v>
      </c>
      <c r="AJ270" s="18">
        <f t="shared" si="216"/>
        <v>2117137500.0000005</v>
      </c>
      <c r="AK270" s="17">
        <v>1020.0000000000001</v>
      </c>
      <c r="AL270" s="17">
        <f t="shared" si="236"/>
        <v>705712500.00000012</v>
      </c>
      <c r="AM270" s="17">
        <v>1020.0000000000001</v>
      </c>
      <c r="AN270" s="17">
        <f t="shared" si="237"/>
        <v>705712500.00000012</v>
      </c>
      <c r="AO270" s="17">
        <v>960</v>
      </c>
      <c r="AP270" s="17">
        <f t="shared" si="241"/>
        <v>664200000</v>
      </c>
      <c r="AQ270" s="18">
        <f t="shared" si="217"/>
        <v>3000</v>
      </c>
      <c r="AR270" s="18">
        <f t="shared" si="218"/>
        <v>2075625000</v>
      </c>
      <c r="AS270" s="94">
        <v>0.3</v>
      </c>
      <c r="AT270" s="95" t="e">
        <f t="shared" si="238"/>
        <v>#REF!</v>
      </c>
      <c r="AU270" s="85" t="e">
        <f t="shared" si="219"/>
        <v>#REF!</v>
      </c>
      <c r="AV270" s="85" t="e">
        <f t="shared" si="239"/>
        <v>#REF!</v>
      </c>
      <c r="AW270" s="57">
        <f t="shared" si="242"/>
        <v>6060</v>
      </c>
      <c r="AX270" s="57">
        <f t="shared" si="243"/>
        <v>4192762500.0000005</v>
      </c>
      <c r="AY270" s="100"/>
      <c r="AZ270" s="100"/>
      <c r="BA270" s="100"/>
      <c r="BB270" s="100"/>
    </row>
    <row r="271" spans="1:54">
      <c r="A271" s="7" t="s">
        <v>33</v>
      </c>
      <c r="B271" s="8" t="s">
        <v>282</v>
      </c>
      <c r="C271" s="167" t="s">
        <v>409</v>
      </c>
      <c r="D271" s="2" t="s">
        <v>327</v>
      </c>
      <c r="E271" s="2">
        <v>6</v>
      </c>
      <c r="F271" s="6">
        <v>30</v>
      </c>
      <c r="G271" s="17">
        <f>'بودجه 1403'!G291</f>
        <v>13248797</v>
      </c>
      <c r="H271" s="17">
        <f t="shared" si="245"/>
        <v>441626.56666666665</v>
      </c>
      <c r="I271" s="30" t="e">
        <f>'بودجه 1403'!#REF!</f>
        <v>#REF!</v>
      </c>
      <c r="J271" s="30" t="e">
        <f t="shared" si="233"/>
        <v>#REF!</v>
      </c>
      <c r="K271" s="32" t="e">
        <f t="shared" si="244"/>
        <v>#REF!</v>
      </c>
      <c r="L271" s="36" t="e">
        <f t="shared" si="246"/>
        <v>#REF!</v>
      </c>
      <c r="M271" s="17"/>
      <c r="N271" s="17">
        <f t="shared" si="220"/>
        <v>0</v>
      </c>
      <c r="O271" s="17"/>
      <c r="P271" s="17">
        <f t="shared" si="228"/>
        <v>0</v>
      </c>
      <c r="Q271" s="17"/>
      <c r="R271" s="17">
        <f t="shared" si="229"/>
        <v>0</v>
      </c>
      <c r="S271" s="18">
        <f t="shared" si="211"/>
        <v>0</v>
      </c>
      <c r="T271" s="18">
        <f t="shared" si="221"/>
        <v>0</v>
      </c>
      <c r="U271" s="17"/>
      <c r="V271" s="17">
        <f t="shared" si="230"/>
        <v>0</v>
      </c>
      <c r="W271" s="17"/>
      <c r="X271" s="17">
        <f t="shared" si="231"/>
        <v>0</v>
      </c>
      <c r="Y271" s="17"/>
      <c r="Z271" s="17">
        <f t="shared" si="240"/>
        <v>0</v>
      </c>
      <c r="AA271" s="18">
        <f t="shared" si="213"/>
        <v>0</v>
      </c>
      <c r="AB271" s="18">
        <f t="shared" si="214"/>
        <v>0</v>
      </c>
      <c r="AC271" s="17">
        <v>1275</v>
      </c>
      <c r="AD271" s="17">
        <f t="shared" si="234"/>
        <v>563073872.5</v>
      </c>
      <c r="AE271" s="17">
        <v>1275</v>
      </c>
      <c r="AF271" s="17">
        <f t="shared" si="232"/>
        <v>563073872.5</v>
      </c>
      <c r="AG271" s="17">
        <v>1275</v>
      </c>
      <c r="AH271" s="17">
        <f t="shared" si="235"/>
        <v>563073872.5</v>
      </c>
      <c r="AI271" s="18">
        <f t="shared" si="215"/>
        <v>3825</v>
      </c>
      <c r="AJ271" s="18">
        <f t="shared" si="216"/>
        <v>1689221617.5</v>
      </c>
      <c r="AK271" s="17">
        <v>1275</v>
      </c>
      <c r="AL271" s="17">
        <f t="shared" si="236"/>
        <v>563073872.5</v>
      </c>
      <c r="AM271" s="17">
        <v>1275</v>
      </c>
      <c r="AN271" s="17">
        <f t="shared" si="237"/>
        <v>563073872.5</v>
      </c>
      <c r="AO271" s="17">
        <v>1200</v>
      </c>
      <c r="AP271" s="17">
        <f t="shared" si="241"/>
        <v>529951880</v>
      </c>
      <c r="AQ271" s="18">
        <f t="shared" si="217"/>
        <v>3750</v>
      </c>
      <c r="AR271" s="18">
        <f t="shared" si="218"/>
        <v>1656099625</v>
      </c>
      <c r="AS271" s="94">
        <v>0.3</v>
      </c>
      <c r="AT271" s="95" t="e">
        <f t="shared" si="238"/>
        <v>#REF!</v>
      </c>
      <c r="AU271" s="85" t="e">
        <f t="shared" si="219"/>
        <v>#REF!</v>
      </c>
      <c r="AV271" s="85" t="e">
        <f t="shared" si="239"/>
        <v>#REF!</v>
      </c>
      <c r="AW271" s="57">
        <f t="shared" si="242"/>
        <v>7575</v>
      </c>
      <c r="AX271" s="57">
        <f t="shared" si="243"/>
        <v>3345321242.5</v>
      </c>
      <c r="AY271" s="100"/>
      <c r="AZ271" s="100"/>
      <c r="BA271" s="100"/>
      <c r="BB271" s="100"/>
    </row>
    <row r="272" spans="1:54">
      <c r="A272" s="7" t="s">
        <v>33</v>
      </c>
      <c r="B272" s="8" t="s">
        <v>282</v>
      </c>
      <c r="C272" s="167" t="s">
        <v>410</v>
      </c>
      <c r="D272" s="2" t="s">
        <v>328</v>
      </c>
      <c r="E272" s="2">
        <v>6</v>
      </c>
      <c r="F272" s="6">
        <v>30</v>
      </c>
      <c r="G272" s="17">
        <f>'بودجه 1403'!G292</f>
        <v>98813034</v>
      </c>
      <c r="H272" s="17">
        <f t="shared" si="245"/>
        <v>3293767.8</v>
      </c>
      <c r="I272" s="30" t="e">
        <f>'بودجه 1403'!#REF!</f>
        <v>#REF!</v>
      </c>
      <c r="J272" s="30" t="e">
        <f t="shared" si="233"/>
        <v>#REF!</v>
      </c>
      <c r="K272" s="32" t="e">
        <f t="shared" si="244"/>
        <v>#REF!</v>
      </c>
      <c r="L272" s="36" t="e">
        <f t="shared" si="246"/>
        <v>#REF!</v>
      </c>
      <c r="M272" s="17"/>
      <c r="N272" s="17">
        <f t="shared" si="220"/>
        <v>0</v>
      </c>
      <c r="O272" s="17"/>
      <c r="P272" s="17">
        <f t="shared" si="228"/>
        <v>0</v>
      </c>
      <c r="Q272" s="17"/>
      <c r="R272" s="17">
        <f t="shared" si="229"/>
        <v>0</v>
      </c>
      <c r="S272" s="18">
        <f t="shared" si="211"/>
        <v>0</v>
      </c>
      <c r="T272" s="18">
        <f t="shared" si="221"/>
        <v>0</v>
      </c>
      <c r="U272" s="17"/>
      <c r="V272" s="17">
        <f t="shared" si="230"/>
        <v>0</v>
      </c>
      <c r="W272" s="17"/>
      <c r="X272" s="17">
        <f t="shared" si="231"/>
        <v>0</v>
      </c>
      <c r="Y272" s="17"/>
      <c r="Z272" s="17">
        <f t="shared" si="240"/>
        <v>0</v>
      </c>
      <c r="AA272" s="18">
        <f t="shared" si="213"/>
        <v>0</v>
      </c>
      <c r="AB272" s="18">
        <f t="shared" si="214"/>
        <v>0</v>
      </c>
      <c r="AC272" s="17">
        <v>1275</v>
      </c>
      <c r="AD272" s="17">
        <f t="shared" si="234"/>
        <v>4199553945</v>
      </c>
      <c r="AE272" s="17">
        <v>1275</v>
      </c>
      <c r="AF272" s="17">
        <f t="shared" si="232"/>
        <v>4199553945</v>
      </c>
      <c r="AG272" s="17">
        <v>1275</v>
      </c>
      <c r="AH272" s="17">
        <f t="shared" si="235"/>
        <v>4199553945</v>
      </c>
      <c r="AI272" s="18">
        <f t="shared" si="215"/>
        <v>3825</v>
      </c>
      <c r="AJ272" s="18">
        <f t="shared" si="216"/>
        <v>12598661835</v>
      </c>
      <c r="AK272" s="17">
        <v>1275</v>
      </c>
      <c r="AL272" s="17">
        <f t="shared" si="236"/>
        <v>4199553945</v>
      </c>
      <c r="AM272" s="17">
        <v>1275</v>
      </c>
      <c r="AN272" s="17">
        <f t="shared" si="237"/>
        <v>4199553945</v>
      </c>
      <c r="AO272" s="17">
        <v>1200</v>
      </c>
      <c r="AP272" s="17">
        <f t="shared" si="241"/>
        <v>3952521360</v>
      </c>
      <c r="AQ272" s="18">
        <f t="shared" si="217"/>
        <v>3750</v>
      </c>
      <c r="AR272" s="18">
        <f t="shared" si="218"/>
        <v>12351629250</v>
      </c>
      <c r="AS272" s="94">
        <v>0.3</v>
      </c>
      <c r="AT272" s="95" t="e">
        <f t="shared" si="238"/>
        <v>#REF!</v>
      </c>
      <c r="AU272" s="85" t="e">
        <f t="shared" si="219"/>
        <v>#REF!</v>
      </c>
      <c r="AV272" s="85" t="e">
        <f t="shared" si="239"/>
        <v>#REF!</v>
      </c>
      <c r="AW272" s="57">
        <f t="shared" si="242"/>
        <v>7575</v>
      </c>
      <c r="AX272" s="57">
        <f t="shared" si="243"/>
        <v>24950291085</v>
      </c>
      <c r="AY272" s="100"/>
      <c r="AZ272" s="100"/>
      <c r="BA272" s="100"/>
      <c r="BB272" s="100"/>
    </row>
    <row r="273" spans="1:54">
      <c r="A273" s="7" t="s">
        <v>33</v>
      </c>
      <c r="B273" s="8" t="s">
        <v>282</v>
      </c>
      <c r="C273" s="167" t="s">
        <v>411</v>
      </c>
      <c r="D273" s="2"/>
      <c r="E273" s="2">
        <v>6</v>
      </c>
      <c r="F273" s="6">
        <v>60</v>
      </c>
      <c r="G273" s="17">
        <f>'بودجه 1403'!G293</f>
        <v>73598674</v>
      </c>
      <c r="H273" s="17">
        <f t="shared" si="245"/>
        <v>1226644.5666666667</v>
      </c>
      <c r="I273" s="30" t="e">
        <f>'بودجه 1403'!#REF!</f>
        <v>#REF!</v>
      </c>
      <c r="J273" s="30" t="e">
        <f t="shared" si="233"/>
        <v>#REF!</v>
      </c>
      <c r="K273" s="32" t="e">
        <f t="shared" si="244"/>
        <v>#REF!</v>
      </c>
      <c r="L273" s="36" t="e">
        <f t="shared" si="246"/>
        <v>#REF!</v>
      </c>
      <c r="M273" s="17"/>
      <c r="N273" s="17">
        <f t="shared" si="220"/>
        <v>0</v>
      </c>
      <c r="O273" s="17"/>
      <c r="P273" s="17">
        <f t="shared" si="228"/>
        <v>0</v>
      </c>
      <c r="Q273" s="17"/>
      <c r="R273" s="17">
        <f t="shared" si="229"/>
        <v>0</v>
      </c>
      <c r="S273" s="18">
        <f t="shared" si="211"/>
        <v>0</v>
      </c>
      <c r="T273" s="18">
        <f t="shared" si="221"/>
        <v>0</v>
      </c>
      <c r="U273" s="17"/>
      <c r="V273" s="17">
        <f t="shared" si="230"/>
        <v>0</v>
      </c>
      <c r="W273" s="17"/>
      <c r="X273" s="17">
        <f t="shared" si="231"/>
        <v>0</v>
      </c>
      <c r="Y273" s="17"/>
      <c r="Z273" s="17">
        <f t="shared" si="240"/>
        <v>0</v>
      </c>
      <c r="AA273" s="18">
        <f t="shared" si="213"/>
        <v>0</v>
      </c>
      <c r="AB273" s="18">
        <f t="shared" si="214"/>
        <v>0</v>
      </c>
      <c r="AC273" s="17">
        <v>2295</v>
      </c>
      <c r="AD273" s="17">
        <f t="shared" si="234"/>
        <v>2815149280.5</v>
      </c>
      <c r="AE273" s="17">
        <v>2295</v>
      </c>
      <c r="AF273" s="17">
        <f t="shared" si="232"/>
        <v>2815149280.5</v>
      </c>
      <c r="AG273" s="17">
        <v>2295</v>
      </c>
      <c r="AH273" s="17">
        <f t="shared" si="235"/>
        <v>2815149280.5</v>
      </c>
      <c r="AI273" s="18">
        <f t="shared" si="215"/>
        <v>6885</v>
      </c>
      <c r="AJ273" s="18">
        <f t="shared" si="216"/>
        <v>8445447841.5</v>
      </c>
      <c r="AK273" s="17">
        <v>2295</v>
      </c>
      <c r="AL273" s="17">
        <f t="shared" si="236"/>
        <v>2815149280.5</v>
      </c>
      <c r="AM273" s="17">
        <v>2295</v>
      </c>
      <c r="AN273" s="17">
        <f t="shared" si="237"/>
        <v>2815149280.5</v>
      </c>
      <c r="AO273" s="17">
        <v>2160</v>
      </c>
      <c r="AP273" s="17">
        <f t="shared" si="241"/>
        <v>2649552264</v>
      </c>
      <c r="AQ273" s="18">
        <f t="shared" si="217"/>
        <v>6750</v>
      </c>
      <c r="AR273" s="18">
        <f t="shared" si="218"/>
        <v>8279850825</v>
      </c>
      <c r="AS273" s="94">
        <v>0.3</v>
      </c>
      <c r="AT273" s="95" t="e">
        <f t="shared" si="238"/>
        <v>#REF!</v>
      </c>
      <c r="AU273" s="85" t="e">
        <f t="shared" si="219"/>
        <v>#REF!</v>
      </c>
      <c r="AV273" s="85" t="e">
        <f t="shared" si="239"/>
        <v>#REF!</v>
      </c>
      <c r="AW273" s="57">
        <f t="shared" si="242"/>
        <v>13635</v>
      </c>
      <c r="AX273" s="57">
        <f t="shared" si="243"/>
        <v>16725298666.5</v>
      </c>
      <c r="AY273" s="100"/>
      <c r="AZ273" s="100"/>
      <c r="BA273" s="100"/>
      <c r="BB273" s="100"/>
    </row>
    <row r="274" spans="1:54">
      <c r="A274" s="7" t="s">
        <v>33</v>
      </c>
      <c r="B274" s="8" t="s">
        <v>282</v>
      </c>
      <c r="C274" s="167" t="s">
        <v>412</v>
      </c>
      <c r="D274" s="2"/>
      <c r="E274" s="2">
        <v>6</v>
      </c>
      <c r="F274" s="6">
        <v>30</v>
      </c>
      <c r="G274" s="17">
        <f>'بودجه 1403'!G294</f>
        <v>58881330</v>
      </c>
      <c r="H274" s="17">
        <f t="shared" si="245"/>
        <v>1962711</v>
      </c>
      <c r="I274" s="30" t="e">
        <f>'بودجه 1403'!#REF!</f>
        <v>#REF!</v>
      </c>
      <c r="J274" s="30" t="e">
        <f t="shared" si="233"/>
        <v>#REF!</v>
      </c>
      <c r="K274" s="32" t="e">
        <f t="shared" si="244"/>
        <v>#REF!</v>
      </c>
      <c r="L274" s="36" t="e">
        <f t="shared" si="246"/>
        <v>#REF!</v>
      </c>
      <c r="M274" s="17"/>
      <c r="N274" s="17">
        <f t="shared" si="220"/>
        <v>0</v>
      </c>
      <c r="O274" s="17"/>
      <c r="P274" s="17">
        <f t="shared" si="228"/>
        <v>0</v>
      </c>
      <c r="Q274" s="17"/>
      <c r="R274" s="17">
        <f t="shared" si="229"/>
        <v>0</v>
      </c>
      <c r="S274" s="18">
        <f t="shared" si="211"/>
        <v>0</v>
      </c>
      <c r="T274" s="18">
        <f t="shared" si="221"/>
        <v>0</v>
      </c>
      <c r="U274" s="17"/>
      <c r="V274" s="17">
        <f t="shared" si="230"/>
        <v>0</v>
      </c>
      <c r="W274" s="17"/>
      <c r="X274" s="17">
        <f t="shared" si="231"/>
        <v>0</v>
      </c>
      <c r="Y274" s="17"/>
      <c r="Z274" s="17">
        <f t="shared" si="240"/>
        <v>0</v>
      </c>
      <c r="AA274" s="18">
        <f t="shared" si="213"/>
        <v>0</v>
      </c>
      <c r="AB274" s="18">
        <f t="shared" si="214"/>
        <v>0</v>
      </c>
      <c r="AC274" s="17">
        <v>1147.5</v>
      </c>
      <c r="AD274" s="17">
        <f t="shared" si="234"/>
        <v>2252210872.5</v>
      </c>
      <c r="AE274" s="17">
        <v>1147.5</v>
      </c>
      <c r="AF274" s="17">
        <f t="shared" si="232"/>
        <v>2252210872.5</v>
      </c>
      <c r="AG274" s="17">
        <v>1147.5</v>
      </c>
      <c r="AH274" s="17">
        <f t="shared" si="235"/>
        <v>2252210872.5</v>
      </c>
      <c r="AI274" s="18">
        <f t="shared" si="215"/>
        <v>3442.5</v>
      </c>
      <c r="AJ274" s="18">
        <f t="shared" si="216"/>
        <v>6756632617.5</v>
      </c>
      <c r="AK274" s="17">
        <v>1147.5</v>
      </c>
      <c r="AL274" s="17">
        <f t="shared" si="236"/>
        <v>2252210872.5</v>
      </c>
      <c r="AM274" s="17">
        <v>1147.5</v>
      </c>
      <c r="AN274" s="17">
        <f t="shared" si="237"/>
        <v>2252210872.5</v>
      </c>
      <c r="AO274" s="17">
        <v>1080</v>
      </c>
      <c r="AP274" s="17">
        <f t="shared" si="241"/>
        <v>2119727880</v>
      </c>
      <c r="AQ274" s="18">
        <f t="shared" si="217"/>
        <v>3375</v>
      </c>
      <c r="AR274" s="18">
        <f t="shared" si="218"/>
        <v>6624149625</v>
      </c>
      <c r="AS274" s="94">
        <v>0.3</v>
      </c>
      <c r="AT274" s="95" t="e">
        <f t="shared" si="238"/>
        <v>#REF!</v>
      </c>
      <c r="AU274" s="85" t="e">
        <f t="shared" si="219"/>
        <v>#REF!</v>
      </c>
      <c r="AV274" s="85" t="e">
        <f t="shared" si="239"/>
        <v>#REF!</v>
      </c>
      <c r="AW274" s="57">
        <f t="shared" si="242"/>
        <v>6817.5</v>
      </c>
      <c r="AX274" s="57">
        <f t="shared" si="243"/>
        <v>13380782242.5</v>
      </c>
      <c r="AY274" s="100"/>
      <c r="AZ274" s="100"/>
      <c r="BA274" s="100"/>
      <c r="BB274" s="100"/>
    </row>
    <row r="275" spans="1:54" ht="18" customHeight="1">
      <c r="A275" s="7" t="s">
        <v>33</v>
      </c>
      <c r="B275" s="8" t="s">
        <v>282</v>
      </c>
      <c r="C275" s="167" t="s">
        <v>342</v>
      </c>
      <c r="D275" s="2"/>
      <c r="E275" s="2">
        <v>6</v>
      </c>
      <c r="F275" s="6">
        <v>40</v>
      </c>
      <c r="G275" s="17">
        <f>'بودجه 1403'!G295</f>
        <v>35424000</v>
      </c>
      <c r="H275" s="17">
        <f t="shared" si="245"/>
        <v>885600</v>
      </c>
      <c r="I275" s="30" t="e">
        <f>'بودجه 1403'!#REF!</f>
        <v>#REF!</v>
      </c>
      <c r="J275" s="30" t="e">
        <f t="shared" si="233"/>
        <v>#REF!</v>
      </c>
      <c r="K275" s="32" t="e">
        <f t="shared" si="244"/>
        <v>#REF!</v>
      </c>
      <c r="L275" s="36" t="e">
        <f t="shared" si="246"/>
        <v>#REF!</v>
      </c>
      <c r="M275" s="17"/>
      <c r="N275" s="17">
        <f t="shared" si="220"/>
        <v>0</v>
      </c>
      <c r="O275" s="17"/>
      <c r="P275" s="17">
        <f t="shared" si="228"/>
        <v>0</v>
      </c>
      <c r="Q275" s="17"/>
      <c r="R275" s="17">
        <f t="shared" si="229"/>
        <v>0</v>
      </c>
      <c r="S275" s="18">
        <f t="shared" si="211"/>
        <v>0</v>
      </c>
      <c r="T275" s="18">
        <f t="shared" si="221"/>
        <v>0</v>
      </c>
      <c r="U275" s="17"/>
      <c r="V275" s="17">
        <f t="shared" si="230"/>
        <v>0</v>
      </c>
      <c r="W275" s="17"/>
      <c r="X275" s="17">
        <f t="shared" si="231"/>
        <v>0</v>
      </c>
      <c r="Y275" s="17"/>
      <c r="Z275" s="17">
        <f t="shared" si="240"/>
        <v>0</v>
      </c>
      <c r="AA275" s="18">
        <f t="shared" si="213"/>
        <v>0</v>
      </c>
      <c r="AB275" s="18">
        <f t="shared" si="214"/>
        <v>0</v>
      </c>
      <c r="AC275" s="17">
        <v>850.00000000000011</v>
      </c>
      <c r="AD275" s="17">
        <f t="shared" si="234"/>
        <v>752760000.00000012</v>
      </c>
      <c r="AE275" s="17">
        <v>850.00000000000011</v>
      </c>
      <c r="AF275" s="17">
        <f t="shared" si="232"/>
        <v>752760000.00000012</v>
      </c>
      <c r="AG275" s="17">
        <v>850.00000000000011</v>
      </c>
      <c r="AH275" s="17">
        <f t="shared" si="235"/>
        <v>752760000.00000012</v>
      </c>
      <c r="AI275" s="18">
        <f t="shared" si="215"/>
        <v>2550.0000000000005</v>
      </c>
      <c r="AJ275" s="18">
        <f t="shared" si="216"/>
        <v>2258280000.0000005</v>
      </c>
      <c r="AK275" s="17">
        <v>850.00000000000011</v>
      </c>
      <c r="AL275" s="17">
        <f t="shared" si="236"/>
        <v>752760000.00000012</v>
      </c>
      <c r="AM275" s="17">
        <v>850.00000000000011</v>
      </c>
      <c r="AN275" s="17">
        <f t="shared" si="237"/>
        <v>752760000.00000012</v>
      </c>
      <c r="AO275" s="17">
        <v>800</v>
      </c>
      <c r="AP275" s="17">
        <f t="shared" si="241"/>
        <v>708480000</v>
      </c>
      <c r="AQ275" s="18">
        <f t="shared" si="217"/>
        <v>2500</v>
      </c>
      <c r="AR275" s="18">
        <f t="shared" si="218"/>
        <v>2214000000</v>
      </c>
      <c r="AS275" s="94">
        <v>0.3</v>
      </c>
      <c r="AT275" s="95" t="e">
        <f t="shared" si="238"/>
        <v>#REF!</v>
      </c>
      <c r="AU275" s="85" t="e">
        <f t="shared" si="219"/>
        <v>#REF!</v>
      </c>
      <c r="AV275" s="85" t="e">
        <f t="shared" si="239"/>
        <v>#REF!</v>
      </c>
      <c r="AW275" s="57">
        <f t="shared" si="242"/>
        <v>5050</v>
      </c>
      <c r="AX275" s="57">
        <f t="shared" si="243"/>
        <v>4472280000</v>
      </c>
      <c r="AY275" s="100"/>
      <c r="AZ275" s="100"/>
      <c r="BA275" s="100"/>
      <c r="BB275" s="100"/>
    </row>
    <row r="276" spans="1:54" ht="18" customHeight="1">
      <c r="A276" s="7" t="s">
        <v>33</v>
      </c>
      <c r="B276" s="8" t="s">
        <v>282</v>
      </c>
      <c r="C276" s="167" t="s">
        <v>413</v>
      </c>
      <c r="D276" s="2"/>
      <c r="E276" s="2">
        <v>6</v>
      </c>
      <c r="F276" s="6">
        <v>30</v>
      </c>
      <c r="G276" s="17">
        <f>'بودجه 1403'!G296</f>
        <v>10814039</v>
      </c>
      <c r="H276" s="17">
        <f t="shared" si="245"/>
        <v>360467.96666666667</v>
      </c>
      <c r="I276" s="30" t="e">
        <f>'بودجه 1403'!#REF!</f>
        <v>#REF!</v>
      </c>
      <c r="J276" s="30" t="e">
        <f t="shared" si="233"/>
        <v>#REF!</v>
      </c>
      <c r="K276" s="32" t="e">
        <f t="shared" si="244"/>
        <v>#REF!</v>
      </c>
      <c r="L276" s="36" t="e">
        <f t="shared" si="246"/>
        <v>#REF!</v>
      </c>
      <c r="M276" s="17"/>
      <c r="N276" s="17">
        <f t="shared" si="220"/>
        <v>0</v>
      </c>
      <c r="O276" s="17"/>
      <c r="P276" s="17">
        <f t="shared" si="228"/>
        <v>0</v>
      </c>
      <c r="Q276" s="17"/>
      <c r="R276" s="17">
        <f t="shared" si="229"/>
        <v>0</v>
      </c>
      <c r="S276" s="18">
        <f t="shared" si="211"/>
        <v>0</v>
      </c>
      <c r="T276" s="18">
        <f t="shared" si="221"/>
        <v>0</v>
      </c>
      <c r="U276" s="17"/>
      <c r="V276" s="17">
        <f t="shared" si="230"/>
        <v>0</v>
      </c>
      <c r="W276" s="17"/>
      <c r="X276" s="17">
        <f t="shared" si="231"/>
        <v>0</v>
      </c>
      <c r="Y276" s="17"/>
      <c r="Z276" s="17">
        <f t="shared" si="240"/>
        <v>0</v>
      </c>
      <c r="AA276" s="18">
        <f t="shared" si="213"/>
        <v>0</v>
      </c>
      <c r="AB276" s="18">
        <f t="shared" si="214"/>
        <v>0</v>
      </c>
      <c r="AC276" s="17">
        <v>765</v>
      </c>
      <c r="AD276" s="17">
        <f t="shared" si="234"/>
        <v>275757994.5</v>
      </c>
      <c r="AE276" s="17">
        <v>765</v>
      </c>
      <c r="AF276" s="17">
        <f t="shared" si="232"/>
        <v>275757994.5</v>
      </c>
      <c r="AG276" s="17">
        <v>765</v>
      </c>
      <c r="AH276" s="17">
        <f t="shared" si="235"/>
        <v>275757994.5</v>
      </c>
      <c r="AI276" s="18">
        <f t="shared" si="215"/>
        <v>2295</v>
      </c>
      <c r="AJ276" s="18">
        <f t="shared" si="216"/>
        <v>827273983.5</v>
      </c>
      <c r="AK276" s="17">
        <v>765</v>
      </c>
      <c r="AL276" s="17">
        <f t="shared" si="236"/>
        <v>275757994.5</v>
      </c>
      <c r="AM276" s="17">
        <v>765</v>
      </c>
      <c r="AN276" s="17">
        <f t="shared" si="237"/>
        <v>275757994.5</v>
      </c>
      <c r="AO276" s="17">
        <v>720</v>
      </c>
      <c r="AP276" s="17">
        <f t="shared" si="241"/>
        <v>259536936</v>
      </c>
      <c r="AQ276" s="18">
        <f t="shared" si="217"/>
        <v>2250</v>
      </c>
      <c r="AR276" s="18">
        <f t="shared" si="218"/>
        <v>811052925</v>
      </c>
      <c r="AS276" s="94">
        <v>0.3</v>
      </c>
      <c r="AT276" s="95" t="e">
        <f t="shared" si="238"/>
        <v>#REF!</v>
      </c>
      <c r="AU276" s="85" t="e">
        <f t="shared" si="219"/>
        <v>#REF!</v>
      </c>
      <c r="AV276" s="85" t="e">
        <f t="shared" si="239"/>
        <v>#REF!</v>
      </c>
      <c r="AW276" s="57">
        <f t="shared" si="242"/>
        <v>4545</v>
      </c>
      <c r="AX276" s="57">
        <f t="shared" si="243"/>
        <v>1638326908.5</v>
      </c>
      <c r="AY276" s="100"/>
      <c r="AZ276" s="100"/>
      <c r="BA276" s="100"/>
      <c r="BB276" s="100"/>
    </row>
    <row r="277" spans="1:54" ht="18" customHeight="1">
      <c r="A277" s="7" t="s">
        <v>33</v>
      </c>
      <c r="B277" s="8" t="s">
        <v>282</v>
      </c>
      <c r="C277" s="167" t="s">
        <v>414</v>
      </c>
      <c r="D277" s="2"/>
      <c r="E277" s="2">
        <v>6</v>
      </c>
      <c r="F277" s="6">
        <v>120</v>
      </c>
      <c r="G277" s="17">
        <f>'بودجه 1403'!G297</f>
        <v>77410296</v>
      </c>
      <c r="H277" s="17">
        <f t="shared" si="245"/>
        <v>645085.80000000005</v>
      </c>
      <c r="I277" s="30" t="e">
        <f>'بودجه 1403'!#REF!</f>
        <v>#REF!</v>
      </c>
      <c r="J277" s="30" t="e">
        <f t="shared" si="233"/>
        <v>#REF!</v>
      </c>
      <c r="K277" s="32" t="e">
        <f t="shared" si="244"/>
        <v>#REF!</v>
      </c>
      <c r="L277" s="36" t="e">
        <f t="shared" si="246"/>
        <v>#REF!</v>
      </c>
      <c r="M277" s="17"/>
      <c r="N277" s="17">
        <f t="shared" si="220"/>
        <v>0</v>
      </c>
      <c r="O277" s="17"/>
      <c r="P277" s="17">
        <f t="shared" si="228"/>
        <v>0</v>
      </c>
      <c r="Q277" s="17"/>
      <c r="R277" s="17">
        <f t="shared" si="229"/>
        <v>0</v>
      </c>
      <c r="S277" s="18">
        <f t="shared" ref="S277:S293" si="247">Q277+O277+M277</f>
        <v>0</v>
      </c>
      <c r="T277" s="18">
        <f t="shared" si="221"/>
        <v>0</v>
      </c>
      <c r="U277" s="17"/>
      <c r="V277" s="17">
        <f t="shared" si="230"/>
        <v>0</v>
      </c>
      <c r="W277" s="17"/>
      <c r="X277" s="17">
        <f t="shared" si="231"/>
        <v>0</v>
      </c>
      <c r="Y277" s="17"/>
      <c r="Z277" s="17">
        <f t="shared" si="240"/>
        <v>0</v>
      </c>
      <c r="AA277" s="18">
        <f t="shared" ref="AA277:AA293" si="248">Y277+W277+U277</f>
        <v>0</v>
      </c>
      <c r="AB277" s="18">
        <f t="shared" ref="AB277:AB293" si="249">Z277+V277+X277</f>
        <v>0</v>
      </c>
      <c r="AC277" s="17">
        <v>5100</v>
      </c>
      <c r="AD277" s="17">
        <f t="shared" si="234"/>
        <v>3289937580</v>
      </c>
      <c r="AE277" s="17">
        <v>5100</v>
      </c>
      <c r="AF277" s="17">
        <f t="shared" si="232"/>
        <v>3289937580</v>
      </c>
      <c r="AG277" s="17">
        <v>5100</v>
      </c>
      <c r="AH277" s="17">
        <f t="shared" si="235"/>
        <v>3289937580</v>
      </c>
      <c r="AI277" s="18">
        <f t="shared" ref="AI277:AI293" si="250">AG277+AE277+AC277</f>
        <v>15300</v>
      </c>
      <c r="AJ277" s="18">
        <f t="shared" ref="AJ277:AJ293" si="251">AH277+AF277+AD277</f>
        <v>9869812740</v>
      </c>
      <c r="AK277" s="17">
        <v>5100</v>
      </c>
      <c r="AL277" s="17">
        <f t="shared" si="236"/>
        <v>3289937580</v>
      </c>
      <c r="AM277" s="17">
        <v>5100</v>
      </c>
      <c r="AN277" s="17">
        <f t="shared" si="237"/>
        <v>3289937580</v>
      </c>
      <c r="AO277" s="17">
        <v>4800</v>
      </c>
      <c r="AP277" s="17">
        <f t="shared" si="241"/>
        <v>3096411840</v>
      </c>
      <c r="AQ277" s="18">
        <f t="shared" ref="AQ277:AQ293" si="252">AO277+AM277+AK277</f>
        <v>15000</v>
      </c>
      <c r="AR277" s="18">
        <f t="shared" ref="AR277:AR293" si="253">AP277+AN277+AL277</f>
        <v>9676287000</v>
      </c>
      <c r="AS277" s="94">
        <v>0.3</v>
      </c>
      <c r="AT277" s="95" t="e">
        <f t="shared" si="238"/>
        <v>#REF!</v>
      </c>
      <c r="AU277" s="85" t="e">
        <f t="shared" ref="AU277:AU293" si="254">AT277+I277</f>
        <v>#REF!</v>
      </c>
      <c r="AV277" s="85" t="e">
        <f t="shared" si="239"/>
        <v>#REF!</v>
      </c>
      <c r="AW277" s="57">
        <f t="shared" si="242"/>
        <v>30300</v>
      </c>
      <c r="AX277" s="57">
        <f t="shared" si="243"/>
        <v>19546099740</v>
      </c>
      <c r="AY277" s="100"/>
      <c r="AZ277" s="100"/>
      <c r="BA277" s="100"/>
      <c r="BB277" s="100"/>
    </row>
    <row r="278" spans="1:54" ht="18" customHeight="1">
      <c r="A278" s="7" t="s">
        <v>33</v>
      </c>
      <c r="B278" s="8">
        <v>13020250</v>
      </c>
      <c r="C278" s="167" t="s">
        <v>415</v>
      </c>
      <c r="D278" s="2" t="s">
        <v>305</v>
      </c>
      <c r="E278" s="2">
        <v>6</v>
      </c>
      <c r="F278" s="6">
        <v>120</v>
      </c>
      <c r="G278" s="17" t="e">
        <f>'بودجه 1403'!#REF!</f>
        <v>#REF!</v>
      </c>
      <c r="H278" s="17" t="e">
        <f t="shared" si="245"/>
        <v>#REF!</v>
      </c>
      <c r="I278" s="30" t="e">
        <f>'بودجه 1403'!#REF!</f>
        <v>#REF!</v>
      </c>
      <c r="J278" s="30" t="e">
        <f t="shared" si="233"/>
        <v>#REF!</v>
      </c>
      <c r="K278" s="32" t="e">
        <f t="shared" si="244"/>
        <v>#REF!</v>
      </c>
      <c r="L278" s="36" t="e">
        <f t="shared" si="246"/>
        <v>#REF!</v>
      </c>
      <c r="M278" s="17"/>
      <c r="N278" s="17" t="e">
        <f t="shared" si="220"/>
        <v>#REF!</v>
      </c>
      <c r="O278" s="17"/>
      <c r="P278" s="17" t="e">
        <f t="shared" si="228"/>
        <v>#REF!</v>
      </c>
      <c r="Q278" s="17"/>
      <c r="R278" s="17" t="e">
        <f t="shared" si="229"/>
        <v>#REF!</v>
      </c>
      <c r="S278" s="18">
        <f t="shared" si="247"/>
        <v>0</v>
      </c>
      <c r="T278" s="18" t="e">
        <f t="shared" si="221"/>
        <v>#REF!</v>
      </c>
      <c r="U278" s="17"/>
      <c r="V278" s="17" t="e">
        <f t="shared" si="230"/>
        <v>#REF!</v>
      </c>
      <c r="W278" s="17"/>
      <c r="X278" s="17" t="e">
        <f t="shared" si="231"/>
        <v>#REF!</v>
      </c>
      <c r="Y278" s="17"/>
      <c r="Z278" s="17" t="e">
        <f t="shared" si="240"/>
        <v>#REF!</v>
      </c>
      <c r="AA278" s="18">
        <f t="shared" si="248"/>
        <v>0</v>
      </c>
      <c r="AB278" s="18" t="e">
        <f t="shared" si="249"/>
        <v>#REF!</v>
      </c>
      <c r="AC278" s="17">
        <v>20400</v>
      </c>
      <c r="AD278" s="17" t="e">
        <f t="shared" si="234"/>
        <v>#REF!</v>
      </c>
      <c r="AE278" s="17">
        <v>20400</v>
      </c>
      <c r="AF278" s="17" t="e">
        <f t="shared" si="232"/>
        <v>#REF!</v>
      </c>
      <c r="AG278" s="17">
        <v>20400</v>
      </c>
      <c r="AH278" s="17" t="e">
        <f t="shared" si="235"/>
        <v>#REF!</v>
      </c>
      <c r="AI278" s="18">
        <f t="shared" si="250"/>
        <v>61200</v>
      </c>
      <c r="AJ278" s="18" t="e">
        <f t="shared" si="251"/>
        <v>#REF!</v>
      </c>
      <c r="AK278" s="17">
        <v>20400</v>
      </c>
      <c r="AL278" s="17" t="e">
        <f t="shared" si="236"/>
        <v>#REF!</v>
      </c>
      <c r="AM278" s="17">
        <v>20400</v>
      </c>
      <c r="AN278" s="17" t="e">
        <f t="shared" si="237"/>
        <v>#REF!</v>
      </c>
      <c r="AO278" s="17">
        <v>19200</v>
      </c>
      <c r="AP278" s="17" t="e">
        <f t="shared" si="241"/>
        <v>#REF!</v>
      </c>
      <c r="AQ278" s="18">
        <f t="shared" si="252"/>
        <v>60000</v>
      </c>
      <c r="AR278" s="18" t="e">
        <f t="shared" si="253"/>
        <v>#REF!</v>
      </c>
      <c r="AS278" s="94">
        <v>0.3</v>
      </c>
      <c r="AT278" s="95" t="e">
        <f t="shared" si="238"/>
        <v>#REF!</v>
      </c>
      <c r="AU278" s="85" t="e">
        <f t="shared" si="254"/>
        <v>#REF!</v>
      </c>
      <c r="AV278" s="85" t="e">
        <f t="shared" si="239"/>
        <v>#REF!</v>
      </c>
      <c r="AW278" s="57">
        <f t="shared" si="242"/>
        <v>121200</v>
      </c>
      <c r="AX278" s="57" t="e">
        <f t="shared" si="243"/>
        <v>#REF!</v>
      </c>
      <c r="AY278" s="100"/>
      <c r="AZ278" s="100"/>
      <c r="BA278" s="100"/>
      <c r="BB278" s="100"/>
    </row>
    <row r="279" spans="1:54" ht="18" customHeight="1">
      <c r="A279" s="6" t="s">
        <v>30</v>
      </c>
      <c r="B279" s="75" t="s">
        <v>287</v>
      </c>
      <c r="C279" s="167" t="s">
        <v>288</v>
      </c>
      <c r="D279" s="2"/>
      <c r="E279" s="2">
        <v>6</v>
      </c>
      <c r="F279" s="6">
        <v>1</v>
      </c>
      <c r="G279" s="17">
        <f>'بودجه 1403'!G298</f>
        <v>25560000</v>
      </c>
      <c r="H279" s="17">
        <f t="shared" si="245"/>
        <v>25560000</v>
      </c>
      <c r="I279" s="30" t="e">
        <f>'بودجه 1403'!#REF!</f>
        <v>#REF!</v>
      </c>
      <c r="J279" s="30" t="e">
        <f t="shared" si="233"/>
        <v>#REF!</v>
      </c>
      <c r="K279" s="32" t="e">
        <f t="shared" si="244"/>
        <v>#REF!</v>
      </c>
      <c r="L279" s="36" t="e">
        <f t="shared" si="246"/>
        <v>#REF!</v>
      </c>
      <c r="M279" s="17"/>
      <c r="N279" s="17">
        <f t="shared" si="220"/>
        <v>0</v>
      </c>
      <c r="O279" s="17"/>
      <c r="P279" s="17">
        <f t="shared" si="228"/>
        <v>0</v>
      </c>
      <c r="Q279" s="17"/>
      <c r="R279" s="17">
        <f t="shared" si="229"/>
        <v>0</v>
      </c>
      <c r="S279" s="18">
        <f t="shared" si="247"/>
        <v>0</v>
      </c>
      <c r="T279" s="18">
        <f t="shared" si="221"/>
        <v>0</v>
      </c>
      <c r="U279" s="17"/>
      <c r="V279" s="17">
        <f t="shared" si="230"/>
        <v>0</v>
      </c>
      <c r="W279" s="17"/>
      <c r="X279" s="17">
        <f t="shared" si="231"/>
        <v>0</v>
      </c>
      <c r="Y279" s="17"/>
      <c r="Z279" s="17">
        <f t="shared" si="240"/>
        <v>0</v>
      </c>
      <c r="AA279" s="18">
        <f t="shared" si="248"/>
        <v>0</v>
      </c>
      <c r="AB279" s="18">
        <f t="shared" si="249"/>
        <v>0</v>
      </c>
      <c r="AC279" s="17">
        <v>180.97615705511524</v>
      </c>
      <c r="AD279" s="17">
        <f t="shared" si="234"/>
        <v>4625750574.3287458</v>
      </c>
      <c r="AE279" s="17">
        <v>180.97615705511524</v>
      </c>
      <c r="AF279" s="17">
        <f t="shared" si="232"/>
        <v>4625750574.3287458</v>
      </c>
      <c r="AG279" s="17">
        <v>180.97615705511524</v>
      </c>
      <c r="AH279" s="17">
        <f t="shared" si="235"/>
        <v>4625750574.3287458</v>
      </c>
      <c r="AI279" s="18">
        <f t="shared" si="250"/>
        <v>542.92847116534574</v>
      </c>
      <c r="AJ279" s="18">
        <f t="shared" si="251"/>
        <v>13877251722.986237</v>
      </c>
      <c r="AK279" s="17">
        <v>180.97615705511524</v>
      </c>
      <c r="AL279" s="17">
        <f t="shared" si="236"/>
        <v>4625750574.3287458</v>
      </c>
      <c r="AM279" s="17">
        <v>180.97615705511524</v>
      </c>
      <c r="AN279" s="17">
        <f t="shared" si="237"/>
        <v>4625750574.3287458</v>
      </c>
      <c r="AO279" s="17">
        <v>170.33050075775552</v>
      </c>
      <c r="AP279" s="17">
        <f t="shared" si="241"/>
        <v>4353647599.3682308</v>
      </c>
      <c r="AQ279" s="18">
        <f t="shared" si="252"/>
        <v>532.28281486798596</v>
      </c>
      <c r="AR279" s="18">
        <f t="shared" si="253"/>
        <v>13605148748.025723</v>
      </c>
      <c r="AS279" s="94">
        <v>0.1</v>
      </c>
      <c r="AT279" s="95" t="e">
        <f t="shared" si="238"/>
        <v>#REF!</v>
      </c>
      <c r="AU279" s="85" t="e">
        <f t="shared" si="254"/>
        <v>#REF!</v>
      </c>
      <c r="AV279" s="85" t="e">
        <f t="shared" si="239"/>
        <v>#REF!</v>
      </c>
      <c r="AW279" s="57">
        <f t="shared" si="242"/>
        <v>1075.2112860333318</v>
      </c>
      <c r="AX279" s="57">
        <f t="shared" si="243"/>
        <v>27482400471.011959</v>
      </c>
      <c r="AY279" s="100"/>
      <c r="AZ279" s="100"/>
      <c r="BA279" s="100"/>
      <c r="BB279" s="100"/>
    </row>
    <row r="280" spans="1:54" ht="18" customHeight="1">
      <c r="A280" s="6" t="s">
        <v>30</v>
      </c>
      <c r="B280" s="75" t="s">
        <v>287</v>
      </c>
      <c r="C280" s="167" t="s">
        <v>289</v>
      </c>
      <c r="D280" s="2"/>
      <c r="E280" s="2">
        <v>6</v>
      </c>
      <c r="F280" s="6">
        <v>1</v>
      </c>
      <c r="G280" s="17">
        <f>'بودجه 1403'!G299</f>
        <v>7321983</v>
      </c>
      <c r="H280" s="17">
        <f t="shared" si="245"/>
        <v>7321983</v>
      </c>
      <c r="I280" s="30" t="e">
        <f>'بودجه 1403'!#REF!</f>
        <v>#REF!</v>
      </c>
      <c r="J280" s="30" t="e">
        <f t="shared" si="233"/>
        <v>#REF!</v>
      </c>
      <c r="K280" s="32" t="e">
        <f t="shared" si="244"/>
        <v>#REF!</v>
      </c>
      <c r="L280" s="36" t="e">
        <f t="shared" si="246"/>
        <v>#REF!</v>
      </c>
      <c r="M280" s="17"/>
      <c r="N280" s="17">
        <f t="shared" si="220"/>
        <v>0</v>
      </c>
      <c r="O280" s="17"/>
      <c r="P280" s="17">
        <f t="shared" si="228"/>
        <v>0</v>
      </c>
      <c r="Q280" s="17"/>
      <c r="R280" s="17">
        <f t="shared" si="229"/>
        <v>0</v>
      </c>
      <c r="S280" s="18">
        <f t="shared" si="247"/>
        <v>0</v>
      </c>
      <c r="T280" s="18">
        <f t="shared" si="221"/>
        <v>0</v>
      </c>
      <c r="U280" s="17"/>
      <c r="V280" s="17">
        <f t="shared" si="230"/>
        <v>0</v>
      </c>
      <c r="W280" s="17"/>
      <c r="X280" s="17">
        <f t="shared" si="231"/>
        <v>0</v>
      </c>
      <c r="Y280" s="17"/>
      <c r="Z280" s="17">
        <f t="shared" si="240"/>
        <v>0</v>
      </c>
      <c r="AA280" s="18">
        <f t="shared" si="248"/>
        <v>0</v>
      </c>
      <c r="AB280" s="18">
        <f t="shared" si="249"/>
        <v>0</v>
      </c>
      <c r="AC280" s="17">
        <v>180.97615705511524</v>
      </c>
      <c r="AD280" s="17">
        <f t="shared" si="234"/>
        <v>1325104345.3628838</v>
      </c>
      <c r="AE280" s="17">
        <v>180.97615705511524</v>
      </c>
      <c r="AF280" s="17">
        <f t="shared" si="232"/>
        <v>1325104345.3628838</v>
      </c>
      <c r="AG280" s="17">
        <v>180.97615705511524</v>
      </c>
      <c r="AH280" s="17">
        <f t="shared" si="235"/>
        <v>1325104345.3628838</v>
      </c>
      <c r="AI280" s="18">
        <f t="shared" si="250"/>
        <v>542.92847116534574</v>
      </c>
      <c r="AJ280" s="18">
        <f t="shared" si="251"/>
        <v>3975313036.0886517</v>
      </c>
      <c r="AK280" s="17">
        <v>180.97615705511524</v>
      </c>
      <c r="AL280" s="17">
        <f t="shared" si="236"/>
        <v>1325104345.3628838</v>
      </c>
      <c r="AM280" s="17">
        <v>180.97615705511524</v>
      </c>
      <c r="AN280" s="17">
        <f t="shared" si="237"/>
        <v>1325104345.3628838</v>
      </c>
      <c r="AO280" s="17">
        <v>170.33050075775552</v>
      </c>
      <c r="AP280" s="17">
        <f t="shared" si="241"/>
        <v>1247157030.9297731</v>
      </c>
      <c r="AQ280" s="18">
        <f t="shared" si="252"/>
        <v>532.28281486798596</v>
      </c>
      <c r="AR280" s="18">
        <f t="shared" si="253"/>
        <v>3897365721.6555405</v>
      </c>
      <c r="AS280" s="94">
        <v>0.1</v>
      </c>
      <c r="AT280" s="95" t="e">
        <f t="shared" si="238"/>
        <v>#REF!</v>
      </c>
      <c r="AU280" s="85" t="e">
        <f t="shared" si="254"/>
        <v>#REF!</v>
      </c>
      <c r="AV280" s="85" t="e">
        <f t="shared" si="239"/>
        <v>#REF!</v>
      </c>
      <c r="AW280" s="57">
        <f t="shared" si="242"/>
        <v>1075.2112860333318</v>
      </c>
      <c r="AX280" s="57">
        <f t="shared" si="243"/>
        <v>7872678757.7441921</v>
      </c>
      <c r="AY280" s="100"/>
      <c r="AZ280" s="100"/>
      <c r="BA280" s="100"/>
      <c r="BB280" s="100"/>
    </row>
    <row r="281" spans="1:54" ht="18" customHeight="1">
      <c r="A281" s="6" t="s">
        <v>30</v>
      </c>
      <c r="B281" s="75" t="s">
        <v>287</v>
      </c>
      <c r="C281" s="167" t="s">
        <v>290</v>
      </c>
      <c r="D281" s="2"/>
      <c r="E281" s="2">
        <v>6</v>
      </c>
      <c r="F281" s="6">
        <v>120</v>
      </c>
      <c r="G281" s="17">
        <f>'بودجه 1403'!G300</f>
        <v>5064576</v>
      </c>
      <c r="H281" s="17">
        <f t="shared" si="245"/>
        <v>42204.800000000003</v>
      </c>
      <c r="I281" s="30" t="e">
        <f>'بودجه 1403'!#REF!</f>
        <v>#REF!</v>
      </c>
      <c r="J281" s="30" t="e">
        <f t="shared" si="233"/>
        <v>#REF!</v>
      </c>
      <c r="K281" s="32" t="e">
        <f t="shared" si="244"/>
        <v>#REF!</v>
      </c>
      <c r="L281" s="36" t="e">
        <f t="shared" si="246"/>
        <v>#REF!</v>
      </c>
      <c r="M281" s="17"/>
      <c r="N281" s="17">
        <f t="shared" si="220"/>
        <v>0</v>
      </c>
      <c r="O281" s="17"/>
      <c r="P281" s="17">
        <f t="shared" si="228"/>
        <v>0</v>
      </c>
      <c r="Q281" s="17"/>
      <c r="R281" s="17">
        <f t="shared" si="229"/>
        <v>0</v>
      </c>
      <c r="S281" s="18">
        <f t="shared" si="247"/>
        <v>0</v>
      </c>
      <c r="T281" s="18">
        <f t="shared" si="221"/>
        <v>0</v>
      </c>
      <c r="U281" s="17"/>
      <c r="V281" s="17">
        <f t="shared" si="230"/>
        <v>0</v>
      </c>
      <c r="W281" s="17"/>
      <c r="X281" s="17">
        <f t="shared" si="231"/>
        <v>0</v>
      </c>
      <c r="Y281" s="17"/>
      <c r="Z281" s="17">
        <f t="shared" si="240"/>
        <v>0</v>
      </c>
      <c r="AA281" s="18">
        <f t="shared" si="248"/>
        <v>0</v>
      </c>
      <c r="AB281" s="18">
        <f t="shared" si="249"/>
        <v>0</v>
      </c>
      <c r="AC281" s="17">
        <v>6515.1416539841503</v>
      </c>
      <c r="AD281" s="17">
        <f t="shared" si="234"/>
        <v>274970250.47807026</v>
      </c>
      <c r="AE281" s="17">
        <v>6515.1416539841503</v>
      </c>
      <c r="AF281" s="17">
        <f t="shared" si="232"/>
        <v>274970250.47807026</v>
      </c>
      <c r="AG281" s="17">
        <v>6515.1416539841503</v>
      </c>
      <c r="AH281" s="17">
        <f t="shared" si="235"/>
        <v>274970250.47807026</v>
      </c>
      <c r="AI281" s="18">
        <f t="shared" si="250"/>
        <v>19545.424961952449</v>
      </c>
      <c r="AJ281" s="18">
        <f t="shared" si="251"/>
        <v>824910751.43421078</v>
      </c>
      <c r="AK281" s="17">
        <v>6515.1416539841503</v>
      </c>
      <c r="AL281" s="17">
        <f t="shared" si="236"/>
        <v>274970250.47807026</v>
      </c>
      <c r="AM281" s="17">
        <v>6515.1416539841503</v>
      </c>
      <c r="AN281" s="17">
        <f t="shared" si="237"/>
        <v>274970250.47807026</v>
      </c>
      <c r="AO281" s="17">
        <v>6131.8980272792005</v>
      </c>
      <c r="AP281" s="17">
        <f t="shared" si="241"/>
        <v>258795529.86171323</v>
      </c>
      <c r="AQ281" s="18">
        <f t="shared" si="252"/>
        <v>19162.1813352475</v>
      </c>
      <c r="AR281" s="18">
        <f t="shared" si="253"/>
        <v>808736030.81785369</v>
      </c>
      <c r="AS281" s="94">
        <v>0.1</v>
      </c>
      <c r="AT281" s="95" t="e">
        <f t="shared" si="238"/>
        <v>#REF!</v>
      </c>
      <c r="AU281" s="85" t="e">
        <f t="shared" si="254"/>
        <v>#REF!</v>
      </c>
      <c r="AV281" s="85" t="e">
        <f t="shared" si="239"/>
        <v>#REF!</v>
      </c>
      <c r="AW281" s="57">
        <f t="shared" si="242"/>
        <v>38707.606297199949</v>
      </c>
      <c r="AX281" s="57">
        <f t="shared" si="243"/>
        <v>1633646782.2520645</v>
      </c>
      <c r="AY281" s="100"/>
      <c r="AZ281" s="100"/>
      <c r="BA281" s="100"/>
      <c r="BB281" s="100"/>
    </row>
    <row r="282" spans="1:54" ht="18" customHeight="1">
      <c r="A282" s="6" t="s">
        <v>30</v>
      </c>
      <c r="B282" s="75" t="s">
        <v>287</v>
      </c>
      <c r="C282" s="167" t="s">
        <v>291</v>
      </c>
      <c r="D282" s="2"/>
      <c r="E282" s="2">
        <v>6</v>
      </c>
      <c r="F282" s="6">
        <v>1</v>
      </c>
      <c r="G282" s="17">
        <f>'بودجه 1403'!G301</f>
        <v>6364160</v>
      </c>
      <c r="H282" s="17">
        <f t="shared" si="245"/>
        <v>6364160</v>
      </c>
      <c r="I282" s="30" t="e">
        <f>'بودجه 1403'!#REF!</f>
        <v>#REF!</v>
      </c>
      <c r="J282" s="30" t="e">
        <f t="shared" si="233"/>
        <v>#REF!</v>
      </c>
      <c r="K282" s="32" t="e">
        <f t="shared" si="244"/>
        <v>#REF!</v>
      </c>
      <c r="L282" s="36" t="e">
        <f t="shared" si="246"/>
        <v>#REF!</v>
      </c>
      <c r="M282" s="17"/>
      <c r="N282" s="17">
        <f t="shared" si="220"/>
        <v>0</v>
      </c>
      <c r="O282" s="17"/>
      <c r="P282" s="17">
        <f t="shared" si="228"/>
        <v>0</v>
      </c>
      <c r="Q282" s="17"/>
      <c r="R282" s="17">
        <f t="shared" si="229"/>
        <v>0</v>
      </c>
      <c r="S282" s="18">
        <f t="shared" si="247"/>
        <v>0</v>
      </c>
      <c r="T282" s="18">
        <f t="shared" si="221"/>
        <v>0</v>
      </c>
      <c r="U282" s="17"/>
      <c r="V282" s="17">
        <f t="shared" si="230"/>
        <v>0</v>
      </c>
      <c r="W282" s="17"/>
      <c r="X282" s="17">
        <f t="shared" si="231"/>
        <v>0</v>
      </c>
      <c r="Y282" s="17"/>
      <c r="Z282" s="17">
        <f t="shared" si="240"/>
        <v>0</v>
      </c>
      <c r="AA282" s="18">
        <f t="shared" si="248"/>
        <v>0</v>
      </c>
      <c r="AB282" s="18">
        <f t="shared" si="249"/>
        <v>0</v>
      </c>
      <c r="AC282" s="17">
        <v>180.97615705511524</v>
      </c>
      <c r="AD282" s="17">
        <f t="shared" si="234"/>
        <v>1151761219.6838822</v>
      </c>
      <c r="AE282" s="17">
        <v>180.97615705511524</v>
      </c>
      <c r="AF282" s="17">
        <f t="shared" si="232"/>
        <v>1151761219.6838822</v>
      </c>
      <c r="AG282" s="17">
        <v>180.97615705511524</v>
      </c>
      <c r="AH282" s="17">
        <f t="shared" si="235"/>
        <v>1151761219.6838822</v>
      </c>
      <c r="AI282" s="18">
        <f t="shared" si="250"/>
        <v>542.92847116534574</v>
      </c>
      <c r="AJ282" s="18">
        <f t="shared" si="251"/>
        <v>3455283659.0516467</v>
      </c>
      <c r="AK282" s="17">
        <v>180.97615705511524</v>
      </c>
      <c r="AL282" s="17">
        <f t="shared" si="236"/>
        <v>1151761219.6838822</v>
      </c>
      <c r="AM282" s="17">
        <v>180.97615705511524</v>
      </c>
      <c r="AN282" s="17">
        <f t="shared" si="237"/>
        <v>1151761219.6838822</v>
      </c>
      <c r="AO282" s="17">
        <v>170.33050075775552</v>
      </c>
      <c r="AP282" s="17">
        <f t="shared" si="241"/>
        <v>1084010559.7024775</v>
      </c>
      <c r="AQ282" s="18">
        <f t="shared" si="252"/>
        <v>532.28281486798596</v>
      </c>
      <c r="AR282" s="18">
        <f t="shared" si="253"/>
        <v>3387532999.0702419</v>
      </c>
      <c r="AS282" s="94">
        <v>0.1</v>
      </c>
      <c r="AT282" s="95" t="e">
        <f t="shared" si="238"/>
        <v>#REF!</v>
      </c>
      <c r="AU282" s="85" t="e">
        <f t="shared" si="254"/>
        <v>#REF!</v>
      </c>
      <c r="AV282" s="85" t="e">
        <f t="shared" si="239"/>
        <v>#REF!</v>
      </c>
      <c r="AW282" s="57">
        <f t="shared" si="242"/>
        <v>1075.2112860333318</v>
      </c>
      <c r="AX282" s="57">
        <f t="shared" si="243"/>
        <v>6842816658.1218891</v>
      </c>
      <c r="AY282" s="100"/>
      <c r="AZ282" s="100"/>
      <c r="BA282" s="100"/>
      <c r="BB282" s="100"/>
    </row>
    <row r="283" spans="1:54" ht="18" customHeight="1">
      <c r="A283" s="6" t="s">
        <v>30</v>
      </c>
      <c r="B283" s="75" t="s">
        <v>287</v>
      </c>
      <c r="C283" s="167" t="s">
        <v>292</v>
      </c>
      <c r="D283" s="2"/>
      <c r="E283" s="2">
        <v>6</v>
      </c>
      <c r="F283" s="6">
        <v>300</v>
      </c>
      <c r="G283" s="17">
        <f>'بودجه 1403'!G302</f>
        <v>4999714</v>
      </c>
      <c r="H283" s="17">
        <f t="shared" si="245"/>
        <v>16665.713333333333</v>
      </c>
      <c r="I283" s="30" t="e">
        <f>'بودجه 1403'!#REF!</f>
        <v>#REF!</v>
      </c>
      <c r="J283" s="30" t="e">
        <f t="shared" si="233"/>
        <v>#REF!</v>
      </c>
      <c r="K283" s="32" t="e">
        <f t="shared" si="244"/>
        <v>#REF!</v>
      </c>
      <c r="L283" s="36" t="e">
        <f t="shared" si="246"/>
        <v>#REF!</v>
      </c>
      <c r="M283" s="17"/>
      <c r="N283" s="17">
        <f t="shared" si="220"/>
        <v>0</v>
      </c>
      <c r="O283" s="17"/>
      <c r="P283" s="17">
        <f t="shared" si="228"/>
        <v>0</v>
      </c>
      <c r="Q283" s="17"/>
      <c r="R283" s="17">
        <f t="shared" si="229"/>
        <v>0</v>
      </c>
      <c r="S283" s="18">
        <f t="shared" si="247"/>
        <v>0</v>
      </c>
      <c r="T283" s="18">
        <f t="shared" si="221"/>
        <v>0</v>
      </c>
      <c r="U283" s="17"/>
      <c r="V283" s="17">
        <f t="shared" si="230"/>
        <v>0</v>
      </c>
      <c r="W283" s="17"/>
      <c r="X283" s="17">
        <f t="shared" si="231"/>
        <v>0</v>
      </c>
      <c r="Y283" s="17"/>
      <c r="Z283" s="17">
        <f t="shared" si="240"/>
        <v>0</v>
      </c>
      <c r="AA283" s="18">
        <f t="shared" si="248"/>
        <v>0</v>
      </c>
      <c r="AB283" s="18">
        <f t="shared" si="249"/>
        <v>0</v>
      </c>
      <c r="AC283" s="17">
        <v>32575.708269920739</v>
      </c>
      <c r="AD283" s="17">
        <f t="shared" si="234"/>
        <v>542897415.65679502</v>
      </c>
      <c r="AE283" s="17">
        <v>32575.708269920739</v>
      </c>
      <c r="AF283" s="17">
        <f t="shared" si="232"/>
        <v>542897415.65679502</v>
      </c>
      <c r="AG283" s="17">
        <v>32575.708269920739</v>
      </c>
      <c r="AH283" s="17">
        <f t="shared" si="235"/>
        <v>542897415.65679502</v>
      </c>
      <c r="AI283" s="18">
        <f t="shared" si="250"/>
        <v>97727.124809762216</v>
      </c>
      <c r="AJ283" s="18">
        <f t="shared" si="251"/>
        <v>1628692246.9703851</v>
      </c>
      <c r="AK283" s="17">
        <v>32575.708269920739</v>
      </c>
      <c r="AL283" s="17">
        <f t="shared" si="236"/>
        <v>542897415.65679502</v>
      </c>
      <c r="AM283" s="17">
        <v>32575.708269920739</v>
      </c>
      <c r="AN283" s="17">
        <f t="shared" si="237"/>
        <v>542897415.65679502</v>
      </c>
      <c r="AO283" s="17">
        <v>30659.490136395987</v>
      </c>
      <c r="AP283" s="17">
        <f t="shared" si="241"/>
        <v>510962273.55933642</v>
      </c>
      <c r="AQ283" s="18">
        <f t="shared" si="252"/>
        <v>95810.906676237471</v>
      </c>
      <c r="AR283" s="18">
        <f t="shared" si="253"/>
        <v>1596757104.8729265</v>
      </c>
      <c r="AS283" s="94">
        <v>0.1</v>
      </c>
      <c r="AT283" s="95" t="e">
        <f t="shared" si="238"/>
        <v>#REF!</v>
      </c>
      <c r="AU283" s="85" t="e">
        <f t="shared" si="254"/>
        <v>#REF!</v>
      </c>
      <c r="AV283" s="85" t="e">
        <f t="shared" si="239"/>
        <v>#REF!</v>
      </c>
      <c r="AW283" s="57">
        <f t="shared" si="242"/>
        <v>193538.0314859997</v>
      </c>
      <c r="AX283" s="57">
        <f t="shared" si="243"/>
        <v>3225449351.8433113</v>
      </c>
      <c r="AY283" s="100"/>
      <c r="AZ283" s="100"/>
      <c r="BA283" s="100"/>
      <c r="BB283" s="100"/>
    </row>
    <row r="284" spans="1:54" ht="18" customHeight="1">
      <c r="A284" s="6" t="s">
        <v>30</v>
      </c>
      <c r="B284" s="75" t="s">
        <v>287</v>
      </c>
      <c r="C284" s="167" t="s">
        <v>293</v>
      </c>
      <c r="D284" s="2"/>
      <c r="E284" s="2">
        <v>6</v>
      </c>
      <c r="F284" s="6">
        <v>1</v>
      </c>
      <c r="G284" s="17">
        <f>'بودجه 1403'!G303</f>
        <v>5561600</v>
      </c>
      <c r="H284" s="17">
        <f t="shared" si="245"/>
        <v>5561600</v>
      </c>
      <c r="I284" s="30" t="e">
        <f>'بودجه 1403'!#REF!</f>
        <v>#REF!</v>
      </c>
      <c r="J284" s="30" t="e">
        <f t="shared" si="233"/>
        <v>#REF!</v>
      </c>
      <c r="K284" s="32" t="e">
        <f t="shared" si="244"/>
        <v>#REF!</v>
      </c>
      <c r="L284" s="36" t="e">
        <f t="shared" si="246"/>
        <v>#REF!</v>
      </c>
      <c r="M284" s="17"/>
      <c r="N284" s="17">
        <f t="shared" si="220"/>
        <v>0</v>
      </c>
      <c r="O284" s="17"/>
      <c r="P284" s="17">
        <f t="shared" si="228"/>
        <v>0</v>
      </c>
      <c r="Q284" s="17"/>
      <c r="R284" s="17">
        <f t="shared" si="229"/>
        <v>0</v>
      </c>
      <c r="S284" s="18">
        <f t="shared" si="247"/>
        <v>0</v>
      </c>
      <c r="T284" s="18">
        <f t="shared" si="221"/>
        <v>0</v>
      </c>
      <c r="U284" s="17"/>
      <c r="V284" s="17">
        <f t="shared" si="230"/>
        <v>0</v>
      </c>
      <c r="W284" s="17"/>
      <c r="X284" s="17">
        <f t="shared" si="231"/>
        <v>0</v>
      </c>
      <c r="Y284" s="17"/>
      <c r="Z284" s="17">
        <f t="shared" si="240"/>
        <v>0</v>
      </c>
      <c r="AA284" s="18">
        <f t="shared" si="248"/>
        <v>0</v>
      </c>
      <c r="AB284" s="18">
        <f t="shared" si="249"/>
        <v>0</v>
      </c>
      <c r="AC284" s="17">
        <v>72.390462822046103</v>
      </c>
      <c r="AD284" s="17">
        <f t="shared" si="234"/>
        <v>402606798.03109163</v>
      </c>
      <c r="AE284" s="17">
        <v>72.390462822046103</v>
      </c>
      <c r="AF284" s="17">
        <f t="shared" si="232"/>
        <v>402606798.03109163</v>
      </c>
      <c r="AG284" s="17">
        <v>72.390462822046103</v>
      </c>
      <c r="AH284" s="17">
        <f t="shared" si="235"/>
        <v>402606798.03109163</v>
      </c>
      <c r="AI284" s="18">
        <f t="shared" si="250"/>
        <v>217.1713884661383</v>
      </c>
      <c r="AJ284" s="18">
        <f t="shared" si="251"/>
        <v>1207820394.0932748</v>
      </c>
      <c r="AK284" s="17">
        <v>72.390462822046103</v>
      </c>
      <c r="AL284" s="17">
        <f t="shared" si="236"/>
        <v>402606798.03109163</v>
      </c>
      <c r="AM284" s="17">
        <v>72.390462822046103</v>
      </c>
      <c r="AN284" s="17">
        <f t="shared" si="237"/>
        <v>402606798.03109163</v>
      </c>
      <c r="AO284" s="17">
        <v>68.132200303102209</v>
      </c>
      <c r="AP284" s="17">
        <f t="shared" si="241"/>
        <v>378924045.20573324</v>
      </c>
      <c r="AQ284" s="18">
        <f t="shared" si="252"/>
        <v>212.91312594719443</v>
      </c>
      <c r="AR284" s="18">
        <f t="shared" si="253"/>
        <v>1184137641.2679164</v>
      </c>
      <c r="AS284" s="94">
        <v>0.1</v>
      </c>
      <c r="AT284" s="95" t="e">
        <f t="shared" si="238"/>
        <v>#REF!</v>
      </c>
      <c r="AU284" s="85" t="e">
        <f t="shared" si="254"/>
        <v>#REF!</v>
      </c>
      <c r="AV284" s="85" t="e">
        <f t="shared" si="239"/>
        <v>#REF!</v>
      </c>
      <c r="AW284" s="57">
        <f t="shared" si="242"/>
        <v>430.08451441333273</v>
      </c>
      <c r="AX284" s="57">
        <f t="shared" si="243"/>
        <v>2391958035.3611913</v>
      </c>
      <c r="AY284" s="100"/>
      <c r="AZ284" s="100"/>
      <c r="BA284" s="100"/>
      <c r="BB284" s="100"/>
    </row>
    <row r="285" spans="1:54" ht="18" customHeight="1">
      <c r="A285" s="6" t="s">
        <v>30</v>
      </c>
      <c r="B285" s="75" t="s">
        <v>287</v>
      </c>
      <c r="C285" s="167" t="s">
        <v>294</v>
      </c>
      <c r="D285" s="2"/>
      <c r="E285" s="2">
        <v>6</v>
      </c>
      <c r="F285" s="6">
        <v>1</v>
      </c>
      <c r="G285" s="17">
        <f>'بودجه 1403'!G304</f>
        <v>7397350</v>
      </c>
      <c r="H285" s="17">
        <f t="shared" si="245"/>
        <v>7397350</v>
      </c>
      <c r="I285" s="30" t="e">
        <f>'بودجه 1403'!#REF!</f>
        <v>#REF!</v>
      </c>
      <c r="J285" s="30" t="e">
        <f t="shared" si="233"/>
        <v>#REF!</v>
      </c>
      <c r="K285" s="32" t="e">
        <f t="shared" si="244"/>
        <v>#REF!</v>
      </c>
      <c r="L285" s="36" t="e">
        <f t="shared" si="246"/>
        <v>#REF!</v>
      </c>
      <c r="M285" s="17"/>
      <c r="N285" s="17">
        <f t="shared" si="220"/>
        <v>0</v>
      </c>
      <c r="O285" s="17"/>
      <c r="P285" s="17">
        <f t="shared" si="228"/>
        <v>0</v>
      </c>
      <c r="Q285" s="17"/>
      <c r="R285" s="17">
        <f t="shared" si="229"/>
        <v>0</v>
      </c>
      <c r="S285" s="18">
        <f t="shared" si="247"/>
        <v>0</v>
      </c>
      <c r="T285" s="18">
        <f t="shared" si="221"/>
        <v>0</v>
      </c>
      <c r="U285" s="17"/>
      <c r="V285" s="17">
        <f t="shared" si="230"/>
        <v>0</v>
      </c>
      <c r="W285" s="17"/>
      <c r="X285" s="17">
        <f t="shared" si="231"/>
        <v>0</v>
      </c>
      <c r="Y285" s="17"/>
      <c r="Z285" s="17">
        <f t="shared" si="240"/>
        <v>0</v>
      </c>
      <c r="AA285" s="18">
        <f t="shared" si="248"/>
        <v>0</v>
      </c>
      <c r="AB285" s="18">
        <f t="shared" si="249"/>
        <v>0</v>
      </c>
      <c r="AC285" s="17">
        <v>180.97615705511524</v>
      </c>
      <c r="AD285" s="17">
        <f t="shared" si="234"/>
        <v>1338743975.3916566</v>
      </c>
      <c r="AE285" s="17">
        <v>180.97615705511524</v>
      </c>
      <c r="AF285" s="17">
        <f t="shared" si="232"/>
        <v>1338743975.3916566</v>
      </c>
      <c r="AG285" s="17">
        <v>180.97615705511524</v>
      </c>
      <c r="AH285" s="17">
        <f t="shared" si="235"/>
        <v>1338743975.3916566</v>
      </c>
      <c r="AI285" s="18">
        <f t="shared" si="250"/>
        <v>542.92847116534574</v>
      </c>
      <c r="AJ285" s="18">
        <f t="shared" si="251"/>
        <v>4016231926.1749697</v>
      </c>
      <c r="AK285" s="17">
        <v>180.97615705511524</v>
      </c>
      <c r="AL285" s="17">
        <f t="shared" si="236"/>
        <v>1338743975.3916566</v>
      </c>
      <c r="AM285" s="17">
        <v>180.97615705511524</v>
      </c>
      <c r="AN285" s="17">
        <f t="shared" si="237"/>
        <v>1338743975.3916566</v>
      </c>
      <c r="AO285" s="17">
        <v>170.33050075775552</v>
      </c>
      <c r="AP285" s="17">
        <f t="shared" si="241"/>
        <v>1259994329.7803829</v>
      </c>
      <c r="AQ285" s="18">
        <f t="shared" si="252"/>
        <v>532.28281486798596</v>
      </c>
      <c r="AR285" s="18">
        <f t="shared" si="253"/>
        <v>3937482280.5636959</v>
      </c>
      <c r="AS285" s="94">
        <v>0.1</v>
      </c>
      <c r="AT285" s="95" t="e">
        <f t="shared" si="238"/>
        <v>#REF!</v>
      </c>
      <c r="AU285" s="85" t="e">
        <f t="shared" si="254"/>
        <v>#REF!</v>
      </c>
      <c r="AV285" s="85" t="e">
        <f t="shared" si="239"/>
        <v>#REF!</v>
      </c>
      <c r="AW285" s="57">
        <f t="shared" si="242"/>
        <v>1075.2112860333318</v>
      </c>
      <c r="AX285" s="57">
        <f t="shared" si="243"/>
        <v>7953714206.7386656</v>
      </c>
      <c r="AY285" s="100"/>
      <c r="AZ285" s="100"/>
      <c r="BA285" s="100"/>
      <c r="BB285" s="100"/>
    </row>
    <row r="286" spans="1:54" ht="18" customHeight="1">
      <c r="A286" s="6" t="s">
        <v>30</v>
      </c>
      <c r="B286" s="75" t="s">
        <v>287</v>
      </c>
      <c r="C286" s="167" t="s">
        <v>295</v>
      </c>
      <c r="D286" s="2"/>
      <c r="E286" s="2">
        <v>6</v>
      </c>
      <c r="F286" s="6">
        <v>1</v>
      </c>
      <c r="G286" s="17">
        <f>'بودجه 1403'!G305</f>
        <v>1056000</v>
      </c>
      <c r="H286" s="17">
        <f t="shared" si="245"/>
        <v>1056000</v>
      </c>
      <c r="I286" s="30" t="e">
        <f>'بودجه 1403'!#REF!</f>
        <v>#REF!</v>
      </c>
      <c r="J286" s="30" t="e">
        <f t="shared" si="233"/>
        <v>#REF!</v>
      </c>
      <c r="K286" s="32" t="e">
        <f t="shared" si="244"/>
        <v>#REF!</v>
      </c>
      <c r="L286" s="36" t="e">
        <f t="shared" si="246"/>
        <v>#REF!</v>
      </c>
      <c r="M286" s="17"/>
      <c r="N286" s="17">
        <f t="shared" si="220"/>
        <v>0</v>
      </c>
      <c r="O286" s="17"/>
      <c r="P286" s="17">
        <f t="shared" si="228"/>
        <v>0</v>
      </c>
      <c r="Q286" s="17"/>
      <c r="R286" s="17">
        <f t="shared" si="229"/>
        <v>0</v>
      </c>
      <c r="S286" s="18">
        <f t="shared" si="247"/>
        <v>0</v>
      </c>
      <c r="T286" s="18">
        <f t="shared" si="221"/>
        <v>0</v>
      </c>
      <c r="U286" s="17"/>
      <c r="V286" s="17">
        <f t="shared" si="230"/>
        <v>0</v>
      </c>
      <c r="W286" s="17"/>
      <c r="X286" s="17">
        <f t="shared" si="231"/>
        <v>0</v>
      </c>
      <c r="Y286" s="17"/>
      <c r="Z286" s="17">
        <f t="shared" si="240"/>
        <v>0</v>
      </c>
      <c r="AA286" s="18">
        <f t="shared" si="248"/>
        <v>0</v>
      </c>
      <c r="AB286" s="18">
        <f t="shared" si="249"/>
        <v>0</v>
      </c>
      <c r="AC286" s="17">
        <v>180.97615705511524</v>
      </c>
      <c r="AD286" s="17">
        <f t="shared" si="234"/>
        <v>191110821.8502017</v>
      </c>
      <c r="AE286" s="17">
        <v>180.97615705511524</v>
      </c>
      <c r="AF286" s="17">
        <f t="shared" si="232"/>
        <v>191110821.8502017</v>
      </c>
      <c r="AG286" s="17">
        <v>180.97615705511524</v>
      </c>
      <c r="AH286" s="17">
        <f t="shared" si="235"/>
        <v>191110821.8502017</v>
      </c>
      <c r="AI286" s="18">
        <f t="shared" si="250"/>
        <v>542.92847116534574</v>
      </c>
      <c r="AJ286" s="18">
        <f t="shared" si="251"/>
        <v>573332465.55060506</v>
      </c>
      <c r="AK286" s="17">
        <v>180.97615705511524</v>
      </c>
      <c r="AL286" s="17">
        <f t="shared" si="236"/>
        <v>191110821.8502017</v>
      </c>
      <c r="AM286" s="17">
        <v>180.97615705511524</v>
      </c>
      <c r="AN286" s="17">
        <f t="shared" si="237"/>
        <v>191110821.8502017</v>
      </c>
      <c r="AO286" s="17">
        <v>170.33050075775552</v>
      </c>
      <c r="AP286" s="17">
        <f t="shared" si="241"/>
        <v>179869008.80018982</v>
      </c>
      <c r="AQ286" s="18">
        <f t="shared" si="252"/>
        <v>532.28281486798596</v>
      </c>
      <c r="AR286" s="18">
        <f t="shared" si="253"/>
        <v>562090652.50059319</v>
      </c>
      <c r="AS286" s="94">
        <v>0.1</v>
      </c>
      <c r="AT286" s="95" t="e">
        <f t="shared" si="238"/>
        <v>#REF!</v>
      </c>
      <c r="AU286" s="85" t="e">
        <f t="shared" si="254"/>
        <v>#REF!</v>
      </c>
      <c r="AV286" s="85" t="e">
        <f t="shared" si="239"/>
        <v>#REF!</v>
      </c>
      <c r="AW286" s="57">
        <f t="shared" si="242"/>
        <v>1075.2112860333318</v>
      </c>
      <c r="AX286" s="57">
        <f t="shared" si="243"/>
        <v>1135423118.0511982</v>
      </c>
      <c r="AY286" s="100"/>
      <c r="AZ286" s="100"/>
      <c r="BA286" s="100"/>
      <c r="BB286" s="100"/>
    </row>
    <row r="287" spans="1:54" ht="18" customHeight="1">
      <c r="A287" s="6" t="s">
        <v>30</v>
      </c>
      <c r="B287" s="75" t="s">
        <v>287</v>
      </c>
      <c r="C287" s="167" t="s">
        <v>296</v>
      </c>
      <c r="D287" s="2"/>
      <c r="E287" s="2">
        <v>6</v>
      </c>
      <c r="F287" s="6">
        <v>1</v>
      </c>
      <c r="G287" s="17">
        <f>'بودجه 1403'!G306</f>
        <v>9856000</v>
      </c>
      <c r="H287" s="17">
        <f t="shared" si="245"/>
        <v>9856000</v>
      </c>
      <c r="I287" s="30" t="e">
        <f>'بودجه 1403'!#REF!</f>
        <v>#REF!</v>
      </c>
      <c r="J287" s="30" t="e">
        <f t="shared" si="233"/>
        <v>#REF!</v>
      </c>
      <c r="K287" s="32" t="e">
        <f t="shared" si="244"/>
        <v>#REF!</v>
      </c>
      <c r="L287" s="36" t="e">
        <f t="shared" si="246"/>
        <v>#REF!</v>
      </c>
      <c r="M287" s="17"/>
      <c r="N287" s="17">
        <f t="shared" si="220"/>
        <v>0</v>
      </c>
      <c r="O287" s="17"/>
      <c r="P287" s="17">
        <f t="shared" si="228"/>
        <v>0</v>
      </c>
      <c r="Q287" s="17"/>
      <c r="R287" s="17">
        <f t="shared" si="229"/>
        <v>0</v>
      </c>
      <c r="S287" s="18">
        <f t="shared" si="247"/>
        <v>0</v>
      </c>
      <c r="T287" s="18">
        <f t="shared" si="221"/>
        <v>0</v>
      </c>
      <c r="U287" s="17"/>
      <c r="V287" s="17">
        <f t="shared" si="230"/>
        <v>0</v>
      </c>
      <c r="W287" s="17"/>
      <c r="X287" s="17">
        <f t="shared" si="231"/>
        <v>0</v>
      </c>
      <c r="Y287" s="17"/>
      <c r="Z287" s="17">
        <f t="shared" si="240"/>
        <v>0</v>
      </c>
      <c r="AA287" s="18">
        <f t="shared" si="248"/>
        <v>0</v>
      </c>
      <c r="AB287" s="18">
        <f t="shared" si="249"/>
        <v>0</v>
      </c>
      <c r="AC287" s="17">
        <v>36.195231411023052</v>
      </c>
      <c r="AD287" s="17">
        <f t="shared" si="234"/>
        <v>356740200.78704321</v>
      </c>
      <c r="AE287" s="17">
        <v>36.195231411023052</v>
      </c>
      <c r="AF287" s="17">
        <f t="shared" si="232"/>
        <v>356740200.78704321</v>
      </c>
      <c r="AG287" s="17">
        <v>36.195231411023052</v>
      </c>
      <c r="AH287" s="17">
        <f t="shared" si="235"/>
        <v>356740200.78704321</v>
      </c>
      <c r="AI287" s="18">
        <f t="shared" si="250"/>
        <v>108.58569423306915</v>
      </c>
      <c r="AJ287" s="18">
        <f t="shared" si="251"/>
        <v>1070220602.3611296</v>
      </c>
      <c r="AK287" s="17">
        <v>36.195231411023052</v>
      </c>
      <c r="AL287" s="17">
        <f t="shared" si="236"/>
        <v>356740200.78704321</v>
      </c>
      <c r="AM287" s="17">
        <v>36.195231411023052</v>
      </c>
      <c r="AN287" s="17">
        <f t="shared" si="237"/>
        <v>356740200.78704321</v>
      </c>
      <c r="AO287" s="17">
        <v>34.066100151551105</v>
      </c>
      <c r="AP287" s="17">
        <f t="shared" si="241"/>
        <v>335755483.09368771</v>
      </c>
      <c r="AQ287" s="18">
        <f t="shared" si="252"/>
        <v>106.45656297359722</v>
      </c>
      <c r="AR287" s="18">
        <f t="shared" si="253"/>
        <v>1049235884.6677741</v>
      </c>
      <c r="AS287" s="94">
        <v>0.1</v>
      </c>
      <c r="AT287" s="95" t="e">
        <f t="shared" si="238"/>
        <v>#REF!</v>
      </c>
      <c r="AU287" s="85" t="e">
        <f t="shared" si="254"/>
        <v>#REF!</v>
      </c>
      <c r="AV287" s="85" t="e">
        <f t="shared" si="239"/>
        <v>#REF!</v>
      </c>
      <c r="AW287" s="57">
        <f t="shared" si="242"/>
        <v>215.04225720666636</v>
      </c>
      <c r="AX287" s="57">
        <f t="shared" si="243"/>
        <v>2119456487.0289037</v>
      </c>
      <c r="AY287" s="100"/>
      <c r="AZ287" s="100"/>
      <c r="BA287" s="100"/>
      <c r="BB287" s="100"/>
    </row>
    <row r="288" spans="1:54" ht="18" customHeight="1">
      <c r="A288" s="6" t="s">
        <v>30</v>
      </c>
      <c r="B288" s="75" t="s">
        <v>287</v>
      </c>
      <c r="C288" s="167" t="s">
        <v>297</v>
      </c>
      <c r="D288" s="2"/>
      <c r="E288" s="2">
        <v>6</v>
      </c>
      <c r="F288" s="6">
        <v>1</v>
      </c>
      <c r="G288" s="17">
        <f>'بودجه 1403'!G307</f>
        <v>322857</v>
      </c>
      <c r="H288" s="17">
        <f t="shared" si="245"/>
        <v>322857</v>
      </c>
      <c r="I288" s="30" t="e">
        <f>'بودجه 1403'!#REF!</f>
        <v>#REF!</v>
      </c>
      <c r="J288" s="30" t="e">
        <f t="shared" si="233"/>
        <v>#REF!</v>
      </c>
      <c r="K288" s="32" t="e">
        <f t="shared" si="244"/>
        <v>#REF!</v>
      </c>
      <c r="L288" s="36" t="e">
        <f t="shared" si="246"/>
        <v>#REF!</v>
      </c>
      <c r="M288" s="17"/>
      <c r="N288" s="17">
        <f t="shared" ref="N288:N293" si="255">M288*H288</f>
        <v>0</v>
      </c>
      <c r="O288" s="17"/>
      <c r="P288" s="17">
        <f t="shared" si="228"/>
        <v>0</v>
      </c>
      <c r="Q288" s="17"/>
      <c r="R288" s="17">
        <f t="shared" si="229"/>
        <v>0</v>
      </c>
      <c r="S288" s="18">
        <f t="shared" si="247"/>
        <v>0</v>
      </c>
      <c r="T288" s="18">
        <f t="shared" si="221"/>
        <v>0</v>
      </c>
      <c r="U288" s="17"/>
      <c r="V288" s="17">
        <f t="shared" si="230"/>
        <v>0</v>
      </c>
      <c r="W288" s="17"/>
      <c r="X288" s="17">
        <f t="shared" si="231"/>
        <v>0</v>
      </c>
      <c r="Y288" s="17"/>
      <c r="Z288" s="17">
        <f t="shared" si="240"/>
        <v>0</v>
      </c>
      <c r="AA288" s="18">
        <f t="shared" si="248"/>
        <v>0</v>
      </c>
      <c r="AB288" s="18">
        <f t="shared" si="249"/>
        <v>0</v>
      </c>
      <c r="AC288" s="17">
        <v>90.488078527557619</v>
      </c>
      <c r="AD288" s="17">
        <f t="shared" si="234"/>
        <v>29214709.569171671</v>
      </c>
      <c r="AE288" s="17">
        <v>90.488078527557619</v>
      </c>
      <c r="AF288" s="17">
        <f t="shared" si="232"/>
        <v>29214709.569171671</v>
      </c>
      <c r="AG288" s="17">
        <v>90.488078527557619</v>
      </c>
      <c r="AH288" s="17">
        <f t="shared" si="235"/>
        <v>29214709.569171671</v>
      </c>
      <c r="AI288" s="18">
        <f t="shared" si="250"/>
        <v>271.46423558267287</v>
      </c>
      <c r="AJ288" s="18">
        <f t="shared" si="251"/>
        <v>87644128.707515016</v>
      </c>
      <c r="AK288" s="17">
        <v>90.488078527557619</v>
      </c>
      <c r="AL288" s="17">
        <f t="shared" si="236"/>
        <v>29214709.569171671</v>
      </c>
      <c r="AM288" s="17">
        <v>90.488078527557619</v>
      </c>
      <c r="AN288" s="17">
        <f t="shared" si="237"/>
        <v>29214709.569171671</v>
      </c>
      <c r="AO288" s="17">
        <v>85.165250378877758</v>
      </c>
      <c r="AP288" s="17">
        <f t="shared" si="241"/>
        <v>27496197.241573337</v>
      </c>
      <c r="AQ288" s="18">
        <f t="shared" si="252"/>
        <v>266.14140743399298</v>
      </c>
      <c r="AR288" s="18">
        <f t="shared" si="253"/>
        <v>85925616.379916683</v>
      </c>
      <c r="AS288" s="94">
        <v>0.1</v>
      </c>
      <c r="AT288" s="95" t="e">
        <f t="shared" si="238"/>
        <v>#REF!</v>
      </c>
      <c r="AU288" s="85" t="e">
        <f t="shared" si="254"/>
        <v>#REF!</v>
      </c>
      <c r="AV288" s="85" t="e">
        <f t="shared" si="239"/>
        <v>#REF!</v>
      </c>
      <c r="AW288" s="57">
        <f t="shared" si="242"/>
        <v>537.60564301666591</v>
      </c>
      <c r="AX288" s="57">
        <f t="shared" si="243"/>
        <v>173569745.0874317</v>
      </c>
      <c r="AY288" s="100"/>
      <c r="AZ288" s="100"/>
      <c r="BA288" s="100"/>
      <c r="BB288" s="100"/>
    </row>
    <row r="289" spans="1:54" ht="18" customHeight="1">
      <c r="A289" s="6" t="s">
        <v>30</v>
      </c>
      <c r="B289" s="75" t="s">
        <v>287</v>
      </c>
      <c r="C289" s="167" t="s">
        <v>298</v>
      </c>
      <c r="D289" s="2"/>
      <c r="E289" s="2">
        <v>6</v>
      </c>
      <c r="F289" s="6">
        <v>90</v>
      </c>
      <c r="G289" s="17">
        <f>'بودجه 1403'!G308</f>
        <v>885456</v>
      </c>
      <c r="H289" s="17">
        <f t="shared" si="245"/>
        <v>9838.4</v>
      </c>
      <c r="I289" s="30" t="e">
        <f>'بودجه 1403'!#REF!</f>
        <v>#REF!</v>
      </c>
      <c r="J289" s="30" t="e">
        <f t="shared" si="233"/>
        <v>#REF!</v>
      </c>
      <c r="K289" s="32" t="e">
        <f t="shared" si="244"/>
        <v>#REF!</v>
      </c>
      <c r="L289" s="36" t="e">
        <f t="shared" si="246"/>
        <v>#REF!</v>
      </c>
      <c r="M289" s="17"/>
      <c r="N289" s="17">
        <f t="shared" si="255"/>
        <v>0</v>
      </c>
      <c r="O289" s="17"/>
      <c r="P289" s="17">
        <f t="shared" si="228"/>
        <v>0</v>
      </c>
      <c r="Q289" s="17"/>
      <c r="R289" s="17">
        <f t="shared" si="229"/>
        <v>0</v>
      </c>
      <c r="S289" s="18">
        <f t="shared" si="247"/>
        <v>0</v>
      </c>
      <c r="T289" s="18">
        <f t="shared" si="221"/>
        <v>0</v>
      </c>
      <c r="U289" s="17"/>
      <c r="V289" s="17">
        <f t="shared" si="230"/>
        <v>0</v>
      </c>
      <c r="W289" s="17"/>
      <c r="X289" s="17">
        <f t="shared" si="231"/>
        <v>0</v>
      </c>
      <c r="Y289" s="17"/>
      <c r="Z289" s="17">
        <f t="shared" si="240"/>
        <v>0</v>
      </c>
      <c r="AA289" s="18">
        <f t="shared" si="248"/>
        <v>0</v>
      </c>
      <c r="AB289" s="18">
        <f t="shared" si="249"/>
        <v>0</v>
      </c>
      <c r="AC289" s="17">
        <v>4343.4277693227659</v>
      </c>
      <c r="AD289" s="17">
        <f t="shared" si="234"/>
        <v>42732379.765705101</v>
      </c>
      <c r="AE289" s="17">
        <v>4343.4277693227659</v>
      </c>
      <c r="AF289" s="17">
        <f t="shared" si="232"/>
        <v>42732379.765705101</v>
      </c>
      <c r="AG289" s="17">
        <v>4343.4277693227659</v>
      </c>
      <c r="AH289" s="17">
        <f t="shared" si="235"/>
        <v>42732379.765705101</v>
      </c>
      <c r="AI289" s="18">
        <f t="shared" si="250"/>
        <v>13030.283307968297</v>
      </c>
      <c r="AJ289" s="18">
        <f t="shared" si="251"/>
        <v>128197139.2971153</v>
      </c>
      <c r="AK289" s="17">
        <v>4343.4277693227659</v>
      </c>
      <c r="AL289" s="17">
        <f t="shared" si="236"/>
        <v>42732379.765705101</v>
      </c>
      <c r="AM289" s="17">
        <v>4343.4277693227659</v>
      </c>
      <c r="AN289" s="17">
        <f t="shared" si="237"/>
        <v>42732379.765705101</v>
      </c>
      <c r="AO289" s="17">
        <v>4087.9320181861322</v>
      </c>
      <c r="AP289" s="17">
        <f t="shared" si="241"/>
        <v>40218710.367722444</v>
      </c>
      <c r="AQ289" s="18">
        <f t="shared" si="252"/>
        <v>12774.787556831663</v>
      </c>
      <c r="AR289" s="18">
        <f t="shared" si="253"/>
        <v>125683469.89913264</v>
      </c>
      <c r="AS289" s="94">
        <v>0.1</v>
      </c>
      <c r="AT289" s="95" t="e">
        <f t="shared" si="238"/>
        <v>#REF!</v>
      </c>
      <c r="AU289" s="85" t="e">
        <f t="shared" si="254"/>
        <v>#REF!</v>
      </c>
      <c r="AV289" s="85" t="e">
        <f t="shared" si="239"/>
        <v>#REF!</v>
      </c>
      <c r="AW289" s="57">
        <f t="shared" si="242"/>
        <v>25805.07086479996</v>
      </c>
      <c r="AX289" s="57">
        <f t="shared" si="243"/>
        <v>253880609.19624794</v>
      </c>
      <c r="AY289" s="100"/>
      <c r="AZ289" s="100"/>
      <c r="BA289" s="100"/>
      <c r="BB289" s="100"/>
    </row>
    <row r="290" spans="1:54">
      <c r="A290" s="6" t="s">
        <v>30</v>
      </c>
      <c r="B290" s="75" t="s">
        <v>287</v>
      </c>
      <c r="C290" s="167" t="s">
        <v>299</v>
      </c>
      <c r="D290" s="2"/>
      <c r="E290" s="2">
        <v>6</v>
      </c>
      <c r="F290" s="6">
        <v>1</v>
      </c>
      <c r="G290" s="17">
        <f>'بودجه 1403'!G309</f>
        <v>5714286</v>
      </c>
      <c r="H290" s="17">
        <f t="shared" si="245"/>
        <v>5714286</v>
      </c>
      <c r="I290" s="30" t="e">
        <f>'بودجه 1403'!#REF!</f>
        <v>#REF!</v>
      </c>
      <c r="J290" s="30" t="e">
        <f t="shared" si="233"/>
        <v>#REF!</v>
      </c>
      <c r="K290" s="32" t="e">
        <f t="shared" si="244"/>
        <v>#REF!</v>
      </c>
      <c r="L290" s="36" t="e">
        <f t="shared" si="246"/>
        <v>#REF!</v>
      </c>
      <c r="M290" s="17"/>
      <c r="N290" s="17">
        <f t="shared" si="255"/>
        <v>0</v>
      </c>
      <c r="O290" s="17"/>
      <c r="P290" s="17">
        <f t="shared" si="228"/>
        <v>0</v>
      </c>
      <c r="Q290" s="17"/>
      <c r="R290" s="17">
        <f t="shared" si="229"/>
        <v>0</v>
      </c>
      <c r="S290" s="18">
        <f t="shared" si="247"/>
        <v>0</v>
      </c>
      <c r="T290" s="18">
        <f t="shared" si="221"/>
        <v>0</v>
      </c>
      <c r="U290" s="17"/>
      <c r="V290" s="17">
        <f t="shared" si="230"/>
        <v>0</v>
      </c>
      <c r="W290" s="17"/>
      <c r="X290" s="17">
        <f t="shared" si="231"/>
        <v>0</v>
      </c>
      <c r="Y290" s="17"/>
      <c r="Z290" s="17">
        <f t="shared" si="240"/>
        <v>0</v>
      </c>
      <c r="AA290" s="18">
        <f t="shared" si="248"/>
        <v>0</v>
      </c>
      <c r="AB290" s="18">
        <f t="shared" si="249"/>
        <v>0</v>
      </c>
      <c r="AC290" s="17">
        <v>286.875</v>
      </c>
      <c r="AD290" s="17">
        <f t="shared" si="234"/>
        <v>1639285796.25</v>
      </c>
      <c r="AE290" s="17">
        <v>286.875</v>
      </c>
      <c r="AF290" s="17">
        <f t="shared" si="232"/>
        <v>1639285796.25</v>
      </c>
      <c r="AG290" s="17">
        <v>286.875</v>
      </c>
      <c r="AH290" s="17">
        <f t="shared" si="235"/>
        <v>1639285796.25</v>
      </c>
      <c r="AI290" s="18">
        <f t="shared" si="250"/>
        <v>860.625</v>
      </c>
      <c r="AJ290" s="18">
        <f t="shared" si="251"/>
        <v>4917857388.75</v>
      </c>
      <c r="AK290" s="17">
        <v>286.875</v>
      </c>
      <c r="AL290" s="17">
        <f t="shared" si="236"/>
        <v>1639285796.25</v>
      </c>
      <c r="AM290" s="17">
        <v>286.875</v>
      </c>
      <c r="AN290" s="17">
        <f t="shared" si="237"/>
        <v>1639285796.25</v>
      </c>
      <c r="AO290" s="17">
        <v>270</v>
      </c>
      <c r="AP290" s="17">
        <f t="shared" si="241"/>
        <v>1542857220</v>
      </c>
      <c r="AQ290" s="18">
        <f t="shared" si="252"/>
        <v>843.75</v>
      </c>
      <c r="AR290" s="18">
        <f t="shared" si="253"/>
        <v>4821428812.5</v>
      </c>
      <c r="AS290" s="94">
        <v>0.1</v>
      </c>
      <c r="AT290" s="95" t="e">
        <f t="shared" si="238"/>
        <v>#REF!</v>
      </c>
      <c r="AU290" s="85" t="e">
        <f t="shared" si="254"/>
        <v>#REF!</v>
      </c>
      <c r="AV290" s="85" t="e">
        <f t="shared" si="239"/>
        <v>#REF!</v>
      </c>
      <c r="AW290" s="57">
        <f t="shared" si="242"/>
        <v>1704.375</v>
      </c>
      <c r="AX290" s="57">
        <f t="shared" si="243"/>
        <v>9739286201.25</v>
      </c>
      <c r="AY290" s="100"/>
      <c r="AZ290" s="100"/>
      <c r="BA290" s="100"/>
      <c r="BB290" s="100"/>
    </row>
    <row r="291" spans="1:54" ht="18" customHeight="1">
      <c r="A291" s="6" t="s">
        <v>30</v>
      </c>
      <c r="B291" s="75" t="s">
        <v>287</v>
      </c>
      <c r="C291" s="167" t="s">
        <v>300</v>
      </c>
      <c r="D291" s="2"/>
      <c r="E291" s="2">
        <v>6</v>
      </c>
      <c r="F291" s="6">
        <v>60</v>
      </c>
      <c r="G291" s="17">
        <f>'بودجه 1403'!G310</f>
        <v>1381248</v>
      </c>
      <c r="H291" s="17">
        <f t="shared" si="245"/>
        <v>23020.799999999999</v>
      </c>
      <c r="I291" s="30" t="e">
        <f>'بودجه 1403'!#REF!</f>
        <v>#REF!</v>
      </c>
      <c r="J291" s="30" t="e">
        <f t="shared" si="233"/>
        <v>#REF!</v>
      </c>
      <c r="K291" s="32" t="e">
        <f t="shared" si="244"/>
        <v>#REF!</v>
      </c>
      <c r="L291" s="36" t="e">
        <f t="shared" si="246"/>
        <v>#REF!</v>
      </c>
      <c r="M291" s="17"/>
      <c r="N291" s="17">
        <f t="shared" si="255"/>
        <v>0</v>
      </c>
      <c r="O291" s="17"/>
      <c r="P291" s="17">
        <f t="shared" si="228"/>
        <v>0</v>
      </c>
      <c r="Q291" s="17"/>
      <c r="R291" s="17">
        <f t="shared" si="229"/>
        <v>0</v>
      </c>
      <c r="S291" s="18">
        <f t="shared" si="247"/>
        <v>0</v>
      </c>
      <c r="T291" s="18">
        <f t="shared" si="221"/>
        <v>0</v>
      </c>
      <c r="U291" s="17"/>
      <c r="V291" s="17">
        <f t="shared" si="230"/>
        <v>0</v>
      </c>
      <c r="W291" s="17"/>
      <c r="X291" s="17">
        <f t="shared" si="231"/>
        <v>0</v>
      </c>
      <c r="Y291" s="17"/>
      <c r="Z291" s="17">
        <f t="shared" si="240"/>
        <v>0</v>
      </c>
      <c r="AA291" s="18">
        <f t="shared" si="248"/>
        <v>0</v>
      </c>
      <c r="AB291" s="18">
        <f t="shared" si="249"/>
        <v>0</v>
      </c>
      <c r="AC291" s="17">
        <v>723.90462822046095</v>
      </c>
      <c r="AD291" s="17">
        <f t="shared" si="234"/>
        <v>16664863.665337587</v>
      </c>
      <c r="AE291" s="17">
        <v>723.90462822046095</v>
      </c>
      <c r="AF291" s="17">
        <f t="shared" si="232"/>
        <v>16664863.665337587</v>
      </c>
      <c r="AG291" s="17">
        <v>723.90462822046095</v>
      </c>
      <c r="AH291" s="17">
        <f t="shared" si="235"/>
        <v>16664863.665337587</v>
      </c>
      <c r="AI291" s="18">
        <f t="shared" si="250"/>
        <v>2171.713884661383</v>
      </c>
      <c r="AJ291" s="18">
        <f t="shared" si="251"/>
        <v>49994590.996012762</v>
      </c>
      <c r="AK291" s="17">
        <v>723.90462822046095</v>
      </c>
      <c r="AL291" s="17">
        <f t="shared" si="236"/>
        <v>16664863.665337587</v>
      </c>
      <c r="AM291" s="17">
        <v>723.90462822046095</v>
      </c>
      <c r="AN291" s="17">
        <f t="shared" si="237"/>
        <v>16664863.665337587</v>
      </c>
      <c r="AO291" s="17">
        <v>681.32200303102206</v>
      </c>
      <c r="AP291" s="17">
        <f t="shared" si="241"/>
        <v>15684577.567376552</v>
      </c>
      <c r="AQ291" s="18">
        <f t="shared" si="252"/>
        <v>2129.1312594719438</v>
      </c>
      <c r="AR291" s="18">
        <f t="shared" si="253"/>
        <v>49014304.898051724</v>
      </c>
      <c r="AS291" s="94">
        <v>0.1</v>
      </c>
      <c r="AT291" s="95" t="e">
        <f t="shared" si="238"/>
        <v>#REF!</v>
      </c>
      <c r="AU291" s="85" t="e">
        <f t="shared" si="254"/>
        <v>#REF!</v>
      </c>
      <c r="AV291" s="85" t="e">
        <f t="shared" si="239"/>
        <v>#REF!</v>
      </c>
      <c r="AW291" s="57">
        <f t="shared" si="242"/>
        <v>4300.8451441333273</v>
      </c>
      <c r="AX291" s="57">
        <f t="shared" si="243"/>
        <v>99008895.894064486</v>
      </c>
      <c r="AY291" s="100"/>
      <c r="AZ291" s="100"/>
      <c r="BA291" s="100"/>
      <c r="BB291" s="100"/>
    </row>
    <row r="292" spans="1:54" ht="18" customHeight="1">
      <c r="A292" s="9" t="s">
        <v>30</v>
      </c>
      <c r="B292" s="75" t="s">
        <v>287</v>
      </c>
      <c r="C292" s="167" t="s">
        <v>301</v>
      </c>
      <c r="D292" s="2"/>
      <c r="E292" s="2">
        <v>6</v>
      </c>
      <c r="F292" s="6">
        <v>180</v>
      </c>
      <c r="G292" s="17">
        <f>'بودجه 1403'!G311</f>
        <v>11571429</v>
      </c>
      <c r="H292" s="17">
        <f t="shared" si="245"/>
        <v>64285.716666666667</v>
      </c>
      <c r="I292" s="30" t="e">
        <f>'بودجه 1403'!#REF!</f>
        <v>#REF!</v>
      </c>
      <c r="J292" s="30" t="e">
        <f t="shared" si="233"/>
        <v>#REF!</v>
      </c>
      <c r="K292" s="32" t="e">
        <f t="shared" si="244"/>
        <v>#REF!</v>
      </c>
      <c r="L292" s="36" t="e">
        <f t="shared" si="246"/>
        <v>#REF!</v>
      </c>
      <c r="M292" s="17"/>
      <c r="N292" s="17">
        <f t="shared" si="255"/>
        <v>0</v>
      </c>
      <c r="O292" s="17"/>
      <c r="P292" s="17">
        <f t="shared" si="228"/>
        <v>0</v>
      </c>
      <c r="Q292" s="17"/>
      <c r="R292" s="17">
        <f t="shared" si="229"/>
        <v>0</v>
      </c>
      <c r="S292" s="18">
        <f t="shared" si="247"/>
        <v>0</v>
      </c>
      <c r="T292" s="18">
        <f t="shared" si="221"/>
        <v>0</v>
      </c>
      <c r="U292" s="17"/>
      <c r="V292" s="17">
        <f t="shared" si="230"/>
        <v>0</v>
      </c>
      <c r="W292" s="17"/>
      <c r="X292" s="17">
        <f t="shared" si="231"/>
        <v>0</v>
      </c>
      <c r="Y292" s="17"/>
      <c r="Z292" s="17">
        <f t="shared" si="240"/>
        <v>0</v>
      </c>
      <c r="AA292" s="18">
        <f t="shared" si="248"/>
        <v>0</v>
      </c>
      <c r="AB292" s="18">
        <f t="shared" si="249"/>
        <v>0</v>
      </c>
      <c r="AC292" s="17">
        <v>4343.4277693227659</v>
      </c>
      <c r="AD292" s="17">
        <f t="shared" si="234"/>
        <v>279220366.94081533</v>
      </c>
      <c r="AE292" s="17">
        <v>4343.4277693227659</v>
      </c>
      <c r="AF292" s="17">
        <f t="shared" si="232"/>
        <v>279220366.94081533</v>
      </c>
      <c r="AG292" s="17">
        <v>4343.4277693227659</v>
      </c>
      <c r="AH292" s="17">
        <f t="shared" si="235"/>
        <v>279220366.94081533</v>
      </c>
      <c r="AI292" s="18">
        <f t="shared" si="250"/>
        <v>13030.283307968297</v>
      </c>
      <c r="AJ292" s="18">
        <f t="shared" si="251"/>
        <v>837661100.82244599</v>
      </c>
      <c r="AK292" s="17">
        <v>4343.4277693227659</v>
      </c>
      <c r="AL292" s="17">
        <f t="shared" si="236"/>
        <v>279220366.94081533</v>
      </c>
      <c r="AM292" s="17">
        <v>4343.4277693227659</v>
      </c>
      <c r="AN292" s="17">
        <f t="shared" si="237"/>
        <v>279220366.94081533</v>
      </c>
      <c r="AO292" s="17">
        <v>4087.9320181861322</v>
      </c>
      <c r="AP292" s="17">
        <f t="shared" si="241"/>
        <v>262795639.47370854</v>
      </c>
      <c r="AQ292" s="18">
        <f t="shared" si="252"/>
        <v>12774.787556831663</v>
      </c>
      <c r="AR292" s="18">
        <f t="shared" si="253"/>
        <v>821236373.35533917</v>
      </c>
      <c r="AS292" s="94">
        <v>0.1</v>
      </c>
      <c r="AT292" s="95" t="e">
        <f t="shared" si="238"/>
        <v>#REF!</v>
      </c>
      <c r="AU292" s="85" t="e">
        <f t="shared" si="254"/>
        <v>#REF!</v>
      </c>
      <c r="AV292" s="85" t="e">
        <f t="shared" si="239"/>
        <v>#REF!</v>
      </c>
      <c r="AW292" s="57">
        <f t="shared" si="242"/>
        <v>25805.07086479996</v>
      </c>
      <c r="AX292" s="57">
        <f t="shared" si="243"/>
        <v>1658897474.1777852</v>
      </c>
      <c r="AY292" s="100"/>
      <c r="AZ292" s="100"/>
      <c r="BA292" s="100"/>
      <c r="BB292" s="100"/>
    </row>
    <row r="293" spans="1:54" ht="18" customHeight="1">
      <c r="A293" s="1" t="s">
        <v>30</v>
      </c>
      <c r="B293" s="75" t="s">
        <v>287</v>
      </c>
      <c r="C293" s="167" t="s">
        <v>302</v>
      </c>
      <c r="D293" s="2"/>
      <c r="E293" s="2">
        <v>6</v>
      </c>
      <c r="F293" s="6">
        <v>90</v>
      </c>
      <c r="G293" s="17">
        <f>'بودجه 1403'!G312</f>
        <v>2312640</v>
      </c>
      <c r="H293" s="17">
        <f t="shared" si="245"/>
        <v>25696</v>
      </c>
      <c r="I293" s="30" t="e">
        <f>'بودجه 1403'!#REF!</f>
        <v>#REF!</v>
      </c>
      <c r="J293" s="30" t="e">
        <f t="shared" si="233"/>
        <v>#REF!</v>
      </c>
      <c r="K293" s="32" t="e">
        <f t="shared" si="244"/>
        <v>#REF!</v>
      </c>
      <c r="L293" s="36" t="e">
        <f t="shared" si="246"/>
        <v>#REF!</v>
      </c>
      <c r="M293" s="17"/>
      <c r="N293" s="17">
        <f t="shared" si="255"/>
        <v>0</v>
      </c>
      <c r="O293" s="17"/>
      <c r="P293" s="17">
        <f t="shared" si="228"/>
        <v>0</v>
      </c>
      <c r="Q293" s="17"/>
      <c r="R293" s="17">
        <f t="shared" si="229"/>
        <v>0</v>
      </c>
      <c r="S293" s="18">
        <f t="shared" si="247"/>
        <v>0</v>
      </c>
      <c r="T293" s="18">
        <f t="shared" si="221"/>
        <v>0</v>
      </c>
      <c r="U293" s="17"/>
      <c r="V293" s="17">
        <f t="shared" si="230"/>
        <v>0</v>
      </c>
      <c r="W293" s="17"/>
      <c r="X293" s="17">
        <f t="shared" si="231"/>
        <v>0</v>
      </c>
      <c r="Y293" s="17"/>
      <c r="Z293" s="17">
        <f t="shared" si="240"/>
        <v>0</v>
      </c>
      <c r="AA293" s="18">
        <f t="shared" si="248"/>
        <v>0</v>
      </c>
      <c r="AB293" s="18">
        <f t="shared" si="249"/>
        <v>0</v>
      </c>
      <c r="AC293" s="17">
        <v>1085.8569423306915</v>
      </c>
      <c r="AD293" s="17">
        <f t="shared" si="234"/>
        <v>27902179.990129448</v>
      </c>
      <c r="AE293" s="17">
        <v>1085.8569423306915</v>
      </c>
      <c r="AF293" s="17">
        <f t="shared" si="232"/>
        <v>27902179.990129448</v>
      </c>
      <c r="AG293" s="17">
        <v>1085.8569423306915</v>
      </c>
      <c r="AH293" s="17">
        <f t="shared" si="235"/>
        <v>27902179.990129448</v>
      </c>
      <c r="AI293" s="18">
        <f t="shared" si="250"/>
        <v>3257.5708269920742</v>
      </c>
      <c r="AJ293" s="18">
        <f t="shared" si="251"/>
        <v>83706539.970388353</v>
      </c>
      <c r="AK293" s="17">
        <v>1085.8569423306915</v>
      </c>
      <c r="AL293" s="17">
        <f t="shared" si="236"/>
        <v>27902179.990129448</v>
      </c>
      <c r="AM293" s="17">
        <v>1085.8569423306915</v>
      </c>
      <c r="AN293" s="17">
        <f t="shared" si="237"/>
        <v>27902179.990129448</v>
      </c>
      <c r="AO293" s="17">
        <v>1021.983004546533</v>
      </c>
      <c r="AP293" s="17">
        <f t="shared" si="241"/>
        <v>26260875.284827713</v>
      </c>
      <c r="AQ293" s="18">
        <f t="shared" si="252"/>
        <v>3193.6968892079158</v>
      </c>
      <c r="AR293" s="18">
        <f t="shared" si="253"/>
        <v>82065235.265086621</v>
      </c>
      <c r="AS293" s="94">
        <v>0.1</v>
      </c>
      <c r="AT293" s="95" t="e">
        <f t="shared" si="238"/>
        <v>#REF!</v>
      </c>
      <c r="AU293" s="85" t="e">
        <f t="shared" si="254"/>
        <v>#REF!</v>
      </c>
      <c r="AV293" s="85" t="e">
        <f t="shared" si="239"/>
        <v>#REF!</v>
      </c>
      <c r="AW293" s="57">
        <f t="shared" si="242"/>
        <v>6451.26771619999</v>
      </c>
      <c r="AX293" s="57">
        <f t="shared" si="243"/>
        <v>165771775.23547497</v>
      </c>
      <c r="AY293" s="100"/>
      <c r="AZ293" s="100"/>
      <c r="BA293" s="100"/>
      <c r="BB293" s="100"/>
    </row>
    <row r="294" spans="1:54" ht="18" customHeight="1">
      <c r="A294" s="20"/>
      <c r="C294" s="3"/>
      <c r="G294" s="12"/>
      <c r="H294" s="82" t="s">
        <v>470</v>
      </c>
      <c r="I294" s="83" t="e">
        <f>SUM(I3:I293)</f>
        <v>#REF!</v>
      </c>
      <c r="J294" s="83" t="e">
        <f>SUM(J3:J293)</f>
        <v>#REF!</v>
      </c>
      <c r="K294" s="59"/>
      <c r="L294" s="70"/>
      <c r="M294" s="41" t="e">
        <f t="shared" ref="M294:AR294" si="256">SUM(M3:M293)</f>
        <v>#REF!</v>
      </c>
      <c r="N294" s="41" t="e">
        <f t="shared" si="256"/>
        <v>#REF!</v>
      </c>
      <c r="O294" s="41" t="e">
        <f t="shared" si="256"/>
        <v>#REF!</v>
      </c>
      <c r="P294" s="41" t="e">
        <f t="shared" si="256"/>
        <v>#REF!</v>
      </c>
      <c r="Q294" s="41" t="e">
        <f t="shared" si="256"/>
        <v>#REF!</v>
      </c>
      <c r="R294" s="41" t="e">
        <f t="shared" si="256"/>
        <v>#REF!</v>
      </c>
      <c r="S294" s="12" t="e">
        <f t="shared" si="256"/>
        <v>#REF!</v>
      </c>
      <c r="T294" s="12" t="e">
        <f t="shared" si="256"/>
        <v>#REF!</v>
      </c>
      <c r="U294" s="41" t="e">
        <f t="shared" si="256"/>
        <v>#REF!</v>
      </c>
      <c r="V294" s="41" t="e">
        <f t="shared" si="256"/>
        <v>#REF!</v>
      </c>
      <c r="W294" s="41" t="e">
        <f t="shared" si="256"/>
        <v>#REF!</v>
      </c>
      <c r="X294" s="41" t="e">
        <f t="shared" si="256"/>
        <v>#REF!</v>
      </c>
      <c r="Y294" s="41" t="e">
        <f t="shared" si="256"/>
        <v>#REF!</v>
      </c>
      <c r="Z294" s="41" t="e">
        <f t="shared" si="256"/>
        <v>#REF!</v>
      </c>
      <c r="AA294" s="12" t="e">
        <f t="shared" si="256"/>
        <v>#REF!</v>
      </c>
      <c r="AB294" s="12" t="e">
        <f t="shared" si="256"/>
        <v>#REF!</v>
      </c>
      <c r="AC294" s="41" t="e">
        <f t="shared" si="256"/>
        <v>#REF!</v>
      </c>
      <c r="AD294" s="41" t="e">
        <f t="shared" si="256"/>
        <v>#REF!</v>
      </c>
      <c r="AE294" s="41" t="e">
        <f t="shared" si="256"/>
        <v>#REF!</v>
      </c>
      <c r="AF294" s="41" t="e">
        <f t="shared" si="256"/>
        <v>#REF!</v>
      </c>
      <c r="AG294" s="41" t="e">
        <f t="shared" si="256"/>
        <v>#REF!</v>
      </c>
      <c r="AH294" s="41" t="e">
        <f t="shared" si="256"/>
        <v>#REF!</v>
      </c>
      <c r="AI294" s="12" t="e">
        <f t="shared" si="256"/>
        <v>#REF!</v>
      </c>
      <c r="AJ294" s="12" t="e">
        <f t="shared" si="256"/>
        <v>#REF!</v>
      </c>
      <c r="AK294" s="41" t="e">
        <f t="shared" si="256"/>
        <v>#REF!</v>
      </c>
      <c r="AL294" s="41" t="e">
        <f t="shared" si="256"/>
        <v>#REF!</v>
      </c>
      <c r="AM294" s="41" t="e">
        <f t="shared" si="256"/>
        <v>#REF!</v>
      </c>
      <c r="AN294" s="41" t="e">
        <f t="shared" si="256"/>
        <v>#REF!</v>
      </c>
      <c r="AO294" s="41" t="e">
        <f t="shared" si="256"/>
        <v>#REF!</v>
      </c>
      <c r="AP294" s="41" t="e">
        <f t="shared" si="256"/>
        <v>#REF!</v>
      </c>
      <c r="AQ294" s="12" t="e">
        <f t="shared" si="256"/>
        <v>#REF!</v>
      </c>
      <c r="AR294" s="12" t="e">
        <f t="shared" si="256"/>
        <v>#REF!</v>
      </c>
      <c r="AS294" s="96"/>
      <c r="AT294" s="96" t="e">
        <f>SUM(AT3:AT293)</f>
        <v>#REF!</v>
      </c>
      <c r="AU294" s="86" t="e">
        <f>SUM(AU3:AU293)</f>
        <v>#REF!</v>
      </c>
      <c r="AV294" s="86" t="e">
        <f>SUM(AV3:AV293)</f>
        <v>#REF!</v>
      </c>
      <c r="AW294" s="57" t="e">
        <f>SUM(AW3:AW293)</f>
        <v>#REF!</v>
      </c>
      <c r="AX294" s="57" t="e">
        <f>SUM(AX3:AX293)</f>
        <v>#REF!</v>
      </c>
      <c r="AY294" s="100"/>
      <c r="AZ294" s="100"/>
      <c r="BA294" s="100"/>
      <c r="BB294" s="58"/>
    </row>
    <row r="295" spans="1:54" ht="19.5">
      <c r="A295" s="25"/>
      <c r="B295" s="25" t="s">
        <v>321</v>
      </c>
      <c r="C295" s="23" t="s">
        <v>473</v>
      </c>
      <c r="D295" s="23"/>
      <c r="E295" s="60"/>
      <c r="F295" s="1"/>
      <c r="G295" s="62" t="s">
        <v>335</v>
      </c>
      <c r="H295" s="62" t="s">
        <v>336</v>
      </c>
      <c r="I295" s="63" t="s">
        <v>337</v>
      </c>
      <c r="J295" s="63" t="s">
        <v>338</v>
      </c>
      <c r="K295" s="62" t="s">
        <v>450</v>
      </c>
      <c r="L295" s="62" t="s">
        <v>339</v>
      </c>
      <c r="M295" s="62" t="s">
        <v>452</v>
      </c>
      <c r="N295" s="62" t="s">
        <v>453</v>
      </c>
      <c r="O295" s="62" t="s">
        <v>454</v>
      </c>
      <c r="P295" s="62" t="s">
        <v>455</v>
      </c>
      <c r="Q295" s="62" t="s">
        <v>456</v>
      </c>
      <c r="R295" s="62" t="s">
        <v>457</v>
      </c>
      <c r="S295" s="62" t="s">
        <v>458</v>
      </c>
      <c r="T295" s="62" t="s">
        <v>459</v>
      </c>
      <c r="U295" s="62" t="s">
        <v>460</v>
      </c>
      <c r="V295" s="62" t="s">
        <v>461</v>
      </c>
      <c r="W295" s="62" t="s">
        <v>462</v>
      </c>
      <c r="X295" s="62" t="s">
        <v>463</v>
      </c>
      <c r="Y295" s="62" t="s">
        <v>464</v>
      </c>
      <c r="Z295" s="62" t="s">
        <v>465</v>
      </c>
      <c r="AA295" s="62" t="s">
        <v>466</v>
      </c>
      <c r="AB295" s="62" t="s">
        <v>467</v>
      </c>
      <c r="AC295" s="62" t="s">
        <v>468</v>
      </c>
      <c r="AD295" s="62" t="s">
        <v>469</v>
      </c>
      <c r="AE295" s="13"/>
      <c r="AF295" s="13"/>
      <c r="AQ295" s="4"/>
      <c r="AR295" s="5"/>
      <c r="AS295" s="97"/>
      <c r="AU295" s="87"/>
      <c r="AV295" s="87"/>
      <c r="AW295" s="58"/>
    </row>
    <row r="296" spans="1:54" ht="23.25" customHeight="1">
      <c r="A296" s="26" t="s">
        <v>312</v>
      </c>
      <c r="B296" s="3" t="e">
        <f>SUM(I3:I180)</f>
        <v>#REF!</v>
      </c>
      <c r="C296" s="3" t="e">
        <f>SUM(J3:J180)</f>
        <v>#REF!</v>
      </c>
      <c r="D296" s="24"/>
      <c r="E296" s="61"/>
      <c r="F296" s="24"/>
      <c r="G296" s="3" t="e">
        <f t="shared" ref="G296:L296" si="257">SUM(M3:M180)</f>
        <v>#REF!</v>
      </c>
      <c r="H296" s="3" t="e">
        <f t="shared" si="257"/>
        <v>#REF!</v>
      </c>
      <c r="I296" s="3" t="e">
        <f t="shared" si="257"/>
        <v>#REF!</v>
      </c>
      <c r="J296" s="3" t="e">
        <f t="shared" si="257"/>
        <v>#REF!</v>
      </c>
      <c r="K296" s="3" t="e">
        <f t="shared" si="257"/>
        <v>#REF!</v>
      </c>
      <c r="L296" s="3" t="e">
        <f t="shared" si="257"/>
        <v>#REF!</v>
      </c>
      <c r="M296" s="3" t="e">
        <f t="shared" ref="M296:R296" si="258">SUM(U3:U180)</f>
        <v>#REF!</v>
      </c>
      <c r="N296" s="3" t="e">
        <f t="shared" si="258"/>
        <v>#REF!</v>
      </c>
      <c r="O296" s="3" t="e">
        <f t="shared" si="258"/>
        <v>#REF!</v>
      </c>
      <c r="P296" s="3" t="e">
        <f t="shared" si="258"/>
        <v>#REF!</v>
      </c>
      <c r="Q296" s="3" t="e">
        <f t="shared" si="258"/>
        <v>#REF!</v>
      </c>
      <c r="R296" s="3" t="e">
        <f t="shared" si="258"/>
        <v>#REF!</v>
      </c>
      <c r="S296" s="3" t="e">
        <f t="shared" ref="S296:X296" si="259">SUM(AC3:AC180)</f>
        <v>#REF!</v>
      </c>
      <c r="T296" s="3" t="e">
        <f t="shared" si="259"/>
        <v>#REF!</v>
      </c>
      <c r="U296" s="3" t="e">
        <f t="shared" si="259"/>
        <v>#REF!</v>
      </c>
      <c r="V296" s="3" t="e">
        <f t="shared" si="259"/>
        <v>#REF!</v>
      </c>
      <c r="W296" s="3" t="e">
        <f t="shared" si="259"/>
        <v>#REF!</v>
      </c>
      <c r="X296" s="3" t="e">
        <f t="shared" si="259"/>
        <v>#REF!</v>
      </c>
      <c r="Y296" s="3" t="e">
        <f t="shared" ref="Y296:AD296" si="260">SUM(AK3:AK180)</f>
        <v>#REF!</v>
      </c>
      <c r="Z296" s="3" t="e">
        <f t="shared" si="260"/>
        <v>#REF!</v>
      </c>
      <c r="AA296" s="3" t="e">
        <f t="shared" si="260"/>
        <v>#REF!</v>
      </c>
      <c r="AB296" s="3" t="e">
        <f t="shared" si="260"/>
        <v>#REF!</v>
      </c>
      <c r="AC296" s="3" t="e">
        <f t="shared" si="260"/>
        <v>#REF!</v>
      </c>
      <c r="AD296" s="3" t="e">
        <f t="shared" si="260"/>
        <v>#REF!</v>
      </c>
      <c r="AE296" s="89" t="e">
        <f t="shared" ref="AE296:AF301" si="261">AC296+AA296+Y296+W296+U296+S296+Q296+O296+M296+K296+I296+G296</f>
        <v>#REF!</v>
      </c>
      <c r="AF296" s="89" t="e">
        <f t="shared" si="261"/>
        <v>#REF!</v>
      </c>
      <c r="AG296" s="89"/>
      <c r="AH296" s="89"/>
      <c r="AQ296" s="4"/>
      <c r="AR296" s="5"/>
      <c r="AS296" s="97"/>
      <c r="AU296" s="87"/>
      <c r="AV296" s="87"/>
      <c r="AW296" s="58"/>
    </row>
    <row r="297" spans="1:54" ht="23.25" customHeight="1">
      <c r="A297" s="73" t="s">
        <v>245</v>
      </c>
      <c r="B297" s="3" t="e">
        <f>SUM(I181:I238)</f>
        <v>#REF!</v>
      </c>
      <c r="C297" s="3" t="e">
        <f>SUM(J181:J238)</f>
        <v>#REF!</v>
      </c>
      <c r="D297" s="24"/>
      <c r="E297" s="61"/>
      <c r="F297" s="24"/>
      <c r="G297" s="3">
        <f t="shared" ref="G297:L297" si="262">SUM(M181:M238)</f>
        <v>124200</v>
      </c>
      <c r="H297" s="3" t="e">
        <f t="shared" si="262"/>
        <v>#REF!</v>
      </c>
      <c r="I297" s="3">
        <f t="shared" si="262"/>
        <v>149040</v>
      </c>
      <c r="J297" s="3" t="e">
        <f t="shared" si="262"/>
        <v>#REF!</v>
      </c>
      <c r="K297" s="3">
        <f t="shared" si="262"/>
        <v>853960</v>
      </c>
      <c r="L297" s="3" t="e">
        <f t="shared" si="262"/>
        <v>#REF!</v>
      </c>
      <c r="M297" s="3">
        <f t="shared" ref="M297:R297" si="263">SUM(U181:U238)</f>
        <v>882420</v>
      </c>
      <c r="N297" s="3" t="e">
        <f t="shared" si="263"/>
        <v>#REF!</v>
      </c>
      <c r="O297" s="3">
        <f t="shared" si="263"/>
        <v>822560</v>
      </c>
      <c r="P297" s="3" t="e">
        <f t="shared" si="263"/>
        <v>#REF!</v>
      </c>
      <c r="Q297" s="3">
        <f t="shared" si="263"/>
        <v>1266584</v>
      </c>
      <c r="R297" s="3" t="e">
        <f t="shared" si="263"/>
        <v>#REF!</v>
      </c>
      <c r="S297" s="3">
        <f t="shared" ref="S297:X297" si="264">SUM(AC181:AC238)</f>
        <v>1389588</v>
      </c>
      <c r="T297" s="3" t="e">
        <f t="shared" si="264"/>
        <v>#REF!</v>
      </c>
      <c r="U297" s="3">
        <f t="shared" si="264"/>
        <v>1450974</v>
      </c>
      <c r="V297" s="3" t="e">
        <f t="shared" si="264"/>
        <v>#REF!</v>
      </c>
      <c r="W297" s="3">
        <f t="shared" si="264"/>
        <v>2578550</v>
      </c>
      <c r="X297" s="3" t="e">
        <f t="shared" si="264"/>
        <v>#REF!</v>
      </c>
      <c r="Y297" s="3">
        <f t="shared" ref="Y297:AD297" si="265">SUM(AK181:AK238)</f>
        <v>2607936</v>
      </c>
      <c r="Z297" s="3" t="e">
        <f t="shared" si="265"/>
        <v>#REF!</v>
      </c>
      <c r="AA297" s="3">
        <f t="shared" si="265"/>
        <v>2649634</v>
      </c>
      <c r="AB297" s="3" t="e">
        <f t="shared" si="265"/>
        <v>#REF!</v>
      </c>
      <c r="AC297" s="3">
        <f t="shared" si="265"/>
        <v>7492546</v>
      </c>
      <c r="AD297" s="3" t="e">
        <f t="shared" si="265"/>
        <v>#REF!</v>
      </c>
      <c r="AE297" s="89">
        <f t="shared" si="261"/>
        <v>22267992</v>
      </c>
      <c r="AF297" s="89" t="e">
        <f t="shared" si="261"/>
        <v>#REF!</v>
      </c>
      <c r="AG297" s="89"/>
      <c r="AH297" s="89"/>
      <c r="AU297" s="87"/>
      <c r="AV297" s="87"/>
      <c r="AW297" s="58"/>
    </row>
    <row r="298" spans="1:54" ht="23.25" customHeight="1">
      <c r="A298" s="27" t="s">
        <v>277</v>
      </c>
      <c r="B298" s="3" t="e">
        <f>SUM(I239:I244)</f>
        <v>#REF!</v>
      </c>
      <c r="C298" s="3" t="e">
        <f>SUM(J239:J244)</f>
        <v>#REF!</v>
      </c>
      <c r="D298" s="24"/>
      <c r="E298" s="61"/>
      <c r="F298" s="24"/>
      <c r="G298" s="3">
        <f t="shared" ref="G298:L298" si="266">SUM(M239:M244)</f>
        <v>0</v>
      </c>
      <c r="H298" s="3">
        <f t="shared" si="266"/>
        <v>0</v>
      </c>
      <c r="I298" s="3">
        <f t="shared" si="266"/>
        <v>0</v>
      </c>
      <c r="J298" s="3">
        <f t="shared" si="266"/>
        <v>0</v>
      </c>
      <c r="K298" s="3">
        <f t="shared" si="266"/>
        <v>0</v>
      </c>
      <c r="L298" s="3">
        <f t="shared" si="266"/>
        <v>0</v>
      </c>
      <c r="M298" s="3">
        <f t="shared" ref="M298:R298" si="267">SUM(U239:U244)</f>
        <v>0</v>
      </c>
      <c r="N298" s="3">
        <f t="shared" si="267"/>
        <v>0</v>
      </c>
      <c r="O298" s="3">
        <f t="shared" si="267"/>
        <v>0</v>
      </c>
      <c r="P298" s="3">
        <f t="shared" si="267"/>
        <v>0</v>
      </c>
      <c r="Q298" s="3">
        <f t="shared" si="267"/>
        <v>960</v>
      </c>
      <c r="R298" s="3">
        <f t="shared" si="267"/>
        <v>955503360</v>
      </c>
      <c r="S298" s="3">
        <f t="shared" ref="S298:X298" si="268">SUM(AC239:AC244)</f>
        <v>2940</v>
      </c>
      <c r="T298" s="3">
        <f t="shared" si="268"/>
        <v>2443735920</v>
      </c>
      <c r="U298" s="3">
        <f t="shared" si="268"/>
        <v>3060.0000000000005</v>
      </c>
      <c r="V298" s="3">
        <f t="shared" si="268"/>
        <v>2533018020.0000005</v>
      </c>
      <c r="W298" s="3">
        <f t="shared" si="268"/>
        <v>5160</v>
      </c>
      <c r="X298" s="3">
        <f t="shared" si="268"/>
        <v>3146754060.0000005</v>
      </c>
      <c r="Y298" s="3">
        <f t="shared" ref="Y298:AD298" si="269">SUM(AK239:AK244)</f>
        <v>5400</v>
      </c>
      <c r="Z298" s="3">
        <f t="shared" si="269"/>
        <v>3268625400</v>
      </c>
      <c r="AA298" s="3">
        <f t="shared" si="269"/>
        <v>5340</v>
      </c>
      <c r="AB298" s="3">
        <f t="shared" si="269"/>
        <v>3208906440</v>
      </c>
      <c r="AC298" s="3">
        <f t="shared" si="269"/>
        <v>6120.0000000000009</v>
      </c>
      <c r="AD298" s="3">
        <f t="shared" si="269"/>
        <v>3484539300.0000005</v>
      </c>
      <c r="AE298" s="89">
        <f t="shared" si="261"/>
        <v>28980</v>
      </c>
      <c r="AF298" s="89">
        <f t="shared" si="261"/>
        <v>19041082500</v>
      </c>
      <c r="AG298" s="89"/>
      <c r="AH298" s="89"/>
      <c r="AU298" s="87"/>
      <c r="AV298" s="87"/>
      <c r="AW298" s="58"/>
    </row>
    <row r="299" spans="1:54" ht="23.25" customHeight="1">
      <c r="A299" s="74" t="s">
        <v>279</v>
      </c>
      <c r="B299" s="3" t="e">
        <f>SUM(I245:I257)</f>
        <v>#REF!</v>
      </c>
      <c r="C299" s="3" t="e">
        <f>SUM(J245:J257)</f>
        <v>#REF!</v>
      </c>
      <c r="D299" s="24"/>
      <c r="E299" s="61"/>
      <c r="F299" s="24"/>
      <c r="G299" s="3">
        <f t="shared" ref="G299:L299" si="270">SUM(M245:M257)</f>
        <v>0</v>
      </c>
      <c r="H299" s="3" t="e">
        <f t="shared" si="270"/>
        <v>#REF!</v>
      </c>
      <c r="I299" s="3">
        <f t="shared" si="270"/>
        <v>0</v>
      </c>
      <c r="J299" s="3" t="e">
        <f t="shared" si="270"/>
        <v>#REF!</v>
      </c>
      <c r="K299" s="3">
        <f t="shared" si="270"/>
        <v>0</v>
      </c>
      <c r="L299" s="3" t="e">
        <f t="shared" si="270"/>
        <v>#REF!</v>
      </c>
      <c r="M299" s="3">
        <f t="shared" ref="M299:R299" si="271">SUM(U245:U257)</f>
        <v>0</v>
      </c>
      <c r="N299" s="3" t="e">
        <f t="shared" si="271"/>
        <v>#REF!</v>
      </c>
      <c r="O299" s="3">
        <f t="shared" si="271"/>
        <v>0</v>
      </c>
      <c r="P299" s="3" t="e">
        <f t="shared" si="271"/>
        <v>#REF!</v>
      </c>
      <c r="Q299" s="3">
        <f t="shared" si="271"/>
        <v>182650</v>
      </c>
      <c r="R299" s="3" t="e">
        <f t="shared" si="271"/>
        <v>#REF!</v>
      </c>
      <c r="S299" s="3">
        <f t="shared" ref="S299:X299" si="272">SUM(AC245:AC257)</f>
        <v>182650</v>
      </c>
      <c r="T299" s="3" t="e">
        <f t="shared" si="272"/>
        <v>#REF!</v>
      </c>
      <c r="U299" s="3">
        <f t="shared" si="272"/>
        <v>196700.00000000003</v>
      </c>
      <c r="V299" s="3" t="e">
        <f t="shared" si="272"/>
        <v>#REF!</v>
      </c>
      <c r="W299" s="3">
        <f t="shared" si="272"/>
        <v>196700.00000000003</v>
      </c>
      <c r="X299" s="3" t="e">
        <f t="shared" si="272"/>
        <v>#REF!</v>
      </c>
      <c r="Y299" s="3">
        <f t="shared" ref="Y299:AD299" si="273">SUM(AK245:AK257)</f>
        <v>196700.00000000003</v>
      </c>
      <c r="Z299" s="3" t="e">
        <f t="shared" si="273"/>
        <v>#REF!</v>
      </c>
      <c r="AA299" s="3">
        <f t="shared" si="273"/>
        <v>196700.00000000003</v>
      </c>
      <c r="AB299" s="3" t="e">
        <f t="shared" si="273"/>
        <v>#REF!</v>
      </c>
      <c r="AC299" s="3">
        <f t="shared" si="273"/>
        <v>470697.99571599998</v>
      </c>
      <c r="AD299" s="3" t="e">
        <f t="shared" si="273"/>
        <v>#REF!</v>
      </c>
      <c r="AE299" s="89">
        <f t="shared" si="261"/>
        <v>1622797.995716</v>
      </c>
      <c r="AF299" s="89" t="e">
        <f t="shared" si="261"/>
        <v>#REF!</v>
      </c>
      <c r="AG299" s="89"/>
      <c r="AH299" s="89"/>
      <c r="AU299" s="87"/>
      <c r="AV299" s="87"/>
      <c r="AW299" s="58"/>
    </row>
    <row r="300" spans="1:54" ht="23.25" customHeight="1">
      <c r="A300" s="28" t="s">
        <v>282</v>
      </c>
      <c r="B300" s="3" t="e">
        <f>SUM(I258:I278)</f>
        <v>#REF!</v>
      </c>
      <c r="C300" s="3" t="e">
        <f>SUM(J258:J278)</f>
        <v>#REF!</v>
      </c>
      <c r="D300" s="24"/>
      <c r="E300" s="61"/>
      <c r="F300" s="24"/>
      <c r="G300" s="3">
        <f t="shared" ref="G300:L300" si="274">SUM(M258:M278)</f>
        <v>0</v>
      </c>
      <c r="H300" s="3" t="e">
        <f t="shared" si="274"/>
        <v>#REF!</v>
      </c>
      <c r="I300" s="3">
        <f t="shared" si="274"/>
        <v>0</v>
      </c>
      <c r="J300" s="3" t="e">
        <f t="shared" si="274"/>
        <v>#REF!</v>
      </c>
      <c r="K300" s="3">
        <f t="shared" si="274"/>
        <v>0</v>
      </c>
      <c r="L300" s="3" t="e">
        <f t="shared" si="274"/>
        <v>#REF!</v>
      </c>
      <c r="M300" s="3">
        <f t="shared" ref="M300:R300" si="275">SUM(U258:U278)</f>
        <v>0</v>
      </c>
      <c r="N300" s="3" t="e">
        <f t="shared" si="275"/>
        <v>#REF!</v>
      </c>
      <c r="O300" s="3">
        <f t="shared" si="275"/>
        <v>0</v>
      </c>
      <c r="P300" s="3" t="e">
        <f t="shared" si="275"/>
        <v>#REF!</v>
      </c>
      <c r="Q300" s="3">
        <f t="shared" si="275"/>
        <v>0</v>
      </c>
      <c r="R300" s="3" t="e">
        <f t="shared" si="275"/>
        <v>#REF!</v>
      </c>
      <c r="S300" s="3">
        <f t="shared" ref="S300:X300" si="276">SUM(AC258:AC278)</f>
        <v>52224</v>
      </c>
      <c r="T300" s="3" t="e">
        <f t="shared" si="276"/>
        <v>#REF!</v>
      </c>
      <c r="U300" s="3">
        <f t="shared" si="276"/>
        <v>52224</v>
      </c>
      <c r="V300" s="3" t="e">
        <f t="shared" si="276"/>
        <v>#REF!</v>
      </c>
      <c r="W300" s="3">
        <f t="shared" si="276"/>
        <v>52224</v>
      </c>
      <c r="X300" s="3" t="e">
        <f t="shared" si="276"/>
        <v>#REF!</v>
      </c>
      <c r="Y300" s="3">
        <f t="shared" ref="Y300:AD300" si="277">SUM(AK258:AK278)</f>
        <v>52224</v>
      </c>
      <c r="Z300" s="3" t="e">
        <f t="shared" si="277"/>
        <v>#REF!</v>
      </c>
      <c r="AA300" s="3">
        <f t="shared" si="277"/>
        <v>52224</v>
      </c>
      <c r="AB300" s="3" t="e">
        <f t="shared" si="277"/>
        <v>#REF!</v>
      </c>
      <c r="AC300" s="3">
        <f t="shared" si="277"/>
        <v>49152</v>
      </c>
      <c r="AD300" s="3" t="e">
        <f t="shared" si="277"/>
        <v>#REF!</v>
      </c>
      <c r="AE300" s="89">
        <f t="shared" si="261"/>
        <v>310272</v>
      </c>
      <c r="AF300" s="89" t="e">
        <f t="shared" si="261"/>
        <v>#REF!</v>
      </c>
      <c r="AG300" s="89"/>
      <c r="AH300" s="89"/>
      <c r="AU300" s="87"/>
      <c r="AV300" s="87"/>
      <c r="AW300" s="58"/>
    </row>
    <row r="301" spans="1:54" ht="23.25" customHeight="1">
      <c r="A301" s="76" t="s">
        <v>287</v>
      </c>
      <c r="B301" s="3" t="e">
        <f>SUM(I279:I293)</f>
        <v>#REF!</v>
      </c>
      <c r="C301" s="3" t="e">
        <f>SUM(J279:J293)</f>
        <v>#REF!</v>
      </c>
      <c r="D301" s="24"/>
      <c r="E301" s="61"/>
      <c r="F301" s="24"/>
      <c r="G301" s="161">
        <f t="shared" ref="G301:L301" si="278">SUM(M279:M293)</f>
        <v>0</v>
      </c>
      <c r="H301" s="161">
        <f t="shared" si="278"/>
        <v>0</v>
      </c>
      <c r="I301" s="161">
        <f t="shared" si="278"/>
        <v>0</v>
      </c>
      <c r="J301" s="161">
        <f t="shared" si="278"/>
        <v>0</v>
      </c>
      <c r="K301" s="161">
        <f t="shared" si="278"/>
        <v>0</v>
      </c>
      <c r="L301" s="161">
        <f t="shared" si="278"/>
        <v>0</v>
      </c>
      <c r="M301" s="3">
        <f t="shared" ref="M301:R301" si="279">SUM(U279:U293)</f>
        <v>0</v>
      </c>
      <c r="N301" s="3">
        <f t="shared" si="279"/>
        <v>0</v>
      </c>
      <c r="O301" s="3">
        <f t="shared" si="279"/>
        <v>0</v>
      </c>
      <c r="P301" s="3">
        <f t="shared" si="279"/>
        <v>0</v>
      </c>
      <c r="Q301" s="3">
        <f t="shared" si="279"/>
        <v>0</v>
      </c>
      <c r="R301" s="3">
        <f t="shared" si="279"/>
        <v>0</v>
      </c>
      <c r="S301" s="3">
        <f t="shared" ref="S301:X301" si="280">SUM(AC279:AC293)</f>
        <v>50978.296591137769</v>
      </c>
      <c r="T301" s="3">
        <f t="shared" si="280"/>
        <v>12244705897.751532</v>
      </c>
      <c r="U301" s="3">
        <f t="shared" si="280"/>
        <v>50978.296591137769</v>
      </c>
      <c r="V301" s="3">
        <f t="shared" si="280"/>
        <v>12244705897.751532</v>
      </c>
      <c r="W301" s="3">
        <f t="shared" si="280"/>
        <v>50978.296591137769</v>
      </c>
      <c r="X301" s="3">
        <f t="shared" si="280"/>
        <v>12244705897.751532</v>
      </c>
      <c r="Y301" s="3">
        <f t="shared" ref="Y301:AD301" si="281">SUM(AK279:AK293)</f>
        <v>50978.296591137769</v>
      </c>
      <c r="Z301" s="3">
        <f t="shared" si="281"/>
        <v>12244705897.751532</v>
      </c>
      <c r="AA301" s="3">
        <f t="shared" si="281"/>
        <v>50978.296591137769</v>
      </c>
      <c r="AB301" s="3">
        <f t="shared" si="281"/>
        <v>12244705897.751532</v>
      </c>
      <c r="AC301" s="3">
        <f t="shared" si="281"/>
        <v>47979.573262247322</v>
      </c>
      <c r="AD301" s="3">
        <f t="shared" si="281"/>
        <v>11524429080.236734</v>
      </c>
      <c r="AE301" s="89">
        <f t="shared" si="261"/>
        <v>302871.05621793616</v>
      </c>
      <c r="AF301" s="89">
        <f t="shared" si="261"/>
        <v>72747958568.9944</v>
      </c>
      <c r="AG301" s="89"/>
      <c r="AH301" s="89"/>
      <c r="AU301" s="87"/>
      <c r="AV301" s="87"/>
      <c r="AW301" s="58"/>
    </row>
    <row r="302" spans="1:54" ht="21">
      <c r="A302" s="99" t="s">
        <v>481</v>
      </c>
      <c r="B302" s="79" t="e">
        <f>SUM(B296:B301)</f>
        <v>#REF!</v>
      </c>
      <c r="C302" s="168" t="e">
        <f>SUM(C296:C301)</f>
        <v>#REF!</v>
      </c>
      <c r="D302" s="12"/>
      <c r="F302" s="12"/>
      <c r="G302" s="41"/>
      <c r="H302" s="41"/>
      <c r="I302" s="41"/>
      <c r="J302" s="41"/>
      <c r="K302" s="41"/>
      <c r="L302" s="41"/>
      <c r="AE302" s="132" t="e">
        <f>SUM(AE296:AE301)</f>
        <v>#REF!</v>
      </c>
      <c r="AF302" s="133" t="e">
        <f>SUM(AF296:AF301)</f>
        <v>#REF!</v>
      </c>
      <c r="AU302" s="87"/>
      <c r="AV302" s="87"/>
      <c r="AW302" s="58"/>
    </row>
    <row r="303" spans="1:54">
      <c r="A303" s="38" t="s">
        <v>329</v>
      </c>
      <c r="B303" s="3" t="e">
        <f>SUM(AU3:AU180)</f>
        <v>#REF!</v>
      </c>
      <c r="C303" s="3" t="e">
        <f>SUM(AV3:AV180)</f>
        <v>#REF!</v>
      </c>
      <c r="D303" s="44"/>
      <c r="F303" s="12"/>
      <c r="G303" s="41"/>
      <c r="H303" s="41"/>
      <c r="I303" s="41"/>
      <c r="J303" s="41"/>
      <c r="K303" s="162"/>
      <c r="L303" s="41"/>
      <c r="AU303" s="87"/>
      <c r="AV303" s="87"/>
      <c r="AW303" s="58"/>
    </row>
    <row r="304" spans="1:54">
      <c r="A304" s="78" t="s">
        <v>330</v>
      </c>
      <c r="B304" s="3" t="e">
        <f>SUM(AU181:AU238)</f>
        <v>#REF!</v>
      </c>
      <c r="C304" s="3" t="e">
        <f>SUM(AV181:AV238)</f>
        <v>#REF!</v>
      </c>
      <c r="D304" s="12"/>
      <c r="F304" s="12"/>
      <c r="G304" s="41"/>
      <c r="H304" s="41"/>
      <c r="I304" s="41"/>
      <c r="J304" s="41"/>
      <c r="K304" s="162"/>
      <c r="L304" s="41"/>
      <c r="AU304" s="87"/>
      <c r="AV304" s="87"/>
      <c r="AW304" s="58"/>
    </row>
    <row r="305" spans="1:49">
      <c r="A305" s="39" t="s">
        <v>331</v>
      </c>
      <c r="B305" s="3" t="e">
        <f>SUM(AU239:AU244)</f>
        <v>#REF!</v>
      </c>
      <c r="C305" s="3" t="e">
        <f>SUM(AV239:AV244)</f>
        <v>#REF!</v>
      </c>
      <c r="D305" s="12"/>
      <c r="F305" s="12"/>
      <c r="G305" s="41"/>
      <c r="H305" s="41"/>
      <c r="I305" s="41"/>
      <c r="J305" s="41"/>
      <c r="K305" s="162"/>
      <c r="L305" s="41"/>
      <c r="AU305" s="87"/>
      <c r="AV305" s="87"/>
      <c r="AW305" s="58"/>
    </row>
    <row r="306" spans="1:49">
      <c r="A306" s="74" t="s">
        <v>332</v>
      </c>
      <c r="B306" s="3" t="e">
        <f>SUM(AU245:AU257)</f>
        <v>#REF!</v>
      </c>
      <c r="C306" s="3" t="e">
        <f>SUM(AV245:AV257)</f>
        <v>#REF!</v>
      </c>
      <c r="D306" s="12"/>
      <c r="F306" s="12"/>
      <c r="G306" s="41"/>
      <c r="H306" s="41"/>
      <c r="I306" s="41"/>
      <c r="J306" s="41"/>
      <c r="K306" s="87"/>
      <c r="L306" s="41"/>
      <c r="AU306" s="87"/>
      <c r="AV306" s="87"/>
      <c r="AW306" s="58"/>
    </row>
    <row r="307" spans="1:49" ht="17.25" customHeight="1">
      <c r="A307" s="40" t="s">
        <v>333</v>
      </c>
      <c r="B307" s="3" t="e">
        <f>SUM(AU258:AU278)</f>
        <v>#REF!</v>
      </c>
      <c r="C307" s="3" t="e">
        <f>SUM(AV258:AV278)</f>
        <v>#REF!</v>
      </c>
      <c r="D307" s="12"/>
      <c r="F307" s="12"/>
      <c r="G307" s="41"/>
      <c r="H307" s="41"/>
      <c r="I307" s="41"/>
      <c r="J307" s="41"/>
      <c r="K307" s="162"/>
      <c r="L307" s="41"/>
      <c r="AU307" s="87"/>
      <c r="AV307" s="87"/>
      <c r="AW307" s="58"/>
    </row>
    <row r="308" spans="1:49">
      <c r="A308" s="77" t="s">
        <v>334</v>
      </c>
      <c r="B308" s="3" t="e">
        <f>SUM(AU279:AU293)</f>
        <v>#REF!</v>
      </c>
      <c r="C308" s="3" t="e">
        <f>SUM(AV279:AV293)</f>
        <v>#REF!</v>
      </c>
      <c r="F308" s="12"/>
      <c r="G308" s="41"/>
      <c r="H308" s="41"/>
      <c r="I308" s="41"/>
      <c r="J308" s="41"/>
      <c r="K308" s="162"/>
      <c r="L308" s="41"/>
      <c r="AU308" s="87"/>
      <c r="AV308" s="87"/>
      <c r="AW308" s="58"/>
    </row>
    <row r="309" spans="1:49" ht="21">
      <c r="A309" s="99" t="s">
        <v>482</v>
      </c>
      <c r="B309" s="79" t="e">
        <f>SUM(B303:B308)</f>
        <v>#REF!</v>
      </c>
      <c r="C309" s="168" t="e">
        <f>SUM(C303:C308)</f>
        <v>#REF!</v>
      </c>
      <c r="F309" s="12"/>
      <c r="G309" s="163"/>
      <c r="H309" s="164"/>
      <c r="I309" s="41"/>
      <c r="J309" s="41"/>
      <c r="K309" s="41"/>
      <c r="L309" s="41"/>
      <c r="AU309" s="87"/>
      <c r="AV309" s="87"/>
      <c r="AW309" s="58"/>
    </row>
    <row r="310" spans="1:49">
      <c r="C310" s="3"/>
      <c r="F310" s="12"/>
      <c r="G310" s="41"/>
      <c r="H310" s="41"/>
      <c r="I310" s="41"/>
      <c r="J310" s="41"/>
      <c r="K310" s="41"/>
      <c r="L310" s="41"/>
      <c r="AU310" s="87"/>
      <c r="AV310" s="87"/>
      <c r="AW310" s="58"/>
    </row>
    <row r="311" spans="1:49">
      <c r="B311" s="12"/>
      <c r="C311" s="12"/>
      <c r="F311" s="12"/>
      <c r="G311" s="41"/>
      <c r="H311" s="41"/>
      <c r="I311" s="41"/>
      <c r="J311" s="41"/>
      <c r="K311" s="41"/>
      <c r="L311" s="41"/>
      <c r="AU311" s="87"/>
      <c r="AV311" s="87"/>
      <c r="AW311" s="58"/>
    </row>
    <row r="312" spans="1:49">
      <c r="F312" s="12"/>
      <c r="G312" s="41"/>
      <c r="H312" s="41"/>
      <c r="I312" s="41"/>
      <c r="J312" s="41"/>
      <c r="K312" s="41"/>
      <c r="L312" s="41"/>
      <c r="AU312" s="87"/>
      <c r="AV312" s="87"/>
      <c r="AW312" s="58"/>
    </row>
    <row r="313" spans="1:49">
      <c r="F313" s="12"/>
      <c r="G313" s="41"/>
      <c r="H313" s="41"/>
      <c r="I313" s="41"/>
      <c r="J313" s="41"/>
      <c r="K313" s="41"/>
      <c r="L313" s="41"/>
      <c r="AU313" s="87"/>
      <c r="AV313" s="87"/>
      <c r="AW313" s="58"/>
    </row>
    <row r="314" spans="1:49">
      <c r="F314" s="12"/>
      <c r="G314" s="41"/>
      <c r="H314" s="41"/>
      <c r="I314" s="41"/>
      <c r="J314" s="41"/>
      <c r="K314" s="41"/>
      <c r="L314" s="41"/>
      <c r="AU314" s="87"/>
      <c r="AV314" s="87"/>
      <c r="AW314" s="58"/>
    </row>
    <row r="315" spans="1:49">
      <c r="F315" s="12"/>
      <c r="G315" s="12"/>
      <c r="H315" s="12"/>
      <c r="I315" s="41"/>
      <c r="J315" s="41"/>
      <c r="K315" s="41"/>
      <c r="L315" s="41"/>
      <c r="AU315" s="87"/>
      <c r="AV315" s="87"/>
      <c r="AW315" s="58"/>
    </row>
    <row r="316" spans="1:49">
      <c r="F316" s="12"/>
      <c r="G316" s="12"/>
      <c r="H316" s="12"/>
      <c r="I316" s="41"/>
      <c r="J316" s="41"/>
      <c r="K316" s="41"/>
      <c r="L316" s="41"/>
      <c r="AU316" s="87"/>
      <c r="AV316" s="87"/>
      <c r="AW316" s="58"/>
    </row>
    <row r="317" spans="1:49">
      <c r="F317" s="12"/>
      <c r="G317" s="12"/>
      <c r="H317" s="12"/>
      <c r="I317" s="41"/>
      <c r="J317" s="41"/>
      <c r="K317" s="41"/>
      <c r="L317" s="41"/>
      <c r="AU317" s="87"/>
      <c r="AV317" s="87"/>
      <c r="AW317" s="58"/>
    </row>
    <row r="318" spans="1:49">
      <c r="F318" s="12"/>
      <c r="G318" s="12"/>
      <c r="H318" s="12"/>
      <c r="I318" s="41"/>
      <c r="J318" s="41"/>
      <c r="K318" s="41"/>
      <c r="L318" s="41"/>
      <c r="AU318" s="87"/>
      <c r="AV318" s="87"/>
      <c r="AW318" s="58"/>
    </row>
    <row r="319" spans="1:49">
      <c r="F319" s="12"/>
      <c r="G319" s="12"/>
      <c r="H319" s="12"/>
      <c r="I319" s="41"/>
      <c r="J319" s="41"/>
      <c r="K319" s="41"/>
      <c r="L319" s="41"/>
      <c r="AU319" s="87"/>
      <c r="AV319" s="87"/>
      <c r="AW319" s="58"/>
    </row>
    <row r="320" spans="1:49">
      <c r="F320" s="12"/>
      <c r="G320" s="12"/>
      <c r="H320" s="12"/>
      <c r="I320" s="41"/>
      <c r="J320" s="41"/>
      <c r="K320" s="41"/>
      <c r="L320" s="41"/>
      <c r="AU320" s="87"/>
      <c r="AV320" s="87"/>
      <c r="AW320" s="58"/>
    </row>
    <row r="321" spans="6:49">
      <c r="F321" s="12"/>
      <c r="G321" s="12"/>
      <c r="H321" s="12"/>
      <c r="I321" s="41"/>
      <c r="J321" s="41"/>
      <c r="K321" s="41"/>
      <c r="L321" s="41"/>
      <c r="AU321" s="87"/>
      <c r="AV321" s="87"/>
      <c r="AW321" s="58"/>
    </row>
    <row r="322" spans="6:49">
      <c r="F322" s="12"/>
      <c r="G322" s="12"/>
      <c r="H322" s="12"/>
      <c r="I322" s="41"/>
      <c r="J322" s="41"/>
      <c r="K322" s="41"/>
      <c r="L322" s="41"/>
      <c r="AU322" s="87"/>
      <c r="AV322" s="87"/>
      <c r="AW322" s="58"/>
    </row>
    <row r="323" spans="6:49">
      <c r="F323" s="12"/>
      <c r="G323" s="12"/>
      <c r="H323" s="12"/>
      <c r="I323" s="41"/>
      <c r="J323" s="41"/>
      <c r="K323" s="41"/>
      <c r="L323" s="41"/>
      <c r="AU323" s="87"/>
      <c r="AV323" s="87"/>
      <c r="AW323" s="58"/>
    </row>
    <row r="324" spans="6:49">
      <c r="F324" s="12"/>
      <c r="G324" s="12"/>
      <c r="H324" s="12"/>
      <c r="I324" s="41"/>
      <c r="J324" s="41"/>
      <c r="K324" s="41"/>
      <c r="L324" s="41"/>
      <c r="AU324" s="87"/>
      <c r="AV324" s="87"/>
      <c r="AW324" s="58"/>
    </row>
    <row r="325" spans="6:49">
      <c r="F325" s="12"/>
      <c r="G325" s="12"/>
      <c r="H325" s="12"/>
      <c r="I325" s="41"/>
      <c r="J325" s="41"/>
      <c r="K325" s="41"/>
      <c r="L325" s="41"/>
      <c r="AU325" s="87"/>
      <c r="AV325" s="87"/>
      <c r="AW325" s="58"/>
    </row>
    <row r="326" spans="6:49">
      <c r="F326" s="12"/>
      <c r="G326" s="12"/>
      <c r="H326" s="12"/>
      <c r="I326" s="41"/>
      <c r="J326" s="41"/>
      <c r="K326" s="41"/>
      <c r="L326" s="41"/>
      <c r="AU326" s="87"/>
      <c r="AV326" s="87"/>
      <c r="AW326" s="58"/>
    </row>
    <row r="327" spans="6:49">
      <c r="F327" s="12"/>
      <c r="G327" s="12"/>
      <c r="H327" s="12"/>
      <c r="I327" s="41"/>
      <c r="J327" s="41"/>
      <c r="K327" s="41"/>
      <c r="L327" s="41"/>
      <c r="AU327" s="87"/>
      <c r="AV327" s="87"/>
      <c r="AW327" s="58"/>
    </row>
    <row r="328" spans="6:49">
      <c r="F328" s="12"/>
      <c r="G328" s="12"/>
      <c r="H328" s="12"/>
      <c r="I328" s="41"/>
      <c r="J328" s="41"/>
      <c r="K328" s="41"/>
      <c r="L328" s="41"/>
      <c r="AU328" s="87"/>
      <c r="AV328" s="87"/>
      <c r="AW328" s="58"/>
    </row>
    <row r="329" spans="6:49">
      <c r="F329" s="12"/>
      <c r="G329" s="12"/>
      <c r="H329" s="12"/>
      <c r="I329" s="41"/>
      <c r="J329" s="41"/>
      <c r="K329" s="41"/>
      <c r="L329" s="41"/>
      <c r="AU329" s="87"/>
      <c r="AV329" s="87"/>
      <c r="AW329" s="58"/>
    </row>
    <row r="330" spans="6:49">
      <c r="F330" s="12"/>
      <c r="G330" s="12"/>
      <c r="H330" s="12"/>
      <c r="I330" s="41"/>
      <c r="J330" s="41"/>
      <c r="K330" s="41"/>
      <c r="L330" s="41"/>
      <c r="AU330" s="87"/>
      <c r="AV330" s="87"/>
      <c r="AW330" s="58"/>
    </row>
    <row r="331" spans="6:49">
      <c r="F331" s="12"/>
      <c r="G331" s="12"/>
      <c r="H331" s="12"/>
      <c r="I331" s="41"/>
      <c r="J331" s="41"/>
      <c r="K331" s="41"/>
      <c r="L331" s="41"/>
      <c r="AU331" s="87"/>
      <c r="AV331" s="87"/>
      <c r="AW331" s="58"/>
    </row>
    <row r="332" spans="6:49">
      <c r="F332" s="12"/>
      <c r="G332" s="12"/>
      <c r="H332" s="12"/>
      <c r="I332" s="41"/>
      <c r="J332" s="41"/>
      <c r="K332" s="41"/>
      <c r="L332" s="41"/>
      <c r="AU332" s="87"/>
      <c r="AV332" s="87"/>
      <c r="AW332" s="58"/>
    </row>
    <row r="333" spans="6:49">
      <c r="F333" s="12"/>
      <c r="G333" s="12"/>
      <c r="H333" s="12"/>
      <c r="I333" s="41"/>
      <c r="J333" s="41"/>
      <c r="K333" s="41"/>
      <c r="L333" s="41"/>
      <c r="AU333" s="87"/>
      <c r="AV333" s="87"/>
      <c r="AW333" s="58"/>
    </row>
    <row r="334" spans="6:49">
      <c r="F334" s="12"/>
      <c r="G334" s="12"/>
      <c r="H334" s="12"/>
      <c r="I334" s="41"/>
      <c r="J334" s="41"/>
      <c r="K334" s="41"/>
      <c r="L334" s="41"/>
      <c r="AU334" s="87"/>
      <c r="AV334" s="87"/>
      <c r="AW334" s="58"/>
    </row>
    <row r="335" spans="6:49">
      <c r="F335" s="12"/>
      <c r="G335" s="12"/>
      <c r="H335" s="12"/>
      <c r="I335" s="41"/>
      <c r="J335" s="41"/>
      <c r="K335" s="41"/>
      <c r="L335" s="41"/>
      <c r="AU335" s="87"/>
      <c r="AV335" s="87"/>
      <c r="AW335" s="58"/>
    </row>
    <row r="336" spans="6:49">
      <c r="F336" s="12"/>
      <c r="G336" s="12"/>
      <c r="H336" s="12"/>
      <c r="I336" s="41"/>
      <c r="J336" s="41"/>
      <c r="K336" s="41"/>
      <c r="L336" s="41"/>
      <c r="AU336" s="87"/>
      <c r="AV336" s="87"/>
      <c r="AW336" s="58"/>
    </row>
    <row r="337" spans="6:49">
      <c r="F337" s="12"/>
      <c r="G337" s="12"/>
      <c r="H337" s="12"/>
      <c r="I337" s="41"/>
      <c r="J337" s="41"/>
      <c r="K337" s="41"/>
      <c r="L337" s="41"/>
      <c r="AU337" s="87"/>
      <c r="AV337" s="87"/>
      <c r="AW337" s="58"/>
    </row>
    <row r="338" spans="6:49">
      <c r="F338" s="12"/>
      <c r="G338" s="12"/>
      <c r="H338" s="12"/>
      <c r="I338" s="41"/>
      <c r="J338" s="41"/>
      <c r="K338" s="41"/>
      <c r="L338" s="41"/>
      <c r="AU338" s="87"/>
      <c r="AV338" s="87"/>
      <c r="AW338" s="58"/>
    </row>
    <row r="339" spans="6:49">
      <c r="F339" s="12"/>
      <c r="G339" s="12"/>
      <c r="H339" s="12"/>
      <c r="I339" s="41"/>
      <c r="J339" s="41"/>
      <c r="K339" s="41"/>
      <c r="L339" s="41"/>
      <c r="AU339" s="87"/>
      <c r="AV339" s="87"/>
      <c r="AW339" s="58"/>
    </row>
    <row r="340" spans="6:49">
      <c r="F340" s="12"/>
      <c r="G340" s="12"/>
      <c r="H340" s="12"/>
      <c r="I340" s="41"/>
      <c r="J340" s="41"/>
      <c r="K340" s="41"/>
      <c r="L340" s="41"/>
      <c r="AU340" s="87"/>
      <c r="AV340" s="87"/>
      <c r="AW340" s="58"/>
    </row>
    <row r="341" spans="6:49">
      <c r="F341" s="12"/>
      <c r="G341" s="12"/>
      <c r="H341" s="12"/>
      <c r="I341" s="41"/>
      <c r="J341" s="41"/>
      <c r="K341" s="41"/>
      <c r="L341" s="41"/>
      <c r="AU341" s="87"/>
      <c r="AV341" s="87"/>
      <c r="AW341" s="58"/>
    </row>
    <row r="342" spans="6:49">
      <c r="F342" s="12"/>
      <c r="G342" s="12"/>
      <c r="H342" s="12"/>
      <c r="I342" s="41"/>
      <c r="J342" s="41"/>
      <c r="K342" s="41"/>
      <c r="L342" s="41"/>
      <c r="AU342" s="87"/>
      <c r="AV342" s="87"/>
      <c r="AW342" s="58"/>
    </row>
    <row r="343" spans="6:49">
      <c r="F343" s="12"/>
      <c r="G343" s="12"/>
      <c r="H343" s="12"/>
      <c r="I343" s="41"/>
      <c r="J343" s="41"/>
      <c r="K343" s="41"/>
      <c r="L343" s="41"/>
      <c r="AU343" s="87"/>
      <c r="AV343" s="87"/>
      <c r="AW343" s="58"/>
    </row>
    <row r="344" spans="6:49">
      <c r="F344" s="12"/>
      <c r="G344" s="12"/>
      <c r="H344" s="12"/>
      <c r="I344" s="41"/>
      <c r="J344" s="41"/>
      <c r="K344" s="41"/>
      <c r="L344" s="41"/>
      <c r="AU344" s="87"/>
      <c r="AV344" s="87"/>
      <c r="AW344" s="58"/>
    </row>
    <row r="345" spans="6:49">
      <c r="F345" s="12"/>
      <c r="G345" s="12"/>
      <c r="H345" s="12"/>
      <c r="I345" s="41"/>
      <c r="J345" s="41"/>
      <c r="K345" s="41"/>
      <c r="L345" s="41"/>
      <c r="AU345" s="87"/>
      <c r="AV345" s="87"/>
      <c r="AW345" s="58"/>
    </row>
    <row r="346" spans="6:49">
      <c r="F346" s="12"/>
      <c r="G346" s="12"/>
      <c r="H346" s="12"/>
      <c r="I346" s="41"/>
      <c r="J346" s="41"/>
      <c r="K346" s="41"/>
      <c r="L346" s="41"/>
      <c r="AU346" s="87"/>
      <c r="AV346" s="87"/>
      <c r="AW346" s="58"/>
    </row>
    <row r="347" spans="6:49">
      <c r="F347" s="12"/>
      <c r="G347" s="12"/>
      <c r="H347" s="12"/>
      <c r="I347" s="41"/>
      <c r="J347" s="41"/>
      <c r="K347" s="41"/>
      <c r="L347" s="41"/>
      <c r="AU347" s="87"/>
      <c r="AV347" s="87"/>
      <c r="AW347" s="58"/>
    </row>
    <row r="348" spans="6:49">
      <c r="F348" s="12"/>
      <c r="G348" s="12"/>
      <c r="H348" s="12"/>
      <c r="I348" s="41"/>
      <c r="J348" s="41"/>
      <c r="K348" s="41"/>
      <c r="L348" s="41"/>
      <c r="AU348" s="87"/>
      <c r="AV348" s="87"/>
      <c r="AW348" s="58"/>
    </row>
    <row r="349" spans="6:49">
      <c r="F349" s="12"/>
      <c r="G349" s="12"/>
      <c r="H349" s="12"/>
      <c r="I349" s="41"/>
      <c r="J349" s="41"/>
      <c r="K349" s="41"/>
      <c r="L349" s="41"/>
      <c r="AU349" s="87"/>
      <c r="AV349" s="87"/>
      <c r="AW349" s="58"/>
    </row>
    <row r="350" spans="6:49">
      <c r="F350" s="12"/>
      <c r="G350" s="12"/>
      <c r="H350" s="12"/>
      <c r="I350" s="41"/>
      <c r="J350" s="41"/>
      <c r="K350" s="41"/>
      <c r="L350" s="41"/>
      <c r="AU350" s="87"/>
      <c r="AV350" s="87"/>
      <c r="AW350" s="58"/>
    </row>
    <row r="351" spans="6:49">
      <c r="F351" s="12"/>
      <c r="G351" s="12"/>
      <c r="H351" s="12"/>
      <c r="I351" s="41"/>
      <c r="J351" s="41"/>
      <c r="K351" s="41"/>
      <c r="L351" s="41"/>
      <c r="AU351" s="87"/>
      <c r="AV351" s="87"/>
      <c r="AW351" s="58"/>
    </row>
    <row r="352" spans="6:49">
      <c r="F352" s="12"/>
      <c r="G352" s="12"/>
      <c r="H352" s="12"/>
      <c r="I352" s="41"/>
      <c r="J352" s="41"/>
      <c r="K352" s="41"/>
      <c r="L352" s="41"/>
      <c r="AU352" s="87"/>
      <c r="AV352" s="87"/>
      <c r="AW352" s="58"/>
    </row>
    <row r="353" spans="6:49">
      <c r="F353" s="12"/>
      <c r="G353" s="12"/>
      <c r="H353" s="12"/>
      <c r="I353" s="41"/>
      <c r="J353" s="41"/>
      <c r="K353" s="41"/>
      <c r="L353" s="41"/>
      <c r="AU353" s="87"/>
      <c r="AV353" s="87"/>
      <c r="AW353" s="58"/>
    </row>
    <row r="354" spans="6:49">
      <c r="F354" s="12"/>
      <c r="G354" s="12"/>
      <c r="H354" s="12"/>
      <c r="I354" s="41"/>
      <c r="J354" s="41"/>
      <c r="K354" s="41"/>
      <c r="L354" s="41"/>
      <c r="AU354" s="87"/>
      <c r="AV354" s="87"/>
      <c r="AW354" s="58"/>
    </row>
    <row r="355" spans="6:49">
      <c r="F355" s="12"/>
      <c r="G355" s="12"/>
      <c r="H355" s="12"/>
      <c r="I355" s="41"/>
      <c r="J355" s="41"/>
      <c r="K355" s="41"/>
      <c r="L355" s="41"/>
      <c r="AU355" s="87"/>
      <c r="AV355" s="87"/>
      <c r="AW355" s="58"/>
    </row>
    <row r="356" spans="6:49">
      <c r="F356" s="12"/>
      <c r="G356" s="12"/>
      <c r="H356" s="12"/>
      <c r="I356" s="41"/>
      <c r="J356" s="41"/>
      <c r="K356" s="41"/>
      <c r="L356" s="41"/>
      <c r="AU356" s="87"/>
      <c r="AV356" s="87"/>
      <c r="AW356" s="58"/>
    </row>
    <row r="357" spans="6:49">
      <c r="F357" s="12"/>
      <c r="G357" s="12"/>
      <c r="H357" s="12"/>
      <c r="I357" s="41"/>
      <c r="J357" s="41"/>
      <c r="K357" s="41"/>
      <c r="L357" s="41"/>
      <c r="AU357" s="87"/>
      <c r="AV357" s="87"/>
      <c r="AW357" s="58"/>
    </row>
    <row r="358" spans="6:49">
      <c r="F358" s="12"/>
      <c r="G358" s="12"/>
      <c r="H358" s="12"/>
      <c r="I358" s="41"/>
      <c r="J358" s="41"/>
      <c r="K358" s="41"/>
      <c r="L358" s="41"/>
      <c r="AU358" s="87"/>
      <c r="AV358" s="87"/>
      <c r="AW358" s="58"/>
    </row>
    <row r="359" spans="6:49">
      <c r="F359" s="12"/>
      <c r="G359" s="12"/>
      <c r="H359" s="12"/>
      <c r="I359" s="41"/>
      <c r="J359" s="41"/>
      <c r="K359" s="41"/>
      <c r="L359" s="41"/>
      <c r="AU359" s="87"/>
      <c r="AV359" s="87"/>
      <c r="AW359" s="58"/>
    </row>
    <row r="360" spans="6:49">
      <c r="F360" s="12"/>
      <c r="G360" s="12"/>
      <c r="H360" s="12"/>
      <c r="I360" s="41"/>
      <c r="J360" s="41"/>
      <c r="K360" s="41"/>
      <c r="L360" s="41"/>
      <c r="AU360" s="87"/>
      <c r="AV360" s="87"/>
      <c r="AW360" s="58"/>
    </row>
    <row r="361" spans="6:49">
      <c r="F361" s="12"/>
      <c r="G361" s="12"/>
      <c r="H361" s="12"/>
      <c r="I361" s="41"/>
      <c r="J361" s="41"/>
      <c r="K361" s="41"/>
      <c r="L361" s="41"/>
      <c r="AU361" s="87"/>
      <c r="AV361" s="87"/>
      <c r="AW361" s="58"/>
    </row>
    <row r="362" spans="6:49">
      <c r="F362" s="12"/>
      <c r="G362" s="12"/>
      <c r="H362" s="12"/>
      <c r="I362" s="41"/>
      <c r="J362" s="41"/>
      <c r="K362" s="41"/>
      <c r="L362" s="41"/>
      <c r="AU362" s="87"/>
      <c r="AV362" s="87"/>
      <c r="AW362" s="58"/>
    </row>
    <row r="363" spans="6:49">
      <c r="F363" s="12"/>
      <c r="G363" s="12"/>
      <c r="H363" s="12"/>
      <c r="I363" s="41"/>
      <c r="J363" s="41"/>
      <c r="K363" s="41"/>
      <c r="L363" s="41"/>
      <c r="AU363" s="87"/>
      <c r="AV363" s="87"/>
      <c r="AW363" s="58"/>
    </row>
    <row r="364" spans="6:49">
      <c r="F364" s="12"/>
      <c r="G364" s="12"/>
      <c r="H364" s="12"/>
      <c r="I364" s="41"/>
      <c r="J364" s="41"/>
      <c r="K364" s="41"/>
      <c r="L364" s="41"/>
      <c r="AU364" s="87"/>
      <c r="AV364" s="87"/>
      <c r="AW364" s="58"/>
    </row>
    <row r="365" spans="6:49">
      <c r="F365" s="12"/>
      <c r="G365" s="12"/>
      <c r="H365" s="12"/>
      <c r="I365" s="41"/>
      <c r="J365" s="41"/>
      <c r="K365" s="41"/>
      <c r="L365" s="41"/>
      <c r="AU365" s="87"/>
      <c r="AV365" s="87"/>
      <c r="AW365" s="58"/>
    </row>
    <row r="366" spans="6:49">
      <c r="F366" s="12"/>
      <c r="G366" s="12"/>
      <c r="H366" s="12"/>
      <c r="I366" s="41"/>
      <c r="J366" s="41"/>
      <c r="K366" s="41"/>
      <c r="L366" s="41"/>
      <c r="AU366" s="87"/>
      <c r="AV366" s="87"/>
      <c r="AW366" s="58"/>
    </row>
    <row r="367" spans="6:49">
      <c r="F367" s="12"/>
      <c r="G367" s="12"/>
      <c r="H367" s="12"/>
      <c r="I367" s="41"/>
      <c r="J367" s="41"/>
      <c r="K367" s="41"/>
      <c r="L367" s="41"/>
      <c r="AU367" s="87"/>
      <c r="AV367" s="87"/>
      <c r="AW367" s="58"/>
    </row>
    <row r="368" spans="6:49">
      <c r="F368" s="12"/>
      <c r="G368" s="12"/>
      <c r="H368" s="12"/>
      <c r="I368" s="41"/>
      <c r="J368" s="41"/>
      <c r="K368" s="41"/>
      <c r="L368" s="41"/>
      <c r="AU368" s="87"/>
      <c r="AV368" s="87"/>
      <c r="AW368" s="58"/>
    </row>
    <row r="369" spans="6:49">
      <c r="F369" s="12"/>
      <c r="G369" s="12"/>
      <c r="H369" s="12"/>
      <c r="I369" s="41"/>
      <c r="J369" s="41"/>
      <c r="K369" s="41"/>
      <c r="L369" s="41"/>
      <c r="AU369" s="87"/>
      <c r="AV369" s="87"/>
      <c r="AW369" s="58"/>
    </row>
    <row r="370" spans="6:49">
      <c r="F370" s="12"/>
      <c r="G370" s="12"/>
      <c r="H370" s="12"/>
      <c r="I370" s="41"/>
      <c r="J370" s="41"/>
      <c r="K370" s="41"/>
      <c r="L370" s="41"/>
      <c r="AU370" s="87"/>
      <c r="AV370" s="87"/>
      <c r="AW370" s="58"/>
    </row>
    <row r="371" spans="6:49">
      <c r="F371" s="12"/>
      <c r="G371" s="12"/>
      <c r="H371" s="12"/>
      <c r="I371" s="41"/>
      <c r="J371" s="41"/>
      <c r="K371" s="41"/>
      <c r="L371" s="41"/>
      <c r="AU371" s="87"/>
      <c r="AV371" s="87"/>
      <c r="AW371" s="58"/>
    </row>
    <row r="372" spans="6:49">
      <c r="F372" s="12"/>
      <c r="G372" s="12"/>
      <c r="H372" s="12"/>
      <c r="I372" s="41"/>
      <c r="J372" s="41"/>
      <c r="K372" s="41"/>
      <c r="L372" s="41"/>
      <c r="AU372" s="87"/>
      <c r="AV372" s="87"/>
      <c r="AW372" s="58"/>
    </row>
    <row r="373" spans="6:49">
      <c r="F373" s="12"/>
      <c r="G373" s="12"/>
      <c r="H373" s="12"/>
      <c r="I373" s="41"/>
      <c r="J373" s="41"/>
      <c r="K373" s="41"/>
      <c r="L373" s="41"/>
      <c r="AU373" s="87"/>
      <c r="AV373" s="87"/>
      <c r="AW373" s="58"/>
    </row>
    <row r="374" spans="6:49">
      <c r="F374" s="12"/>
      <c r="G374" s="12"/>
      <c r="H374" s="12"/>
      <c r="I374" s="41"/>
      <c r="J374" s="41"/>
      <c r="K374" s="41"/>
      <c r="L374" s="41"/>
      <c r="AU374" s="87"/>
      <c r="AV374" s="87"/>
      <c r="AW374" s="58"/>
    </row>
    <row r="375" spans="6:49">
      <c r="F375" s="12"/>
      <c r="G375" s="12"/>
      <c r="H375" s="12"/>
      <c r="I375" s="41"/>
      <c r="J375" s="41"/>
      <c r="K375" s="41"/>
      <c r="L375" s="41"/>
      <c r="AU375" s="87"/>
      <c r="AV375" s="87"/>
      <c r="AW375" s="58"/>
    </row>
    <row r="376" spans="6:49">
      <c r="F376" s="12"/>
      <c r="G376" s="12"/>
      <c r="H376" s="12"/>
      <c r="I376" s="41"/>
      <c r="J376" s="41"/>
      <c r="K376" s="41"/>
      <c r="L376" s="41"/>
      <c r="AU376" s="87"/>
      <c r="AV376" s="87"/>
      <c r="AW376" s="58"/>
    </row>
    <row r="377" spans="6:49">
      <c r="F377" s="12"/>
      <c r="G377" s="12"/>
      <c r="H377" s="12"/>
      <c r="I377" s="41"/>
      <c r="J377" s="41"/>
      <c r="K377" s="41"/>
      <c r="L377" s="41"/>
      <c r="AU377" s="87"/>
      <c r="AV377" s="87"/>
      <c r="AW377" s="58"/>
    </row>
    <row r="378" spans="6:49">
      <c r="F378" s="12"/>
      <c r="G378" s="12"/>
      <c r="H378" s="12"/>
      <c r="I378" s="41"/>
      <c r="J378" s="41"/>
      <c r="K378" s="41"/>
      <c r="L378" s="41"/>
      <c r="AU378" s="87"/>
      <c r="AV378" s="87"/>
      <c r="AW378" s="58"/>
    </row>
    <row r="379" spans="6:49">
      <c r="F379" s="12"/>
      <c r="G379" s="12"/>
      <c r="H379" s="12"/>
      <c r="I379" s="41"/>
      <c r="J379" s="41"/>
      <c r="K379" s="41"/>
      <c r="L379" s="41"/>
      <c r="AU379" s="87"/>
      <c r="AV379" s="87"/>
      <c r="AW379" s="58"/>
    </row>
    <row r="380" spans="6:49">
      <c r="F380" s="12"/>
      <c r="G380" s="12"/>
      <c r="H380" s="12"/>
      <c r="I380" s="41"/>
      <c r="J380" s="41"/>
      <c r="K380" s="41"/>
      <c r="L380" s="41"/>
      <c r="AU380" s="87"/>
      <c r="AV380" s="87"/>
      <c r="AW380" s="58"/>
    </row>
    <row r="381" spans="6:49">
      <c r="F381" s="12"/>
      <c r="G381" s="12"/>
      <c r="H381" s="12"/>
      <c r="I381" s="41"/>
      <c r="J381" s="41"/>
      <c r="K381" s="41"/>
      <c r="L381" s="41"/>
      <c r="AU381" s="87"/>
      <c r="AV381" s="87"/>
      <c r="AW381" s="58"/>
    </row>
    <row r="382" spans="6:49">
      <c r="F382" s="12"/>
      <c r="G382" s="12"/>
      <c r="H382" s="12"/>
      <c r="I382" s="41"/>
      <c r="J382" s="41"/>
      <c r="K382" s="41"/>
      <c r="L382" s="41"/>
      <c r="AU382" s="87"/>
      <c r="AV382" s="87"/>
      <c r="AW382" s="58"/>
    </row>
    <row r="383" spans="6:49">
      <c r="F383" s="12"/>
      <c r="G383" s="12"/>
      <c r="H383" s="12"/>
      <c r="I383" s="41"/>
      <c r="J383" s="41"/>
      <c r="K383" s="41"/>
      <c r="L383" s="41"/>
      <c r="AU383" s="87"/>
      <c r="AV383" s="87"/>
      <c r="AW383" s="58"/>
    </row>
    <row r="384" spans="6:49">
      <c r="F384" s="12"/>
      <c r="G384" s="12"/>
      <c r="H384" s="12"/>
      <c r="I384" s="41"/>
      <c r="J384" s="41"/>
      <c r="K384" s="41"/>
      <c r="L384" s="41"/>
      <c r="AU384" s="87"/>
      <c r="AV384" s="87"/>
      <c r="AW384" s="58"/>
    </row>
    <row r="385" spans="6:49">
      <c r="F385" s="12"/>
      <c r="G385" s="12"/>
      <c r="H385" s="12"/>
      <c r="I385" s="41"/>
      <c r="J385" s="41"/>
      <c r="K385" s="41"/>
      <c r="L385" s="41"/>
      <c r="AU385" s="87"/>
      <c r="AV385" s="87"/>
      <c r="AW385" s="58"/>
    </row>
    <row r="386" spans="6:49">
      <c r="F386" s="12"/>
      <c r="G386" s="12"/>
      <c r="H386" s="12"/>
      <c r="I386" s="41"/>
      <c r="J386" s="41"/>
      <c r="K386" s="41"/>
      <c r="L386" s="41"/>
      <c r="AU386" s="87"/>
      <c r="AV386" s="87"/>
      <c r="AW386" s="58"/>
    </row>
    <row r="387" spans="6:49">
      <c r="F387" s="12"/>
      <c r="G387" s="12"/>
      <c r="H387" s="12"/>
      <c r="I387" s="41"/>
      <c r="J387" s="41"/>
      <c r="K387" s="41"/>
      <c r="L387" s="41"/>
      <c r="AU387" s="87"/>
      <c r="AV387" s="87"/>
      <c r="AW387" s="58"/>
    </row>
    <row r="388" spans="6:49">
      <c r="F388" s="12"/>
      <c r="G388" s="12"/>
      <c r="H388" s="12"/>
      <c r="I388" s="41"/>
      <c r="J388" s="41"/>
      <c r="K388" s="41"/>
      <c r="L388" s="41"/>
      <c r="AU388" s="87"/>
      <c r="AV388" s="87"/>
      <c r="AW388" s="58"/>
    </row>
    <row r="389" spans="6:49">
      <c r="F389" s="12"/>
      <c r="G389" s="12"/>
      <c r="H389" s="12"/>
      <c r="I389" s="41"/>
      <c r="J389" s="41"/>
      <c r="K389" s="41"/>
      <c r="L389" s="41"/>
      <c r="AU389" s="87"/>
      <c r="AV389" s="87"/>
      <c r="AW389" s="58"/>
    </row>
    <row r="390" spans="6:49">
      <c r="F390" s="12"/>
      <c r="G390" s="12"/>
      <c r="H390" s="12"/>
      <c r="I390" s="41"/>
      <c r="J390" s="41"/>
      <c r="K390" s="41"/>
      <c r="L390" s="41"/>
      <c r="AU390" s="87"/>
      <c r="AV390" s="87"/>
      <c r="AW390" s="58"/>
    </row>
    <row r="391" spans="6:49">
      <c r="F391" s="12"/>
      <c r="G391" s="12"/>
      <c r="H391" s="12"/>
      <c r="I391" s="41"/>
      <c r="J391" s="41"/>
      <c r="K391" s="41"/>
      <c r="L391" s="41"/>
      <c r="AU391" s="87"/>
      <c r="AV391" s="87"/>
      <c r="AW391" s="58"/>
    </row>
    <row r="392" spans="6:49">
      <c r="F392" s="12"/>
      <c r="G392" s="12"/>
      <c r="H392" s="12"/>
      <c r="I392" s="41"/>
      <c r="J392" s="41"/>
      <c r="K392" s="41"/>
      <c r="L392" s="41"/>
      <c r="AU392" s="87"/>
      <c r="AV392" s="87"/>
      <c r="AW392" s="58"/>
    </row>
    <row r="393" spans="6:49">
      <c r="F393" s="12"/>
      <c r="G393" s="12"/>
      <c r="H393" s="12"/>
      <c r="I393" s="41"/>
      <c r="J393" s="41"/>
      <c r="K393" s="41"/>
      <c r="L393" s="41"/>
      <c r="AU393" s="87"/>
      <c r="AV393" s="87"/>
      <c r="AW393" s="58"/>
    </row>
    <row r="394" spans="6:49">
      <c r="F394" s="12"/>
      <c r="G394" s="12"/>
      <c r="H394" s="12"/>
      <c r="I394" s="41"/>
      <c r="J394" s="41"/>
      <c r="K394" s="41"/>
      <c r="L394" s="41"/>
      <c r="AU394" s="87"/>
      <c r="AV394" s="87"/>
      <c r="AW394" s="58"/>
    </row>
    <row r="395" spans="6:49">
      <c r="F395" s="12"/>
      <c r="G395" s="12"/>
      <c r="H395" s="12"/>
      <c r="I395" s="41"/>
      <c r="J395" s="41"/>
      <c r="K395" s="41"/>
      <c r="L395" s="41"/>
      <c r="AU395" s="87"/>
      <c r="AV395" s="87"/>
      <c r="AW395" s="58"/>
    </row>
    <row r="396" spans="6:49">
      <c r="F396" s="12"/>
      <c r="G396" s="12"/>
      <c r="H396" s="12"/>
      <c r="I396" s="41"/>
      <c r="J396" s="41"/>
      <c r="K396" s="41"/>
      <c r="L396" s="41"/>
      <c r="AU396" s="87"/>
      <c r="AV396" s="87"/>
      <c r="AW396" s="58"/>
    </row>
    <row r="397" spans="6:49">
      <c r="F397" s="12"/>
      <c r="G397" s="12"/>
      <c r="H397" s="12"/>
      <c r="I397" s="41"/>
      <c r="J397" s="41"/>
      <c r="K397" s="41"/>
      <c r="L397" s="41"/>
      <c r="AU397" s="87"/>
      <c r="AV397" s="87"/>
      <c r="AW397" s="58"/>
    </row>
    <row r="398" spans="6:49">
      <c r="F398" s="12"/>
      <c r="G398" s="12"/>
      <c r="H398" s="12"/>
      <c r="I398" s="41"/>
      <c r="J398" s="41"/>
      <c r="K398" s="41"/>
      <c r="L398" s="41"/>
      <c r="AU398" s="87"/>
      <c r="AV398" s="87"/>
      <c r="AW398" s="58"/>
    </row>
    <row r="399" spans="6:49">
      <c r="F399" s="12"/>
      <c r="G399" s="12"/>
      <c r="H399" s="12"/>
      <c r="I399" s="41"/>
      <c r="J399" s="41"/>
      <c r="K399" s="41"/>
      <c r="L399" s="41"/>
      <c r="AU399" s="87"/>
      <c r="AV399" s="87"/>
      <c r="AW399" s="58"/>
    </row>
    <row r="400" spans="6:49">
      <c r="F400" s="12"/>
      <c r="G400" s="12"/>
      <c r="H400" s="12"/>
      <c r="I400" s="41"/>
      <c r="J400" s="41"/>
      <c r="K400" s="41"/>
      <c r="L400" s="41"/>
      <c r="AU400" s="87"/>
      <c r="AV400" s="87"/>
      <c r="AW400" s="58"/>
    </row>
    <row r="401" spans="6:49">
      <c r="F401" s="12"/>
      <c r="G401" s="12"/>
      <c r="H401" s="12"/>
      <c r="I401" s="41"/>
      <c r="J401" s="41"/>
      <c r="K401" s="41"/>
      <c r="L401" s="41"/>
      <c r="AU401" s="87"/>
      <c r="AV401" s="87"/>
      <c r="AW401" s="58"/>
    </row>
    <row r="402" spans="6:49">
      <c r="F402" s="12"/>
      <c r="G402" s="12"/>
      <c r="H402" s="12"/>
      <c r="I402" s="41"/>
      <c r="J402" s="41"/>
      <c r="K402" s="41"/>
      <c r="L402" s="41"/>
      <c r="AU402" s="87"/>
      <c r="AV402" s="87"/>
      <c r="AW402" s="58"/>
    </row>
    <row r="403" spans="6:49">
      <c r="F403" s="12"/>
      <c r="G403" s="12"/>
      <c r="H403" s="12"/>
      <c r="I403" s="41"/>
      <c r="J403" s="41"/>
      <c r="K403" s="41"/>
      <c r="L403" s="41"/>
      <c r="AU403" s="87"/>
      <c r="AV403" s="87"/>
      <c r="AW403" s="58"/>
    </row>
    <row r="404" spans="6:49">
      <c r="F404" s="12"/>
      <c r="G404" s="12"/>
      <c r="H404" s="12"/>
      <c r="I404" s="41"/>
      <c r="J404" s="41"/>
      <c r="K404" s="41"/>
      <c r="L404" s="41"/>
      <c r="AU404" s="87"/>
      <c r="AV404" s="87"/>
      <c r="AW404" s="58"/>
    </row>
    <row r="405" spans="6:49">
      <c r="F405" s="12"/>
      <c r="G405" s="12"/>
      <c r="H405" s="12"/>
      <c r="I405" s="41"/>
      <c r="J405" s="41"/>
      <c r="K405" s="41"/>
      <c r="L405" s="41"/>
      <c r="AU405" s="87"/>
      <c r="AV405" s="87"/>
      <c r="AW405" s="58"/>
    </row>
    <row r="406" spans="6:49">
      <c r="F406" s="12"/>
      <c r="G406" s="12"/>
      <c r="H406" s="12"/>
      <c r="I406" s="41"/>
      <c r="J406" s="41"/>
      <c r="K406" s="41"/>
      <c r="L406" s="41"/>
      <c r="AU406" s="87"/>
      <c r="AV406" s="87"/>
      <c r="AW406" s="58"/>
    </row>
    <row r="407" spans="6:49">
      <c r="F407" s="12"/>
      <c r="G407" s="12"/>
      <c r="H407" s="12"/>
      <c r="I407" s="41"/>
      <c r="J407" s="41"/>
      <c r="K407" s="41"/>
      <c r="L407" s="41"/>
      <c r="AU407" s="87"/>
      <c r="AV407" s="87"/>
      <c r="AW407" s="58"/>
    </row>
    <row r="408" spans="6:49">
      <c r="F408" s="12"/>
      <c r="G408" s="12"/>
      <c r="H408" s="12"/>
      <c r="I408" s="41"/>
      <c r="J408" s="41"/>
      <c r="K408" s="41"/>
      <c r="L408" s="41"/>
      <c r="AU408" s="87"/>
      <c r="AV408" s="87"/>
      <c r="AW408" s="58"/>
    </row>
    <row r="409" spans="6:49">
      <c r="F409" s="12"/>
      <c r="G409" s="12"/>
      <c r="H409" s="12"/>
      <c r="I409" s="41"/>
      <c r="J409" s="41"/>
      <c r="K409" s="41"/>
      <c r="L409" s="41"/>
      <c r="AU409" s="87"/>
      <c r="AV409" s="87"/>
      <c r="AW409" s="58"/>
    </row>
    <row r="410" spans="6:49">
      <c r="F410" s="12"/>
      <c r="G410" s="12"/>
      <c r="H410" s="12"/>
      <c r="I410" s="41"/>
      <c r="J410" s="41"/>
      <c r="K410" s="41"/>
      <c r="L410" s="41"/>
      <c r="AU410" s="87"/>
      <c r="AV410" s="87"/>
      <c r="AW410" s="58"/>
    </row>
    <row r="411" spans="6:49">
      <c r="F411" s="12"/>
      <c r="G411" s="12"/>
      <c r="H411" s="12"/>
      <c r="I411" s="41"/>
      <c r="J411" s="41"/>
      <c r="K411" s="41"/>
      <c r="L411" s="41"/>
      <c r="AU411" s="87"/>
      <c r="AV411" s="87"/>
      <c r="AW411" s="58"/>
    </row>
    <row r="412" spans="6:49">
      <c r="F412" s="12"/>
      <c r="G412" s="12"/>
      <c r="H412" s="12"/>
      <c r="I412" s="41"/>
      <c r="J412" s="41"/>
      <c r="K412" s="41"/>
      <c r="L412" s="41"/>
      <c r="AU412" s="87"/>
      <c r="AV412" s="87"/>
      <c r="AW412" s="58"/>
    </row>
    <row r="413" spans="6:49">
      <c r="F413" s="12"/>
      <c r="G413" s="12"/>
      <c r="H413" s="12"/>
      <c r="I413" s="41"/>
      <c r="J413" s="41"/>
      <c r="K413" s="41"/>
      <c r="L413" s="41"/>
      <c r="AU413" s="87"/>
      <c r="AV413" s="87"/>
      <c r="AW413" s="58"/>
    </row>
    <row r="414" spans="6:49">
      <c r="F414" s="12"/>
      <c r="G414" s="12"/>
      <c r="H414" s="12"/>
      <c r="I414" s="41"/>
      <c r="J414" s="41"/>
      <c r="K414" s="41"/>
      <c r="L414" s="41"/>
      <c r="AU414" s="87"/>
      <c r="AV414" s="87"/>
      <c r="AW414" s="58"/>
    </row>
    <row r="415" spans="6:49">
      <c r="F415" s="12"/>
      <c r="G415" s="12"/>
      <c r="H415" s="12"/>
      <c r="I415" s="41"/>
      <c r="J415" s="41"/>
      <c r="K415" s="41"/>
      <c r="L415" s="41"/>
      <c r="AU415" s="87"/>
      <c r="AV415" s="87"/>
      <c r="AW415" s="58"/>
    </row>
    <row r="416" spans="6:49">
      <c r="F416" s="12"/>
      <c r="G416" s="12"/>
      <c r="H416" s="12"/>
      <c r="I416" s="41"/>
      <c r="J416" s="41"/>
      <c r="K416" s="41"/>
      <c r="L416" s="41"/>
      <c r="AU416" s="87"/>
      <c r="AV416" s="87"/>
      <c r="AW416" s="58"/>
    </row>
    <row r="417" spans="6:49">
      <c r="F417" s="12"/>
      <c r="G417" s="12"/>
      <c r="H417" s="12"/>
      <c r="I417" s="41"/>
      <c r="J417" s="41"/>
      <c r="K417" s="41"/>
      <c r="L417" s="41"/>
      <c r="AU417" s="87"/>
      <c r="AV417" s="87"/>
      <c r="AW417" s="58"/>
    </row>
    <row r="418" spans="6:49">
      <c r="F418" s="12"/>
      <c r="G418" s="12"/>
      <c r="H418" s="12"/>
      <c r="I418" s="41"/>
      <c r="J418" s="41"/>
      <c r="K418" s="41"/>
      <c r="L418" s="41"/>
      <c r="AU418" s="87"/>
      <c r="AV418" s="87"/>
      <c r="AW418" s="58"/>
    </row>
    <row r="419" spans="6:49">
      <c r="F419" s="12"/>
      <c r="G419" s="12"/>
      <c r="H419" s="12"/>
      <c r="I419" s="41"/>
      <c r="J419" s="41"/>
      <c r="K419" s="41"/>
      <c r="L419" s="41"/>
      <c r="AU419" s="87"/>
      <c r="AV419" s="87"/>
      <c r="AW419" s="58"/>
    </row>
    <row r="420" spans="6:49">
      <c r="F420" s="12"/>
      <c r="G420" s="12"/>
      <c r="H420" s="12"/>
      <c r="I420" s="41"/>
      <c r="J420" s="41"/>
      <c r="K420" s="41"/>
      <c r="L420" s="41"/>
      <c r="AU420" s="87"/>
      <c r="AV420" s="87"/>
      <c r="AW420" s="58"/>
    </row>
    <row r="421" spans="6:49">
      <c r="F421" s="12"/>
      <c r="G421" s="12"/>
      <c r="H421" s="12"/>
      <c r="I421" s="41"/>
      <c r="J421" s="41"/>
      <c r="K421" s="41"/>
      <c r="L421" s="41"/>
      <c r="AU421" s="87"/>
      <c r="AV421" s="87"/>
      <c r="AW421" s="58"/>
    </row>
    <row r="422" spans="6:49">
      <c r="F422" s="12"/>
      <c r="G422" s="12"/>
      <c r="H422" s="12"/>
      <c r="I422" s="41"/>
      <c r="J422" s="41"/>
      <c r="K422" s="41"/>
      <c r="L422" s="41"/>
      <c r="AU422" s="87"/>
      <c r="AV422" s="87"/>
      <c r="AW422" s="58"/>
    </row>
    <row r="423" spans="6:49">
      <c r="F423" s="12"/>
      <c r="G423" s="12"/>
      <c r="H423" s="12"/>
      <c r="I423" s="41"/>
      <c r="J423" s="41"/>
      <c r="K423" s="41"/>
      <c r="L423" s="41"/>
      <c r="AU423" s="87"/>
      <c r="AV423" s="87"/>
      <c r="AW423" s="58"/>
    </row>
    <row r="424" spans="6:49">
      <c r="F424" s="12"/>
      <c r="G424" s="12"/>
      <c r="H424" s="12"/>
      <c r="I424" s="41"/>
      <c r="J424" s="41"/>
      <c r="K424" s="41"/>
      <c r="L424" s="41"/>
      <c r="AU424" s="87"/>
      <c r="AV424" s="87"/>
      <c r="AW424" s="58"/>
    </row>
    <row r="425" spans="6:49">
      <c r="F425" s="12"/>
      <c r="G425" s="12"/>
      <c r="H425" s="12"/>
      <c r="I425" s="41"/>
      <c r="J425" s="41"/>
      <c r="K425" s="41"/>
      <c r="L425" s="41"/>
      <c r="AU425" s="87"/>
      <c r="AV425" s="87"/>
      <c r="AW425" s="58"/>
    </row>
    <row r="426" spans="6:49">
      <c r="F426" s="12"/>
      <c r="G426" s="12"/>
      <c r="H426" s="12"/>
      <c r="I426" s="41"/>
      <c r="J426" s="41"/>
      <c r="K426" s="41"/>
      <c r="L426" s="41"/>
      <c r="AU426" s="87"/>
      <c r="AV426" s="87"/>
      <c r="AW426" s="58"/>
    </row>
    <row r="427" spans="6:49">
      <c r="F427" s="12"/>
      <c r="G427" s="12"/>
      <c r="H427" s="12"/>
      <c r="I427" s="41"/>
      <c r="J427" s="41"/>
      <c r="K427" s="41"/>
      <c r="L427" s="41"/>
      <c r="AU427" s="87"/>
      <c r="AV427" s="87"/>
      <c r="AW427" s="58"/>
    </row>
    <row r="428" spans="6:49">
      <c r="F428" s="12"/>
      <c r="G428" s="12"/>
      <c r="H428" s="12"/>
      <c r="I428" s="41"/>
      <c r="J428" s="41"/>
      <c r="K428" s="41"/>
      <c r="L428" s="41"/>
      <c r="AU428" s="87"/>
      <c r="AV428" s="87"/>
      <c r="AW428" s="58"/>
    </row>
    <row r="429" spans="6:49">
      <c r="F429" s="12"/>
      <c r="G429" s="12"/>
      <c r="H429" s="12"/>
      <c r="I429" s="41"/>
      <c r="J429" s="41"/>
      <c r="K429" s="41"/>
      <c r="L429" s="41"/>
      <c r="AU429" s="87"/>
      <c r="AV429" s="87"/>
      <c r="AW429" s="58"/>
    </row>
    <row r="430" spans="6:49">
      <c r="F430" s="12"/>
      <c r="G430" s="12"/>
      <c r="H430" s="12"/>
      <c r="I430" s="41"/>
      <c r="J430" s="41"/>
      <c r="K430" s="41"/>
      <c r="L430" s="41"/>
      <c r="AU430" s="87"/>
      <c r="AV430" s="87"/>
      <c r="AW430" s="58"/>
    </row>
    <row r="431" spans="6:49">
      <c r="F431" s="12"/>
      <c r="G431" s="12"/>
      <c r="H431" s="12"/>
      <c r="I431" s="41"/>
      <c r="J431" s="41"/>
      <c r="K431" s="41"/>
      <c r="L431" s="41"/>
      <c r="AU431" s="87"/>
      <c r="AV431" s="87"/>
      <c r="AW431" s="58"/>
    </row>
    <row r="432" spans="6:49">
      <c r="F432" s="12"/>
      <c r="G432" s="12"/>
      <c r="H432" s="12"/>
      <c r="I432" s="41"/>
      <c r="J432" s="41"/>
      <c r="K432" s="41"/>
      <c r="L432" s="41"/>
      <c r="AU432" s="87"/>
      <c r="AV432" s="87"/>
      <c r="AW432" s="58"/>
    </row>
    <row r="433" spans="6:49">
      <c r="F433" s="12"/>
      <c r="G433" s="12"/>
      <c r="H433" s="12"/>
      <c r="I433" s="41"/>
      <c r="J433" s="41"/>
      <c r="K433" s="41"/>
      <c r="L433" s="41"/>
      <c r="AU433" s="87"/>
      <c r="AV433" s="87"/>
      <c r="AW433" s="58"/>
    </row>
    <row r="434" spans="6:49">
      <c r="F434" s="12"/>
      <c r="G434" s="12"/>
      <c r="H434" s="12"/>
      <c r="I434" s="41"/>
      <c r="J434" s="41"/>
      <c r="K434" s="41"/>
      <c r="L434" s="41"/>
      <c r="AU434" s="87"/>
      <c r="AV434" s="87"/>
      <c r="AW434" s="58"/>
    </row>
    <row r="435" spans="6:49">
      <c r="F435" s="12"/>
      <c r="G435" s="12"/>
      <c r="H435" s="12"/>
      <c r="I435" s="41"/>
      <c r="J435" s="41"/>
      <c r="K435" s="41"/>
      <c r="L435" s="41"/>
      <c r="AU435" s="87"/>
      <c r="AV435" s="87"/>
      <c r="AW435" s="58"/>
    </row>
    <row r="436" spans="6:49">
      <c r="F436" s="12"/>
      <c r="G436" s="12"/>
      <c r="H436" s="12"/>
      <c r="I436" s="41"/>
      <c r="J436" s="41"/>
      <c r="K436" s="41"/>
      <c r="L436" s="41"/>
      <c r="AU436" s="87"/>
      <c r="AV436" s="87"/>
      <c r="AW436" s="58"/>
    </row>
    <row r="437" spans="6:49">
      <c r="F437" s="12"/>
      <c r="G437" s="12"/>
      <c r="H437" s="12"/>
      <c r="I437" s="41"/>
      <c r="J437" s="41"/>
      <c r="K437" s="41"/>
      <c r="L437" s="41"/>
      <c r="AU437" s="87"/>
      <c r="AV437" s="87"/>
      <c r="AW437" s="58"/>
    </row>
    <row r="438" spans="6:49">
      <c r="F438" s="12"/>
      <c r="G438" s="12"/>
      <c r="H438" s="12"/>
      <c r="I438" s="41"/>
      <c r="J438" s="41"/>
      <c r="K438" s="41"/>
      <c r="L438" s="41"/>
      <c r="AU438" s="87"/>
      <c r="AV438" s="87"/>
      <c r="AW438" s="58"/>
    </row>
    <row r="439" spans="6:49">
      <c r="F439" s="12"/>
      <c r="G439" s="12"/>
      <c r="H439" s="12"/>
      <c r="I439" s="41"/>
      <c r="J439" s="41"/>
      <c r="K439" s="41"/>
      <c r="L439" s="41"/>
      <c r="AU439" s="87"/>
      <c r="AV439" s="87"/>
      <c r="AW439" s="58"/>
    </row>
    <row r="440" spans="6:49">
      <c r="F440" s="12"/>
      <c r="G440" s="12"/>
      <c r="H440" s="12"/>
      <c r="I440" s="41"/>
      <c r="J440" s="41"/>
      <c r="K440" s="41"/>
      <c r="L440" s="41"/>
      <c r="AU440" s="87"/>
      <c r="AV440" s="87"/>
      <c r="AW440" s="58"/>
    </row>
    <row r="441" spans="6:49">
      <c r="F441" s="12"/>
      <c r="G441" s="12"/>
      <c r="H441" s="12"/>
      <c r="I441" s="41"/>
      <c r="J441" s="41"/>
      <c r="K441" s="41"/>
      <c r="L441" s="41"/>
      <c r="AU441" s="87"/>
      <c r="AV441" s="87"/>
      <c r="AW441" s="58"/>
    </row>
    <row r="442" spans="6:49">
      <c r="F442" s="12"/>
      <c r="G442" s="12"/>
      <c r="H442" s="12"/>
      <c r="I442" s="41"/>
      <c r="J442" s="41"/>
      <c r="K442" s="41"/>
      <c r="L442" s="41"/>
      <c r="AU442" s="87"/>
      <c r="AV442" s="87"/>
      <c r="AW442" s="58"/>
    </row>
    <row r="443" spans="6:49">
      <c r="F443" s="12"/>
      <c r="G443" s="12"/>
      <c r="H443" s="12"/>
      <c r="I443" s="41"/>
      <c r="J443" s="41"/>
      <c r="K443" s="41"/>
      <c r="L443" s="41"/>
      <c r="AU443" s="87"/>
      <c r="AV443" s="87"/>
      <c r="AW443" s="58"/>
    </row>
    <row r="444" spans="6:49">
      <c r="F444" s="12"/>
      <c r="G444" s="12"/>
      <c r="H444" s="12"/>
      <c r="I444" s="41"/>
      <c r="J444" s="41"/>
      <c r="K444" s="41"/>
      <c r="L444" s="41"/>
      <c r="AU444" s="87"/>
      <c r="AV444" s="87"/>
      <c r="AW444" s="58"/>
    </row>
    <row r="445" spans="6:49">
      <c r="F445" s="12"/>
      <c r="G445" s="12"/>
      <c r="H445" s="12"/>
      <c r="I445" s="41"/>
      <c r="J445" s="41"/>
      <c r="K445" s="41"/>
      <c r="L445" s="41"/>
      <c r="AU445" s="87"/>
      <c r="AV445" s="87"/>
      <c r="AW445" s="58"/>
    </row>
    <row r="446" spans="6:49">
      <c r="I446" s="10"/>
      <c r="J446" s="10"/>
      <c r="K446" s="10"/>
      <c r="L446" s="10"/>
      <c r="AU446" s="87"/>
      <c r="AV446" s="87"/>
      <c r="AW446" s="58"/>
    </row>
    <row r="447" spans="6:49">
      <c r="I447" s="10"/>
      <c r="J447" s="10"/>
      <c r="K447" s="10"/>
      <c r="L447" s="10"/>
      <c r="AU447" s="87"/>
      <c r="AV447" s="87"/>
      <c r="AW447" s="58"/>
    </row>
    <row r="448" spans="6:49">
      <c r="I448" s="10"/>
      <c r="J448" s="10"/>
      <c r="K448" s="10"/>
      <c r="L448" s="10"/>
      <c r="AU448" s="87"/>
      <c r="AV448" s="87"/>
      <c r="AW448" s="58"/>
    </row>
    <row r="449" spans="9:49">
      <c r="I449" s="10"/>
      <c r="J449" s="10"/>
      <c r="K449" s="10"/>
      <c r="L449" s="10"/>
      <c r="AU449" s="87"/>
      <c r="AV449" s="87"/>
      <c r="AW449" s="58"/>
    </row>
    <row r="450" spans="9:49">
      <c r="I450" s="10"/>
      <c r="J450" s="10"/>
      <c r="K450" s="10"/>
      <c r="L450" s="10"/>
      <c r="AU450" s="87"/>
      <c r="AV450" s="87"/>
      <c r="AW450" s="58"/>
    </row>
    <row r="451" spans="9:49">
      <c r="I451" s="10"/>
      <c r="J451" s="10"/>
      <c r="K451" s="10"/>
      <c r="L451" s="10"/>
      <c r="AU451" s="87"/>
      <c r="AV451" s="87"/>
      <c r="AW451" s="58"/>
    </row>
    <row r="452" spans="9:49">
      <c r="I452" s="10"/>
      <c r="J452" s="10"/>
      <c r="K452" s="10"/>
      <c r="L452" s="10"/>
      <c r="AU452" s="87"/>
      <c r="AV452" s="87"/>
      <c r="AW452" s="58"/>
    </row>
    <row r="453" spans="9:49">
      <c r="I453" s="10"/>
      <c r="J453" s="10"/>
      <c r="K453" s="10"/>
      <c r="L453" s="10"/>
      <c r="AU453" s="87"/>
      <c r="AV453" s="87"/>
      <c r="AW453" s="58"/>
    </row>
    <row r="454" spans="9:49">
      <c r="I454" s="10"/>
      <c r="J454" s="10"/>
      <c r="K454" s="10"/>
      <c r="L454" s="10"/>
      <c r="AU454" s="87"/>
      <c r="AV454" s="87"/>
      <c r="AW454" s="58"/>
    </row>
    <row r="455" spans="9:49">
      <c r="I455" s="10"/>
      <c r="J455" s="10"/>
      <c r="K455" s="10"/>
      <c r="L455" s="10"/>
      <c r="AU455" s="87"/>
      <c r="AV455" s="87"/>
      <c r="AW455" s="58"/>
    </row>
    <row r="456" spans="9:49">
      <c r="I456" s="10"/>
      <c r="J456" s="10"/>
      <c r="K456" s="10"/>
      <c r="L456" s="10"/>
      <c r="AU456" s="87"/>
      <c r="AV456" s="87"/>
      <c r="AW456" s="58"/>
    </row>
    <row r="457" spans="9:49">
      <c r="I457" s="10"/>
      <c r="J457" s="10"/>
      <c r="K457" s="10"/>
      <c r="L457" s="10"/>
      <c r="AU457" s="87"/>
      <c r="AV457" s="87"/>
      <c r="AW457" s="58"/>
    </row>
    <row r="458" spans="9:49">
      <c r="I458" s="10"/>
      <c r="J458" s="10"/>
      <c r="K458" s="10"/>
      <c r="L458" s="10"/>
      <c r="AU458" s="87"/>
      <c r="AV458" s="87"/>
      <c r="AW458" s="58"/>
    </row>
    <row r="459" spans="9:49">
      <c r="I459" s="10"/>
      <c r="J459" s="10"/>
      <c r="K459" s="10"/>
      <c r="L459" s="10"/>
      <c r="AU459" s="87"/>
      <c r="AV459" s="87"/>
      <c r="AW459" s="58"/>
    </row>
    <row r="460" spans="9:49">
      <c r="I460" s="10"/>
      <c r="J460" s="10"/>
      <c r="K460" s="10"/>
      <c r="L460" s="10"/>
      <c r="AU460" s="87"/>
      <c r="AV460" s="87"/>
      <c r="AW460" s="58"/>
    </row>
    <row r="461" spans="9:49">
      <c r="I461" s="10"/>
      <c r="J461" s="10"/>
      <c r="K461" s="10"/>
      <c r="L461" s="10"/>
      <c r="AU461" s="87"/>
      <c r="AV461" s="87"/>
      <c r="AW461" s="58"/>
    </row>
    <row r="462" spans="9:49">
      <c r="I462" s="10"/>
      <c r="J462" s="10"/>
      <c r="K462" s="10"/>
      <c r="L462" s="10"/>
      <c r="AU462" s="87"/>
      <c r="AV462" s="87"/>
      <c r="AW462" s="58"/>
    </row>
    <row r="463" spans="9:49">
      <c r="I463" s="10"/>
      <c r="J463" s="10"/>
      <c r="K463" s="10"/>
      <c r="L463" s="10"/>
      <c r="AU463" s="87"/>
      <c r="AV463" s="87"/>
      <c r="AW463" s="58"/>
    </row>
    <row r="464" spans="9:49">
      <c r="I464" s="10"/>
      <c r="J464" s="10"/>
      <c r="K464" s="10"/>
      <c r="L464" s="10"/>
      <c r="AU464" s="87"/>
      <c r="AV464" s="87"/>
      <c r="AW464" s="58"/>
    </row>
    <row r="465" spans="9:49">
      <c r="I465" s="10"/>
      <c r="J465" s="10"/>
      <c r="K465" s="10"/>
      <c r="L465" s="10"/>
      <c r="AU465" s="87"/>
      <c r="AV465" s="87"/>
      <c r="AW465" s="58"/>
    </row>
    <row r="466" spans="9:49">
      <c r="I466" s="10"/>
      <c r="J466" s="10"/>
      <c r="K466" s="10"/>
      <c r="L466" s="10"/>
      <c r="AU466" s="87"/>
      <c r="AV466" s="87"/>
      <c r="AW466" s="58"/>
    </row>
    <row r="467" spans="9:49">
      <c r="I467" s="10"/>
      <c r="J467" s="10"/>
      <c r="K467" s="10"/>
      <c r="L467" s="10"/>
      <c r="AU467" s="87"/>
      <c r="AV467" s="87"/>
      <c r="AW467" s="58"/>
    </row>
    <row r="468" spans="9:49">
      <c r="I468" s="10"/>
      <c r="J468" s="10"/>
      <c r="K468" s="10"/>
      <c r="L468" s="10"/>
      <c r="AU468" s="87"/>
      <c r="AV468" s="87"/>
      <c r="AW468" s="58"/>
    </row>
    <row r="469" spans="9:49">
      <c r="I469" s="10"/>
      <c r="J469" s="10"/>
      <c r="K469" s="10"/>
      <c r="L469" s="10"/>
      <c r="AU469" s="87"/>
      <c r="AV469" s="87"/>
      <c r="AW469" s="58"/>
    </row>
    <row r="470" spans="9:49">
      <c r="I470" s="10"/>
      <c r="J470" s="10"/>
      <c r="K470" s="10"/>
      <c r="L470" s="10"/>
      <c r="AU470" s="87"/>
      <c r="AV470" s="87"/>
      <c r="AW470" s="58"/>
    </row>
    <row r="471" spans="9:49">
      <c r="I471" s="10"/>
      <c r="J471" s="10"/>
      <c r="K471" s="10"/>
      <c r="L471" s="10"/>
      <c r="AU471" s="87"/>
      <c r="AV471" s="87"/>
      <c r="AW471" s="58"/>
    </row>
    <row r="472" spans="9:49">
      <c r="I472" s="10"/>
      <c r="J472" s="10"/>
      <c r="K472" s="10"/>
      <c r="L472" s="10"/>
      <c r="AU472" s="87"/>
      <c r="AV472" s="87"/>
      <c r="AW472" s="58"/>
    </row>
    <row r="473" spans="9:49">
      <c r="I473" s="10"/>
      <c r="J473" s="10"/>
      <c r="K473" s="10"/>
      <c r="L473" s="10"/>
      <c r="AU473" s="87"/>
      <c r="AV473" s="87"/>
      <c r="AW473" s="58"/>
    </row>
    <row r="474" spans="9:49">
      <c r="I474" s="10"/>
      <c r="J474" s="10"/>
      <c r="K474" s="10"/>
      <c r="L474" s="10"/>
      <c r="AU474" s="87"/>
      <c r="AV474" s="87"/>
      <c r="AW474" s="58"/>
    </row>
    <row r="475" spans="9:49">
      <c r="I475" s="10"/>
      <c r="J475" s="10"/>
      <c r="K475" s="10"/>
      <c r="L475" s="10"/>
      <c r="AU475" s="87"/>
      <c r="AV475" s="87"/>
      <c r="AW475" s="58"/>
    </row>
    <row r="476" spans="9:49">
      <c r="I476" s="10"/>
      <c r="J476" s="10"/>
      <c r="K476" s="10"/>
      <c r="L476" s="10"/>
      <c r="AU476" s="87"/>
      <c r="AV476" s="87"/>
      <c r="AW476" s="58"/>
    </row>
    <row r="477" spans="9:49">
      <c r="I477" s="10"/>
      <c r="J477" s="10"/>
      <c r="K477" s="10"/>
      <c r="L477" s="10"/>
      <c r="AU477" s="87"/>
      <c r="AV477" s="87"/>
      <c r="AW477" s="58"/>
    </row>
    <row r="478" spans="9:49">
      <c r="I478" s="10"/>
      <c r="J478" s="10"/>
      <c r="K478" s="10"/>
      <c r="L478" s="10"/>
      <c r="AU478" s="87"/>
      <c r="AV478" s="87"/>
      <c r="AW478" s="58"/>
    </row>
    <row r="479" spans="9:49">
      <c r="I479" s="10"/>
      <c r="J479" s="10"/>
      <c r="K479" s="10"/>
      <c r="L479" s="10"/>
      <c r="AU479" s="87"/>
      <c r="AV479" s="87"/>
      <c r="AW479" s="58"/>
    </row>
    <row r="480" spans="9:49">
      <c r="I480" s="10"/>
      <c r="J480" s="10"/>
      <c r="K480" s="10"/>
      <c r="L480" s="10"/>
      <c r="AU480" s="87"/>
      <c r="AV480" s="87"/>
      <c r="AW480" s="58"/>
    </row>
    <row r="481" spans="9:49">
      <c r="I481" s="10"/>
      <c r="J481" s="10"/>
      <c r="K481" s="10"/>
      <c r="L481" s="10"/>
      <c r="AU481" s="87"/>
      <c r="AV481" s="87"/>
      <c r="AW481" s="58"/>
    </row>
    <row r="482" spans="9:49">
      <c r="I482" s="10"/>
      <c r="J482" s="10"/>
      <c r="K482" s="10"/>
      <c r="L482" s="10"/>
      <c r="AU482" s="87"/>
      <c r="AV482" s="87"/>
      <c r="AW482" s="58"/>
    </row>
    <row r="483" spans="9:49">
      <c r="I483" s="10"/>
      <c r="J483" s="10"/>
      <c r="K483" s="10"/>
      <c r="L483" s="10"/>
      <c r="AU483" s="87"/>
      <c r="AV483" s="87"/>
      <c r="AW483" s="58"/>
    </row>
    <row r="484" spans="9:49">
      <c r="I484" s="10"/>
      <c r="J484" s="10"/>
      <c r="K484" s="10"/>
      <c r="L484" s="10"/>
      <c r="AU484" s="87"/>
      <c r="AV484" s="87"/>
      <c r="AW484" s="58"/>
    </row>
    <row r="485" spans="9:49">
      <c r="I485" s="10"/>
      <c r="J485" s="10"/>
      <c r="K485" s="10"/>
      <c r="L485" s="10"/>
      <c r="AU485" s="87"/>
      <c r="AV485" s="87"/>
      <c r="AW485" s="58"/>
    </row>
    <row r="486" spans="9:49">
      <c r="I486" s="10"/>
      <c r="J486" s="10"/>
      <c r="K486" s="10"/>
      <c r="L486" s="10"/>
      <c r="AU486" s="87"/>
      <c r="AV486" s="87"/>
      <c r="AW486" s="58"/>
    </row>
    <row r="487" spans="9:49">
      <c r="I487" s="10"/>
      <c r="J487" s="10"/>
      <c r="K487" s="10"/>
      <c r="L487" s="10"/>
      <c r="AU487" s="87"/>
      <c r="AV487" s="87"/>
      <c r="AW487" s="58"/>
    </row>
    <row r="488" spans="9:49">
      <c r="I488" s="10"/>
      <c r="J488" s="10"/>
      <c r="K488" s="10"/>
      <c r="L488" s="10"/>
      <c r="AU488" s="87"/>
      <c r="AV488" s="87"/>
      <c r="AW488" s="58"/>
    </row>
    <row r="489" spans="9:49">
      <c r="I489" s="10"/>
      <c r="J489" s="10"/>
      <c r="K489" s="10"/>
      <c r="L489" s="10"/>
      <c r="AU489" s="87"/>
      <c r="AV489" s="87"/>
      <c r="AW489" s="58"/>
    </row>
    <row r="490" spans="9:49">
      <c r="I490" s="10"/>
      <c r="J490" s="10"/>
      <c r="K490" s="10"/>
      <c r="L490" s="10"/>
      <c r="AU490" s="87"/>
      <c r="AV490" s="87"/>
      <c r="AW490" s="58"/>
    </row>
    <row r="491" spans="9:49">
      <c r="I491" s="10"/>
      <c r="J491" s="10"/>
      <c r="K491" s="10"/>
      <c r="L491" s="10"/>
      <c r="AU491" s="87"/>
      <c r="AV491" s="87"/>
      <c r="AW491" s="58"/>
    </row>
    <row r="492" spans="9:49">
      <c r="I492" s="10"/>
      <c r="J492" s="10"/>
      <c r="K492" s="10"/>
      <c r="L492" s="10"/>
      <c r="AU492" s="87"/>
      <c r="AV492" s="87"/>
      <c r="AW492" s="58"/>
    </row>
    <row r="493" spans="9:49">
      <c r="I493" s="10"/>
      <c r="J493" s="10"/>
      <c r="K493" s="10"/>
      <c r="L493" s="10"/>
      <c r="AU493" s="87"/>
      <c r="AV493" s="87"/>
      <c r="AW493" s="58"/>
    </row>
    <row r="494" spans="9:49">
      <c r="I494" s="10"/>
      <c r="J494" s="10"/>
      <c r="K494" s="10"/>
      <c r="L494" s="10"/>
      <c r="AU494" s="87"/>
      <c r="AV494" s="87"/>
      <c r="AW494" s="58"/>
    </row>
    <row r="495" spans="9:49">
      <c r="I495" s="10"/>
      <c r="J495" s="10"/>
      <c r="K495" s="10"/>
      <c r="L495" s="10"/>
      <c r="AU495" s="87"/>
      <c r="AV495" s="87"/>
      <c r="AW495" s="58"/>
    </row>
    <row r="496" spans="9:49">
      <c r="I496" s="10"/>
      <c r="J496" s="10"/>
      <c r="K496" s="10"/>
      <c r="L496" s="10"/>
      <c r="AU496" s="87"/>
      <c r="AV496" s="87"/>
      <c r="AW496" s="58"/>
    </row>
    <row r="497" spans="9:49">
      <c r="I497" s="10"/>
      <c r="J497" s="10"/>
      <c r="K497" s="10"/>
      <c r="L497" s="10"/>
      <c r="AU497" s="87"/>
      <c r="AV497" s="87"/>
      <c r="AW497" s="58"/>
    </row>
    <row r="498" spans="9:49">
      <c r="I498" s="10"/>
      <c r="J498" s="10"/>
      <c r="K498" s="10"/>
      <c r="L498" s="10"/>
      <c r="AU498" s="87"/>
      <c r="AV498" s="87"/>
      <c r="AW498" s="58"/>
    </row>
    <row r="499" spans="9:49">
      <c r="I499" s="10"/>
      <c r="J499" s="10"/>
      <c r="K499" s="10"/>
      <c r="L499" s="10"/>
      <c r="AU499" s="87"/>
      <c r="AV499" s="87"/>
      <c r="AW499" s="58"/>
    </row>
    <row r="500" spans="9:49">
      <c r="I500" s="10"/>
      <c r="J500" s="10"/>
      <c r="K500" s="10"/>
      <c r="L500" s="10"/>
      <c r="AU500" s="87"/>
      <c r="AV500" s="87"/>
      <c r="AW500" s="58"/>
    </row>
    <row r="501" spans="9:49">
      <c r="I501" s="10"/>
      <c r="J501" s="10"/>
      <c r="K501" s="10"/>
      <c r="L501" s="10"/>
      <c r="AU501" s="87"/>
      <c r="AV501" s="87"/>
      <c r="AW501" s="58"/>
    </row>
    <row r="502" spans="9:49">
      <c r="I502" s="10"/>
      <c r="J502" s="10"/>
      <c r="K502" s="10"/>
      <c r="L502" s="10"/>
      <c r="AU502" s="87"/>
      <c r="AV502" s="87"/>
      <c r="AW502" s="58"/>
    </row>
    <row r="503" spans="9:49">
      <c r="I503" s="10"/>
      <c r="J503" s="10"/>
      <c r="K503" s="10"/>
      <c r="L503" s="10"/>
      <c r="AU503" s="87"/>
      <c r="AV503" s="87"/>
      <c r="AW503" s="58"/>
    </row>
    <row r="504" spans="9:49">
      <c r="I504" s="10"/>
      <c r="J504" s="10"/>
      <c r="K504" s="10"/>
      <c r="L504" s="10"/>
      <c r="AU504" s="87"/>
      <c r="AV504" s="87"/>
      <c r="AW504" s="58"/>
    </row>
    <row r="505" spans="9:49">
      <c r="I505" s="10"/>
      <c r="J505" s="10"/>
      <c r="K505" s="10"/>
      <c r="L505" s="10"/>
      <c r="AU505" s="87"/>
      <c r="AV505" s="87"/>
      <c r="AW505" s="58"/>
    </row>
    <row r="506" spans="9:49">
      <c r="I506" s="10"/>
      <c r="J506" s="10"/>
      <c r="K506" s="10"/>
      <c r="L506" s="10"/>
      <c r="AU506" s="87"/>
      <c r="AV506" s="87"/>
      <c r="AW506" s="58"/>
    </row>
    <row r="507" spans="9:49">
      <c r="I507" s="10"/>
      <c r="J507" s="10"/>
      <c r="K507" s="10"/>
      <c r="L507" s="10"/>
      <c r="AU507" s="87"/>
      <c r="AV507" s="87"/>
      <c r="AW507" s="58"/>
    </row>
    <row r="508" spans="9:49">
      <c r="I508" s="10"/>
      <c r="J508" s="10"/>
      <c r="K508" s="10"/>
      <c r="L508" s="10"/>
      <c r="AU508" s="87"/>
      <c r="AV508" s="87"/>
      <c r="AW508" s="58"/>
    </row>
    <row r="509" spans="9:49">
      <c r="I509" s="10"/>
      <c r="J509" s="10"/>
      <c r="K509" s="10"/>
      <c r="L509" s="10"/>
      <c r="AU509" s="87"/>
      <c r="AV509" s="87"/>
      <c r="AW509" s="58"/>
    </row>
    <row r="510" spans="9:49">
      <c r="I510" s="10"/>
      <c r="J510" s="10"/>
      <c r="K510" s="10"/>
      <c r="L510" s="10"/>
      <c r="AU510" s="87"/>
      <c r="AV510" s="87"/>
      <c r="AW510" s="58"/>
    </row>
    <row r="511" spans="9:49">
      <c r="I511" s="10"/>
      <c r="J511" s="10"/>
      <c r="K511" s="10"/>
      <c r="L511" s="10"/>
      <c r="AU511" s="87"/>
      <c r="AV511" s="87"/>
      <c r="AW511" s="58"/>
    </row>
    <row r="512" spans="9:49">
      <c r="I512" s="10"/>
      <c r="J512" s="10"/>
      <c r="K512" s="10"/>
      <c r="L512" s="10"/>
      <c r="AU512" s="87"/>
      <c r="AV512" s="87"/>
      <c r="AW512" s="58"/>
    </row>
    <row r="513" spans="9:49">
      <c r="I513" s="10"/>
      <c r="J513" s="10"/>
      <c r="K513" s="10"/>
      <c r="L513" s="10"/>
      <c r="AU513" s="87"/>
      <c r="AV513" s="87"/>
      <c r="AW513" s="58"/>
    </row>
    <row r="514" spans="9:49">
      <c r="I514" s="10"/>
      <c r="J514" s="10"/>
      <c r="K514" s="10"/>
      <c r="L514" s="10"/>
      <c r="AU514" s="87"/>
      <c r="AV514" s="87"/>
      <c r="AW514" s="58"/>
    </row>
    <row r="515" spans="9:49">
      <c r="I515" s="10"/>
      <c r="J515" s="10"/>
      <c r="K515" s="10"/>
      <c r="L515" s="10"/>
      <c r="AU515" s="87"/>
      <c r="AV515" s="87"/>
      <c r="AW515" s="58"/>
    </row>
    <row r="516" spans="9:49">
      <c r="I516" s="10"/>
      <c r="J516" s="10"/>
      <c r="K516" s="10"/>
      <c r="L516" s="10"/>
      <c r="AU516" s="87"/>
      <c r="AV516" s="87"/>
      <c r="AW516" s="58"/>
    </row>
    <row r="517" spans="9:49">
      <c r="I517" s="10"/>
      <c r="J517" s="10"/>
      <c r="K517" s="10"/>
      <c r="L517" s="10"/>
      <c r="AU517" s="87"/>
      <c r="AV517" s="87"/>
      <c r="AW517" s="58"/>
    </row>
    <row r="518" spans="9:49">
      <c r="I518" s="10"/>
      <c r="J518" s="10"/>
      <c r="K518" s="10"/>
      <c r="L518" s="10"/>
      <c r="AU518" s="87"/>
      <c r="AV518" s="87"/>
      <c r="AW518" s="58"/>
    </row>
    <row r="519" spans="9:49">
      <c r="I519" s="10"/>
      <c r="J519" s="10"/>
      <c r="K519" s="10"/>
      <c r="L519" s="10"/>
      <c r="AU519" s="87"/>
      <c r="AV519" s="87"/>
      <c r="AW519" s="58"/>
    </row>
    <row r="520" spans="9:49">
      <c r="I520" s="10"/>
      <c r="J520" s="10"/>
      <c r="K520" s="10"/>
      <c r="L520" s="10"/>
      <c r="AU520" s="87"/>
      <c r="AV520" s="87"/>
      <c r="AW520" s="58"/>
    </row>
    <row r="521" spans="9:49">
      <c r="I521" s="10"/>
      <c r="J521" s="10"/>
      <c r="K521" s="10"/>
      <c r="L521" s="10"/>
      <c r="AU521" s="87"/>
      <c r="AV521" s="87"/>
      <c r="AW521" s="58"/>
    </row>
    <row r="522" spans="9:49">
      <c r="I522" s="10"/>
      <c r="J522" s="10"/>
      <c r="K522" s="10"/>
      <c r="L522" s="10"/>
      <c r="AU522" s="87"/>
      <c r="AV522" s="87"/>
      <c r="AW522" s="58"/>
    </row>
    <row r="523" spans="9:49">
      <c r="I523" s="10"/>
      <c r="J523" s="10"/>
      <c r="K523" s="10"/>
      <c r="L523" s="10"/>
      <c r="AU523" s="87"/>
      <c r="AV523" s="87"/>
      <c r="AW523" s="58"/>
    </row>
    <row r="524" spans="9:49">
      <c r="I524" s="10"/>
      <c r="J524" s="10"/>
      <c r="K524" s="10"/>
      <c r="L524" s="10"/>
      <c r="AU524" s="87"/>
      <c r="AV524" s="87"/>
      <c r="AW524" s="58"/>
    </row>
    <row r="525" spans="9:49">
      <c r="I525" s="10"/>
      <c r="J525" s="10"/>
      <c r="K525" s="10"/>
      <c r="L525" s="10"/>
      <c r="AU525" s="87"/>
      <c r="AV525" s="87"/>
      <c r="AW525" s="58"/>
    </row>
    <row r="526" spans="9:49">
      <c r="I526" s="10"/>
      <c r="J526" s="10"/>
      <c r="K526" s="10"/>
      <c r="L526" s="10"/>
      <c r="AU526" s="87"/>
      <c r="AV526" s="87"/>
      <c r="AW526" s="58"/>
    </row>
    <row r="527" spans="9:49">
      <c r="I527" s="10"/>
      <c r="J527" s="10"/>
      <c r="K527" s="10"/>
      <c r="L527" s="10"/>
      <c r="AU527" s="87"/>
      <c r="AV527" s="87"/>
      <c r="AW527" s="58"/>
    </row>
    <row r="528" spans="9:49">
      <c r="I528" s="10"/>
      <c r="J528" s="10"/>
      <c r="K528" s="10"/>
      <c r="L528" s="10"/>
      <c r="AU528" s="87"/>
      <c r="AV528" s="87"/>
      <c r="AW528" s="58"/>
    </row>
    <row r="529" spans="9:49">
      <c r="I529" s="10"/>
      <c r="J529" s="10"/>
      <c r="K529" s="10"/>
      <c r="L529" s="10"/>
      <c r="AU529" s="87"/>
      <c r="AV529" s="87"/>
      <c r="AW529" s="58"/>
    </row>
    <row r="530" spans="9:49">
      <c r="I530" s="10"/>
      <c r="J530" s="10"/>
      <c r="K530" s="10"/>
      <c r="L530" s="10"/>
      <c r="AU530" s="87"/>
      <c r="AV530" s="87"/>
      <c r="AW530" s="58"/>
    </row>
    <row r="531" spans="9:49">
      <c r="I531" s="10"/>
      <c r="J531" s="10"/>
      <c r="K531" s="10"/>
      <c r="L531" s="10"/>
      <c r="AU531" s="87"/>
      <c r="AV531" s="87"/>
      <c r="AW531" s="58"/>
    </row>
    <row r="532" spans="9:49">
      <c r="I532" s="10"/>
      <c r="J532" s="10"/>
      <c r="K532" s="10"/>
      <c r="L532" s="10"/>
      <c r="AU532" s="87"/>
      <c r="AV532" s="87"/>
      <c r="AW532" s="58"/>
    </row>
    <row r="533" spans="9:49">
      <c r="I533" s="10"/>
      <c r="J533" s="10"/>
      <c r="K533" s="10"/>
      <c r="L533" s="10"/>
      <c r="AU533" s="87"/>
      <c r="AV533" s="87"/>
      <c r="AW533" s="58"/>
    </row>
    <row r="534" spans="9:49">
      <c r="I534" s="10"/>
      <c r="J534" s="10"/>
      <c r="K534" s="10"/>
      <c r="L534" s="10"/>
      <c r="AU534" s="87"/>
      <c r="AV534" s="87"/>
      <c r="AW534" s="58"/>
    </row>
    <row r="535" spans="9:49">
      <c r="I535" s="10"/>
      <c r="J535" s="10"/>
      <c r="K535" s="10"/>
      <c r="L535" s="10"/>
      <c r="AU535" s="87"/>
      <c r="AV535" s="87"/>
      <c r="AW535" s="58"/>
    </row>
    <row r="536" spans="9:49">
      <c r="I536" s="10"/>
      <c r="J536" s="10"/>
      <c r="K536" s="10"/>
      <c r="L536" s="10"/>
      <c r="AU536" s="87"/>
      <c r="AV536" s="87"/>
      <c r="AW536" s="58"/>
    </row>
    <row r="537" spans="9:49">
      <c r="I537" s="10"/>
      <c r="J537" s="10"/>
      <c r="K537" s="10"/>
      <c r="L537" s="10"/>
      <c r="AU537" s="87"/>
      <c r="AV537" s="87"/>
      <c r="AW537" s="58"/>
    </row>
    <row r="538" spans="9:49">
      <c r="I538" s="10"/>
      <c r="J538" s="10"/>
      <c r="K538" s="10"/>
      <c r="L538" s="10"/>
      <c r="AU538" s="87"/>
      <c r="AV538" s="87"/>
      <c r="AW538" s="58"/>
    </row>
    <row r="539" spans="9:49">
      <c r="I539" s="10"/>
      <c r="J539" s="10"/>
      <c r="K539" s="10"/>
      <c r="L539" s="10"/>
      <c r="AU539" s="87"/>
      <c r="AV539" s="87"/>
      <c r="AW539" s="58"/>
    </row>
    <row r="540" spans="9:49">
      <c r="I540" s="10"/>
      <c r="J540" s="10"/>
      <c r="K540" s="10"/>
      <c r="L540" s="10"/>
      <c r="AU540" s="87"/>
      <c r="AV540" s="87"/>
      <c r="AW540" s="58"/>
    </row>
    <row r="541" spans="9:49">
      <c r="I541" s="10"/>
      <c r="J541" s="10"/>
      <c r="K541" s="10"/>
      <c r="L541" s="10"/>
      <c r="AU541" s="87"/>
      <c r="AV541" s="87"/>
      <c r="AW541" s="58"/>
    </row>
    <row r="542" spans="9:49">
      <c r="I542" s="10"/>
      <c r="J542" s="10"/>
      <c r="K542" s="10"/>
      <c r="L542" s="10"/>
      <c r="AU542" s="87"/>
      <c r="AV542" s="87"/>
      <c r="AW542" s="58"/>
    </row>
    <row r="543" spans="9:49">
      <c r="I543" s="10"/>
      <c r="J543" s="10"/>
      <c r="K543" s="10"/>
      <c r="L543" s="10"/>
      <c r="AU543" s="87"/>
      <c r="AV543" s="87"/>
      <c r="AW543" s="58"/>
    </row>
    <row r="544" spans="9:49">
      <c r="I544" s="10"/>
      <c r="J544" s="10"/>
      <c r="K544" s="10"/>
      <c r="L544" s="10"/>
      <c r="AU544" s="87"/>
      <c r="AV544" s="87"/>
      <c r="AW544" s="58"/>
    </row>
    <row r="545" spans="9:49">
      <c r="I545" s="10"/>
      <c r="J545" s="10"/>
      <c r="K545" s="10"/>
      <c r="L545" s="10"/>
      <c r="AU545" s="87"/>
      <c r="AV545" s="87"/>
      <c r="AW545" s="58"/>
    </row>
    <row r="546" spans="9:49">
      <c r="I546" s="10"/>
      <c r="J546" s="10"/>
      <c r="K546" s="10"/>
      <c r="L546" s="10"/>
      <c r="AU546" s="87"/>
      <c r="AV546" s="87"/>
      <c r="AW546" s="58"/>
    </row>
    <row r="547" spans="9:49">
      <c r="I547" s="10"/>
      <c r="J547" s="10"/>
      <c r="K547" s="10"/>
      <c r="L547" s="10"/>
      <c r="AU547" s="87"/>
      <c r="AV547" s="87"/>
      <c r="AW547" s="58"/>
    </row>
    <row r="548" spans="9:49">
      <c r="I548" s="10"/>
      <c r="J548" s="10"/>
      <c r="K548" s="10"/>
      <c r="L548" s="10"/>
      <c r="AU548" s="87"/>
      <c r="AV548" s="87"/>
      <c r="AW548" s="58"/>
    </row>
    <row r="549" spans="9:49">
      <c r="I549" s="10"/>
      <c r="J549" s="10"/>
      <c r="K549" s="10"/>
      <c r="L549" s="10"/>
      <c r="AU549" s="87"/>
      <c r="AV549" s="87"/>
      <c r="AW549" s="58"/>
    </row>
    <row r="550" spans="9:49">
      <c r="I550" s="10"/>
      <c r="J550" s="10"/>
      <c r="K550" s="10"/>
      <c r="L550" s="10"/>
      <c r="AU550" s="87"/>
      <c r="AV550" s="87"/>
      <c r="AW550" s="58"/>
    </row>
    <row r="551" spans="9:49">
      <c r="I551" s="10"/>
      <c r="J551" s="10"/>
      <c r="K551" s="10"/>
      <c r="L551" s="10"/>
      <c r="AU551" s="87"/>
      <c r="AV551" s="87"/>
      <c r="AW551" s="58"/>
    </row>
    <row r="552" spans="9:49">
      <c r="I552" s="10"/>
      <c r="J552" s="10"/>
      <c r="K552" s="10"/>
      <c r="L552" s="10"/>
      <c r="AU552" s="87"/>
      <c r="AV552" s="87"/>
      <c r="AW552" s="58"/>
    </row>
    <row r="553" spans="9:49">
      <c r="I553" s="10"/>
      <c r="J553" s="10"/>
      <c r="K553" s="10"/>
      <c r="L553" s="10"/>
      <c r="AU553" s="87"/>
      <c r="AV553" s="87"/>
      <c r="AW553" s="58"/>
    </row>
    <row r="554" spans="9:49">
      <c r="I554" s="10"/>
      <c r="J554" s="10"/>
      <c r="K554" s="10"/>
      <c r="L554" s="10"/>
      <c r="AU554" s="87"/>
      <c r="AV554" s="87"/>
      <c r="AW554" s="58"/>
    </row>
    <row r="555" spans="9:49">
      <c r="I555" s="10"/>
      <c r="J555" s="10"/>
      <c r="K555" s="10"/>
      <c r="L555" s="10"/>
      <c r="AU555" s="87"/>
      <c r="AV555" s="87"/>
      <c r="AW555" s="58"/>
    </row>
    <row r="556" spans="9:49">
      <c r="I556" s="10"/>
      <c r="J556" s="10"/>
      <c r="K556" s="10"/>
      <c r="L556" s="10"/>
      <c r="AU556" s="87"/>
      <c r="AV556" s="87"/>
      <c r="AW556" s="58"/>
    </row>
    <row r="557" spans="9:49">
      <c r="I557" s="10"/>
      <c r="J557" s="10"/>
      <c r="K557" s="10"/>
      <c r="L557" s="10"/>
      <c r="AU557" s="87"/>
      <c r="AV557" s="87"/>
      <c r="AW557" s="58"/>
    </row>
    <row r="558" spans="9:49">
      <c r="I558" s="10"/>
      <c r="J558" s="10"/>
      <c r="K558" s="10"/>
      <c r="L558" s="10"/>
      <c r="AU558" s="87"/>
      <c r="AV558" s="87"/>
      <c r="AW558" s="58"/>
    </row>
    <row r="559" spans="9:49">
      <c r="I559" s="10"/>
      <c r="J559" s="10"/>
      <c r="K559" s="10"/>
      <c r="L559" s="10"/>
      <c r="AU559" s="87"/>
      <c r="AV559" s="87"/>
      <c r="AW559" s="58"/>
    </row>
    <row r="560" spans="9:49">
      <c r="I560" s="10"/>
      <c r="J560" s="10"/>
      <c r="K560" s="10"/>
      <c r="L560" s="10"/>
      <c r="AU560" s="87"/>
      <c r="AV560" s="87"/>
      <c r="AW560" s="58"/>
    </row>
    <row r="561" spans="9:49">
      <c r="I561" s="10"/>
      <c r="J561" s="10"/>
      <c r="K561" s="10"/>
      <c r="L561" s="10"/>
      <c r="AU561" s="87"/>
      <c r="AV561" s="87"/>
      <c r="AW561" s="58"/>
    </row>
    <row r="562" spans="9:49">
      <c r="I562" s="10"/>
      <c r="J562" s="10"/>
      <c r="K562" s="10"/>
      <c r="L562" s="10"/>
      <c r="AU562" s="87"/>
      <c r="AV562" s="87"/>
      <c r="AW562" s="58"/>
    </row>
    <row r="563" spans="9:49">
      <c r="I563" s="10"/>
      <c r="J563" s="10"/>
      <c r="K563" s="10"/>
      <c r="L563" s="10"/>
      <c r="AU563" s="87"/>
      <c r="AV563" s="87"/>
      <c r="AW563" s="58"/>
    </row>
    <row r="564" spans="9:49">
      <c r="I564" s="10"/>
      <c r="J564" s="10"/>
      <c r="K564" s="10"/>
      <c r="L564" s="10"/>
      <c r="AU564" s="87"/>
      <c r="AV564" s="87"/>
      <c r="AW564" s="58"/>
    </row>
    <row r="565" spans="9:49">
      <c r="I565" s="10"/>
      <c r="J565" s="10"/>
      <c r="K565" s="10"/>
      <c r="L565" s="10"/>
      <c r="AU565" s="87"/>
      <c r="AV565" s="87"/>
      <c r="AW565" s="58"/>
    </row>
    <row r="566" spans="9:49">
      <c r="I566" s="10"/>
      <c r="J566" s="10"/>
      <c r="K566" s="10"/>
      <c r="L566" s="10"/>
      <c r="AU566" s="87"/>
      <c r="AV566" s="87"/>
      <c r="AW566" s="58"/>
    </row>
    <row r="567" spans="9:49">
      <c r="I567" s="10"/>
      <c r="J567" s="10"/>
      <c r="K567" s="10"/>
      <c r="L567" s="10"/>
      <c r="AU567" s="87"/>
      <c r="AV567" s="87"/>
      <c r="AW567" s="58"/>
    </row>
    <row r="568" spans="9:49">
      <c r="I568" s="10"/>
      <c r="J568" s="10"/>
      <c r="K568" s="10"/>
      <c r="L568" s="10"/>
      <c r="AU568" s="87"/>
      <c r="AV568" s="87"/>
      <c r="AW568" s="58"/>
    </row>
    <row r="569" spans="9:49">
      <c r="I569" s="10"/>
      <c r="J569" s="10"/>
      <c r="K569" s="10"/>
      <c r="L569" s="10"/>
      <c r="AU569" s="87"/>
      <c r="AV569" s="87"/>
      <c r="AW569" s="58"/>
    </row>
    <row r="570" spans="9:49">
      <c r="I570" s="10"/>
      <c r="J570" s="10"/>
      <c r="K570" s="10"/>
      <c r="L570" s="10"/>
      <c r="AU570" s="87"/>
      <c r="AV570" s="87"/>
      <c r="AW570" s="58"/>
    </row>
    <row r="571" spans="9:49">
      <c r="I571" s="10"/>
      <c r="J571" s="10"/>
      <c r="K571" s="10"/>
      <c r="L571" s="10"/>
      <c r="AU571" s="87"/>
      <c r="AV571" s="87"/>
      <c r="AW571" s="58"/>
    </row>
    <row r="572" spans="9:49">
      <c r="I572" s="10"/>
      <c r="J572" s="10"/>
      <c r="K572" s="10"/>
      <c r="L572" s="10"/>
      <c r="AU572" s="87"/>
      <c r="AV572" s="87"/>
      <c r="AW572" s="58"/>
    </row>
    <row r="573" spans="9:49">
      <c r="I573" s="10"/>
      <c r="J573" s="10"/>
      <c r="K573" s="10"/>
      <c r="L573" s="10"/>
      <c r="AU573" s="87"/>
      <c r="AV573" s="87"/>
      <c r="AW573" s="58"/>
    </row>
    <row r="574" spans="9:49">
      <c r="I574" s="10"/>
      <c r="J574" s="10"/>
      <c r="K574" s="10"/>
      <c r="L574" s="10"/>
      <c r="AU574" s="87"/>
      <c r="AV574" s="87"/>
      <c r="AW574" s="58"/>
    </row>
    <row r="575" spans="9:49">
      <c r="I575" s="10"/>
      <c r="J575" s="10"/>
      <c r="K575" s="10"/>
      <c r="L575" s="10"/>
      <c r="AU575" s="87"/>
      <c r="AV575" s="87"/>
      <c r="AW575" s="58"/>
    </row>
    <row r="576" spans="9:49">
      <c r="I576" s="10"/>
      <c r="J576" s="10"/>
      <c r="K576" s="10"/>
      <c r="L576" s="10"/>
      <c r="AU576" s="87"/>
      <c r="AV576" s="87"/>
      <c r="AW576" s="58"/>
    </row>
    <row r="577" spans="9:49">
      <c r="I577" s="10"/>
      <c r="J577" s="10"/>
      <c r="K577" s="10"/>
      <c r="L577" s="10"/>
      <c r="AU577" s="87"/>
      <c r="AV577" s="87"/>
      <c r="AW577" s="58"/>
    </row>
    <row r="578" spans="9:49">
      <c r="I578" s="10"/>
      <c r="J578" s="10"/>
      <c r="K578" s="10"/>
      <c r="L578" s="10"/>
      <c r="AU578" s="87"/>
      <c r="AV578" s="87"/>
      <c r="AW578" s="58"/>
    </row>
    <row r="579" spans="9:49">
      <c r="I579" s="10"/>
      <c r="J579" s="10"/>
      <c r="K579" s="10"/>
      <c r="L579" s="10"/>
      <c r="AU579" s="87"/>
      <c r="AV579" s="87"/>
      <c r="AW579" s="58"/>
    </row>
    <row r="580" spans="9:49">
      <c r="I580" s="10"/>
      <c r="J580" s="10"/>
      <c r="K580" s="10"/>
      <c r="L580" s="10"/>
      <c r="AU580" s="87"/>
      <c r="AV580" s="87"/>
      <c r="AW580" s="58"/>
    </row>
    <row r="581" spans="9:49">
      <c r="I581" s="10"/>
      <c r="J581" s="10"/>
      <c r="K581" s="10"/>
      <c r="L581" s="10"/>
      <c r="AU581" s="87"/>
      <c r="AV581" s="87"/>
      <c r="AW581" s="58"/>
    </row>
    <row r="582" spans="9:49">
      <c r="I582" s="10"/>
      <c r="J582" s="10"/>
      <c r="K582" s="10"/>
      <c r="L582" s="10"/>
      <c r="AU582" s="87"/>
      <c r="AV582" s="87"/>
      <c r="AW582" s="58"/>
    </row>
    <row r="583" spans="9:49">
      <c r="I583" s="10"/>
      <c r="J583" s="10"/>
      <c r="K583" s="10"/>
      <c r="L583" s="10"/>
      <c r="AU583" s="87"/>
      <c r="AV583" s="87"/>
      <c r="AW583" s="58"/>
    </row>
    <row r="584" spans="9:49">
      <c r="I584" s="10"/>
      <c r="J584" s="10"/>
      <c r="K584" s="10"/>
      <c r="L584" s="10"/>
      <c r="AU584" s="87"/>
      <c r="AV584" s="87"/>
      <c r="AW584" s="58"/>
    </row>
    <row r="585" spans="9:49">
      <c r="I585" s="10"/>
      <c r="J585" s="10"/>
      <c r="K585" s="10"/>
      <c r="L585" s="10"/>
      <c r="AU585" s="87"/>
      <c r="AV585" s="87"/>
      <c r="AW585" s="58"/>
    </row>
    <row r="586" spans="9:49">
      <c r="I586" s="10"/>
      <c r="J586" s="10"/>
      <c r="K586" s="10"/>
      <c r="L586" s="10"/>
      <c r="AU586" s="87"/>
      <c r="AV586" s="87"/>
      <c r="AW586" s="58"/>
    </row>
    <row r="587" spans="9:49">
      <c r="I587" s="10"/>
      <c r="J587" s="10"/>
      <c r="K587" s="10"/>
      <c r="L587" s="10"/>
      <c r="AU587" s="87"/>
      <c r="AV587" s="87"/>
      <c r="AW587" s="58"/>
    </row>
    <row r="588" spans="9:49">
      <c r="I588" s="10"/>
      <c r="J588" s="10"/>
      <c r="K588" s="10"/>
      <c r="L588" s="10"/>
      <c r="AU588" s="87"/>
      <c r="AV588" s="87"/>
      <c r="AW588" s="58"/>
    </row>
    <row r="589" spans="9:49">
      <c r="I589" s="10"/>
      <c r="J589" s="10"/>
      <c r="K589" s="10"/>
      <c r="L589" s="10"/>
      <c r="AU589" s="87"/>
      <c r="AV589" s="87"/>
      <c r="AW589" s="58"/>
    </row>
    <row r="590" spans="9:49">
      <c r="I590" s="10"/>
      <c r="J590" s="10"/>
      <c r="K590" s="10"/>
      <c r="L590" s="10"/>
      <c r="AU590" s="87"/>
      <c r="AV590" s="87"/>
      <c r="AW590" s="58"/>
    </row>
    <row r="591" spans="9:49">
      <c r="I591" s="10"/>
      <c r="J591" s="10"/>
      <c r="K591" s="10"/>
      <c r="L591" s="10"/>
      <c r="AU591" s="87"/>
      <c r="AV591" s="87"/>
      <c r="AW591" s="58"/>
    </row>
    <row r="592" spans="9:49">
      <c r="I592" s="10"/>
      <c r="J592" s="10"/>
      <c r="K592" s="10"/>
      <c r="L592" s="10"/>
      <c r="AU592" s="87"/>
      <c r="AV592" s="87"/>
      <c r="AW592" s="58"/>
    </row>
    <row r="593" spans="9:49">
      <c r="I593" s="10"/>
      <c r="J593" s="10"/>
      <c r="K593" s="10"/>
      <c r="L593" s="10"/>
      <c r="AU593" s="87"/>
      <c r="AV593" s="87"/>
      <c r="AW593" s="58"/>
    </row>
    <row r="594" spans="9:49">
      <c r="I594" s="10"/>
      <c r="J594" s="10"/>
      <c r="K594" s="10"/>
      <c r="L594" s="10"/>
      <c r="AU594" s="87"/>
      <c r="AV594" s="87"/>
      <c r="AW594" s="58"/>
    </row>
    <row r="595" spans="9:49">
      <c r="I595" s="10"/>
      <c r="J595" s="10"/>
      <c r="K595" s="10"/>
      <c r="L595" s="10"/>
      <c r="AU595" s="87"/>
      <c r="AV595" s="87"/>
      <c r="AW595" s="58"/>
    </row>
    <row r="596" spans="9:49">
      <c r="I596" s="10"/>
      <c r="J596" s="10"/>
      <c r="K596" s="10"/>
      <c r="L596" s="10"/>
      <c r="AU596" s="87"/>
      <c r="AV596" s="87"/>
      <c r="AW596" s="58"/>
    </row>
    <row r="597" spans="9:49">
      <c r="I597" s="10"/>
      <c r="J597" s="10"/>
      <c r="K597" s="10"/>
      <c r="L597" s="10"/>
      <c r="AU597" s="87"/>
      <c r="AV597" s="87"/>
      <c r="AW597" s="58"/>
    </row>
    <row r="598" spans="9:49">
      <c r="I598" s="10"/>
      <c r="J598" s="10"/>
      <c r="K598" s="10"/>
      <c r="L598" s="10"/>
      <c r="AU598" s="87"/>
      <c r="AV598" s="87"/>
      <c r="AW598" s="58"/>
    </row>
    <row r="599" spans="9:49">
      <c r="I599" s="10"/>
      <c r="J599" s="10"/>
      <c r="K599" s="10"/>
      <c r="L599" s="10"/>
      <c r="AU599" s="87"/>
      <c r="AV599" s="87"/>
      <c r="AW599" s="58"/>
    </row>
    <row r="600" spans="9:49">
      <c r="I600" s="10"/>
      <c r="J600" s="10"/>
      <c r="K600" s="10"/>
      <c r="L600" s="10"/>
      <c r="AU600" s="87"/>
      <c r="AV600" s="87"/>
      <c r="AW600" s="58"/>
    </row>
    <row r="601" spans="9:49">
      <c r="I601" s="10"/>
      <c r="J601" s="10"/>
      <c r="K601" s="10"/>
      <c r="L601" s="10"/>
      <c r="AU601" s="87"/>
      <c r="AV601" s="87"/>
      <c r="AW601" s="58"/>
    </row>
    <row r="602" spans="9:49">
      <c r="I602" s="10"/>
      <c r="J602" s="10"/>
      <c r="K602" s="10"/>
      <c r="L602" s="10"/>
      <c r="AU602" s="87"/>
      <c r="AV602" s="87"/>
      <c r="AW602" s="58"/>
    </row>
    <row r="603" spans="9:49">
      <c r="I603" s="10"/>
      <c r="J603" s="10"/>
      <c r="K603" s="10"/>
      <c r="L603" s="10"/>
      <c r="AU603" s="87"/>
      <c r="AV603" s="87"/>
      <c r="AW603" s="58"/>
    </row>
    <row r="604" spans="9:49">
      <c r="I604" s="10"/>
      <c r="J604" s="10"/>
      <c r="K604" s="10"/>
      <c r="L604" s="10"/>
      <c r="AU604" s="87"/>
      <c r="AV604" s="87"/>
      <c r="AW604" s="58"/>
    </row>
    <row r="605" spans="9:49">
      <c r="I605" s="10"/>
      <c r="J605" s="10"/>
      <c r="K605" s="10"/>
      <c r="L605" s="10"/>
      <c r="AU605" s="87"/>
      <c r="AV605" s="87"/>
      <c r="AW605" s="58"/>
    </row>
    <row r="606" spans="9:49">
      <c r="I606" s="10"/>
      <c r="J606" s="10"/>
      <c r="K606" s="10"/>
      <c r="L606" s="10"/>
      <c r="AU606" s="87"/>
      <c r="AV606" s="87"/>
      <c r="AW606" s="58"/>
    </row>
    <row r="607" spans="9:49">
      <c r="I607" s="10"/>
      <c r="J607" s="10"/>
      <c r="K607" s="10"/>
      <c r="L607" s="10"/>
      <c r="AU607" s="87"/>
      <c r="AV607" s="87"/>
      <c r="AW607" s="58"/>
    </row>
    <row r="608" spans="9:49">
      <c r="I608" s="10"/>
      <c r="J608" s="10"/>
      <c r="K608" s="10"/>
      <c r="L608" s="10"/>
      <c r="AU608" s="87"/>
      <c r="AV608" s="87"/>
      <c r="AW608" s="58"/>
    </row>
    <row r="609" spans="9:49">
      <c r="I609" s="10"/>
      <c r="J609" s="10"/>
      <c r="K609" s="10"/>
      <c r="L609" s="10"/>
      <c r="AU609" s="87"/>
      <c r="AV609" s="87"/>
      <c r="AW609" s="58"/>
    </row>
    <row r="610" spans="9:49">
      <c r="I610" s="10"/>
      <c r="J610" s="10"/>
      <c r="K610" s="10"/>
      <c r="L610" s="10"/>
      <c r="AU610" s="87"/>
      <c r="AV610" s="87"/>
      <c r="AW610" s="58"/>
    </row>
    <row r="611" spans="9:49">
      <c r="I611" s="10"/>
      <c r="J611" s="10"/>
      <c r="K611" s="10"/>
      <c r="L611" s="10"/>
      <c r="AU611" s="87"/>
      <c r="AV611" s="87"/>
      <c r="AW611" s="58"/>
    </row>
    <row r="612" spans="9:49">
      <c r="I612" s="10"/>
      <c r="J612" s="10"/>
      <c r="K612" s="10"/>
      <c r="L612" s="10"/>
      <c r="AU612" s="87"/>
      <c r="AV612" s="87"/>
      <c r="AW612" s="58"/>
    </row>
    <row r="613" spans="9:49">
      <c r="I613" s="10"/>
      <c r="J613" s="10"/>
      <c r="K613" s="10"/>
      <c r="L613" s="10"/>
      <c r="AU613" s="87"/>
      <c r="AV613" s="87"/>
      <c r="AW613" s="58"/>
    </row>
    <row r="614" spans="9:49">
      <c r="I614" s="10"/>
      <c r="J614" s="10"/>
      <c r="K614" s="10"/>
      <c r="L614" s="10"/>
      <c r="AU614" s="87"/>
      <c r="AV614" s="87"/>
      <c r="AW614" s="58"/>
    </row>
    <row r="615" spans="9:49">
      <c r="I615" s="10"/>
      <c r="J615" s="10"/>
      <c r="K615" s="10"/>
      <c r="L615" s="10"/>
      <c r="AU615" s="87"/>
      <c r="AV615" s="87"/>
      <c r="AW615" s="58"/>
    </row>
    <row r="616" spans="9:49">
      <c r="I616" s="10"/>
      <c r="J616" s="10"/>
      <c r="K616" s="10"/>
      <c r="L616" s="10"/>
      <c r="AU616" s="87"/>
      <c r="AV616" s="87"/>
      <c r="AW616" s="58"/>
    </row>
    <row r="617" spans="9:49">
      <c r="I617" s="10"/>
      <c r="J617" s="10"/>
      <c r="K617" s="10"/>
      <c r="L617" s="10"/>
      <c r="AU617" s="87"/>
      <c r="AV617" s="87"/>
      <c r="AW617" s="58"/>
    </row>
    <row r="618" spans="9:49">
      <c r="I618" s="10"/>
      <c r="J618" s="10"/>
      <c r="K618" s="10"/>
      <c r="L618" s="10"/>
      <c r="AU618" s="87"/>
      <c r="AV618" s="87"/>
      <c r="AW618" s="58"/>
    </row>
    <row r="619" spans="9:49">
      <c r="I619" s="10"/>
      <c r="J619" s="10"/>
      <c r="K619" s="10"/>
      <c r="L619" s="10"/>
      <c r="AU619" s="87"/>
      <c r="AV619" s="87"/>
      <c r="AW619" s="58"/>
    </row>
    <row r="620" spans="9:49">
      <c r="I620" s="10"/>
      <c r="J620" s="10"/>
      <c r="K620" s="10"/>
      <c r="L620" s="10"/>
      <c r="AU620" s="87"/>
      <c r="AV620" s="87"/>
      <c r="AW620" s="58"/>
    </row>
    <row r="621" spans="9:49">
      <c r="I621" s="10"/>
      <c r="J621" s="10"/>
      <c r="K621" s="10"/>
      <c r="L621" s="10"/>
      <c r="AU621" s="87"/>
      <c r="AV621" s="87"/>
      <c r="AW621" s="58"/>
    </row>
    <row r="622" spans="9:49">
      <c r="I622" s="10"/>
      <c r="J622" s="10"/>
      <c r="K622" s="10"/>
      <c r="L622" s="10"/>
      <c r="AU622" s="87"/>
      <c r="AV622" s="87"/>
      <c r="AW622" s="58"/>
    </row>
    <row r="623" spans="9:49">
      <c r="I623" s="10"/>
      <c r="J623" s="10"/>
      <c r="K623" s="10"/>
      <c r="L623" s="10"/>
      <c r="AU623" s="87"/>
      <c r="AV623" s="87"/>
      <c r="AW623" s="58"/>
    </row>
    <row r="624" spans="9:49">
      <c r="I624" s="10"/>
      <c r="J624" s="10"/>
      <c r="K624" s="10"/>
      <c r="L624" s="10"/>
      <c r="AU624" s="87"/>
      <c r="AV624" s="87"/>
      <c r="AW624" s="58"/>
    </row>
    <row r="625" spans="9:49">
      <c r="I625" s="10"/>
      <c r="J625" s="10"/>
      <c r="K625" s="10"/>
      <c r="L625" s="10"/>
      <c r="AU625" s="87"/>
      <c r="AV625" s="87"/>
      <c r="AW625" s="58"/>
    </row>
    <row r="626" spans="9:49">
      <c r="I626" s="10"/>
      <c r="J626" s="10"/>
      <c r="K626" s="10"/>
      <c r="L626" s="10"/>
      <c r="AU626" s="87"/>
      <c r="AV626" s="87"/>
      <c r="AW626" s="58"/>
    </row>
    <row r="627" spans="9:49">
      <c r="I627" s="10"/>
      <c r="J627" s="10"/>
      <c r="K627" s="10"/>
      <c r="L627" s="10"/>
      <c r="AU627" s="87"/>
      <c r="AV627" s="87"/>
      <c r="AW627" s="58"/>
    </row>
    <row r="628" spans="9:49">
      <c r="I628" s="10"/>
      <c r="J628" s="10"/>
      <c r="K628" s="10"/>
      <c r="L628" s="10"/>
      <c r="AU628" s="87"/>
      <c r="AV628" s="87"/>
      <c r="AW628" s="58"/>
    </row>
    <row r="629" spans="9:49">
      <c r="I629" s="10"/>
      <c r="J629" s="10"/>
      <c r="K629" s="10"/>
      <c r="L629" s="10"/>
      <c r="AU629" s="87"/>
      <c r="AV629" s="87"/>
      <c r="AW629" s="58"/>
    </row>
    <row r="630" spans="9:49">
      <c r="I630" s="10"/>
      <c r="J630" s="10"/>
      <c r="K630" s="10"/>
      <c r="L630" s="10"/>
      <c r="AU630" s="87"/>
      <c r="AV630" s="87"/>
      <c r="AW630" s="58"/>
    </row>
    <row r="631" spans="9:49">
      <c r="I631" s="10"/>
      <c r="J631" s="10"/>
      <c r="K631" s="10"/>
      <c r="L631" s="10"/>
      <c r="AU631" s="87"/>
      <c r="AV631" s="87"/>
      <c r="AW631" s="58"/>
    </row>
    <row r="632" spans="9:49">
      <c r="I632" s="10"/>
      <c r="J632" s="10"/>
      <c r="K632" s="10"/>
      <c r="L632" s="10"/>
      <c r="AU632" s="87"/>
      <c r="AV632" s="87"/>
      <c r="AW632" s="58"/>
    </row>
    <row r="633" spans="9:49">
      <c r="I633" s="10"/>
      <c r="J633" s="10"/>
      <c r="K633" s="10"/>
      <c r="L633" s="10"/>
      <c r="AU633" s="87"/>
      <c r="AV633" s="87"/>
      <c r="AW633" s="58"/>
    </row>
    <row r="634" spans="9:49">
      <c r="I634" s="10"/>
      <c r="J634" s="10"/>
      <c r="K634" s="10"/>
      <c r="L634" s="10"/>
      <c r="AU634" s="87"/>
      <c r="AV634" s="87"/>
      <c r="AW634" s="58"/>
    </row>
    <row r="635" spans="9:49">
      <c r="I635" s="10"/>
      <c r="J635" s="10"/>
      <c r="K635" s="10"/>
      <c r="L635" s="10"/>
      <c r="AU635" s="87"/>
      <c r="AV635" s="87"/>
      <c r="AW635" s="58"/>
    </row>
    <row r="636" spans="9:49">
      <c r="I636" s="10"/>
      <c r="J636" s="10"/>
      <c r="K636" s="10"/>
      <c r="L636" s="10"/>
      <c r="AU636" s="87"/>
      <c r="AV636" s="87"/>
      <c r="AW636" s="58"/>
    </row>
    <row r="637" spans="9:49">
      <c r="I637" s="10"/>
      <c r="J637" s="10"/>
      <c r="K637" s="10"/>
      <c r="L637" s="10"/>
      <c r="AU637" s="87"/>
      <c r="AV637" s="87"/>
      <c r="AW637" s="58"/>
    </row>
    <row r="638" spans="9:49">
      <c r="I638" s="10"/>
      <c r="J638" s="10"/>
      <c r="K638" s="10"/>
      <c r="L638" s="10"/>
      <c r="AU638" s="87"/>
      <c r="AV638" s="87"/>
      <c r="AW638" s="58"/>
    </row>
    <row r="639" spans="9:49">
      <c r="I639" s="10"/>
      <c r="J639" s="10"/>
      <c r="K639" s="10"/>
      <c r="L639" s="10"/>
      <c r="AU639" s="87"/>
      <c r="AV639" s="87"/>
      <c r="AW639" s="58"/>
    </row>
    <row r="640" spans="9:49">
      <c r="I640" s="10"/>
      <c r="J640" s="10"/>
      <c r="K640" s="10"/>
      <c r="L640" s="10"/>
      <c r="AU640" s="87"/>
      <c r="AV640" s="87"/>
      <c r="AW640" s="58"/>
    </row>
    <row r="641" spans="9:49">
      <c r="I641" s="10"/>
      <c r="J641" s="10"/>
      <c r="K641" s="10"/>
      <c r="L641" s="10"/>
      <c r="AU641" s="87"/>
      <c r="AV641" s="87"/>
      <c r="AW641" s="58"/>
    </row>
    <row r="642" spans="9:49">
      <c r="I642" s="10"/>
      <c r="J642" s="10"/>
      <c r="K642" s="10"/>
      <c r="L642" s="10"/>
      <c r="AU642" s="87"/>
      <c r="AV642" s="87"/>
      <c r="AW642" s="58"/>
    </row>
    <row r="643" spans="9:49">
      <c r="I643" s="10"/>
      <c r="J643" s="10"/>
      <c r="K643" s="10"/>
      <c r="L643" s="10"/>
      <c r="AU643" s="87"/>
      <c r="AV643" s="87"/>
      <c r="AW643" s="58"/>
    </row>
    <row r="644" spans="9:49">
      <c r="I644" s="10"/>
      <c r="J644" s="10"/>
      <c r="K644" s="10"/>
      <c r="L644" s="10"/>
      <c r="AU644" s="87"/>
      <c r="AV644" s="87"/>
      <c r="AW644" s="58"/>
    </row>
    <row r="645" spans="9:49">
      <c r="I645" s="10"/>
      <c r="J645" s="10"/>
      <c r="K645" s="10"/>
      <c r="L645" s="10"/>
      <c r="AU645" s="87"/>
      <c r="AV645" s="87"/>
      <c r="AW645" s="58"/>
    </row>
    <row r="646" spans="9:49">
      <c r="I646" s="10"/>
      <c r="J646" s="10"/>
      <c r="K646" s="10"/>
      <c r="L646" s="10"/>
      <c r="AU646" s="87"/>
      <c r="AV646" s="87"/>
      <c r="AW646" s="58"/>
    </row>
    <row r="647" spans="9:49">
      <c r="I647" s="10"/>
      <c r="J647" s="10"/>
      <c r="K647" s="10"/>
      <c r="L647" s="10"/>
      <c r="AU647" s="87"/>
      <c r="AV647" s="87"/>
      <c r="AW647" s="58"/>
    </row>
    <row r="648" spans="9:49">
      <c r="I648" s="10"/>
      <c r="J648" s="10"/>
      <c r="K648" s="10"/>
      <c r="L648" s="10"/>
      <c r="AU648" s="87"/>
      <c r="AV648" s="87"/>
      <c r="AW648" s="58"/>
    </row>
    <row r="649" spans="9:49">
      <c r="I649" s="10"/>
      <c r="J649" s="10"/>
      <c r="K649" s="10"/>
      <c r="L649" s="10"/>
      <c r="AU649" s="87"/>
      <c r="AV649" s="87"/>
      <c r="AW649" s="58"/>
    </row>
    <row r="650" spans="9:49">
      <c r="I650" s="10"/>
      <c r="J650" s="10"/>
      <c r="K650" s="10"/>
      <c r="L650" s="10"/>
      <c r="AU650" s="87"/>
      <c r="AV650" s="87"/>
      <c r="AW650" s="58"/>
    </row>
    <row r="651" spans="9:49">
      <c r="I651" s="10"/>
      <c r="J651" s="10"/>
      <c r="K651" s="10"/>
      <c r="L651" s="10"/>
      <c r="AU651" s="87"/>
      <c r="AV651" s="87"/>
      <c r="AW651" s="58"/>
    </row>
    <row r="652" spans="9:49">
      <c r="I652" s="10"/>
      <c r="J652" s="10"/>
      <c r="K652" s="10"/>
      <c r="L652" s="10"/>
      <c r="AU652" s="87"/>
      <c r="AV652" s="87"/>
      <c r="AW652" s="58"/>
    </row>
    <row r="653" spans="9:49">
      <c r="I653" s="10"/>
      <c r="J653" s="10"/>
      <c r="K653" s="10"/>
      <c r="L653" s="10"/>
      <c r="AU653" s="87"/>
      <c r="AV653" s="87"/>
      <c r="AW653" s="58"/>
    </row>
    <row r="654" spans="9:49">
      <c r="I654" s="10"/>
      <c r="J654" s="10"/>
      <c r="K654" s="10"/>
      <c r="L654" s="10"/>
      <c r="AU654" s="87"/>
      <c r="AV654" s="87"/>
      <c r="AW654" s="58"/>
    </row>
    <row r="655" spans="9:49">
      <c r="I655" s="10"/>
      <c r="J655" s="10"/>
      <c r="K655" s="10"/>
      <c r="L655" s="10"/>
      <c r="AU655" s="87"/>
      <c r="AV655" s="87"/>
      <c r="AW655" s="58"/>
    </row>
    <row r="656" spans="9:49">
      <c r="I656" s="10"/>
      <c r="J656" s="10"/>
      <c r="K656" s="10"/>
      <c r="L656" s="10"/>
      <c r="AU656" s="87"/>
      <c r="AV656" s="87"/>
      <c r="AW656" s="58"/>
    </row>
    <row r="657" spans="9:49">
      <c r="I657" s="10"/>
      <c r="J657" s="10"/>
      <c r="K657" s="10"/>
      <c r="L657" s="10"/>
      <c r="AU657" s="87"/>
      <c r="AV657" s="87"/>
      <c r="AW657" s="58"/>
    </row>
    <row r="658" spans="9:49">
      <c r="I658" s="10"/>
      <c r="J658" s="10"/>
      <c r="K658" s="10"/>
      <c r="L658" s="10"/>
      <c r="AU658" s="87"/>
      <c r="AV658" s="87"/>
      <c r="AW658" s="58"/>
    </row>
    <row r="659" spans="9:49">
      <c r="I659" s="10"/>
      <c r="J659" s="10"/>
      <c r="K659" s="10"/>
      <c r="L659" s="10"/>
      <c r="AU659" s="87"/>
      <c r="AV659" s="87"/>
      <c r="AW659" s="58"/>
    </row>
    <row r="660" spans="9:49">
      <c r="I660" s="10"/>
      <c r="J660" s="10"/>
      <c r="K660" s="10"/>
      <c r="L660" s="10"/>
      <c r="AU660" s="87"/>
      <c r="AV660" s="87"/>
      <c r="AW660" s="58"/>
    </row>
    <row r="661" spans="9:49">
      <c r="I661" s="10"/>
      <c r="J661" s="10"/>
      <c r="K661" s="10"/>
      <c r="L661" s="10"/>
      <c r="AU661" s="87"/>
      <c r="AV661" s="87"/>
      <c r="AW661" s="58"/>
    </row>
    <row r="662" spans="9:49">
      <c r="I662" s="10"/>
      <c r="J662" s="10"/>
      <c r="K662" s="10"/>
      <c r="L662" s="10"/>
      <c r="AU662" s="87"/>
      <c r="AV662" s="87"/>
      <c r="AW662" s="58"/>
    </row>
    <row r="663" spans="9:49">
      <c r="I663" s="10"/>
      <c r="J663" s="10"/>
      <c r="K663" s="10"/>
      <c r="L663" s="10"/>
      <c r="AU663" s="87"/>
      <c r="AV663" s="87"/>
      <c r="AW663" s="58"/>
    </row>
    <row r="664" spans="9:49">
      <c r="I664" s="10"/>
      <c r="J664" s="10"/>
      <c r="K664" s="10"/>
      <c r="L664" s="10"/>
      <c r="AU664" s="87"/>
      <c r="AV664" s="87"/>
      <c r="AW664" s="58"/>
    </row>
    <row r="665" spans="9:49">
      <c r="I665" s="10"/>
      <c r="J665" s="10"/>
      <c r="K665" s="10"/>
      <c r="L665" s="10"/>
      <c r="AU665" s="87"/>
      <c r="AV665" s="87"/>
      <c r="AW665" s="58"/>
    </row>
    <row r="666" spans="9:49">
      <c r="I666" s="10"/>
      <c r="J666" s="10"/>
      <c r="K666" s="10"/>
      <c r="L666" s="10"/>
      <c r="AU666" s="87"/>
      <c r="AV666" s="87"/>
      <c r="AW666" s="58"/>
    </row>
    <row r="667" spans="9:49">
      <c r="I667" s="10"/>
      <c r="J667" s="10"/>
      <c r="K667" s="10"/>
      <c r="L667" s="10"/>
      <c r="AU667" s="87"/>
      <c r="AV667" s="87"/>
      <c r="AW667" s="58"/>
    </row>
    <row r="668" spans="9:49">
      <c r="I668" s="10"/>
      <c r="J668" s="10"/>
      <c r="K668" s="10"/>
      <c r="L668" s="10"/>
      <c r="AU668" s="87"/>
      <c r="AV668" s="87"/>
      <c r="AW668" s="58"/>
    </row>
    <row r="669" spans="9:49">
      <c r="I669" s="10"/>
      <c r="J669" s="10"/>
      <c r="K669" s="10"/>
      <c r="L669" s="10"/>
      <c r="AU669" s="87"/>
      <c r="AV669" s="87"/>
      <c r="AW669" s="58"/>
    </row>
    <row r="670" spans="9:49">
      <c r="I670" s="10"/>
      <c r="J670" s="10"/>
      <c r="K670" s="10"/>
      <c r="L670" s="10"/>
      <c r="AU670" s="87"/>
      <c r="AV670" s="87"/>
      <c r="AW670" s="58"/>
    </row>
    <row r="671" spans="9:49">
      <c r="I671" s="10"/>
      <c r="J671" s="10"/>
      <c r="K671" s="10"/>
      <c r="L671" s="10"/>
      <c r="AU671" s="87"/>
      <c r="AV671" s="87"/>
      <c r="AW671" s="58"/>
    </row>
    <row r="672" spans="9:49">
      <c r="I672" s="10"/>
      <c r="J672" s="10"/>
      <c r="K672" s="10"/>
      <c r="L672" s="10"/>
      <c r="AU672" s="87"/>
      <c r="AV672" s="87"/>
      <c r="AW672" s="58"/>
    </row>
    <row r="673" spans="9:49">
      <c r="I673" s="10"/>
      <c r="J673" s="10"/>
      <c r="K673" s="10"/>
      <c r="L673" s="10"/>
      <c r="AU673" s="87"/>
      <c r="AV673" s="87"/>
      <c r="AW673" s="58"/>
    </row>
    <row r="674" spans="9:49">
      <c r="I674" s="10"/>
      <c r="J674" s="10"/>
      <c r="K674" s="10"/>
      <c r="L674" s="10"/>
      <c r="AU674" s="87"/>
      <c r="AV674" s="87"/>
      <c r="AW674" s="58"/>
    </row>
    <row r="675" spans="9:49">
      <c r="I675" s="10"/>
      <c r="J675" s="10"/>
      <c r="K675" s="10"/>
      <c r="L675" s="10"/>
      <c r="AU675" s="87"/>
      <c r="AV675" s="87"/>
      <c r="AW675" s="58"/>
    </row>
    <row r="676" spans="9:49">
      <c r="I676" s="10"/>
      <c r="J676" s="10"/>
      <c r="K676" s="10"/>
      <c r="L676" s="10"/>
      <c r="AU676" s="87"/>
      <c r="AV676" s="87"/>
      <c r="AW676" s="58"/>
    </row>
    <row r="677" spans="9:49">
      <c r="I677" s="10"/>
      <c r="J677" s="10"/>
      <c r="K677" s="10"/>
      <c r="L677" s="10"/>
      <c r="AU677" s="87"/>
      <c r="AV677" s="87"/>
      <c r="AW677" s="58"/>
    </row>
    <row r="678" spans="9:49">
      <c r="I678" s="10"/>
      <c r="J678" s="10"/>
      <c r="K678" s="10"/>
      <c r="L678" s="10"/>
      <c r="AU678" s="87"/>
      <c r="AV678" s="87"/>
      <c r="AW678" s="58"/>
    </row>
    <row r="679" spans="9:49">
      <c r="I679" s="10"/>
      <c r="J679" s="10"/>
      <c r="K679" s="10"/>
      <c r="L679" s="10"/>
      <c r="AU679" s="87"/>
      <c r="AV679" s="87"/>
      <c r="AW679" s="58"/>
    </row>
    <row r="680" spans="9:49">
      <c r="I680" s="10"/>
      <c r="J680" s="10"/>
      <c r="K680" s="10"/>
      <c r="L680" s="10"/>
      <c r="AU680" s="87"/>
      <c r="AV680" s="87"/>
      <c r="AW680" s="58"/>
    </row>
    <row r="681" spans="9:49">
      <c r="I681" s="10"/>
      <c r="J681" s="10"/>
      <c r="K681" s="10"/>
      <c r="L681" s="10"/>
      <c r="AU681" s="87"/>
      <c r="AV681" s="87"/>
      <c r="AW681" s="58"/>
    </row>
    <row r="682" spans="9:49">
      <c r="I682" s="10"/>
      <c r="J682" s="10"/>
      <c r="K682" s="10"/>
      <c r="L682" s="10"/>
      <c r="AU682" s="87"/>
      <c r="AV682" s="87"/>
      <c r="AW682" s="58"/>
    </row>
    <row r="683" spans="9:49">
      <c r="I683" s="10"/>
      <c r="J683" s="10"/>
      <c r="K683" s="10"/>
      <c r="L683" s="10"/>
      <c r="AU683" s="87"/>
      <c r="AV683" s="87"/>
      <c r="AW683" s="58"/>
    </row>
    <row r="684" spans="9:49">
      <c r="I684" s="10"/>
      <c r="J684" s="10"/>
      <c r="K684" s="10"/>
      <c r="L684" s="10"/>
      <c r="AU684" s="87"/>
      <c r="AV684" s="87"/>
      <c r="AW684" s="58"/>
    </row>
    <row r="685" spans="9:49">
      <c r="I685" s="10"/>
      <c r="J685" s="10"/>
      <c r="K685" s="10"/>
      <c r="L685" s="10"/>
      <c r="AU685" s="87"/>
      <c r="AV685" s="87"/>
      <c r="AW685" s="58"/>
    </row>
    <row r="686" spans="9:49">
      <c r="I686" s="10"/>
      <c r="J686" s="10"/>
      <c r="K686" s="10"/>
      <c r="L686" s="10"/>
      <c r="AU686" s="87"/>
      <c r="AV686" s="87"/>
      <c r="AW686" s="58"/>
    </row>
    <row r="687" spans="9:49">
      <c r="I687" s="10"/>
      <c r="J687" s="10"/>
      <c r="K687" s="10"/>
      <c r="L687" s="10"/>
      <c r="AU687" s="87"/>
      <c r="AV687" s="87"/>
      <c r="AW687" s="58"/>
    </row>
    <row r="688" spans="9:49">
      <c r="I688" s="10"/>
      <c r="J688" s="10"/>
      <c r="K688" s="10"/>
      <c r="L688" s="10"/>
      <c r="AU688" s="87"/>
      <c r="AV688" s="87"/>
      <c r="AW688" s="58"/>
    </row>
    <row r="689" spans="9:49">
      <c r="I689" s="10"/>
      <c r="J689" s="10"/>
      <c r="K689" s="10"/>
      <c r="L689" s="10"/>
      <c r="AU689" s="87"/>
      <c r="AV689" s="87"/>
      <c r="AW689" s="58"/>
    </row>
    <row r="690" spans="9:49">
      <c r="I690" s="10"/>
      <c r="J690" s="10"/>
      <c r="K690" s="10"/>
      <c r="L690" s="10"/>
      <c r="AU690" s="87"/>
      <c r="AV690" s="87"/>
      <c r="AW690" s="58"/>
    </row>
    <row r="691" spans="9:49">
      <c r="I691" s="10"/>
      <c r="J691" s="10"/>
      <c r="K691" s="10"/>
      <c r="L691" s="10"/>
      <c r="AU691" s="87"/>
      <c r="AV691" s="87"/>
      <c r="AW691" s="58"/>
    </row>
    <row r="692" spans="9:49">
      <c r="I692" s="10"/>
      <c r="J692" s="10"/>
      <c r="K692" s="10"/>
      <c r="L692" s="10"/>
      <c r="AU692" s="87"/>
      <c r="AV692" s="87"/>
      <c r="AW692" s="58"/>
    </row>
    <row r="693" spans="9:49">
      <c r="I693" s="10"/>
      <c r="J693" s="10"/>
      <c r="K693" s="10"/>
      <c r="L693" s="10"/>
      <c r="AU693" s="87"/>
      <c r="AV693" s="87"/>
      <c r="AW693" s="58"/>
    </row>
    <row r="694" spans="9:49">
      <c r="I694" s="10"/>
      <c r="J694" s="10"/>
      <c r="K694" s="10"/>
      <c r="L694" s="10"/>
      <c r="AU694" s="87"/>
      <c r="AV694" s="87"/>
      <c r="AW694" s="58"/>
    </row>
    <row r="695" spans="9:49">
      <c r="I695" s="10"/>
      <c r="J695" s="10"/>
      <c r="K695" s="10"/>
      <c r="L695" s="10"/>
      <c r="AU695" s="87"/>
      <c r="AV695" s="87"/>
      <c r="AW695" s="58"/>
    </row>
    <row r="696" spans="9:49">
      <c r="I696" s="10"/>
      <c r="J696" s="10"/>
      <c r="K696" s="10"/>
      <c r="L696" s="10"/>
      <c r="AU696" s="87"/>
      <c r="AV696" s="87"/>
      <c r="AW696" s="58"/>
    </row>
    <row r="697" spans="9:49">
      <c r="I697" s="10"/>
      <c r="J697" s="10"/>
      <c r="K697" s="10"/>
      <c r="L697" s="10"/>
      <c r="AU697" s="87"/>
      <c r="AV697" s="87"/>
      <c r="AW697" s="58"/>
    </row>
    <row r="698" spans="9:49">
      <c r="I698" s="10"/>
      <c r="J698" s="10"/>
      <c r="K698" s="10"/>
      <c r="L698" s="10"/>
      <c r="AU698" s="87"/>
      <c r="AV698" s="87"/>
      <c r="AW698" s="58"/>
    </row>
    <row r="699" spans="9:49">
      <c r="I699" s="10"/>
      <c r="J699" s="10"/>
      <c r="K699" s="10"/>
      <c r="L699" s="10"/>
      <c r="AU699" s="87"/>
      <c r="AV699" s="87"/>
      <c r="AW699" s="58"/>
    </row>
    <row r="700" spans="9:49">
      <c r="I700" s="10"/>
      <c r="J700" s="10"/>
      <c r="K700" s="10"/>
      <c r="L700" s="10"/>
      <c r="AU700" s="87"/>
      <c r="AV700" s="87"/>
      <c r="AW700" s="58"/>
    </row>
    <row r="701" spans="9:49">
      <c r="I701" s="10"/>
      <c r="J701" s="10"/>
      <c r="K701" s="10"/>
      <c r="L701" s="10"/>
      <c r="AU701" s="87"/>
      <c r="AV701" s="87"/>
      <c r="AW701" s="58"/>
    </row>
    <row r="702" spans="9:49">
      <c r="I702" s="10"/>
      <c r="J702" s="10"/>
      <c r="K702" s="10"/>
      <c r="L702" s="10"/>
      <c r="AU702" s="87"/>
      <c r="AV702" s="87"/>
      <c r="AW702" s="58"/>
    </row>
    <row r="703" spans="9:49">
      <c r="I703" s="10"/>
      <c r="J703" s="10"/>
      <c r="K703" s="10"/>
      <c r="L703" s="10"/>
      <c r="AU703" s="87"/>
      <c r="AV703" s="87"/>
      <c r="AW703" s="58"/>
    </row>
    <row r="704" spans="9:49">
      <c r="I704" s="10"/>
      <c r="J704" s="10"/>
      <c r="K704" s="10"/>
      <c r="L704" s="10"/>
      <c r="AU704" s="87"/>
      <c r="AV704" s="87"/>
      <c r="AW704" s="58"/>
    </row>
    <row r="705" spans="9:49">
      <c r="I705" s="10"/>
      <c r="J705" s="10"/>
      <c r="K705" s="10"/>
      <c r="L705" s="10"/>
      <c r="AU705" s="87"/>
      <c r="AV705" s="87"/>
      <c r="AW705" s="58"/>
    </row>
    <row r="706" spans="9:49">
      <c r="I706" s="10"/>
      <c r="J706" s="10"/>
      <c r="K706" s="10"/>
      <c r="L706" s="10"/>
      <c r="AU706" s="87"/>
      <c r="AV706" s="87"/>
      <c r="AW706" s="58"/>
    </row>
    <row r="707" spans="9:49">
      <c r="I707" s="10"/>
      <c r="J707" s="10"/>
      <c r="K707" s="10"/>
      <c r="L707" s="10"/>
      <c r="AU707" s="87"/>
      <c r="AV707" s="87"/>
      <c r="AW707" s="58"/>
    </row>
    <row r="708" spans="9:49">
      <c r="I708" s="10"/>
      <c r="J708" s="10"/>
      <c r="K708" s="10"/>
      <c r="L708" s="10"/>
      <c r="AU708" s="87"/>
      <c r="AV708" s="87"/>
      <c r="AW708" s="58"/>
    </row>
    <row r="709" spans="9:49">
      <c r="I709" s="10"/>
      <c r="J709" s="10"/>
      <c r="K709" s="10"/>
      <c r="L709" s="10"/>
      <c r="AU709" s="87"/>
      <c r="AV709" s="87"/>
      <c r="AW709" s="58"/>
    </row>
    <row r="710" spans="9:49">
      <c r="I710" s="10"/>
      <c r="J710" s="10"/>
      <c r="K710" s="10"/>
      <c r="L710" s="10"/>
      <c r="AU710" s="87"/>
      <c r="AV710" s="87"/>
      <c r="AW710" s="58"/>
    </row>
    <row r="711" spans="9:49">
      <c r="I711" s="10"/>
      <c r="J711" s="10"/>
      <c r="K711" s="10"/>
      <c r="L711" s="10"/>
      <c r="AU711" s="87"/>
      <c r="AV711" s="87"/>
      <c r="AW711" s="58"/>
    </row>
    <row r="712" spans="9:49">
      <c r="I712" s="10"/>
      <c r="J712" s="10"/>
      <c r="K712" s="10"/>
      <c r="L712" s="10"/>
      <c r="AU712" s="87"/>
      <c r="AV712" s="87"/>
      <c r="AW712" s="58"/>
    </row>
    <row r="713" spans="9:49">
      <c r="I713" s="10"/>
      <c r="J713" s="10"/>
      <c r="K713" s="10"/>
      <c r="L713" s="10"/>
      <c r="AU713" s="87"/>
      <c r="AV713" s="87"/>
      <c r="AW713" s="58"/>
    </row>
    <row r="714" spans="9:49">
      <c r="I714" s="10"/>
      <c r="J714" s="10"/>
      <c r="K714" s="10"/>
      <c r="L714" s="10"/>
      <c r="AU714" s="87"/>
      <c r="AV714" s="87"/>
      <c r="AW714" s="58"/>
    </row>
    <row r="715" spans="9:49">
      <c r="I715" s="10"/>
      <c r="J715" s="10"/>
      <c r="K715" s="10"/>
      <c r="L715" s="10"/>
      <c r="AU715" s="87"/>
      <c r="AV715" s="87"/>
      <c r="AW715" s="58"/>
    </row>
    <row r="716" spans="9:49">
      <c r="I716" s="10"/>
      <c r="J716" s="10"/>
      <c r="K716" s="10"/>
      <c r="L716" s="10"/>
      <c r="AU716" s="87"/>
      <c r="AV716" s="87"/>
      <c r="AW716" s="58"/>
    </row>
    <row r="717" spans="9:49">
      <c r="I717" s="10"/>
      <c r="J717" s="10"/>
      <c r="K717" s="10"/>
      <c r="L717" s="10"/>
      <c r="AU717" s="87"/>
      <c r="AV717" s="87"/>
      <c r="AW717" s="58"/>
    </row>
    <row r="718" spans="9:49">
      <c r="K718" s="10"/>
      <c r="L718" s="10"/>
      <c r="AU718" s="87"/>
      <c r="AV718" s="87"/>
      <c r="AW718" s="58"/>
    </row>
    <row r="719" spans="9:49">
      <c r="K719" s="10"/>
      <c r="L719" s="10"/>
      <c r="AU719" s="87"/>
      <c r="AV719" s="87"/>
      <c r="AW719" s="58"/>
    </row>
    <row r="720" spans="9:49">
      <c r="K720" s="10"/>
      <c r="L720" s="10"/>
      <c r="AU720" s="87"/>
      <c r="AV720" s="87"/>
      <c r="AW720" s="58"/>
    </row>
    <row r="721" spans="11:49">
      <c r="K721" s="10"/>
      <c r="L721" s="10"/>
      <c r="AU721" s="87"/>
      <c r="AV721" s="87"/>
      <c r="AW721" s="58"/>
    </row>
    <row r="722" spans="11:49">
      <c r="K722" s="10"/>
      <c r="L722" s="10"/>
      <c r="AU722" s="87"/>
      <c r="AV722" s="87"/>
      <c r="AW722" s="58"/>
    </row>
    <row r="723" spans="11:49">
      <c r="K723" s="10"/>
      <c r="L723" s="10"/>
      <c r="AU723" s="87"/>
      <c r="AV723" s="87"/>
      <c r="AW723" s="58"/>
    </row>
    <row r="724" spans="11:49">
      <c r="K724" s="10"/>
      <c r="L724" s="10"/>
      <c r="AU724" s="87"/>
      <c r="AV724" s="87"/>
      <c r="AW724" s="58"/>
    </row>
    <row r="725" spans="11:49">
      <c r="K725" s="10"/>
      <c r="L725" s="10"/>
      <c r="AU725" s="87"/>
      <c r="AV725" s="87"/>
      <c r="AW725" s="58"/>
    </row>
    <row r="726" spans="11:49">
      <c r="K726" s="10"/>
      <c r="L726" s="10"/>
      <c r="AU726" s="87"/>
      <c r="AV726" s="87"/>
      <c r="AW726" s="58"/>
    </row>
    <row r="727" spans="11:49">
      <c r="K727" s="10"/>
      <c r="L727" s="10"/>
      <c r="AU727" s="87"/>
      <c r="AV727" s="87"/>
      <c r="AW727" s="58"/>
    </row>
    <row r="728" spans="11:49">
      <c r="K728" s="10"/>
      <c r="L728" s="10"/>
      <c r="AU728" s="87"/>
      <c r="AV728" s="87"/>
      <c r="AW728" s="58"/>
    </row>
    <row r="729" spans="11:49">
      <c r="K729" s="10"/>
      <c r="L729" s="10"/>
      <c r="AU729" s="87"/>
      <c r="AV729" s="87"/>
      <c r="AW729" s="58"/>
    </row>
    <row r="730" spans="11:49">
      <c r="K730" s="10"/>
      <c r="L730" s="10"/>
      <c r="AU730" s="87"/>
      <c r="AV730" s="87"/>
      <c r="AW730" s="58"/>
    </row>
    <row r="731" spans="11:49">
      <c r="K731" s="10"/>
      <c r="L731" s="10"/>
      <c r="AU731" s="87"/>
      <c r="AV731" s="87"/>
      <c r="AW731" s="58"/>
    </row>
    <row r="732" spans="11:49">
      <c r="K732" s="10"/>
      <c r="L732" s="10"/>
      <c r="AU732" s="87"/>
      <c r="AV732" s="87"/>
      <c r="AW732" s="58"/>
    </row>
    <row r="733" spans="11:49">
      <c r="K733" s="10"/>
      <c r="L733" s="10"/>
      <c r="AU733" s="87"/>
      <c r="AV733" s="87"/>
      <c r="AW733" s="58"/>
    </row>
    <row r="734" spans="11:49">
      <c r="K734" s="10"/>
      <c r="L734" s="10"/>
      <c r="AU734" s="87"/>
      <c r="AV734" s="87"/>
      <c r="AW734" s="58"/>
    </row>
    <row r="735" spans="11:49">
      <c r="K735" s="10"/>
      <c r="L735" s="10"/>
      <c r="AU735" s="87"/>
      <c r="AV735" s="87"/>
      <c r="AW735" s="58"/>
    </row>
    <row r="736" spans="11:49">
      <c r="K736" s="10"/>
      <c r="L736" s="10"/>
      <c r="AU736" s="87"/>
      <c r="AV736" s="87"/>
      <c r="AW736" s="58"/>
    </row>
    <row r="737" spans="11:49">
      <c r="K737" s="10"/>
      <c r="L737" s="10"/>
      <c r="AU737" s="87"/>
      <c r="AV737" s="87"/>
      <c r="AW737" s="58"/>
    </row>
    <row r="738" spans="11:49">
      <c r="K738" s="10"/>
      <c r="L738" s="10"/>
      <c r="AU738" s="87"/>
      <c r="AV738" s="87"/>
      <c r="AW738" s="58"/>
    </row>
    <row r="739" spans="11:49">
      <c r="K739" s="10"/>
      <c r="L739" s="10"/>
      <c r="AU739" s="87"/>
      <c r="AV739" s="87"/>
      <c r="AW739" s="58"/>
    </row>
    <row r="740" spans="11:49">
      <c r="K740" s="10"/>
      <c r="L740" s="10"/>
      <c r="AU740" s="87"/>
      <c r="AV740" s="87"/>
      <c r="AW740" s="58"/>
    </row>
    <row r="741" spans="11:49">
      <c r="K741" s="10"/>
      <c r="L741" s="10"/>
      <c r="AU741" s="87"/>
      <c r="AV741" s="87"/>
      <c r="AW741" s="58"/>
    </row>
    <row r="742" spans="11:49">
      <c r="K742" s="10"/>
      <c r="L742" s="10"/>
      <c r="AU742" s="87"/>
      <c r="AV742" s="87"/>
      <c r="AW742" s="58"/>
    </row>
    <row r="743" spans="11:49">
      <c r="K743" s="10"/>
      <c r="L743" s="10"/>
      <c r="AU743" s="87"/>
      <c r="AV743" s="87"/>
      <c r="AW743" s="58"/>
    </row>
    <row r="744" spans="11:49">
      <c r="K744" s="10"/>
      <c r="L744" s="10"/>
      <c r="AU744" s="87"/>
      <c r="AV744" s="87"/>
      <c r="AW744" s="58"/>
    </row>
    <row r="745" spans="11:49">
      <c r="K745" s="10"/>
      <c r="L745" s="10"/>
      <c r="AU745" s="87"/>
      <c r="AV745" s="87"/>
      <c r="AW745" s="58"/>
    </row>
    <row r="746" spans="11:49">
      <c r="K746" s="10"/>
      <c r="L746" s="10"/>
      <c r="AU746" s="87"/>
      <c r="AV746" s="87"/>
      <c r="AW746" s="58"/>
    </row>
    <row r="747" spans="11:49">
      <c r="K747" s="10"/>
      <c r="L747" s="10"/>
      <c r="AU747" s="87"/>
      <c r="AV747" s="87"/>
      <c r="AW747" s="58"/>
    </row>
    <row r="748" spans="11:49">
      <c r="K748" s="10"/>
      <c r="L748" s="10"/>
      <c r="AU748" s="87"/>
      <c r="AV748" s="87"/>
      <c r="AW748" s="58"/>
    </row>
    <row r="749" spans="11:49">
      <c r="K749" s="10"/>
      <c r="L749" s="10"/>
      <c r="AU749" s="87"/>
      <c r="AV749" s="87"/>
      <c r="AW749" s="58"/>
    </row>
    <row r="750" spans="11:49">
      <c r="K750" s="10"/>
      <c r="L750" s="10"/>
      <c r="AU750" s="87"/>
      <c r="AV750" s="87"/>
      <c r="AW750" s="58"/>
    </row>
    <row r="751" spans="11:49">
      <c r="K751" s="10"/>
      <c r="L751" s="10"/>
      <c r="AU751" s="87"/>
      <c r="AV751" s="87"/>
      <c r="AW751" s="58"/>
    </row>
    <row r="752" spans="11:49">
      <c r="K752" s="10"/>
      <c r="L752" s="10"/>
      <c r="AU752" s="87"/>
      <c r="AV752" s="87"/>
      <c r="AW752" s="58"/>
    </row>
    <row r="753" spans="11:49">
      <c r="K753" s="10"/>
      <c r="L753" s="10"/>
      <c r="AU753" s="87"/>
      <c r="AV753" s="87"/>
      <c r="AW753" s="58"/>
    </row>
    <row r="754" spans="11:49">
      <c r="K754" s="10"/>
      <c r="L754" s="10"/>
      <c r="AU754" s="87"/>
      <c r="AV754" s="87"/>
      <c r="AW754" s="58"/>
    </row>
    <row r="755" spans="11:49">
      <c r="K755" s="10"/>
      <c r="L755" s="10"/>
      <c r="AU755" s="87"/>
      <c r="AV755" s="87"/>
      <c r="AW755" s="58"/>
    </row>
    <row r="756" spans="11:49">
      <c r="K756" s="10"/>
      <c r="L756" s="10"/>
      <c r="AU756" s="87"/>
      <c r="AV756" s="87"/>
      <c r="AW756" s="58"/>
    </row>
    <row r="757" spans="11:49">
      <c r="K757" s="10"/>
      <c r="L757" s="10"/>
      <c r="AU757" s="87"/>
      <c r="AV757" s="87"/>
      <c r="AW757" s="58"/>
    </row>
    <row r="758" spans="11:49">
      <c r="K758" s="10"/>
      <c r="L758" s="10"/>
      <c r="AU758" s="87"/>
      <c r="AV758" s="87"/>
      <c r="AW758" s="58"/>
    </row>
    <row r="759" spans="11:49">
      <c r="K759" s="10"/>
      <c r="L759" s="10"/>
      <c r="AU759" s="87"/>
      <c r="AV759" s="87"/>
      <c r="AW759" s="58"/>
    </row>
    <row r="760" spans="11:49">
      <c r="K760" s="10"/>
      <c r="L760" s="10"/>
      <c r="AU760" s="87"/>
      <c r="AV760" s="87"/>
      <c r="AW760" s="58"/>
    </row>
    <row r="761" spans="11:49">
      <c r="K761" s="10"/>
      <c r="L761" s="10"/>
      <c r="AU761" s="87"/>
      <c r="AV761" s="87"/>
      <c r="AW761" s="58"/>
    </row>
    <row r="762" spans="11:49">
      <c r="K762" s="10"/>
      <c r="L762" s="10"/>
      <c r="AU762" s="87"/>
      <c r="AV762" s="87"/>
      <c r="AW762" s="58"/>
    </row>
    <row r="763" spans="11:49">
      <c r="K763" s="10"/>
      <c r="L763" s="10"/>
      <c r="AU763" s="87"/>
      <c r="AV763" s="87"/>
      <c r="AW763" s="58"/>
    </row>
    <row r="764" spans="11:49">
      <c r="K764" s="10"/>
      <c r="L764" s="10"/>
      <c r="AU764" s="87"/>
      <c r="AV764" s="87"/>
      <c r="AW764" s="58"/>
    </row>
    <row r="765" spans="11:49">
      <c r="K765" s="10"/>
      <c r="L765" s="10"/>
      <c r="AU765" s="87"/>
      <c r="AV765" s="87"/>
      <c r="AW765" s="58"/>
    </row>
    <row r="766" spans="11:49">
      <c r="K766" s="10"/>
      <c r="L766" s="10"/>
      <c r="AU766" s="87"/>
      <c r="AV766" s="87"/>
      <c r="AW766" s="58"/>
    </row>
    <row r="767" spans="11:49">
      <c r="K767" s="10"/>
      <c r="L767" s="10"/>
      <c r="AU767" s="87"/>
      <c r="AV767" s="87"/>
      <c r="AW767" s="58"/>
    </row>
    <row r="768" spans="11:49">
      <c r="K768" s="10"/>
      <c r="L768" s="10"/>
      <c r="AU768" s="87"/>
      <c r="AV768" s="87"/>
      <c r="AW768" s="58"/>
    </row>
    <row r="769" spans="11:49">
      <c r="K769" s="10"/>
      <c r="L769" s="10"/>
      <c r="AU769" s="87"/>
      <c r="AV769" s="87"/>
      <c r="AW769" s="58"/>
    </row>
    <row r="770" spans="11:49">
      <c r="K770" s="10"/>
      <c r="L770" s="10"/>
      <c r="AU770" s="87"/>
      <c r="AV770" s="87"/>
      <c r="AW770" s="58"/>
    </row>
    <row r="771" spans="11:49">
      <c r="K771" s="10"/>
      <c r="L771" s="10"/>
      <c r="AU771" s="87"/>
      <c r="AV771" s="87"/>
      <c r="AW771" s="58"/>
    </row>
    <row r="772" spans="11:49">
      <c r="K772" s="10"/>
      <c r="L772" s="10"/>
      <c r="AU772" s="87"/>
      <c r="AV772" s="87"/>
      <c r="AW772" s="58"/>
    </row>
    <row r="773" spans="11:49">
      <c r="K773" s="10"/>
      <c r="L773" s="10"/>
      <c r="AU773" s="87"/>
      <c r="AV773" s="87"/>
      <c r="AW773" s="58"/>
    </row>
    <row r="774" spans="11:49">
      <c r="K774" s="10"/>
      <c r="L774" s="10"/>
      <c r="AU774" s="87"/>
      <c r="AV774" s="87"/>
      <c r="AW774" s="58"/>
    </row>
    <row r="775" spans="11:49">
      <c r="K775" s="10"/>
      <c r="L775" s="10"/>
      <c r="AU775" s="87"/>
      <c r="AV775" s="87"/>
      <c r="AW775" s="58"/>
    </row>
    <row r="776" spans="11:49">
      <c r="K776" s="10"/>
      <c r="L776" s="10"/>
      <c r="AU776" s="87"/>
      <c r="AV776" s="87"/>
      <c r="AW776" s="58"/>
    </row>
    <row r="777" spans="11:49">
      <c r="K777" s="10"/>
      <c r="L777" s="10"/>
      <c r="AU777" s="87"/>
      <c r="AV777" s="87"/>
      <c r="AW777" s="58"/>
    </row>
    <row r="778" spans="11:49">
      <c r="K778" s="10"/>
      <c r="L778" s="10"/>
      <c r="AU778" s="87"/>
      <c r="AV778" s="87"/>
      <c r="AW778" s="58"/>
    </row>
    <row r="779" spans="11:49">
      <c r="K779" s="10"/>
      <c r="L779" s="10"/>
      <c r="AU779" s="87"/>
      <c r="AV779" s="87"/>
      <c r="AW779" s="58"/>
    </row>
    <row r="780" spans="11:49">
      <c r="K780" s="10"/>
      <c r="L780" s="10"/>
      <c r="AU780" s="87"/>
      <c r="AV780" s="87"/>
      <c r="AW780" s="58"/>
    </row>
    <row r="781" spans="11:49">
      <c r="K781" s="10"/>
      <c r="L781" s="10"/>
      <c r="AU781" s="87"/>
      <c r="AV781" s="87"/>
      <c r="AW781" s="58"/>
    </row>
    <row r="782" spans="11:49">
      <c r="K782" s="10"/>
      <c r="L782" s="10"/>
      <c r="AU782" s="87"/>
      <c r="AV782" s="87"/>
      <c r="AW782" s="58"/>
    </row>
    <row r="783" spans="11:49">
      <c r="K783" s="10"/>
      <c r="L783" s="10"/>
      <c r="AU783" s="87"/>
      <c r="AV783" s="87"/>
      <c r="AW783" s="58"/>
    </row>
    <row r="784" spans="11:49">
      <c r="K784" s="10"/>
      <c r="L784" s="10"/>
      <c r="AU784" s="87"/>
      <c r="AV784" s="87"/>
      <c r="AW784" s="58"/>
    </row>
    <row r="785" spans="11:49">
      <c r="K785" s="10"/>
      <c r="L785" s="10"/>
      <c r="AU785" s="87"/>
      <c r="AV785" s="87"/>
      <c r="AW785" s="58"/>
    </row>
    <row r="786" spans="11:49">
      <c r="K786" s="10"/>
      <c r="L786" s="10"/>
      <c r="AU786" s="87"/>
      <c r="AV786" s="87"/>
      <c r="AW786" s="58"/>
    </row>
    <row r="787" spans="11:49">
      <c r="K787" s="10"/>
      <c r="L787" s="10"/>
      <c r="AU787" s="87"/>
      <c r="AV787" s="87"/>
      <c r="AW787" s="58"/>
    </row>
    <row r="788" spans="11:49">
      <c r="K788" s="10"/>
      <c r="L788" s="10"/>
      <c r="AU788" s="87"/>
      <c r="AV788" s="87"/>
      <c r="AW788" s="58"/>
    </row>
    <row r="789" spans="11:49">
      <c r="K789" s="10"/>
      <c r="L789" s="10"/>
      <c r="AU789" s="87"/>
      <c r="AV789" s="87"/>
      <c r="AW789" s="58"/>
    </row>
    <row r="790" spans="11:49">
      <c r="K790" s="10"/>
      <c r="L790" s="10"/>
      <c r="AU790" s="87"/>
      <c r="AV790" s="87"/>
      <c r="AW790" s="58"/>
    </row>
    <row r="791" spans="11:49">
      <c r="K791" s="10"/>
      <c r="L791" s="10"/>
      <c r="AU791" s="87"/>
      <c r="AV791" s="87"/>
      <c r="AW791" s="58"/>
    </row>
    <row r="792" spans="11:49">
      <c r="K792" s="10"/>
      <c r="L792" s="10"/>
      <c r="AU792" s="87"/>
      <c r="AV792" s="87"/>
      <c r="AW792" s="58"/>
    </row>
    <row r="793" spans="11:49">
      <c r="K793" s="10"/>
      <c r="L793" s="10"/>
      <c r="AU793" s="87"/>
      <c r="AV793" s="87"/>
      <c r="AW793" s="58"/>
    </row>
    <row r="794" spans="11:49">
      <c r="K794" s="10"/>
      <c r="L794" s="10"/>
      <c r="AU794" s="87"/>
      <c r="AV794" s="87"/>
      <c r="AW794" s="58"/>
    </row>
    <row r="795" spans="11:49">
      <c r="K795" s="10"/>
      <c r="L795" s="10"/>
      <c r="AU795" s="87"/>
      <c r="AV795" s="87"/>
      <c r="AW795" s="58"/>
    </row>
    <row r="796" spans="11:49">
      <c r="K796" s="10"/>
      <c r="L796" s="10"/>
      <c r="AU796" s="87"/>
      <c r="AV796" s="87"/>
      <c r="AW796" s="58"/>
    </row>
    <row r="797" spans="11:49">
      <c r="K797" s="10"/>
      <c r="L797" s="10"/>
      <c r="AU797" s="87"/>
      <c r="AV797" s="87"/>
      <c r="AW797" s="58"/>
    </row>
    <row r="798" spans="11:49">
      <c r="K798" s="10"/>
      <c r="L798" s="10"/>
      <c r="AU798" s="87"/>
      <c r="AV798" s="87"/>
      <c r="AW798" s="58"/>
    </row>
    <row r="799" spans="11:49">
      <c r="K799" s="10"/>
      <c r="L799" s="10"/>
      <c r="AU799" s="87"/>
      <c r="AV799" s="87"/>
      <c r="AW799" s="58"/>
    </row>
    <row r="800" spans="11:49">
      <c r="K800" s="10"/>
      <c r="L800" s="10"/>
      <c r="AU800" s="87"/>
      <c r="AV800" s="87"/>
      <c r="AW800" s="58"/>
    </row>
    <row r="801" spans="11:49">
      <c r="K801" s="10"/>
      <c r="L801" s="10"/>
      <c r="AU801" s="87"/>
      <c r="AV801" s="87"/>
      <c r="AW801" s="58"/>
    </row>
    <row r="802" spans="11:49">
      <c r="K802" s="10"/>
      <c r="L802" s="10"/>
      <c r="AU802" s="87"/>
      <c r="AV802" s="87"/>
      <c r="AW802" s="58"/>
    </row>
    <row r="803" spans="11:49">
      <c r="K803" s="10"/>
      <c r="L803" s="10"/>
      <c r="AU803" s="87"/>
      <c r="AV803" s="87"/>
      <c r="AW803" s="58"/>
    </row>
    <row r="804" spans="11:49">
      <c r="K804" s="10"/>
      <c r="L804" s="10"/>
      <c r="AU804" s="87"/>
      <c r="AV804" s="87"/>
      <c r="AW804" s="58"/>
    </row>
    <row r="805" spans="11:49">
      <c r="K805" s="10"/>
      <c r="L805" s="10"/>
      <c r="AU805" s="87"/>
      <c r="AV805" s="87"/>
      <c r="AW805" s="58"/>
    </row>
    <row r="806" spans="11:49">
      <c r="K806" s="10"/>
      <c r="L806" s="10"/>
      <c r="AU806" s="87"/>
      <c r="AV806" s="87"/>
      <c r="AW806" s="58"/>
    </row>
    <row r="807" spans="11:49">
      <c r="K807" s="10"/>
      <c r="L807" s="10"/>
      <c r="AU807" s="87"/>
      <c r="AV807" s="87"/>
      <c r="AW807" s="58"/>
    </row>
    <row r="808" spans="11:49">
      <c r="K808" s="10"/>
      <c r="L808" s="10"/>
      <c r="AU808" s="87"/>
      <c r="AV808" s="87"/>
      <c r="AW808" s="58"/>
    </row>
    <row r="809" spans="11:49">
      <c r="K809" s="10"/>
      <c r="L809" s="10"/>
      <c r="AU809" s="87"/>
      <c r="AV809" s="87"/>
      <c r="AW809" s="58"/>
    </row>
    <row r="810" spans="11:49">
      <c r="K810" s="10"/>
      <c r="L810" s="10"/>
      <c r="AU810" s="87"/>
      <c r="AV810" s="87"/>
      <c r="AW810" s="58"/>
    </row>
    <row r="811" spans="11:49">
      <c r="K811" s="10"/>
      <c r="L811" s="10"/>
      <c r="AU811" s="87"/>
      <c r="AV811" s="87"/>
      <c r="AW811" s="58"/>
    </row>
    <row r="812" spans="11:49">
      <c r="K812" s="10"/>
      <c r="L812" s="10"/>
      <c r="AU812" s="87"/>
      <c r="AV812" s="87"/>
      <c r="AW812" s="58"/>
    </row>
    <row r="813" spans="11:49">
      <c r="K813" s="10"/>
      <c r="L813" s="10"/>
      <c r="AU813" s="87"/>
      <c r="AV813" s="87"/>
      <c r="AW813" s="58"/>
    </row>
    <row r="814" spans="11:49">
      <c r="K814" s="10"/>
      <c r="L814" s="10"/>
      <c r="AU814" s="87"/>
      <c r="AV814" s="87"/>
      <c r="AW814" s="58"/>
    </row>
    <row r="815" spans="11:49">
      <c r="K815" s="10"/>
      <c r="L815" s="10"/>
      <c r="AU815" s="87"/>
      <c r="AV815" s="87"/>
      <c r="AW815" s="58"/>
    </row>
    <row r="816" spans="11:49">
      <c r="K816" s="10"/>
      <c r="L816" s="10"/>
      <c r="AU816" s="87"/>
      <c r="AV816" s="87"/>
      <c r="AW816" s="58"/>
    </row>
    <row r="817" spans="11:49">
      <c r="K817" s="10"/>
      <c r="L817" s="10"/>
      <c r="AU817" s="87"/>
      <c r="AV817" s="87"/>
      <c r="AW817" s="58"/>
    </row>
    <row r="818" spans="11:49">
      <c r="K818" s="10"/>
      <c r="L818" s="10"/>
      <c r="AU818" s="87"/>
      <c r="AV818" s="87"/>
      <c r="AW818" s="58"/>
    </row>
    <row r="819" spans="11:49">
      <c r="K819" s="10"/>
      <c r="L819" s="10"/>
      <c r="AU819" s="87"/>
      <c r="AV819" s="87"/>
      <c r="AW819" s="58"/>
    </row>
    <row r="820" spans="11:49">
      <c r="K820" s="10"/>
      <c r="L820" s="10"/>
      <c r="AU820" s="87"/>
      <c r="AV820" s="87"/>
      <c r="AW820" s="58"/>
    </row>
    <row r="821" spans="11:49">
      <c r="K821" s="10"/>
      <c r="L821" s="10"/>
      <c r="AU821" s="87"/>
      <c r="AV821" s="87"/>
      <c r="AW821" s="58"/>
    </row>
    <row r="822" spans="11:49">
      <c r="K822" s="10"/>
      <c r="L822" s="10"/>
      <c r="AU822" s="87"/>
      <c r="AV822" s="87"/>
      <c r="AW822" s="58"/>
    </row>
    <row r="823" spans="11:49">
      <c r="K823" s="10"/>
      <c r="L823" s="10"/>
      <c r="AU823" s="87"/>
      <c r="AV823" s="87"/>
      <c r="AW823" s="58"/>
    </row>
    <row r="824" spans="11:49">
      <c r="K824" s="10"/>
      <c r="L824" s="10"/>
      <c r="AU824" s="87"/>
      <c r="AV824" s="87"/>
      <c r="AW824" s="58"/>
    </row>
    <row r="825" spans="11:49">
      <c r="K825" s="10"/>
      <c r="L825" s="10"/>
      <c r="AU825" s="87"/>
      <c r="AV825" s="87"/>
      <c r="AW825" s="58"/>
    </row>
    <row r="826" spans="11:49">
      <c r="K826" s="10"/>
      <c r="L826" s="10"/>
      <c r="AU826" s="87"/>
      <c r="AV826" s="87"/>
      <c r="AW826" s="58"/>
    </row>
    <row r="827" spans="11:49">
      <c r="K827" s="10"/>
      <c r="L827" s="10"/>
      <c r="AU827" s="87"/>
      <c r="AV827" s="87"/>
      <c r="AW827" s="58"/>
    </row>
    <row r="828" spans="11:49">
      <c r="K828" s="10"/>
      <c r="L828" s="10"/>
      <c r="AU828" s="87"/>
      <c r="AV828" s="87"/>
      <c r="AW828" s="58"/>
    </row>
    <row r="829" spans="11:49">
      <c r="K829" s="10"/>
      <c r="L829" s="10"/>
      <c r="AU829" s="87"/>
      <c r="AV829" s="87"/>
      <c r="AW829" s="58"/>
    </row>
    <row r="830" spans="11:49">
      <c r="K830" s="10"/>
      <c r="L830" s="10"/>
      <c r="AU830" s="87"/>
      <c r="AV830" s="87"/>
      <c r="AW830" s="58"/>
    </row>
    <row r="831" spans="11:49">
      <c r="K831" s="10"/>
      <c r="L831" s="10"/>
      <c r="AU831" s="87"/>
      <c r="AV831" s="87"/>
      <c r="AW831" s="58"/>
    </row>
    <row r="832" spans="11:49">
      <c r="K832" s="10"/>
      <c r="L832" s="10"/>
      <c r="AU832" s="87"/>
      <c r="AV832" s="87"/>
      <c r="AW832" s="58"/>
    </row>
    <row r="833" spans="11:49">
      <c r="K833" s="10"/>
      <c r="L833" s="10"/>
      <c r="AU833" s="87"/>
      <c r="AV833" s="87"/>
      <c r="AW833" s="58"/>
    </row>
    <row r="834" spans="11:49">
      <c r="K834" s="10"/>
      <c r="L834" s="10"/>
      <c r="AU834" s="87"/>
      <c r="AV834" s="87"/>
      <c r="AW834" s="58"/>
    </row>
    <row r="835" spans="11:49">
      <c r="K835" s="10"/>
      <c r="L835" s="10"/>
      <c r="AU835" s="87"/>
      <c r="AV835" s="87"/>
      <c r="AW835" s="58"/>
    </row>
    <row r="836" spans="11:49">
      <c r="K836" s="10"/>
      <c r="L836" s="10"/>
      <c r="AU836" s="87"/>
      <c r="AV836" s="87"/>
      <c r="AW836" s="58"/>
    </row>
    <row r="837" spans="11:49">
      <c r="K837" s="10"/>
      <c r="L837" s="10"/>
      <c r="AU837" s="87"/>
      <c r="AV837" s="87"/>
      <c r="AW837" s="58"/>
    </row>
    <row r="838" spans="11:49">
      <c r="K838" s="10"/>
      <c r="L838" s="10"/>
      <c r="AU838" s="87"/>
      <c r="AV838" s="87"/>
      <c r="AW838" s="58"/>
    </row>
    <row r="839" spans="11:49">
      <c r="K839" s="10"/>
      <c r="L839" s="10"/>
      <c r="AU839" s="87"/>
      <c r="AV839" s="87"/>
      <c r="AW839" s="58"/>
    </row>
    <row r="840" spans="11:49">
      <c r="K840" s="10"/>
      <c r="L840" s="10"/>
      <c r="AU840" s="87"/>
      <c r="AV840" s="87"/>
      <c r="AW840" s="58"/>
    </row>
    <row r="841" spans="11:49">
      <c r="K841" s="10"/>
      <c r="L841" s="10"/>
      <c r="AU841" s="87"/>
      <c r="AV841" s="87"/>
      <c r="AW841" s="58"/>
    </row>
    <row r="842" spans="11:49">
      <c r="K842" s="10"/>
      <c r="L842" s="10"/>
      <c r="AU842" s="87"/>
      <c r="AV842" s="87"/>
      <c r="AW842" s="58"/>
    </row>
    <row r="843" spans="11:49">
      <c r="K843" s="10"/>
      <c r="L843" s="10"/>
      <c r="AU843" s="87"/>
      <c r="AV843" s="87"/>
      <c r="AW843" s="58"/>
    </row>
    <row r="844" spans="11:49">
      <c r="K844" s="10"/>
      <c r="L844" s="10"/>
      <c r="AU844" s="87"/>
      <c r="AV844" s="87"/>
      <c r="AW844" s="58"/>
    </row>
    <row r="845" spans="11:49">
      <c r="K845" s="10"/>
      <c r="L845" s="10"/>
      <c r="AU845" s="87"/>
      <c r="AV845" s="87"/>
      <c r="AW845" s="58"/>
    </row>
    <row r="846" spans="11:49">
      <c r="K846" s="10"/>
      <c r="L846" s="10"/>
      <c r="AU846" s="87"/>
      <c r="AV846" s="87"/>
      <c r="AW846" s="58"/>
    </row>
    <row r="847" spans="11:49">
      <c r="K847" s="10"/>
      <c r="L847" s="10"/>
      <c r="AU847" s="87"/>
      <c r="AV847" s="87"/>
      <c r="AW847" s="58"/>
    </row>
    <row r="848" spans="11:49">
      <c r="K848" s="10"/>
      <c r="L848" s="10"/>
      <c r="AU848" s="87"/>
      <c r="AV848" s="87"/>
      <c r="AW848" s="58"/>
    </row>
    <row r="849" spans="11:49">
      <c r="K849" s="10"/>
      <c r="L849" s="10"/>
      <c r="AU849" s="87"/>
      <c r="AV849" s="87"/>
      <c r="AW849" s="58"/>
    </row>
    <row r="850" spans="11:49">
      <c r="K850" s="10"/>
      <c r="L850" s="10"/>
      <c r="AU850" s="87"/>
      <c r="AV850" s="87"/>
      <c r="AW850" s="58"/>
    </row>
    <row r="851" spans="11:49">
      <c r="K851" s="10"/>
      <c r="L851" s="10"/>
      <c r="AU851" s="87"/>
      <c r="AV851" s="87"/>
      <c r="AW851" s="58"/>
    </row>
    <row r="852" spans="11:49">
      <c r="K852" s="10"/>
      <c r="L852" s="10"/>
      <c r="AU852" s="87"/>
      <c r="AV852" s="87"/>
      <c r="AW852" s="58"/>
    </row>
    <row r="853" spans="11:49">
      <c r="K853" s="10"/>
      <c r="L853" s="10"/>
      <c r="AU853" s="87"/>
      <c r="AV853" s="87"/>
      <c r="AW853" s="58"/>
    </row>
    <row r="854" spans="11:49">
      <c r="K854" s="10"/>
      <c r="L854" s="10"/>
      <c r="AU854" s="87"/>
      <c r="AV854" s="87"/>
      <c r="AW854" s="58"/>
    </row>
    <row r="855" spans="11:49">
      <c r="K855" s="10"/>
      <c r="L855" s="10"/>
      <c r="AU855" s="87"/>
      <c r="AV855" s="87"/>
      <c r="AW855" s="58"/>
    </row>
    <row r="856" spans="11:49">
      <c r="K856" s="10"/>
      <c r="L856" s="10"/>
      <c r="AU856" s="87"/>
      <c r="AV856" s="87"/>
      <c r="AW856" s="58"/>
    </row>
    <row r="857" spans="11:49">
      <c r="K857" s="10"/>
      <c r="L857" s="10"/>
      <c r="AU857" s="87"/>
      <c r="AV857" s="87"/>
      <c r="AW857" s="58"/>
    </row>
    <row r="858" spans="11:49">
      <c r="K858" s="10"/>
      <c r="L858" s="10"/>
      <c r="AU858" s="87"/>
      <c r="AV858" s="87"/>
      <c r="AW858" s="58"/>
    </row>
    <row r="859" spans="11:49">
      <c r="K859" s="10"/>
      <c r="L859" s="10"/>
      <c r="AU859" s="87"/>
      <c r="AV859" s="87"/>
      <c r="AW859" s="58"/>
    </row>
    <row r="860" spans="11:49">
      <c r="K860" s="10"/>
      <c r="L860" s="10"/>
      <c r="AU860" s="87"/>
      <c r="AV860" s="87"/>
      <c r="AW860" s="58"/>
    </row>
    <row r="861" spans="11:49">
      <c r="K861" s="10"/>
      <c r="L861" s="10"/>
      <c r="AU861" s="87"/>
      <c r="AV861" s="87"/>
      <c r="AW861" s="58"/>
    </row>
    <row r="862" spans="11:49">
      <c r="K862" s="10"/>
      <c r="L862" s="10"/>
      <c r="AU862" s="88"/>
      <c r="AV862" s="88"/>
    </row>
    <row r="863" spans="11:49">
      <c r="K863" s="10"/>
      <c r="L863" s="10"/>
    </row>
    <row r="864" spans="11:49">
      <c r="K864" s="10"/>
      <c r="L864" s="10"/>
    </row>
    <row r="865" spans="11:12">
      <c r="K865" s="10"/>
      <c r="L865" s="10"/>
    </row>
    <row r="866" spans="11:12">
      <c r="K866" s="10"/>
      <c r="L866" s="10"/>
    </row>
    <row r="867" spans="11:12">
      <c r="K867" s="10"/>
      <c r="L867" s="10"/>
    </row>
    <row r="868" spans="11:12">
      <c r="K868" s="10"/>
      <c r="L868" s="10"/>
    </row>
    <row r="869" spans="11:12">
      <c r="K869" s="10"/>
      <c r="L869" s="10"/>
    </row>
    <row r="870" spans="11:12">
      <c r="K870" s="10"/>
      <c r="L870" s="10"/>
    </row>
    <row r="871" spans="11:12">
      <c r="K871" s="10"/>
      <c r="L871" s="10"/>
    </row>
    <row r="872" spans="11:12">
      <c r="K872" s="10"/>
      <c r="L872" s="10"/>
    </row>
    <row r="873" spans="11:12">
      <c r="K873" s="10"/>
      <c r="L873" s="10"/>
    </row>
    <row r="874" spans="11:12">
      <c r="K874" s="10"/>
      <c r="L874" s="10"/>
    </row>
    <row r="875" spans="11:12">
      <c r="K875" s="10"/>
      <c r="L875" s="10"/>
    </row>
    <row r="876" spans="11:12">
      <c r="K876" s="10"/>
      <c r="L876" s="10"/>
    </row>
    <row r="877" spans="11:12">
      <c r="K877" s="10"/>
      <c r="L877" s="10"/>
    </row>
    <row r="878" spans="11:12">
      <c r="K878" s="10"/>
      <c r="L878" s="10"/>
    </row>
    <row r="879" spans="11:12">
      <c r="K879" s="10"/>
      <c r="L879" s="10"/>
    </row>
    <row r="880" spans="11:12">
      <c r="K880" s="10"/>
      <c r="L880" s="10"/>
    </row>
    <row r="881" spans="11:12">
      <c r="K881" s="10"/>
      <c r="L881" s="10"/>
    </row>
    <row r="882" spans="11:12">
      <c r="K882" s="10"/>
      <c r="L882" s="10"/>
    </row>
    <row r="883" spans="11:12">
      <c r="K883" s="10"/>
      <c r="L883" s="10"/>
    </row>
    <row r="884" spans="11:12">
      <c r="K884" s="10"/>
      <c r="L884" s="10"/>
    </row>
    <row r="885" spans="11:12">
      <c r="K885" s="10"/>
      <c r="L885" s="10"/>
    </row>
    <row r="886" spans="11:12">
      <c r="K886" s="10"/>
      <c r="L886" s="10"/>
    </row>
    <row r="887" spans="11:12">
      <c r="K887" s="10"/>
      <c r="L887" s="10"/>
    </row>
    <row r="888" spans="11:12">
      <c r="K888" s="10"/>
      <c r="L888" s="10"/>
    </row>
    <row r="889" spans="11:12">
      <c r="K889" s="10"/>
      <c r="L889" s="10"/>
    </row>
    <row r="890" spans="11:12">
      <c r="K890" s="10"/>
      <c r="L890" s="10"/>
    </row>
    <row r="891" spans="11:12">
      <c r="K891" s="10"/>
      <c r="L891" s="10"/>
    </row>
    <row r="892" spans="11:12">
      <c r="K892" s="10"/>
      <c r="L892" s="10"/>
    </row>
    <row r="893" spans="11:12">
      <c r="K893" s="10"/>
      <c r="L893" s="10"/>
    </row>
    <row r="894" spans="11:12">
      <c r="K894" s="10"/>
      <c r="L894" s="10"/>
    </row>
    <row r="895" spans="11:12">
      <c r="K895" s="10"/>
      <c r="L895" s="10"/>
    </row>
    <row r="896" spans="11:12">
      <c r="K896" s="10"/>
      <c r="L896" s="10"/>
    </row>
    <row r="897" spans="11:12">
      <c r="K897" s="10"/>
      <c r="L897" s="10"/>
    </row>
    <row r="898" spans="11:12">
      <c r="K898" s="10"/>
      <c r="L898" s="10"/>
    </row>
    <row r="899" spans="11:12">
      <c r="K899" s="10"/>
      <c r="L899" s="10"/>
    </row>
    <row r="900" spans="11:12">
      <c r="K900" s="10"/>
      <c r="L900" s="10"/>
    </row>
    <row r="901" spans="11:12">
      <c r="K901" s="10"/>
      <c r="L901" s="10"/>
    </row>
    <row r="902" spans="11:12">
      <c r="K902" s="10"/>
      <c r="L902" s="10"/>
    </row>
    <row r="903" spans="11:12">
      <c r="K903" s="10"/>
      <c r="L903" s="10"/>
    </row>
    <row r="904" spans="11:12">
      <c r="K904" s="10"/>
      <c r="L904" s="10"/>
    </row>
    <row r="905" spans="11:12">
      <c r="K905" s="10"/>
      <c r="L905" s="10"/>
    </row>
    <row r="906" spans="11:12">
      <c r="K906" s="10"/>
      <c r="L906" s="10"/>
    </row>
    <row r="907" spans="11:12">
      <c r="K907" s="10"/>
      <c r="L907" s="10"/>
    </row>
    <row r="908" spans="11:12">
      <c r="K908" s="10"/>
      <c r="L908" s="10"/>
    </row>
    <row r="909" spans="11:12">
      <c r="K909" s="10"/>
      <c r="L909" s="10"/>
    </row>
    <row r="910" spans="11:12">
      <c r="K910" s="10"/>
      <c r="L910" s="10"/>
    </row>
    <row r="911" spans="11:12">
      <c r="K911" s="10"/>
      <c r="L911" s="10"/>
    </row>
    <row r="912" spans="11:12">
      <c r="K912" s="10"/>
      <c r="L912" s="10"/>
    </row>
    <row r="913" spans="11:12">
      <c r="K913" s="10"/>
      <c r="L913" s="10"/>
    </row>
    <row r="914" spans="11:12">
      <c r="K914" s="10"/>
      <c r="L914" s="10"/>
    </row>
    <row r="915" spans="11:12">
      <c r="K915" s="10"/>
      <c r="L915" s="10"/>
    </row>
    <row r="916" spans="11:12">
      <c r="K916" s="10"/>
      <c r="L916" s="10"/>
    </row>
    <row r="917" spans="11:12">
      <c r="K917" s="10"/>
      <c r="L917" s="10"/>
    </row>
    <row r="918" spans="11:12">
      <c r="K918" s="10"/>
      <c r="L918" s="10"/>
    </row>
    <row r="919" spans="11:12">
      <c r="K919" s="10"/>
      <c r="L919" s="10"/>
    </row>
    <row r="920" spans="11:12">
      <c r="K920" s="10"/>
      <c r="L920" s="10"/>
    </row>
    <row r="921" spans="11:12">
      <c r="K921" s="10"/>
      <c r="L921" s="10"/>
    </row>
    <row r="922" spans="11:12">
      <c r="K922" s="10"/>
      <c r="L922" s="10"/>
    </row>
    <row r="923" spans="11:12">
      <c r="K923" s="10"/>
      <c r="L923" s="10"/>
    </row>
    <row r="924" spans="11:12">
      <c r="K924" s="10"/>
      <c r="L924" s="10"/>
    </row>
    <row r="925" spans="11:12">
      <c r="K925" s="10"/>
      <c r="L925" s="10"/>
    </row>
    <row r="926" spans="11:12">
      <c r="K926" s="10"/>
      <c r="L926" s="10"/>
    </row>
    <row r="927" spans="11:12">
      <c r="K927" s="10"/>
      <c r="L927" s="10"/>
    </row>
    <row r="928" spans="11:12">
      <c r="K928" s="10"/>
      <c r="L928" s="10"/>
    </row>
    <row r="929" spans="11:12">
      <c r="K929" s="10"/>
      <c r="L929" s="10"/>
    </row>
    <row r="930" spans="11:12">
      <c r="K930" s="10"/>
      <c r="L930" s="10"/>
    </row>
    <row r="931" spans="11:12">
      <c r="K931" s="10"/>
      <c r="L931" s="10"/>
    </row>
    <row r="932" spans="11:12">
      <c r="K932" s="10"/>
      <c r="L932" s="10"/>
    </row>
    <row r="933" spans="11:12">
      <c r="K933" s="10"/>
      <c r="L933" s="10"/>
    </row>
    <row r="934" spans="11:12">
      <c r="K934" s="10"/>
      <c r="L934" s="10"/>
    </row>
    <row r="935" spans="11:12">
      <c r="K935" s="10"/>
      <c r="L935" s="10"/>
    </row>
    <row r="936" spans="11:12">
      <c r="K936" s="10"/>
      <c r="L936" s="10"/>
    </row>
    <row r="937" spans="11:12">
      <c r="K937" s="10"/>
      <c r="L937" s="10"/>
    </row>
    <row r="938" spans="11:12">
      <c r="K938" s="10"/>
      <c r="L938" s="10"/>
    </row>
    <row r="939" spans="11:12">
      <c r="K939" s="10"/>
      <c r="L939" s="10"/>
    </row>
    <row r="940" spans="11:12">
      <c r="K940" s="10"/>
      <c r="L940" s="10"/>
    </row>
    <row r="941" spans="11:12">
      <c r="K941" s="10"/>
      <c r="L941" s="10"/>
    </row>
    <row r="942" spans="11:12">
      <c r="K942" s="10"/>
      <c r="L942" s="10"/>
    </row>
    <row r="943" spans="11:12">
      <c r="K943" s="10"/>
      <c r="L943" s="10"/>
    </row>
    <row r="944" spans="11:12">
      <c r="K944" s="10"/>
      <c r="L944" s="10"/>
    </row>
    <row r="945" spans="11:12">
      <c r="K945" s="10"/>
      <c r="L945" s="10"/>
    </row>
    <row r="946" spans="11:12">
      <c r="K946" s="10"/>
      <c r="L946" s="10"/>
    </row>
    <row r="947" spans="11:12">
      <c r="K947" s="10"/>
      <c r="L947" s="10"/>
    </row>
    <row r="948" spans="11:12">
      <c r="K948" s="10"/>
      <c r="L948" s="10"/>
    </row>
    <row r="949" spans="11:12">
      <c r="K949" s="10"/>
      <c r="L949" s="10"/>
    </row>
    <row r="950" spans="11:12">
      <c r="K950" s="10"/>
      <c r="L950" s="10"/>
    </row>
    <row r="951" spans="11:12">
      <c r="K951" s="10"/>
      <c r="L951" s="10"/>
    </row>
    <row r="952" spans="11:12">
      <c r="K952" s="10"/>
      <c r="L952" s="10"/>
    </row>
    <row r="953" spans="11:12">
      <c r="K953" s="10"/>
      <c r="L953" s="10"/>
    </row>
    <row r="954" spans="11:12">
      <c r="K954" s="10"/>
      <c r="L954" s="10"/>
    </row>
    <row r="955" spans="11:12">
      <c r="K955" s="10"/>
      <c r="L955" s="10"/>
    </row>
    <row r="956" spans="11:12">
      <c r="K956" s="10"/>
      <c r="L956" s="10"/>
    </row>
    <row r="957" spans="11:12">
      <c r="K957" s="10"/>
      <c r="L957" s="10"/>
    </row>
    <row r="958" spans="11:12">
      <c r="K958" s="10"/>
      <c r="L958" s="10"/>
    </row>
    <row r="959" spans="11:12">
      <c r="K959" s="10"/>
      <c r="L959" s="10"/>
    </row>
    <row r="960" spans="11:12">
      <c r="K960" s="10"/>
      <c r="L960" s="10"/>
    </row>
    <row r="961" spans="11:12">
      <c r="K961" s="10"/>
      <c r="L961" s="10"/>
    </row>
    <row r="962" spans="11:12">
      <c r="K962" s="10"/>
      <c r="L962" s="10"/>
    </row>
    <row r="963" spans="11:12">
      <c r="K963" s="10"/>
      <c r="L963" s="10"/>
    </row>
    <row r="964" spans="11:12">
      <c r="K964" s="10"/>
      <c r="L964" s="10"/>
    </row>
    <row r="965" spans="11:12">
      <c r="K965" s="10"/>
      <c r="L965" s="10"/>
    </row>
    <row r="966" spans="11:12">
      <c r="K966" s="10"/>
      <c r="L966" s="10"/>
    </row>
    <row r="967" spans="11:12">
      <c r="K967" s="10"/>
      <c r="L967" s="10"/>
    </row>
    <row r="968" spans="11:12">
      <c r="K968" s="10"/>
      <c r="L968" s="10"/>
    </row>
    <row r="969" spans="11:12">
      <c r="K969" s="10"/>
      <c r="L969" s="10"/>
    </row>
    <row r="970" spans="11:12">
      <c r="K970" s="10"/>
      <c r="L970" s="10"/>
    </row>
    <row r="971" spans="11:12">
      <c r="K971" s="10"/>
      <c r="L971" s="10"/>
    </row>
    <row r="972" spans="11:12">
      <c r="K972" s="10"/>
      <c r="L972" s="10"/>
    </row>
    <row r="973" spans="11:12">
      <c r="K973" s="10"/>
      <c r="L973" s="10"/>
    </row>
    <row r="974" spans="11:12">
      <c r="K974" s="10"/>
      <c r="L974" s="10"/>
    </row>
    <row r="975" spans="11:12">
      <c r="K975" s="10"/>
      <c r="L975" s="10"/>
    </row>
    <row r="976" spans="11:12">
      <c r="K976" s="10"/>
      <c r="L976" s="10"/>
    </row>
    <row r="977" spans="11:12">
      <c r="K977" s="10"/>
      <c r="L977" s="10"/>
    </row>
    <row r="978" spans="11:12">
      <c r="K978" s="10"/>
      <c r="L978" s="10"/>
    </row>
    <row r="979" spans="11:12">
      <c r="K979" s="10"/>
      <c r="L979" s="10"/>
    </row>
    <row r="980" spans="11:12">
      <c r="K980" s="10"/>
      <c r="L980" s="10"/>
    </row>
    <row r="981" spans="11:12">
      <c r="K981" s="10"/>
      <c r="L981" s="10"/>
    </row>
    <row r="982" spans="11:12">
      <c r="K982" s="10"/>
      <c r="L982" s="10"/>
    </row>
    <row r="983" spans="11:12">
      <c r="K983" s="10"/>
      <c r="L983" s="10"/>
    </row>
    <row r="984" spans="11:12">
      <c r="K984" s="10"/>
      <c r="L984" s="10"/>
    </row>
    <row r="985" spans="11:12">
      <c r="K985" s="10"/>
      <c r="L985" s="10"/>
    </row>
    <row r="986" spans="11:12">
      <c r="K986" s="10"/>
      <c r="L986" s="10"/>
    </row>
    <row r="987" spans="11:12">
      <c r="K987" s="10"/>
      <c r="L987" s="10"/>
    </row>
    <row r="988" spans="11:12">
      <c r="K988" s="10"/>
      <c r="L988" s="10"/>
    </row>
    <row r="989" spans="11:12">
      <c r="K989" s="10"/>
      <c r="L989" s="10"/>
    </row>
    <row r="990" spans="11:12">
      <c r="K990" s="10"/>
      <c r="L990" s="10"/>
    </row>
    <row r="991" spans="11:12">
      <c r="K991" s="10"/>
      <c r="L991" s="10"/>
    </row>
    <row r="992" spans="11:12">
      <c r="K992" s="10"/>
      <c r="L992" s="10"/>
    </row>
    <row r="993" spans="11:12">
      <c r="K993" s="10"/>
      <c r="L993" s="10"/>
    </row>
    <row r="994" spans="11:12">
      <c r="K994" s="10"/>
      <c r="L994" s="10"/>
    </row>
    <row r="995" spans="11:12">
      <c r="K995" s="10"/>
      <c r="L995" s="10"/>
    </row>
    <row r="996" spans="11:12">
      <c r="K996" s="10"/>
      <c r="L996" s="10"/>
    </row>
    <row r="997" spans="11:12">
      <c r="K997" s="10"/>
      <c r="L997" s="10"/>
    </row>
    <row r="998" spans="11:12">
      <c r="K998" s="10"/>
      <c r="L998" s="10"/>
    </row>
    <row r="999" spans="11:12">
      <c r="K999" s="10"/>
      <c r="L999" s="10"/>
    </row>
    <row r="1000" spans="11:12">
      <c r="K1000" s="10"/>
      <c r="L1000" s="10"/>
    </row>
    <row r="1001" spans="11:12">
      <c r="K1001" s="10"/>
      <c r="L1001" s="10"/>
    </row>
    <row r="1002" spans="11:12">
      <c r="K1002" s="10"/>
      <c r="L1002" s="10"/>
    </row>
    <row r="1003" spans="11:12">
      <c r="K1003" s="10"/>
      <c r="L1003" s="10"/>
    </row>
    <row r="1004" spans="11:12">
      <c r="K1004" s="10"/>
      <c r="L1004" s="10"/>
    </row>
    <row r="1005" spans="11:12">
      <c r="K1005" s="10"/>
      <c r="L1005" s="10"/>
    </row>
    <row r="1006" spans="11:12">
      <c r="K1006" s="10"/>
      <c r="L1006" s="10"/>
    </row>
    <row r="1007" spans="11:12">
      <c r="K1007" s="10"/>
      <c r="L1007" s="10"/>
    </row>
    <row r="1008" spans="11:12">
      <c r="K1008" s="10"/>
      <c r="L1008" s="10"/>
    </row>
    <row r="1009" spans="11:12">
      <c r="K1009" s="10"/>
      <c r="L1009" s="10"/>
    </row>
    <row r="1010" spans="11:12">
      <c r="K1010" s="10"/>
      <c r="L1010" s="10"/>
    </row>
    <row r="1011" spans="11:12">
      <c r="K1011" s="10"/>
      <c r="L1011" s="10"/>
    </row>
    <row r="1012" spans="11:12">
      <c r="K1012" s="10"/>
      <c r="L1012" s="10"/>
    </row>
    <row r="1013" spans="11:12">
      <c r="K1013" s="10"/>
      <c r="L1013" s="10"/>
    </row>
    <row r="1014" spans="11:12">
      <c r="K1014" s="10"/>
      <c r="L1014" s="10"/>
    </row>
    <row r="1015" spans="11:12">
      <c r="K1015" s="10"/>
      <c r="L1015" s="10"/>
    </row>
    <row r="1016" spans="11:12">
      <c r="K1016" s="10"/>
      <c r="L1016" s="10"/>
    </row>
    <row r="1017" spans="11:12">
      <c r="K1017" s="10"/>
      <c r="L1017" s="10"/>
    </row>
    <row r="1018" spans="11:12">
      <c r="K1018" s="10"/>
      <c r="L1018" s="10"/>
    </row>
    <row r="1019" spans="11:12">
      <c r="K1019" s="10"/>
      <c r="L1019" s="10"/>
    </row>
    <row r="1020" spans="11:12">
      <c r="K1020" s="10"/>
      <c r="L1020" s="10"/>
    </row>
    <row r="1021" spans="11:12">
      <c r="K1021" s="10"/>
      <c r="L1021" s="10"/>
    </row>
    <row r="1022" spans="11:12">
      <c r="K1022" s="10"/>
      <c r="L1022" s="10"/>
    </row>
    <row r="1023" spans="11:12">
      <c r="K1023" s="10"/>
      <c r="L1023" s="10"/>
    </row>
    <row r="1024" spans="11:12">
      <c r="K1024" s="10"/>
      <c r="L1024" s="10"/>
    </row>
    <row r="1025" spans="11:12">
      <c r="K1025" s="10"/>
      <c r="L1025" s="10"/>
    </row>
    <row r="1026" spans="11:12">
      <c r="K1026" s="10"/>
      <c r="L1026" s="10"/>
    </row>
    <row r="1027" spans="11:12">
      <c r="K1027" s="10"/>
      <c r="L1027" s="10"/>
    </row>
    <row r="1028" spans="11:12">
      <c r="K1028" s="10"/>
      <c r="L1028" s="10"/>
    </row>
    <row r="1029" spans="11:12">
      <c r="K1029" s="10"/>
      <c r="L1029" s="10"/>
    </row>
    <row r="1030" spans="11:12">
      <c r="K1030" s="10"/>
      <c r="L1030" s="10"/>
    </row>
    <row r="1031" spans="11:12">
      <c r="K1031" s="10"/>
      <c r="L1031" s="10"/>
    </row>
    <row r="1032" spans="11:12">
      <c r="K1032" s="10"/>
      <c r="L1032" s="10"/>
    </row>
    <row r="1033" spans="11:12">
      <c r="K1033" s="10"/>
      <c r="L1033" s="10"/>
    </row>
    <row r="1034" spans="11:12">
      <c r="K1034" s="10"/>
      <c r="L1034" s="10"/>
    </row>
    <row r="1035" spans="11:12">
      <c r="K1035" s="10"/>
      <c r="L1035" s="10"/>
    </row>
    <row r="1036" spans="11:12">
      <c r="K1036" s="10"/>
      <c r="L1036" s="10"/>
    </row>
    <row r="1037" spans="11:12">
      <c r="K1037" s="10"/>
      <c r="L1037" s="10"/>
    </row>
    <row r="1038" spans="11:12">
      <c r="K1038" s="10"/>
      <c r="L1038" s="10"/>
    </row>
    <row r="1039" spans="11:12">
      <c r="K1039" s="10"/>
      <c r="L1039" s="10"/>
    </row>
    <row r="1040" spans="11:12">
      <c r="K1040" s="10"/>
      <c r="L1040" s="10"/>
    </row>
    <row r="1041" spans="11:12">
      <c r="K1041" s="10"/>
      <c r="L1041" s="10"/>
    </row>
    <row r="1042" spans="11:12">
      <c r="K1042" s="10"/>
      <c r="L1042" s="10"/>
    </row>
    <row r="1043" spans="11:12">
      <c r="K1043" s="10"/>
      <c r="L1043" s="10"/>
    </row>
    <row r="1044" spans="11:12">
      <c r="K1044" s="10"/>
      <c r="L1044" s="10"/>
    </row>
    <row r="1045" spans="11:12">
      <c r="K1045" s="10"/>
      <c r="L1045" s="10"/>
    </row>
    <row r="1046" spans="11:12">
      <c r="K1046" s="10"/>
      <c r="L1046" s="10"/>
    </row>
    <row r="1047" spans="11:12">
      <c r="K1047" s="10"/>
      <c r="L1047" s="10"/>
    </row>
    <row r="1048" spans="11:12">
      <c r="K1048" s="10"/>
      <c r="L1048" s="10"/>
    </row>
    <row r="1049" spans="11:12">
      <c r="K1049" s="10"/>
      <c r="L1049" s="10"/>
    </row>
    <row r="1050" spans="11:12">
      <c r="K1050" s="10"/>
      <c r="L1050" s="10"/>
    </row>
    <row r="1051" spans="11:12">
      <c r="K1051" s="10"/>
      <c r="L1051" s="10"/>
    </row>
    <row r="1052" spans="11:12">
      <c r="K1052" s="10"/>
      <c r="L1052" s="10"/>
    </row>
    <row r="1053" spans="11:12">
      <c r="K1053" s="10"/>
      <c r="L1053" s="10"/>
    </row>
    <row r="1054" spans="11:12">
      <c r="K1054" s="10"/>
      <c r="L1054" s="10"/>
    </row>
    <row r="1055" spans="11:12">
      <c r="K1055" s="10"/>
      <c r="L1055" s="10"/>
    </row>
    <row r="1056" spans="11:12">
      <c r="K1056" s="10"/>
      <c r="L1056" s="10"/>
    </row>
    <row r="1057" spans="11:12">
      <c r="K1057" s="10"/>
      <c r="L1057" s="10"/>
    </row>
    <row r="1058" spans="11:12">
      <c r="K1058" s="10"/>
      <c r="L1058" s="10"/>
    </row>
    <row r="1059" spans="11:12">
      <c r="K1059" s="10"/>
      <c r="L1059" s="10"/>
    </row>
    <row r="1060" spans="11:12">
      <c r="K1060" s="10"/>
      <c r="L1060" s="10"/>
    </row>
    <row r="1061" spans="11:12">
      <c r="K1061" s="10"/>
      <c r="L1061" s="10"/>
    </row>
    <row r="1062" spans="11:12">
      <c r="K1062" s="10"/>
      <c r="L1062" s="10"/>
    </row>
    <row r="1063" spans="11:12">
      <c r="K1063" s="10"/>
      <c r="L1063" s="10"/>
    </row>
    <row r="1064" spans="11:12">
      <c r="K1064" s="10"/>
      <c r="L1064" s="10"/>
    </row>
    <row r="1065" spans="11:12">
      <c r="K1065" s="10"/>
      <c r="L1065" s="10"/>
    </row>
    <row r="1066" spans="11:12">
      <c r="K1066" s="10"/>
      <c r="L1066" s="10"/>
    </row>
    <row r="1067" spans="11:12">
      <c r="K1067" s="10"/>
      <c r="L1067" s="10"/>
    </row>
    <row r="1068" spans="11:12">
      <c r="K1068" s="10"/>
      <c r="L1068" s="10"/>
    </row>
    <row r="1069" spans="11:12">
      <c r="K1069" s="10"/>
      <c r="L1069" s="10"/>
    </row>
    <row r="1070" spans="11:12">
      <c r="K1070" s="10"/>
      <c r="L1070" s="10"/>
    </row>
    <row r="1071" spans="11:12">
      <c r="K1071" s="10"/>
      <c r="L1071" s="10"/>
    </row>
    <row r="1072" spans="11:12">
      <c r="K1072" s="10"/>
      <c r="L1072" s="10"/>
    </row>
    <row r="1073" spans="11:12">
      <c r="K1073" s="10"/>
      <c r="L1073" s="10"/>
    </row>
    <row r="1074" spans="11:12">
      <c r="K1074" s="10"/>
      <c r="L1074" s="10"/>
    </row>
    <row r="1075" spans="11:12">
      <c r="K1075" s="10"/>
      <c r="L1075" s="10"/>
    </row>
    <row r="1076" spans="11:12">
      <c r="K1076" s="10"/>
      <c r="L1076" s="10"/>
    </row>
    <row r="1077" spans="11:12">
      <c r="K1077" s="10"/>
      <c r="L1077" s="10"/>
    </row>
    <row r="1078" spans="11:12">
      <c r="K1078" s="10"/>
      <c r="L1078" s="10"/>
    </row>
    <row r="1079" spans="11:12">
      <c r="K1079" s="10"/>
      <c r="L1079" s="10"/>
    </row>
    <row r="1080" spans="11:12">
      <c r="K1080" s="10"/>
      <c r="L1080" s="10"/>
    </row>
    <row r="1081" spans="11:12">
      <c r="K1081" s="10"/>
      <c r="L1081" s="10"/>
    </row>
    <row r="1082" spans="11:12">
      <c r="K1082" s="10"/>
      <c r="L1082" s="10"/>
    </row>
    <row r="1083" spans="11:12">
      <c r="K1083" s="10"/>
      <c r="L1083" s="10"/>
    </row>
    <row r="1084" spans="11:12">
      <c r="K1084" s="10"/>
      <c r="L1084" s="10"/>
    </row>
    <row r="1085" spans="11:12">
      <c r="K1085" s="10"/>
      <c r="L1085" s="10"/>
    </row>
    <row r="1086" spans="11:12">
      <c r="K1086" s="10"/>
      <c r="L1086" s="10"/>
    </row>
    <row r="1087" spans="11:12">
      <c r="K1087" s="10"/>
      <c r="L1087" s="10"/>
    </row>
    <row r="1088" spans="11:12">
      <c r="K1088" s="10"/>
      <c r="L1088" s="10"/>
    </row>
    <row r="1089" spans="11:12">
      <c r="K1089" s="10"/>
      <c r="L1089" s="10"/>
    </row>
    <row r="1090" spans="11:12">
      <c r="K1090" s="10"/>
      <c r="L1090" s="10"/>
    </row>
    <row r="1091" spans="11:12">
      <c r="K1091" s="10"/>
      <c r="L1091" s="10"/>
    </row>
    <row r="1092" spans="11:12">
      <c r="K1092" s="10"/>
      <c r="L1092" s="10"/>
    </row>
    <row r="1093" spans="11:12">
      <c r="K1093" s="10"/>
      <c r="L1093" s="10"/>
    </row>
    <row r="1094" spans="11:12">
      <c r="K1094" s="10"/>
      <c r="L1094" s="10"/>
    </row>
    <row r="1095" spans="11:12">
      <c r="K1095" s="10"/>
      <c r="L1095" s="10"/>
    </row>
    <row r="1096" spans="11:12">
      <c r="K1096" s="10"/>
      <c r="L1096" s="10"/>
    </row>
    <row r="1097" spans="11:12">
      <c r="K1097" s="10"/>
      <c r="L1097" s="10"/>
    </row>
    <row r="1098" spans="11:12">
      <c r="K1098" s="10"/>
      <c r="L1098" s="10"/>
    </row>
    <row r="1099" spans="11:12">
      <c r="K1099" s="10"/>
      <c r="L1099" s="10"/>
    </row>
    <row r="1100" spans="11:12">
      <c r="K1100" s="10"/>
      <c r="L1100" s="10"/>
    </row>
    <row r="1101" spans="11:12">
      <c r="K1101" s="10"/>
      <c r="L1101" s="10"/>
    </row>
    <row r="1102" spans="11:12">
      <c r="K1102" s="10"/>
      <c r="L1102" s="10"/>
    </row>
    <row r="1103" spans="11:12">
      <c r="K1103" s="10"/>
      <c r="L1103" s="10"/>
    </row>
    <row r="1104" spans="11:12">
      <c r="K1104" s="10"/>
      <c r="L1104" s="10"/>
    </row>
    <row r="1105" spans="11:12">
      <c r="K1105" s="10"/>
      <c r="L1105" s="10"/>
    </row>
    <row r="1106" spans="11:12">
      <c r="K1106" s="10"/>
      <c r="L1106" s="10"/>
    </row>
    <row r="1107" spans="11:12">
      <c r="K1107" s="10"/>
      <c r="L1107" s="10"/>
    </row>
    <row r="1108" spans="11:12">
      <c r="K1108" s="10"/>
      <c r="L1108" s="10"/>
    </row>
    <row r="1109" spans="11:12">
      <c r="K1109" s="10"/>
      <c r="L1109" s="10"/>
    </row>
    <row r="1110" spans="11:12">
      <c r="K1110" s="10"/>
      <c r="L1110" s="10"/>
    </row>
    <row r="1111" spans="11:12">
      <c r="K1111" s="10"/>
      <c r="L1111" s="10"/>
    </row>
    <row r="1112" spans="11:12">
      <c r="K1112" s="10"/>
      <c r="L1112" s="10"/>
    </row>
    <row r="1113" spans="11:12">
      <c r="K1113" s="10"/>
      <c r="L1113" s="10"/>
    </row>
  </sheetData>
  <mergeCells count="32">
    <mergeCell ref="X1:X2"/>
    <mergeCell ref="S1:S2"/>
    <mergeCell ref="T1:T2"/>
    <mergeCell ref="U1:U2"/>
    <mergeCell ref="V1:V2"/>
    <mergeCell ref="W1:W2"/>
    <mergeCell ref="R1:R2"/>
    <mergeCell ref="Q1:Q2"/>
    <mergeCell ref="M1:M2"/>
    <mergeCell ref="N1:N2"/>
    <mergeCell ref="O1:O2"/>
    <mergeCell ref="P1:P2"/>
    <mergeCell ref="AQ1:AQ2"/>
    <mergeCell ref="AR1:AR2"/>
    <mergeCell ref="AI1:AI2"/>
    <mergeCell ref="AJ1:AJ2"/>
    <mergeCell ref="AG1:AG2"/>
    <mergeCell ref="AO1:AO2"/>
    <mergeCell ref="AP1:AP2"/>
    <mergeCell ref="AH1:AH2"/>
    <mergeCell ref="AK1:AK2"/>
    <mergeCell ref="AL1:AL2"/>
    <mergeCell ref="AM1:AM2"/>
    <mergeCell ref="AN1:AN2"/>
    <mergeCell ref="AF1:AF2"/>
    <mergeCell ref="AE1:AE2"/>
    <mergeCell ref="Y1:Y2"/>
    <mergeCell ref="Z1:Z2"/>
    <mergeCell ref="AA1:AA2"/>
    <mergeCell ref="AB1:AB2"/>
    <mergeCell ref="AC1:AC2"/>
    <mergeCell ref="AD1:AD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717"/>
  <sheetViews>
    <sheetView rightToLeft="1" workbookViewId="0">
      <selection activeCell="M10" sqref="M10"/>
    </sheetView>
  </sheetViews>
  <sheetFormatPr defaultRowHeight="17.25"/>
  <cols>
    <col min="1" max="1" width="16.28515625" style="11" customWidth="1"/>
    <col min="2" max="2" width="37.85546875" style="169" customWidth="1"/>
    <col min="3" max="3" width="14.7109375" style="52" bestFit="1" customWidth="1"/>
    <col min="10" max="10" width="18.85546875" style="11" customWidth="1"/>
    <col min="11" max="11" width="37.85546875" style="169" customWidth="1"/>
  </cols>
  <sheetData>
    <row r="1" spans="1:11" ht="15">
      <c r="A1" s="48"/>
      <c r="B1" s="56"/>
      <c r="C1" s="50"/>
      <c r="J1" s="48"/>
      <c r="K1" s="56" t="s">
        <v>881</v>
      </c>
    </row>
    <row r="2" spans="1:11" ht="15">
      <c r="A2" s="56" t="s">
        <v>2</v>
      </c>
      <c r="B2" s="56" t="s">
        <v>3</v>
      </c>
      <c r="C2" s="51" t="s">
        <v>310</v>
      </c>
      <c r="J2" s="56" t="s">
        <v>2</v>
      </c>
      <c r="K2" s="56" t="s">
        <v>3</v>
      </c>
    </row>
    <row r="3" spans="1:11">
      <c r="A3" s="19">
        <v>13090204</v>
      </c>
      <c r="B3" s="167" t="s">
        <v>31</v>
      </c>
      <c r="C3" s="30">
        <v>48000</v>
      </c>
      <c r="J3" s="19">
        <v>13090199</v>
      </c>
      <c r="K3" s="167" t="s">
        <v>34</v>
      </c>
    </row>
    <row r="4" spans="1:11">
      <c r="A4" s="19">
        <v>13090199</v>
      </c>
      <c r="B4" s="167" t="s">
        <v>34</v>
      </c>
      <c r="C4" s="30">
        <v>240000</v>
      </c>
      <c r="J4" s="19">
        <v>13090205</v>
      </c>
      <c r="K4" s="167" t="s">
        <v>35</v>
      </c>
    </row>
    <row r="5" spans="1:11">
      <c r="A5" s="19">
        <v>13090205</v>
      </c>
      <c r="B5" s="167" t="s">
        <v>35</v>
      </c>
      <c r="C5" s="30">
        <v>1020000</v>
      </c>
      <c r="J5" s="19">
        <v>13090198</v>
      </c>
      <c r="K5" s="167" t="s">
        <v>36</v>
      </c>
    </row>
    <row r="6" spans="1:11">
      <c r="A6" s="19">
        <v>13090198</v>
      </c>
      <c r="B6" s="167" t="s">
        <v>36</v>
      </c>
      <c r="C6" s="30">
        <v>570000</v>
      </c>
      <c r="J6" s="19">
        <v>13090204</v>
      </c>
      <c r="K6" s="167" t="s">
        <v>31</v>
      </c>
    </row>
    <row r="7" spans="1:11">
      <c r="A7" s="19">
        <v>13090208</v>
      </c>
      <c r="B7" s="167" t="s">
        <v>226</v>
      </c>
      <c r="C7" s="30">
        <v>720000</v>
      </c>
      <c r="J7" s="19">
        <v>13090208</v>
      </c>
      <c r="K7" s="167" t="s">
        <v>731</v>
      </c>
    </row>
    <row r="8" spans="1:11">
      <c r="A8" s="19">
        <v>13050320</v>
      </c>
      <c r="B8" s="167" t="s">
        <v>45</v>
      </c>
      <c r="C8" s="30">
        <v>60000</v>
      </c>
      <c r="J8" s="19">
        <v>13050322</v>
      </c>
      <c r="K8" s="167" t="s">
        <v>735</v>
      </c>
    </row>
    <row r="9" spans="1:11">
      <c r="A9" s="19">
        <v>13050321</v>
      </c>
      <c r="B9" s="167" t="s">
        <v>53</v>
      </c>
      <c r="C9" s="30">
        <v>60000</v>
      </c>
      <c r="J9" s="19">
        <v>13050321</v>
      </c>
      <c r="K9" s="167" t="s">
        <v>736</v>
      </c>
    </row>
    <row r="10" spans="1:11">
      <c r="A10" s="19">
        <v>13020324</v>
      </c>
      <c r="B10" s="167" t="s">
        <v>59</v>
      </c>
      <c r="C10" s="30">
        <v>60000</v>
      </c>
      <c r="J10" s="19">
        <v>13020324</v>
      </c>
      <c r="K10" s="167" t="s">
        <v>737</v>
      </c>
    </row>
    <row r="11" spans="1:11">
      <c r="A11" s="19">
        <v>13050319</v>
      </c>
      <c r="B11" s="167" t="s">
        <v>62</v>
      </c>
      <c r="C11" s="30">
        <v>36000</v>
      </c>
      <c r="J11" s="19">
        <v>13050320</v>
      </c>
      <c r="K11" s="167" t="s">
        <v>45</v>
      </c>
    </row>
    <row r="12" spans="1:11">
      <c r="A12" s="19">
        <v>13050322</v>
      </c>
      <c r="B12" s="167" t="s">
        <v>66</v>
      </c>
      <c r="C12" s="30">
        <v>60000</v>
      </c>
      <c r="J12" s="19">
        <v>13050323</v>
      </c>
      <c r="K12" s="167" t="s">
        <v>732</v>
      </c>
    </row>
    <row r="13" spans="1:11">
      <c r="A13" s="19">
        <v>13050323</v>
      </c>
      <c r="B13" s="167" t="s">
        <v>71</v>
      </c>
      <c r="C13" s="30">
        <v>120000</v>
      </c>
      <c r="J13" s="19">
        <v>13050318</v>
      </c>
      <c r="K13" s="167" t="s">
        <v>733</v>
      </c>
    </row>
    <row r="14" spans="1:11">
      <c r="A14" s="19">
        <v>13050318</v>
      </c>
      <c r="B14" s="167" t="s">
        <v>78</v>
      </c>
      <c r="C14" s="30">
        <v>12000</v>
      </c>
      <c r="J14" s="19">
        <v>13060305</v>
      </c>
      <c r="K14" s="167" t="s">
        <v>84</v>
      </c>
    </row>
    <row r="15" spans="1:11">
      <c r="A15" s="19">
        <v>13050325</v>
      </c>
      <c r="B15" s="167" t="s">
        <v>81</v>
      </c>
      <c r="C15" s="30">
        <v>60000</v>
      </c>
      <c r="J15" s="19">
        <v>13050325</v>
      </c>
      <c r="K15" s="167" t="s">
        <v>739</v>
      </c>
    </row>
    <row r="16" spans="1:11">
      <c r="A16" s="19">
        <v>13060305</v>
      </c>
      <c r="B16" s="167" t="s">
        <v>84</v>
      </c>
      <c r="C16" s="30">
        <v>60000</v>
      </c>
      <c r="J16" s="19">
        <v>13050319</v>
      </c>
      <c r="K16" s="167" t="s">
        <v>740</v>
      </c>
    </row>
    <row r="17" spans="1:11">
      <c r="A17" s="19">
        <v>13050326</v>
      </c>
      <c r="B17" s="167" t="s">
        <v>91</v>
      </c>
      <c r="C17" s="30">
        <v>60000</v>
      </c>
      <c r="J17" s="19">
        <v>13050326</v>
      </c>
      <c r="K17" s="167" t="s">
        <v>742</v>
      </c>
    </row>
    <row r="18" spans="1:11">
      <c r="A18" s="19">
        <v>13050331</v>
      </c>
      <c r="B18" s="167" t="s">
        <v>232</v>
      </c>
      <c r="C18" s="30">
        <v>60000</v>
      </c>
      <c r="J18" s="19">
        <v>13050330</v>
      </c>
      <c r="K18" s="167" t="s">
        <v>744</v>
      </c>
    </row>
    <row r="19" spans="1:11">
      <c r="A19" s="19">
        <v>13050330</v>
      </c>
      <c r="B19" s="167" t="s">
        <v>228</v>
      </c>
      <c r="C19" s="30">
        <v>60000</v>
      </c>
      <c r="J19" s="19">
        <v>13050331</v>
      </c>
      <c r="K19" s="167" t="s">
        <v>746</v>
      </c>
    </row>
    <row r="20" spans="1:11">
      <c r="A20" s="19">
        <v>13050329</v>
      </c>
      <c r="B20" s="167" t="s">
        <v>234</v>
      </c>
      <c r="C20" s="30">
        <v>60000</v>
      </c>
      <c r="J20" s="19">
        <v>13050328</v>
      </c>
      <c r="K20" s="167" t="s">
        <v>364</v>
      </c>
    </row>
    <row r="21" spans="1:11">
      <c r="A21" s="19">
        <v>13050328</v>
      </c>
      <c r="B21" s="167" t="s">
        <v>364</v>
      </c>
      <c r="C21" s="30">
        <v>72000</v>
      </c>
      <c r="J21" s="19">
        <v>13050329</v>
      </c>
      <c r="K21" s="167" t="s">
        <v>747</v>
      </c>
    </row>
    <row r="22" spans="1:11">
      <c r="A22" s="19">
        <v>13050223</v>
      </c>
      <c r="B22" s="167" t="s">
        <v>372</v>
      </c>
      <c r="C22" s="30">
        <v>240000</v>
      </c>
      <c r="J22" s="19">
        <v>13050333</v>
      </c>
      <c r="K22" s="167" t="s">
        <v>749</v>
      </c>
    </row>
    <row r="23" spans="1:11">
      <c r="A23" s="19">
        <v>13050333</v>
      </c>
      <c r="B23" s="167" t="s">
        <v>41</v>
      </c>
      <c r="C23" s="30">
        <v>240000</v>
      </c>
      <c r="J23" s="19">
        <v>13050332</v>
      </c>
      <c r="K23" s="167" t="s">
        <v>748</v>
      </c>
    </row>
    <row r="24" spans="1:11">
      <c r="A24" s="19">
        <v>13050332</v>
      </c>
      <c r="B24" s="167" t="s">
        <v>99</v>
      </c>
      <c r="C24" s="30">
        <v>240000</v>
      </c>
      <c r="J24" s="19">
        <v>13050223</v>
      </c>
      <c r="K24" s="167" t="s">
        <v>750</v>
      </c>
    </row>
    <row r="25" spans="1:11">
      <c r="A25" s="19">
        <v>13060308</v>
      </c>
      <c r="B25" s="167" t="s">
        <v>43</v>
      </c>
      <c r="C25" s="30">
        <v>1800000</v>
      </c>
      <c r="J25" s="19">
        <v>13060308</v>
      </c>
      <c r="K25" s="167" t="s">
        <v>751</v>
      </c>
    </row>
    <row r="26" spans="1:11">
      <c r="A26" s="19">
        <v>13050334</v>
      </c>
      <c r="B26" s="167" t="s">
        <v>46</v>
      </c>
      <c r="C26" s="30">
        <v>1800000</v>
      </c>
      <c r="J26" s="19">
        <v>13050334</v>
      </c>
      <c r="K26" s="167" t="s">
        <v>752</v>
      </c>
    </row>
    <row r="27" spans="1:11">
      <c r="A27" s="19">
        <v>13050300</v>
      </c>
      <c r="B27" s="167" t="s">
        <v>48</v>
      </c>
      <c r="C27" s="30">
        <v>1380000</v>
      </c>
      <c r="J27" s="19">
        <v>13050300</v>
      </c>
      <c r="K27" s="167" t="s">
        <v>48</v>
      </c>
    </row>
    <row r="28" spans="1:11">
      <c r="A28" s="19">
        <v>13050101</v>
      </c>
      <c r="B28" s="167" t="s">
        <v>50</v>
      </c>
      <c r="C28" s="30">
        <v>1242000</v>
      </c>
      <c r="J28" s="19">
        <v>13050101</v>
      </c>
      <c r="K28" s="167" t="s">
        <v>50</v>
      </c>
    </row>
    <row r="29" spans="1:11">
      <c r="A29" s="19">
        <v>13020325</v>
      </c>
      <c r="B29" s="167" t="s">
        <v>343</v>
      </c>
      <c r="C29" s="30">
        <v>1320000</v>
      </c>
      <c r="J29" s="19">
        <v>13020325</v>
      </c>
      <c r="K29" s="167" t="s">
        <v>753</v>
      </c>
    </row>
    <row r="30" spans="1:11">
      <c r="A30" s="19">
        <v>13060304</v>
      </c>
      <c r="B30" s="167" t="s">
        <v>55</v>
      </c>
      <c r="C30" s="30">
        <v>1000000</v>
      </c>
      <c r="J30" s="19">
        <v>13060304</v>
      </c>
      <c r="K30" s="167" t="s">
        <v>754</v>
      </c>
    </row>
    <row r="31" spans="1:11">
      <c r="A31" s="19">
        <v>13060303</v>
      </c>
      <c r="B31" s="167" t="s">
        <v>56</v>
      </c>
      <c r="C31" s="30">
        <v>1400000</v>
      </c>
      <c r="J31" s="19">
        <v>13060303</v>
      </c>
      <c r="K31" s="167" t="s">
        <v>755</v>
      </c>
    </row>
    <row r="32" spans="1:11">
      <c r="A32" s="19">
        <v>13050327</v>
      </c>
      <c r="B32" s="167" t="s">
        <v>58</v>
      </c>
      <c r="C32" s="30">
        <v>1200000</v>
      </c>
      <c r="J32" s="19">
        <v>13050327</v>
      </c>
      <c r="K32" s="167" t="s">
        <v>756</v>
      </c>
    </row>
    <row r="33" spans="1:11">
      <c r="A33" s="19">
        <v>13050202</v>
      </c>
      <c r="B33" s="167" t="s">
        <v>61</v>
      </c>
      <c r="C33" s="30">
        <v>360000</v>
      </c>
      <c r="J33" s="19">
        <v>13050202</v>
      </c>
      <c r="K33" s="167" t="s">
        <v>61</v>
      </c>
    </row>
    <row r="34" spans="1:11">
      <c r="A34" s="19">
        <v>13050221</v>
      </c>
      <c r="B34" s="167" t="s">
        <v>485</v>
      </c>
      <c r="C34" s="30" t="e">
        <v>#REF!</v>
      </c>
      <c r="J34" s="19">
        <v>13050306</v>
      </c>
      <c r="K34" s="167" t="s">
        <v>65</v>
      </c>
    </row>
    <row r="35" spans="1:11">
      <c r="A35" s="19">
        <v>13050306</v>
      </c>
      <c r="B35" s="167" t="s">
        <v>65</v>
      </c>
      <c r="C35" s="30">
        <v>800000</v>
      </c>
      <c r="J35" s="19">
        <v>13050204</v>
      </c>
      <c r="K35" s="167" t="s">
        <v>68</v>
      </c>
    </row>
    <row r="36" spans="1:11">
      <c r="A36" s="19">
        <v>13050204</v>
      </c>
      <c r="B36" s="167" t="s">
        <v>68</v>
      </c>
      <c r="C36" s="30">
        <v>1080000</v>
      </c>
      <c r="J36" s="19">
        <v>13050305</v>
      </c>
      <c r="K36" s="167" t="s">
        <v>757</v>
      </c>
    </row>
    <row r="37" spans="1:11">
      <c r="A37" s="19">
        <v>13050305</v>
      </c>
      <c r="B37" s="167" t="s">
        <v>70</v>
      </c>
      <c r="C37" s="30">
        <v>2400000</v>
      </c>
      <c r="J37" s="19">
        <v>13050206</v>
      </c>
      <c r="K37" s="167" t="s">
        <v>758</v>
      </c>
    </row>
    <row r="38" spans="1:11">
      <c r="A38" s="19">
        <v>13050206</v>
      </c>
      <c r="B38" s="167" t="s">
        <v>73</v>
      </c>
      <c r="C38" s="30">
        <v>2600000</v>
      </c>
      <c r="J38" s="19">
        <v>13050211</v>
      </c>
      <c r="K38" s="167" t="s">
        <v>77</v>
      </c>
    </row>
    <row r="39" spans="1:11">
      <c r="A39" s="19">
        <v>13050211</v>
      </c>
      <c r="B39" s="167" t="s">
        <v>77</v>
      </c>
      <c r="C39" s="30">
        <v>60000</v>
      </c>
      <c r="J39" s="19">
        <v>13060311</v>
      </c>
      <c r="K39" s="167" t="s">
        <v>80</v>
      </c>
    </row>
    <row r="40" spans="1:11">
      <c r="A40" s="19">
        <v>13050304</v>
      </c>
      <c r="B40" s="167" t="s">
        <v>80</v>
      </c>
      <c r="C40" s="30">
        <v>1500000</v>
      </c>
      <c r="J40" s="19">
        <v>13050311</v>
      </c>
      <c r="K40" s="167" t="s">
        <v>760</v>
      </c>
    </row>
    <row r="41" spans="1:11">
      <c r="A41" s="19">
        <v>13050311</v>
      </c>
      <c r="B41" s="167" t="s">
        <v>83</v>
      </c>
      <c r="C41" s="30">
        <v>384000</v>
      </c>
      <c r="J41" s="19">
        <v>13050307</v>
      </c>
      <c r="K41" s="167" t="s">
        <v>761</v>
      </c>
    </row>
    <row r="42" spans="1:11">
      <c r="A42" s="19">
        <v>13050307</v>
      </c>
      <c r="B42" s="167" t="s">
        <v>90</v>
      </c>
      <c r="C42" s="30">
        <v>720000</v>
      </c>
      <c r="J42" s="19">
        <v>13050217</v>
      </c>
      <c r="K42" s="167" t="s">
        <v>762</v>
      </c>
    </row>
    <row r="43" spans="1:11">
      <c r="A43" s="19">
        <v>13050217</v>
      </c>
      <c r="B43" s="167" t="s">
        <v>93</v>
      </c>
      <c r="C43" s="30">
        <v>180000</v>
      </c>
      <c r="J43" s="19">
        <v>13050313</v>
      </c>
      <c r="K43" s="167" t="s">
        <v>763</v>
      </c>
    </row>
    <row r="44" spans="1:11">
      <c r="A44" s="19">
        <v>13050313</v>
      </c>
      <c r="B44" s="167" t="s">
        <v>95</v>
      </c>
      <c r="C44" s="30">
        <v>216000</v>
      </c>
      <c r="J44" s="19">
        <v>13050210</v>
      </c>
      <c r="K44" s="167" t="s">
        <v>100</v>
      </c>
    </row>
    <row r="45" spans="1:11">
      <c r="A45" s="19">
        <v>13050210</v>
      </c>
      <c r="B45" s="167" t="s">
        <v>100</v>
      </c>
      <c r="C45" s="30">
        <v>540000</v>
      </c>
      <c r="J45" s="19">
        <v>13050221</v>
      </c>
      <c r="K45" s="167" t="s">
        <v>765</v>
      </c>
    </row>
    <row r="46" spans="1:11">
      <c r="A46" s="19">
        <v>13060306</v>
      </c>
      <c r="B46" s="167" t="s">
        <v>367</v>
      </c>
      <c r="C46" s="30">
        <v>150000</v>
      </c>
      <c r="J46" s="19">
        <v>13060306</v>
      </c>
      <c r="K46" s="167" t="s">
        <v>766</v>
      </c>
    </row>
    <row r="47" spans="1:11">
      <c r="A47" s="19">
        <v>13060201</v>
      </c>
      <c r="B47" s="167" t="s">
        <v>102</v>
      </c>
      <c r="C47" s="30">
        <v>400000</v>
      </c>
      <c r="J47" s="19">
        <v>13050335</v>
      </c>
      <c r="K47" s="167" t="s">
        <v>889</v>
      </c>
    </row>
    <row r="48" spans="1:11">
      <c r="A48" s="19">
        <v>13060200</v>
      </c>
      <c r="B48" s="167" t="s">
        <v>104</v>
      </c>
      <c r="C48" s="30">
        <v>60000</v>
      </c>
      <c r="J48" s="19">
        <v>13050310</v>
      </c>
      <c r="K48" s="167" t="s">
        <v>771</v>
      </c>
    </row>
    <row r="49" spans="1:11">
      <c r="A49" s="19">
        <v>13060300</v>
      </c>
      <c r="B49" s="167" t="s">
        <v>106</v>
      </c>
      <c r="C49" s="30">
        <v>72000</v>
      </c>
      <c r="J49" s="19">
        <v>13050314</v>
      </c>
      <c r="K49" s="167" t="s">
        <v>773</v>
      </c>
    </row>
    <row r="50" spans="1:11">
      <c r="A50" s="19">
        <v>13050315</v>
      </c>
      <c r="B50" s="167" t="s">
        <v>97</v>
      </c>
      <c r="C50" s="30">
        <v>96000</v>
      </c>
      <c r="J50" s="19">
        <v>13050309</v>
      </c>
      <c r="K50" s="167" t="s">
        <v>767</v>
      </c>
    </row>
    <row r="51" spans="1:11">
      <c r="A51" s="19">
        <v>13050214</v>
      </c>
      <c r="B51" s="167" t="s">
        <v>86</v>
      </c>
      <c r="C51" s="30">
        <v>36000</v>
      </c>
      <c r="J51" s="19">
        <v>13050214</v>
      </c>
      <c r="K51" s="167" t="s">
        <v>768</v>
      </c>
    </row>
    <row r="52" spans="1:11">
      <c r="A52" s="19">
        <v>13050309</v>
      </c>
      <c r="B52" s="167" t="s">
        <v>88</v>
      </c>
      <c r="C52" s="30">
        <v>264000</v>
      </c>
      <c r="J52" s="19">
        <v>13050315</v>
      </c>
      <c r="K52" s="167" t="s">
        <v>782</v>
      </c>
    </row>
    <row r="53" spans="1:11">
      <c r="A53" s="19">
        <v>13050310</v>
      </c>
      <c r="B53" s="167" t="s">
        <v>75</v>
      </c>
      <c r="C53" s="30">
        <v>192000</v>
      </c>
      <c r="J53" s="19">
        <v>13060201</v>
      </c>
      <c r="K53" s="167" t="s">
        <v>777</v>
      </c>
    </row>
    <row r="54" spans="1:11">
      <c r="A54" s="19">
        <v>13050314</v>
      </c>
      <c r="B54" s="167" t="s">
        <v>38</v>
      </c>
      <c r="C54" s="30">
        <v>120000</v>
      </c>
      <c r="J54" s="19">
        <v>13060200</v>
      </c>
      <c r="K54" s="167" t="s">
        <v>779</v>
      </c>
    </row>
    <row r="55" spans="1:11">
      <c r="A55" s="19">
        <v>13060301</v>
      </c>
      <c r="B55" s="167" t="s">
        <v>368</v>
      </c>
      <c r="C55" s="30">
        <v>0</v>
      </c>
      <c r="J55" s="19">
        <v>13060300</v>
      </c>
      <c r="K55" s="167" t="s">
        <v>783</v>
      </c>
    </row>
    <row r="56" spans="1:11">
      <c r="A56" s="19">
        <v>13020326</v>
      </c>
      <c r="B56" s="167" t="s">
        <v>224</v>
      </c>
      <c r="C56" s="30">
        <v>96000</v>
      </c>
      <c r="J56" s="19">
        <v>13020326</v>
      </c>
      <c r="K56" s="167" t="s">
        <v>769</v>
      </c>
    </row>
    <row r="57" spans="1:11">
      <c r="A57" s="19">
        <v>13020265</v>
      </c>
      <c r="B57" s="167" t="s">
        <v>344</v>
      </c>
      <c r="C57" s="30">
        <v>24000000</v>
      </c>
      <c r="J57" s="19">
        <v>13060312</v>
      </c>
      <c r="K57" s="167" t="s">
        <v>770</v>
      </c>
    </row>
    <row r="58" spans="1:11">
      <c r="A58" s="19">
        <v>13020264</v>
      </c>
      <c r="B58" s="167" t="s">
        <v>345</v>
      </c>
      <c r="C58" s="30">
        <v>0</v>
      </c>
      <c r="J58" s="19"/>
      <c r="K58" s="167" t="s">
        <v>893</v>
      </c>
    </row>
    <row r="59" spans="1:11">
      <c r="A59" s="19">
        <v>13010255</v>
      </c>
      <c r="B59" s="167" t="s">
        <v>109</v>
      </c>
      <c r="C59" s="30">
        <v>14400000</v>
      </c>
      <c r="J59" s="19">
        <v>13020262</v>
      </c>
      <c r="K59" s="167" t="s">
        <v>894</v>
      </c>
    </row>
    <row r="60" spans="1:11">
      <c r="A60" s="19">
        <v>13010204</v>
      </c>
      <c r="B60" s="167" t="s">
        <v>376</v>
      </c>
      <c r="C60" s="30">
        <v>3000000</v>
      </c>
      <c r="J60" s="19">
        <v>13010252</v>
      </c>
      <c r="K60" s="167" t="s">
        <v>895</v>
      </c>
    </row>
    <row r="61" spans="1:11">
      <c r="A61" s="19">
        <v>13010205</v>
      </c>
      <c r="B61" s="167" t="s">
        <v>111</v>
      </c>
      <c r="C61" s="30">
        <v>48000000</v>
      </c>
      <c r="J61" s="19">
        <v>13010337</v>
      </c>
      <c r="K61" s="167" t="s">
        <v>896</v>
      </c>
    </row>
    <row r="62" spans="1:11">
      <c r="A62" s="19">
        <v>13020256</v>
      </c>
      <c r="B62" s="167" t="s">
        <v>113</v>
      </c>
      <c r="C62" s="30">
        <v>3600000</v>
      </c>
      <c r="J62" s="19">
        <v>13010307</v>
      </c>
      <c r="K62" s="167" t="s">
        <v>897</v>
      </c>
    </row>
    <row r="63" spans="1:11">
      <c r="A63" s="19">
        <v>13010300</v>
      </c>
      <c r="B63" s="167" t="s">
        <v>115</v>
      </c>
      <c r="C63" s="30">
        <v>240000000</v>
      </c>
      <c r="J63" s="19">
        <v>13010204</v>
      </c>
      <c r="K63" s="167" t="s">
        <v>898</v>
      </c>
    </row>
    <row r="64" spans="1:11">
      <c r="A64" s="19">
        <v>13010310</v>
      </c>
      <c r="B64" s="167" t="s">
        <v>347</v>
      </c>
      <c r="C64" s="30">
        <v>60000000</v>
      </c>
      <c r="J64" s="19">
        <v>13010260</v>
      </c>
      <c r="K64" s="167" t="s">
        <v>899</v>
      </c>
    </row>
    <row r="65" spans="1:11">
      <c r="A65" s="19">
        <v>13010206</v>
      </c>
      <c r="B65" s="167" t="s">
        <v>117</v>
      </c>
      <c r="C65" s="30">
        <v>2880000</v>
      </c>
      <c r="J65" s="19">
        <v>13010310</v>
      </c>
      <c r="K65" s="167" t="s">
        <v>900</v>
      </c>
    </row>
    <row r="66" spans="1:11">
      <c r="A66" s="19">
        <v>13020270</v>
      </c>
      <c r="B66" s="167" t="s">
        <v>377</v>
      </c>
      <c r="C66" s="30">
        <v>1800000</v>
      </c>
      <c r="J66" s="19">
        <v>13010300</v>
      </c>
      <c r="K66" s="167" t="s">
        <v>901</v>
      </c>
    </row>
    <row r="67" spans="1:11">
      <c r="A67" s="19">
        <v>13020271</v>
      </c>
      <c r="B67" s="167" t="s">
        <v>378</v>
      </c>
      <c r="C67" s="30">
        <v>1400000</v>
      </c>
      <c r="J67" s="19">
        <v>13020256</v>
      </c>
      <c r="K67" s="167" t="s">
        <v>902</v>
      </c>
    </row>
    <row r="68" spans="1:11">
      <c r="A68" s="19">
        <v>13020272</v>
      </c>
      <c r="B68" s="167" t="s">
        <v>379</v>
      </c>
      <c r="C68" s="30">
        <v>36000000</v>
      </c>
      <c r="J68" s="19">
        <v>13010206</v>
      </c>
      <c r="K68" s="167" t="s">
        <v>903</v>
      </c>
    </row>
    <row r="69" spans="1:11">
      <c r="A69" s="19">
        <v>13020262</v>
      </c>
      <c r="B69" s="167" t="s">
        <v>348</v>
      </c>
      <c r="C69" s="30">
        <v>51000000</v>
      </c>
      <c r="J69" s="19">
        <v>13020270</v>
      </c>
      <c r="K69" s="167" t="s">
        <v>904</v>
      </c>
    </row>
    <row r="70" spans="1:11">
      <c r="A70" s="19">
        <v>13020246</v>
      </c>
      <c r="B70" s="167" t="s">
        <v>120</v>
      </c>
      <c r="C70" s="30">
        <v>30000000</v>
      </c>
      <c r="J70" s="19">
        <v>13020271</v>
      </c>
      <c r="K70" s="167" t="s">
        <v>905</v>
      </c>
    </row>
    <row r="71" spans="1:11">
      <c r="A71" s="19">
        <v>13010254</v>
      </c>
      <c r="B71" s="167" t="s">
        <v>380</v>
      </c>
      <c r="C71" s="30">
        <v>20160000</v>
      </c>
      <c r="J71" s="19">
        <v>13020253</v>
      </c>
      <c r="K71" s="167" t="s">
        <v>906</v>
      </c>
    </row>
    <row r="72" spans="1:11">
      <c r="A72" s="19">
        <v>13010202</v>
      </c>
      <c r="B72" s="167" t="s">
        <v>122</v>
      </c>
      <c r="C72" s="30">
        <v>4320000</v>
      </c>
      <c r="J72" s="19">
        <v>13020272</v>
      </c>
      <c r="K72" s="167" t="s">
        <v>907</v>
      </c>
    </row>
    <row r="73" spans="1:11">
      <c r="A73" s="19">
        <v>13020249</v>
      </c>
      <c r="B73" s="167" t="s">
        <v>486</v>
      </c>
      <c r="C73" s="30">
        <v>12000000</v>
      </c>
      <c r="J73" s="19">
        <v>13010229</v>
      </c>
      <c r="K73" s="167" t="s">
        <v>788</v>
      </c>
    </row>
    <row r="74" spans="1:11">
      <c r="A74" s="19">
        <v>13010307</v>
      </c>
      <c r="B74" s="167" t="s">
        <v>381</v>
      </c>
      <c r="C74" s="30">
        <v>5400000</v>
      </c>
      <c r="J74" s="19">
        <v>13010230</v>
      </c>
      <c r="K74" s="167" t="s">
        <v>789</v>
      </c>
    </row>
    <row r="75" spans="1:11">
      <c r="A75" s="19">
        <v>13010232</v>
      </c>
      <c r="B75" s="167" t="s">
        <v>128</v>
      </c>
      <c r="C75" s="30">
        <v>5400000</v>
      </c>
      <c r="J75" s="19">
        <v>13010259</v>
      </c>
      <c r="K75" s="167" t="s">
        <v>908</v>
      </c>
    </row>
    <row r="76" spans="1:11">
      <c r="A76" s="19">
        <v>13010233</v>
      </c>
      <c r="B76" s="167" t="s">
        <v>129</v>
      </c>
      <c r="C76" s="30">
        <v>16800000</v>
      </c>
      <c r="J76" s="19">
        <v>13020246</v>
      </c>
      <c r="K76" s="167" t="s">
        <v>909</v>
      </c>
    </row>
    <row r="77" spans="1:11">
      <c r="A77" s="19">
        <v>13020253</v>
      </c>
      <c r="B77" s="167" t="s">
        <v>131</v>
      </c>
      <c r="C77" s="30">
        <v>18000000</v>
      </c>
      <c r="J77" s="19">
        <v>13010254</v>
      </c>
      <c r="K77" s="167" t="s">
        <v>910</v>
      </c>
    </row>
    <row r="78" spans="1:11">
      <c r="A78" s="19">
        <v>13020268</v>
      </c>
      <c r="B78" s="167" t="s">
        <v>382</v>
      </c>
      <c r="C78" s="30">
        <v>36000000</v>
      </c>
      <c r="J78" s="19">
        <v>13010202</v>
      </c>
      <c r="K78" s="167" t="s">
        <v>911</v>
      </c>
    </row>
    <row r="79" spans="1:11">
      <c r="A79" s="19">
        <v>13010221</v>
      </c>
      <c r="B79" s="167" t="s">
        <v>133</v>
      </c>
      <c r="C79" s="30">
        <v>0</v>
      </c>
      <c r="J79" s="19">
        <v>13010232</v>
      </c>
      <c r="K79" s="167" t="s">
        <v>912</v>
      </c>
    </row>
    <row r="80" spans="1:11">
      <c r="A80" s="19">
        <v>13010222</v>
      </c>
      <c r="B80" s="167" t="s">
        <v>134</v>
      </c>
      <c r="C80" s="30">
        <v>5400000</v>
      </c>
      <c r="J80" s="19">
        <v>13010231</v>
      </c>
      <c r="K80" s="167" t="s">
        <v>913</v>
      </c>
    </row>
    <row r="81" spans="1:11">
      <c r="A81" s="19">
        <v>13010223</v>
      </c>
      <c r="B81" s="167" t="s">
        <v>136</v>
      </c>
      <c r="C81" s="30">
        <v>7800000</v>
      </c>
      <c r="J81" s="19">
        <v>13010233</v>
      </c>
      <c r="K81" s="167" t="s">
        <v>914</v>
      </c>
    </row>
    <row r="82" spans="1:11">
      <c r="A82" s="19">
        <v>13010234</v>
      </c>
      <c r="B82" s="167" t="s">
        <v>138</v>
      </c>
      <c r="C82" s="30">
        <v>150000</v>
      </c>
      <c r="J82" s="19">
        <v>13020268</v>
      </c>
      <c r="K82" s="167" t="s">
        <v>915</v>
      </c>
    </row>
    <row r="83" spans="1:11">
      <c r="A83" s="19">
        <v>13010337</v>
      </c>
      <c r="B83" s="167" t="s">
        <v>140</v>
      </c>
      <c r="C83" s="30">
        <v>7200000</v>
      </c>
      <c r="J83" s="19">
        <v>13010222</v>
      </c>
      <c r="K83" s="167" t="s">
        <v>790</v>
      </c>
    </row>
    <row r="84" spans="1:11">
      <c r="A84" s="19">
        <v>13010101</v>
      </c>
      <c r="B84" s="167" t="s">
        <v>383</v>
      </c>
      <c r="C84" s="30">
        <v>36000000</v>
      </c>
      <c r="J84" s="19">
        <v>13010223</v>
      </c>
      <c r="K84" s="167" t="s">
        <v>791</v>
      </c>
    </row>
    <row r="85" spans="1:11">
      <c r="A85" s="19">
        <v>13020260</v>
      </c>
      <c r="B85" s="167" t="s">
        <v>143</v>
      </c>
      <c r="C85" s="30">
        <v>2160000</v>
      </c>
      <c r="J85" s="19">
        <v>13010234</v>
      </c>
      <c r="K85" s="167" t="s">
        <v>916</v>
      </c>
    </row>
    <row r="86" spans="1:11">
      <c r="A86" s="19">
        <v>13020261</v>
      </c>
      <c r="B86" s="167" t="s">
        <v>144</v>
      </c>
      <c r="C86" s="30">
        <v>2808000</v>
      </c>
      <c r="J86" s="19">
        <v>13010101</v>
      </c>
      <c r="K86" s="167" t="s">
        <v>917</v>
      </c>
    </row>
    <row r="87" spans="1:11">
      <c r="A87" s="19">
        <v>13020259</v>
      </c>
      <c r="B87" s="167" t="s">
        <v>146</v>
      </c>
      <c r="C87" s="30">
        <v>0</v>
      </c>
      <c r="J87" s="19">
        <v>13020260</v>
      </c>
      <c r="K87" s="167" t="s">
        <v>918</v>
      </c>
    </row>
    <row r="88" spans="1:11">
      <c r="A88" s="19">
        <v>13020254</v>
      </c>
      <c r="B88" s="167" t="s">
        <v>384</v>
      </c>
      <c r="C88" s="30">
        <v>60000</v>
      </c>
      <c r="J88" s="19">
        <v>13020261</v>
      </c>
      <c r="K88" s="167" t="s">
        <v>919</v>
      </c>
    </row>
    <row r="89" spans="1:11">
      <c r="A89" s="19">
        <v>13020255</v>
      </c>
      <c r="B89" s="167" t="s">
        <v>150</v>
      </c>
      <c r="C89" s="30">
        <v>120000</v>
      </c>
      <c r="J89" s="19">
        <v>13020254</v>
      </c>
      <c r="K89" s="167" t="s">
        <v>792</v>
      </c>
    </row>
    <row r="90" spans="1:11">
      <c r="A90" s="19">
        <v>13010303</v>
      </c>
      <c r="B90" s="167" t="s">
        <v>152</v>
      </c>
      <c r="C90" s="30">
        <v>4800000</v>
      </c>
      <c r="J90" s="19">
        <v>13020255</v>
      </c>
      <c r="K90" s="167" t="s">
        <v>793</v>
      </c>
    </row>
    <row r="91" spans="1:11">
      <c r="A91" s="19">
        <v>13010302</v>
      </c>
      <c r="B91" s="167" t="s">
        <v>153</v>
      </c>
      <c r="C91" s="30">
        <v>3600000</v>
      </c>
      <c r="J91" s="19">
        <v>13010303</v>
      </c>
      <c r="K91" s="167" t="s">
        <v>920</v>
      </c>
    </row>
    <row r="92" spans="1:11">
      <c r="A92" s="19">
        <v>13010248</v>
      </c>
      <c r="B92" s="167" t="s">
        <v>154</v>
      </c>
      <c r="C92" s="30">
        <v>10080000</v>
      </c>
      <c r="J92" s="19">
        <v>13010302</v>
      </c>
      <c r="K92" s="167" t="s">
        <v>921</v>
      </c>
    </row>
    <row r="93" spans="1:11">
      <c r="A93" s="19">
        <v>13010231</v>
      </c>
      <c r="B93" s="167" t="s">
        <v>155</v>
      </c>
      <c r="C93" s="30">
        <v>16800000</v>
      </c>
      <c r="J93" s="19">
        <v>13010248</v>
      </c>
      <c r="K93" s="167" t="s">
        <v>922</v>
      </c>
    </row>
    <row r="94" spans="1:11">
      <c r="A94" s="19">
        <v>13010209</v>
      </c>
      <c r="B94" s="167" t="s">
        <v>385</v>
      </c>
      <c r="C94" s="30">
        <v>96000000</v>
      </c>
      <c r="J94" s="19">
        <v>13010209</v>
      </c>
      <c r="K94" s="167" t="s">
        <v>923</v>
      </c>
    </row>
    <row r="95" spans="1:11">
      <c r="A95" s="19">
        <v>13010210</v>
      </c>
      <c r="B95" s="167" t="s">
        <v>157</v>
      </c>
      <c r="C95" s="30">
        <v>1560000</v>
      </c>
      <c r="J95" s="19">
        <v>13010210</v>
      </c>
      <c r="K95" s="167" t="s">
        <v>924</v>
      </c>
    </row>
    <row r="96" spans="1:11">
      <c r="A96" s="19">
        <v>13010243</v>
      </c>
      <c r="B96" s="167" t="s">
        <v>158</v>
      </c>
      <c r="C96" s="30">
        <v>0</v>
      </c>
      <c r="J96" s="19">
        <v>13010243</v>
      </c>
      <c r="K96" s="167" t="s">
        <v>794</v>
      </c>
    </row>
    <row r="97" spans="1:11">
      <c r="A97" s="19">
        <v>13010212</v>
      </c>
      <c r="B97" s="167" t="s">
        <v>160</v>
      </c>
      <c r="C97" s="30">
        <v>770000</v>
      </c>
      <c r="J97" s="19">
        <v>13010228</v>
      </c>
      <c r="K97" s="167" t="s">
        <v>925</v>
      </c>
    </row>
    <row r="98" spans="1:11">
      <c r="A98" s="19">
        <v>13010228</v>
      </c>
      <c r="B98" s="167" t="s">
        <v>161</v>
      </c>
      <c r="C98" s="30">
        <v>5400000</v>
      </c>
      <c r="J98" s="19">
        <v>13010212</v>
      </c>
      <c r="K98" s="167" t="s">
        <v>926</v>
      </c>
    </row>
    <row r="99" spans="1:11">
      <c r="A99" s="19">
        <v>13010322</v>
      </c>
      <c r="B99" s="167" t="s">
        <v>162</v>
      </c>
      <c r="C99" s="30">
        <v>1800000</v>
      </c>
      <c r="J99" s="19">
        <v>3010255</v>
      </c>
      <c r="K99" s="167" t="s">
        <v>795</v>
      </c>
    </row>
    <row r="100" spans="1:11">
      <c r="A100" s="19">
        <v>13010323</v>
      </c>
      <c r="B100" s="167" t="s">
        <v>163</v>
      </c>
      <c r="C100" s="30">
        <v>18000000</v>
      </c>
      <c r="J100" s="19">
        <v>3010245</v>
      </c>
      <c r="K100" s="167" t="s">
        <v>796</v>
      </c>
    </row>
    <row r="101" spans="1:11">
      <c r="A101" s="19">
        <v>13010252</v>
      </c>
      <c r="B101" s="167" t="s">
        <v>349</v>
      </c>
      <c r="C101" s="30">
        <v>3120000</v>
      </c>
      <c r="J101" s="19">
        <v>13010213</v>
      </c>
      <c r="K101" s="167" t="s">
        <v>927</v>
      </c>
    </row>
    <row r="102" spans="1:11">
      <c r="A102" s="19">
        <v>3010245</v>
      </c>
      <c r="B102" s="167" t="s">
        <v>165</v>
      </c>
      <c r="C102" s="30">
        <v>4200000</v>
      </c>
      <c r="J102" s="19">
        <v>13010304</v>
      </c>
      <c r="K102" s="167" t="s">
        <v>797</v>
      </c>
    </row>
    <row r="103" spans="1:11">
      <c r="A103" s="19">
        <v>3010255</v>
      </c>
      <c r="B103" s="167" t="s">
        <v>166</v>
      </c>
      <c r="C103" s="30">
        <v>2400000</v>
      </c>
      <c r="J103" s="19">
        <v>13010306</v>
      </c>
      <c r="K103" s="167" t="s">
        <v>798</v>
      </c>
    </row>
    <row r="104" spans="1:11">
      <c r="A104" s="19">
        <v>13010102</v>
      </c>
      <c r="B104" s="167" t="s">
        <v>171</v>
      </c>
      <c r="C104" s="30">
        <v>16800000</v>
      </c>
      <c r="J104" s="19">
        <v>13020258</v>
      </c>
      <c r="K104" s="167" t="s">
        <v>928</v>
      </c>
    </row>
    <row r="105" spans="1:11">
      <c r="A105" s="19">
        <v>13010103</v>
      </c>
      <c r="B105" s="167" t="s">
        <v>172</v>
      </c>
      <c r="C105" s="30">
        <v>14400000</v>
      </c>
      <c r="J105" s="19">
        <v>13020251</v>
      </c>
      <c r="K105" s="167" t="s">
        <v>929</v>
      </c>
    </row>
    <row r="106" spans="1:11">
      <c r="A106" s="19">
        <v>13010321</v>
      </c>
      <c r="B106" s="167" t="s">
        <v>174</v>
      </c>
      <c r="C106" s="30">
        <v>12000000</v>
      </c>
      <c r="J106" s="19">
        <v>13010255</v>
      </c>
      <c r="K106" s="167" t="s">
        <v>930</v>
      </c>
    </row>
    <row r="107" spans="1:11">
      <c r="A107" s="19">
        <v>13010213</v>
      </c>
      <c r="B107" s="167" t="s">
        <v>176</v>
      </c>
      <c r="C107" s="30">
        <v>2160000</v>
      </c>
      <c r="J107" s="19">
        <v>13020263</v>
      </c>
      <c r="K107" s="167" t="s">
        <v>931</v>
      </c>
    </row>
    <row r="108" spans="1:11">
      <c r="A108" s="19">
        <v>13010235</v>
      </c>
      <c r="B108" s="167" t="s">
        <v>179</v>
      </c>
      <c r="C108" s="30">
        <v>1800000</v>
      </c>
      <c r="J108" s="19">
        <v>13010102</v>
      </c>
      <c r="K108" s="167" t="s">
        <v>932</v>
      </c>
    </row>
    <row r="109" spans="1:11">
      <c r="A109" s="19">
        <v>13010237</v>
      </c>
      <c r="B109" s="167" t="s">
        <v>180</v>
      </c>
      <c r="C109" s="30">
        <v>18000000</v>
      </c>
      <c r="J109" s="19">
        <v>13010103</v>
      </c>
      <c r="K109" s="167" t="s">
        <v>933</v>
      </c>
    </row>
    <row r="110" spans="1:11">
      <c r="A110" s="19">
        <v>13010306</v>
      </c>
      <c r="B110" s="167" t="s">
        <v>181</v>
      </c>
      <c r="C110" s="30">
        <v>4800000</v>
      </c>
      <c r="J110" s="19">
        <v>13010321</v>
      </c>
      <c r="K110" s="167" t="s">
        <v>934</v>
      </c>
    </row>
    <row r="111" spans="1:11">
      <c r="A111" s="19">
        <v>13010304</v>
      </c>
      <c r="B111" s="167" t="s">
        <v>182</v>
      </c>
      <c r="C111" s="30">
        <v>12000000</v>
      </c>
      <c r="J111" s="19">
        <v>13010225</v>
      </c>
      <c r="K111" s="167" t="s">
        <v>801</v>
      </c>
    </row>
    <row r="112" spans="1:11">
      <c r="A112" s="19">
        <v>13020251</v>
      </c>
      <c r="B112" s="167" t="s">
        <v>351</v>
      </c>
      <c r="C112" s="30">
        <v>9600000</v>
      </c>
      <c r="J112" s="19">
        <v>13010227</v>
      </c>
      <c r="K112" s="167" t="s">
        <v>802</v>
      </c>
    </row>
    <row r="113" spans="1:11">
      <c r="A113" s="19">
        <v>13020258</v>
      </c>
      <c r="B113" s="167" t="s">
        <v>352</v>
      </c>
      <c r="C113" s="30">
        <v>4800000</v>
      </c>
      <c r="J113" s="19">
        <v>13020265</v>
      </c>
      <c r="K113" s="167" t="s">
        <v>935</v>
      </c>
    </row>
    <row r="114" spans="1:11">
      <c r="A114" s="19">
        <v>13020263</v>
      </c>
      <c r="B114" s="167" t="s">
        <v>187</v>
      </c>
      <c r="C114" s="30">
        <v>54000000</v>
      </c>
      <c r="J114" s="19">
        <v>13020264</v>
      </c>
      <c r="K114" s="167" t="s">
        <v>936</v>
      </c>
    </row>
    <row r="115" spans="1:11">
      <c r="A115" s="19">
        <v>13010324</v>
      </c>
      <c r="B115" s="167" t="s">
        <v>194</v>
      </c>
      <c r="C115" s="30">
        <v>1440000</v>
      </c>
      <c r="J115" s="19">
        <v>13010235</v>
      </c>
      <c r="K115" s="167" t="s">
        <v>937</v>
      </c>
    </row>
    <row r="116" spans="1:11">
      <c r="A116" s="19">
        <v>13010325</v>
      </c>
      <c r="B116" s="167" t="s">
        <v>196</v>
      </c>
      <c r="C116" s="30">
        <v>1440000</v>
      </c>
      <c r="J116" s="19">
        <v>13020282</v>
      </c>
      <c r="K116" s="167" t="s">
        <v>938</v>
      </c>
    </row>
    <row r="117" spans="1:11">
      <c r="A117" s="19">
        <v>13010244</v>
      </c>
      <c r="B117" s="167" t="s">
        <v>255</v>
      </c>
      <c r="C117" s="30">
        <v>1800000</v>
      </c>
      <c r="J117" s="19">
        <v>13010322</v>
      </c>
      <c r="K117" s="167" t="s">
        <v>939</v>
      </c>
    </row>
    <row r="118" spans="1:11">
      <c r="A118" s="19">
        <v>13010230</v>
      </c>
      <c r="B118" s="167" t="s">
        <v>259</v>
      </c>
      <c r="C118" s="30">
        <v>0</v>
      </c>
      <c r="J118" s="19">
        <v>13010323</v>
      </c>
      <c r="K118" s="167" t="s">
        <v>940</v>
      </c>
    </row>
    <row r="119" spans="1:11">
      <c r="A119" s="19">
        <v>13010326</v>
      </c>
      <c r="B119" s="167" t="s">
        <v>265</v>
      </c>
      <c r="C119" s="30">
        <v>18000000</v>
      </c>
      <c r="J119" s="19">
        <v>13010324</v>
      </c>
      <c r="K119" s="167" t="s">
        <v>194</v>
      </c>
    </row>
    <row r="120" spans="1:11">
      <c r="A120" s="19">
        <v>13010327</v>
      </c>
      <c r="B120" s="167" t="s">
        <v>266</v>
      </c>
      <c r="C120" s="30">
        <v>10800000</v>
      </c>
      <c r="J120" s="19">
        <v>13010325</v>
      </c>
      <c r="K120" s="167" t="s">
        <v>196</v>
      </c>
    </row>
    <row r="121" spans="1:11">
      <c r="A121" s="19">
        <v>13010335</v>
      </c>
      <c r="B121" s="167" t="s">
        <v>369</v>
      </c>
      <c r="C121" s="30">
        <v>3000000</v>
      </c>
      <c r="J121" s="19">
        <v>13010326</v>
      </c>
      <c r="K121" s="167" t="s">
        <v>820</v>
      </c>
    </row>
    <row r="122" spans="1:11">
      <c r="A122" s="19">
        <v>13010331</v>
      </c>
      <c r="B122" s="167" t="s">
        <v>267</v>
      </c>
      <c r="C122" s="30">
        <v>720000</v>
      </c>
      <c r="J122" s="19">
        <v>13010327</v>
      </c>
      <c r="K122" s="167" t="s">
        <v>821</v>
      </c>
    </row>
    <row r="123" spans="1:11">
      <c r="A123" s="19">
        <v>13010329</v>
      </c>
      <c r="B123" s="167" t="s">
        <v>268</v>
      </c>
      <c r="C123" s="30">
        <v>720000</v>
      </c>
      <c r="J123" s="19">
        <v>13010335</v>
      </c>
      <c r="K123" s="167" t="s">
        <v>822</v>
      </c>
    </row>
    <row r="124" spans="1:11">
      <c r="A124" s="19">
        <v>13010330</v>
      </c>
      <c r="B124" s="167" t="s">
        <v>641</v>
      </c>
      <c r="C124" s="30">
        <v>720000</v>
      </c>
      <c r="J124" s="19">
        <v>13010338</v>
      </c>
      <c r="K124" s="167" t="s">
        <v>823</v>
      </c>
    </row>
    <row r="125" spans="1:11">
      <c r="A125" s="19">
        <v>13010328</v>
      </c>
      <c r="B125" s="167" t="s">
        <v>269</v>
      </c>
      <c r="C125" s="30">
        <v>720000</v>
      </c>
      <c r="J125" s="19">
        <v>13010331</v>
      </c>
      <c r="K125" s="167" t="s">
        <v>824</v>
      </c>
    </row>
    <row r="126" spans="1:11">
      <c r="A126" s="19">
        <v>13010332</v>
      </c>
      <c r="B126" s="167" t="s">
        <v>270</v>
      </c>
      <c r="C126" s="30">
        <v>720000</v>
      </c>
      <c r="J126" s="19">
        <v>13010330</v>
      </c>
      <c r="K126" s="167" t="s">
        <v>825</v>
      </c>
    </row>
    <row r="127" spans="1:11">
      <c r="A127" s="19">
        <v>13010333</v>
      </c>
      <c r="B127" s="167" t="s">
        <v>271</v>
      </c>
      <c r="C127" s="30">
        <v>720000</v>
      </c>
      <c r="J127" s="19">
        <v>13010328</v>
      </c>
      <c r="K127" s="167" t="s">
        <v>826</v>
      </c>
    </row>
    <row r="128" spans="1:11">
      <c r="A128" s="19">
        <v>13010338</v>
      </c>
      <c r="B128" s="167" t="s">
        <v>275</v>
      </c>
      <c r="C128" s="30">
        <v>7200000</v>
      </c>
      <c r="J128" s="19">
        <v>13010329</v>
      </c>
      <c r="K128" s="167" t="s">
        <v>827</v>
      </c>
    </row>
    <row r="129" spans="1:11">
      <c r="A129" s="19">
        <v>13010340</v>
      </c>
      <c r="B129" s="167" t="s">
        <v>276</v>
      </c>
      <c r="C129" s="30">
        <v>720000</v>
      </c>
      <c r="J129" s="19">
        <v>13010340</v>
      </c>
      <c r="K129" s="167" t="s">
        <v>819</v>
      </c>
    </row>
    <row r="130" spans="1:11">
      <c r="A130" s="19">
        <v>13010225</v>
      </c>
      <c r="B130" s="167" t="s">
        <v>373</v>
      </c>
      <c r="C130" s="30">
        <v>0</v>
      </c>
      <c r="J130" s="19">
        <v>13010244</v>
      </c>
      <c r="K130" s="167" t="s">
        <v>828</v>
      </c>
    </row>
    <row r="131" spans="1:11">
      <c r="A131" s="19">
        <v>13010227</v>
      </c>
      <c r="B131" s="167" t="s">
        <v>374</v>
      </c>
      <c r="C131" s="30">
        <v>0</v>
      </c>
      <c r="J131" s="19">
        <v>13010332</v>
      </c>
      <c r="K131" s="167" t="s">
        <v>829</v>
      </c>
    </row>
    <row r="132" spans="1:11">
      <c r="A132" s="19">
        <v>13010250</v>
      </c>
      <c r="B132" s="167" t="s">
        <v>371</v>
      </c>
      <c r="C132" s="30">
        <v>720000</v>
      </c>
      <c r="J132" s="19">
        <v>13010333</v>
      </c>
      <c r="K132" s="167" t="s">
        <v>830</v>
      </c>
    </row>
    <row r="133" spans="1:11">
      <c r="A133" s="19">
        <v>13020247</v>
      </c>
      <c r="B133" s="167" t="s">
        <v>189</v>
      </c>
      <c r="C133" s="30">
        <v>4320000</v>
      </c>
      <c r="J133" s="19">
        <v>13010339</v>
      </c>
      <c r="K133" s="167" t="s">
        <v>831</v>
      </c>
    </row>
    <row r="134" spans="1:11">
      <c r="A134" s="19">
        <v>13020266</v>
      </c>
      <c r="B134" s="167" t="s">
        <v>191</v>
      </c>
      <c r="C134" s="30">
        <v>0</v>
      </c>
      <c r="J134" s="19">
        <v>13010341</v>
      </c>
      <c r="K134" s="167" t="s">
        <v>832</v>
      </c>
    </row>
    <row r="135" spans="1:11">
      <c r="A135" s="19">
        <v>13020267</v>
      </c>
      <c r="B135" s="167" t="s">
        <v>386</v>
      </c>
      <c r="C135" s="30">
        <v>0</v>
      </c>
      <c r="J135" s="19">
        <v>13010334</v>
      </c>
      <c r="K135" s="167" t="s">
        <v>833</v>
      </c>
    </row>
    <row r="136" spans="1:11">
      <c r="A136" s="19">
        <v>13020248</v>
      </c>
      <c r="B136" s="167" t="s">
        <v>186</v>
      </c>
      <c r="C136" s="30">
        <v>1440000</v>
      </c>
      <c r="J136" s="19">
        <v>13010336</v>
      </c>
      <c r="K136" s="167" t="s">
        <v>834</v>
      </c>
    </row>
    <row r="137" spans="1:11">
      <c r="A137" s="19">
        <v>13010253</v>
      </c>
      <c r="B137" s="167" t="s">
        <v>177</v>
      </c>
      <c r="C137" s="30">
        <v>12600000</v>
      </c>
      <c r="J137" s="19">
        <v>13010256</v>
      </c>
      <c r="K137" s="167" t="s">
        <v>835</v>
      </c>
    </row>
    <row r="138" spans="1:11">
      <c r="A138" s="19">
        <v>13020244</v>
      </c>
      <c r="B138" s="167" t="s">
        <v>168</v>
      </c>
      <c r="C138" s="30">
        <v>0</v>
      </c>
      <c r="J138" s="19">
        <v>13020295</v>
      </c>
      <c r="K138" s="167" t="s">
        <v>836</v>
      </c>
    </row>
    <row r="139" spans="1:11">
      <c r="A139" s="19">
        <v>13020269</v>
      </c>
      <c r="B139" s="167" t="s">
        <v>350</v>
      </c>
      <c r="C139" s="30">
        <v>12240000</v>
      </c>
      <c r="J139" s="19">
        <v>13010342</v>
      </c>
      <c r="K139" s="167" t="s">
        <v>837</v>
      </c>
    </row>
    <row r="140" spans="1:11">
      <c r="A140" s="19">
        <v>13020252</v>
      </c>
      <c r="B140" s="167" t="s">
        <v>170</v>
      </c>
      <c r="C140" s="30">
        <v>0</v>
      </c>
      <c r="J140" s="19">
        <v>13020274</v>
      </c>
      <c r="K140" s="167" t="s">
        <v>838</v>
      </c>
    </row>
    <row r="141" spans="1:11">
      <c r="A141" s="19">
        <v>13010301</v>
      </c>
      <c r="B141" s="167" t="s">
        <v>148</v>
      </c>
      <c r="C141" s="30">
        <v>720000</v>
      </c>
      <c r="J141" s="19"/>
      <c r="K141" s="167" t="s">
        <v>882</v>
      </c>
    </row>
    <row r="142" spans="1:11">
      <c r="A142" s="19">
        <v>13020243</v>
      </c>
      <c r="B142" s="167" t="s">
        <v>125</v>
      </c>
      <c r="C142" s="30">
        <v>3600000</v>
      </c>
      <c r="J142" s="19"/>
      <c r="K142" s="167" t="s">
        <v>883</v>
      </c>
    </row>
    <row r="143" spans="1:11">
      <c r="A143" s="19">
        <v>13020273</v>
      </c>
      <c r="B143" s="167" t="s">
        <v>230</v>
      </c>
      <c r="C143" s="30">
        <v>4800000</v>
      </c>
      <c r="J143" s="19"/>
      <c r="K143" s="167" t="s">
        <v>887</v>
      </c>
    </row>
    <row r="144" spans="1:11">
      <c r="A144" s="19">
        <v>13010343</v>
      </c>
      <c r="B144" s="167" t="s">
        <v>240</v>
      </c>
      <c r="C144" s="30">
        <v>1080000</v>
      </c>
      <c r="J144" s="19">
        <v>13020243</v>
      </c>
      <c r="K144" s="167" t="s">
        <v>806</v>
      </c>
    </row>
    <row r="145" spans="1:11">
      <c r="A145" s="19">
        <v>13010257</v>
      </c>
      <c r="B145" s="167" t="s">
        <v>246</v>
      </c>
      <c r="C145" s="30">
        <v>1800000</v>
      </c>
      <c r="J145" s="19">
        <v>13020244</v>
      </c>
      <c r="K145" s="167" t="s">
        <v>839</v>
      </c>
    </row>
    <row r="146" spans="1:11">
      <c r="A146" s="19">
        <v>13010258</v>
      </c>
      <c r="B146" s="167" t="s">
        <v>247</v>
      </c>
      <c r="C146" s="30">
        <v>1080000</v>
      </c>
      <c r="J146" s="19">
        <v>13020269</v>
      </c>
      <c r="K146" s="167" t="s">
        <v>840</v>
      </c>
    </row>
    <row r="147" spans="1:11">
      <c r="A147" s="19">
        <v>13020276</v>
      </c>
      <c r="B147" s="167" t="s">
        <v>248</v>
      </c>
      <c r="C147" s="30">
        <v>1200000</v>
      </c>
      <c r="J147" s="19">
        <v>13010253</v>
      </c>
      <c r="K147" s="167" t="s">
        <v>841</v>
      </c>
    </row>
    <row r="148" spans="1:11">
      <c r="A148" s="19">
        <v>13020277</v>
      </c>
      <c r="B148" s="167" t="s">
        <v>249</v>
      </c>
      <c r="C148" s="30">
        <v>2400000</v>
      </c>
      <c r="J148" s="19">
        <v>13020248</v>
      </c>
      <c r="K148" s="167" t="s">
        <v>809</v>
      </c>
    </row>
    <row r="149" spans="1:11">
      <c r="A149" s="19">
        <v>13670201</v>
      </c>
      <c r="B149" s="167" t="s">
        <v>353</v>
      </c>
      <c r="C149" s="30">
        <v>1200000</v>
      </c>
      <c r="J149" s="19">
        <v>13020247</v>
      </c>
      <c r="K149" s="167" t="s">
        <v>811</v>
      </c>
    </row>
    <row r="150" spans="1:11">
      <c r="A150" s="19">
        <v>13070209</v>
      </c>
      <c r="B150" s="167" t="s">
        <v>204</v>
      </c>
      <c r="C150" s="30">
        <v>900000</v>
      </c>
      <c r="J150" s="19">
        <v>13020278</v>
      </c>
      <c r="K150" s="167" t="s">
        <v>816</v>
      </c>
    </row>
    <row r="151" spans="1:11">
      <c r="A151" s="19">
        <v>13070202</v>
      </c>
      <c r="B151" s="167" t="s">
        <v>628</v>
      </c>
      <c r="C151" s="30">
        <v>360000</v>
      </c>
      <c r="J151" s="19">
        <v>13020273</v>
      </c>
      <c r="K151" s="167" t="s">
        <v>812</v>
      </c>
    </row>
    <row r="152" spans="1:11">
      <c r="A152" s="19">
        <v>13070213</v>
      </c>
      <c r="B152" s="167" t="s">
        <v>354</v>
      </c>
      <c r="C152" s="30">
        <v>2040000</v>
      </c>
      <c r="J152" s="19">
        <v>13020276</v>
      </c>
      <c r="K152" s="167" t="s">
        <v>813</v>
      </c>
    </row>
    <row r="153" spans="1:11">
      <c r="A153" s="19">
        <v>13070200</v>
      </c>
      <c r="B153" s="167" t="s">
        <v>355</v>
      </c>
      <c r="C153" s="30">
        <v>4320000</v>
      </c>
      <c r="J153" s="19">
        <v>13020277</v>
      </c>
      <c r="K153" s="167" t="s">
        <v>814</v>
      </c>
    </row>
    <row r="154" spans="1:11">
      <c r="A154" s="19">
        <v>13070210</v>
      </c>
      <c r="B154" s="167" t="s">
        <v>356</v>
      </c>
      <c r="C154" s="30">
        <v>0</v>
      </c>
      <c r="J154" s="19">
        <v>13010343</v>
      </c>
      <c r="K154" s="167" t="s">
        <v>815</v>
      </c>
    </row>
    <row r="155" spans="1:11">
      <c r="A155" s="19">
        <v>13070211</v>
      </c>
      <c r="B155" s="167" t="s">
        <v>200</v>
      </c>
      <c r="C155" s="30">
        <v>60000</v>
      </c>
      <c r="J155" s="19">
        <v>13010257</v>
      </c>
      <c r="K155" s="167" t="s">
        <v>817</v>
      </c>
    </row>
    <row r="156" spans="1:11">
      <c r="A156" s="19">
        <v>13070203</v>
      </c>
      <c r="B156" s="167" t="s">
        <v>357</v>
      </c>
      <c r="C156" s="30">
        <v>2760000</v>
      </c>
      <c r="J156" s="19">
        <v>13010258</v>
      </c>
      <c r="K156" s="167" t="s">
        <v>543</v>
      </c>
    </row>
    <row r="157" spans="1:11">
      <c r="A157" s="19">
        <v>13070214</v>
      </c>
      <c r="B157" s="167" t="s">
        <v>202</v>
      </c>
      <c r="C157" s="30">
        <v>1200000</v>
      </c>
      <c r="J157" s="19">
        <v>13020279</v>
      </c>
      <c r="K157" s="167" t="s">
        <v>818</v>
      </c>
    </row>
    <row r="158" spans="1:11">
      <c r="A158" s="19">
        <v>13070215</v>
      </c>
      <c r="B158" s="167" t="s">
        <v>206</v>
      </c>
      <c r="C158" s="30">
        <v>1920000</v>
      </c>
      <c r="J158" s="19" t="s">
        <v>245</v>
      </c>
      <c r="K158" s="167" t="s">
        <v>387</v>
      </c>
    </row>
    <row r="159" spans="1:11">
      <c r="A159" s="19">
        <v>13070206</v>
      </c>
      <c r="B159" s="167" t="s">
        <v>208</v>
      </c>
      <c r="C159" s="30">
        <v>4440000</v>
      </c>
      <c r="J159" s="19"/>
      <c r="K159" s="167" t="s">
        <v>891</v>
      </c>
    </row>
    <row r="160" spans="1:11">
      <c r="A160" s="19">
        <v>13070216</v>
      </c>
      <c r="B160" s="167" t="s">
        <v>210</v>
      </c>
      <c r="C160" s="30">
        <v>120000</v>
      </c>
      <c r="J160" s="19" t="s">
        <v>245</v>
      </c>
      <c r="K160" s="167" t="s">
        <v>636</v>
      </c>
    </row>
    <row r="161" spans="1:11">
      <c r="A161" s="19">
        <v>13070304</v>
      </c>
      <c r="B161" s="167" t="s">
        <v>241</v>
      </c>
      <c r="C161" s="30">
        <v>120000</v>
      </c>
      <c r="J161" s="19" t="s">
        <v>245</v>
      </c>
      <c r="K161" s="167" t="s">
        <v>941</v>
      </c>
    </row>
    <row r="162" spans="1:11">
      <c r="A162" s="19">
        <v>13070303</v>
      </c>
      <c r="B162" s="167" t="s">
        <v>244</v>
      </c>
      <c r="C162" s="30">
        <v>36000</v>
      </c>
      <c r="J162" s="19">
        <v>13070209</v>
      </c>
      <c r="K162" s="167" t="s">
        <v>846</v>
      </c>
    </row>
    <row r="163" spans="1:11">
      <c r="A163" s="19">
        <v>13040210</v>
      </c>
      <c r="B163" s="167" t="s">
        <v>358</v>
      </c>
      <c r="C163" s="30">
        <v>4320000</v>
      </c>
      <c r="J163" s="19">
        <v>13070202</v>
      </c>
      <c r="K163" s="167" t="s">
        <v>848</v>
      </c>
    </row>
    <row r="164" spans="1:11">
      <c r="A164" s="19">
        <v>13040206</v>
      </c>
      <c r="B164" s="167" t="s">
        <v>324</v>
      </c>
      <c r="C164" s="30">
        <v>28800000</v>
      </c>
      <c r="J164" s="19">
        <v>13670201</v>
      </c>
      <c r="K164" s="167" t="s">
        <v>850</v>
      </c>
    </row>
    <row r="165" spans="1:11">
      <c r="A165" s="19">
        <v>13040202</v>
      </c>
      <c r="B165" s="167" t="s">
        <v>480</v>
      </c>
      <c r="C165" s="30" t="e">
        <v>#REF!</v>
      </c>
      <c r="J165" s="19">
        <v>13070200</v>
      </c>
      <c r="K165" s="167" t="s">
        <v>355</v>
      </c>
    </row>
    <row r="166" spans="1:11">
      <c r="A166" s="19">
        <v>13030202</v>
      </c>
      <c r="B166" s="167" t="s">
        <v>217</v>
      </c>
      <c r="C166" s="30">
        <v>7200000</v>
      </c>
      <c r="J166" s="19">
        <v>13070213</v>
      </c>
      <c r="K166" s="167" t="s">
        <v>851</v>
      </c>
    </row>
    <row r="167" spans="1:11">
      <c r="A167" s="19">
        <v>13040203</v>
      </c>
      <c r="B167" s="167" t="s">
        <v>219</v>
      </c>
      <c r="C167" s="30">
        <v>1800000</v>
      </c>
      <c r="J167" s="19">
        <v>13070210</v>
      </c>
      <c r="K167" s="167" t="s">
        <v>852</v>
      </c>
    </row>
    <row r="168" spans="1:11">
      <c r="A168" s="19">
        <v>13030204</v>
      </c>
      <c r="B168" s="167" t="s">
        <v>221</v>
      </c>
      <c r="C168" s="30">
        <v>720000</v>
      </c>
      <c r="J168" s="19">
        <v>13070211</v>
      </c>
      <c r="K168" s="167" t="s">
        <v>853</v>
      </c>
    </row>
    <row r="169" spans="1:11">
      <c r="A169" s="19">
        <v>13030205</v>
      </c>
      <c r="B169" s="167" t="s">
        <v>370</v>
      </c>
      <c r="C169" s="30">
        <v>720000</v>
      </c>
      <c r="J169" s="19">
        <v>13070203</v>
      </c>
      <c r="K169" s="167" t="s">
        <v>357</v>
      </c>
    </row>
    <row r="170" spans="1:11">
      <c r="A170" s="19">
        <v>13040204</v>
      </c>
      <c r="B170" s="167" t="s">
        <v>223</v>
      </c>
      <c r="C170" s="30">
        <v>2880000</v>
      </c>
      <c r="J170" s="19">
        <v>13070214</v>
      </c>
      <c r="K170" s="167" t="s">
        <v>854</v>
      </c>
    </row>
    <row r="171" spans="1:11">
      <c r="A171" s="19">
        <v>13030206</v>
      </c>
      <c r="B171" s="167" t="s">
        <v>375</v>
      </c>
      <c r="C171" s="30">
        <v>720000</v>
      </c>
      <c r="J171" s="19">
        <v>13070206</v>
      </c>
      <c r="K171" s="167" t="s">
        <v>855</v>
      </c>
    </row>
    <row r="172" spans="1:11">
      <c r="A172" s="19">
        <v>13040207</v>
      </c>
      <c r="B172" s="167" t="s">
        <v>237</v>
      </c>
      <c r="C172" s="30">
        <v>900000</v>
      </c>
      <c r="J172" s="19">
        <v>13070215</v>
      </c>
      <c r="K172" s="167" t="s">
        <v>856</v>
      </c>
    </row>
    <row r="173" spans="1:11">
      <c r="A173" s="19">
        <v>13040211</v>
      </c>
      <c r="B173" s="167" t="s">
        <v>238</v>
      </c>
      <c r="C173" s="30">
        <v>132000</v>
      </c>
      <c r="J173" s="19">
        <v>13070216</v>
      </c>
      <c r="K173" s="167" t="s">
        <v>857</v>
      </c>
    </row>
    <row r="174" spans="1:11">
      <c r="A174" s="19">
        <v>13040214</v>
      </c>
      <c r="B174" s="167" t="s">
        <v>362</v>
      </c>
      <c r="C174" s="30">
        <v>1440000</v>
      </c>
      <c r="J174" s="19">
        <v>13070304</v>
      </c>
      <c r="K174" s="167" t="s">
        <v>842</v>
      </c>
    </row>
    <row r="175" spans="1:11">
      <c r="A175" s="19">
        <v>13040213</v>
      </c>
      <c r="B175" s="167" t="s">
        <v>323</v>
      </c>
      <c r="C175" s="30">
        <v>1440002</v>
      </c>
      <c r="J175" s="19">
        <v>13070303</v>
      </c>
      <c r="K175" s="167" t="s">
        <v>844</v>
      </c>
    </row>
    <row r="176" spans="1:11">
      <c r="A176" s="19">
        <v>13030208</v>
      </c>
      <c r="B176" s="167" t="s">
        <v>229</v>
      </c>
      <c r="C176" s="30">
        <v>2520000</v>
      </c>
      <c r="J176" s="19">
        <v>13070212</v>
      </c>
      <c r="K176" s="167" t="s">
        <v>492</v>
      </c>
    </row>
    <row r="177" spans="1:11">
      <c r="A177" s="19">
        <v>13030200</v>
      </c>
      <c r="B177" s="167" t="s">
        <v>213</v>
      </c>
      <c r="C177" s="30">
        <v>5040000</v>
      </c>
      <c r="J177" s="19">
        <v>13040206</v>
      </c>
      <c r="K177" s="167" t="s">
        <v>859</v>
      </c>
    </row>
    <row r="178" spans="1:11">
      <c r="A178" s="19">
        <v>13060307</v>
      </c>
      <c r="B178" s="167" t="s">
        <v>359</v>
      </c>
      <c r="C178" s="30">
        <v>480000</v>
      </c>
      <c r="J178" s="19">
        <v>13040216</v>
      </c>
      <c r="K178" s="167" t="s">
        <v>860</v>
      </c>
    </row>
    <row r="179" spans="1:11">
      <c r="A179" s="21">
        <v>13080200</v>
      </c>
      <c r="B179" s="167" t="s">
        <v>360</v>
      </c>
      <c r="C179" s="30">
        <v>360000</v>
      </c>
      <c r="J179" s="19">
        <v>13030202</v>
      </c>
      <c r="K179" s="167" t="s">
        <v>861</v>
      </c>
    </row>
    <row r="180" spans="1:11">
      <c r="A180" s="19">
        <v>13080202</v>
      </c>
      <c r="B180" s="167" t="s">
        <v>361</v>
      </c>
      <c r="C180" s="30">
        <v>360000</v>
      </c>
      <c r="J180" s="19">
        <v>13030204</v>
      </c>
      <c r="K180" s="167" t="s">
        <v>862</v>
      </c>
    </row>
    <row r="181" spans="1:11">
      <c r="A181" s="45" t="s">
        <v>245</v>
      </c>
      <c r="B181" s="167" t="s">
        <v>484</v>
      </c>
      <c r="C181" s="30">
        <v>60000</v>
      </c>
      <c r="J181" s="19">
        <v>13030205</v>
      </c>
      <c r="K181" s="167" t="s">
        <v>863</v>
      </c>
    </row>
    <row r="182" spans="1:11">
      <c r="A182" s="45" t="s">
        <v>245</v>
      </c>
      <c r="B182" s="167" t="s">
        <v>387</v>
      </c>
      <c r="C182" s="30">
        <v>464256</v>
      </c>
      <c r="J182" s="19">
        <v>13040203</v>
      </c>
      <c r="K182" s="167" t="s">
        <v>864</v>
      </c>
    </row>
    <row r="183" spans="1:11">
      <c r="A183" s="45" t="s">
        <v>245</v>
      </c>
      <c r="B183" s="167" t="s">
        <v>252</v>
      </c>
      <c r="C183" s="30">
        <v>1424000</v>
      </c>
      <c r="J183" s="19">
        <v>13040210</v>
      </c>
      <c r="K183" s="167" t="s">
        <v>865</v>
      </c>
    </row>
    <row r="184" spans="1:11">
      <c r="A184" s="45" t="s">
        <v>245</v>
      </c>
      <c r="B184" s="167" t="s">
        <v>250</v>
      </c>
      <c r="C184" s="30">
        <v>280800</v>
      </c>
      <c r="J184" s="19">
        <v>13040204</v>
      </c>
      <c r="K184" s="167" t="s">
        <v>866</v>
      </c>
    </row>
    <row r="185" spans="1:11">
      <c r="A185" s="45" t="s">
        <v>245</v>
      </c>
      <c r="B185" s="167" t="s">
        <v>432</v>
      </c>
      <c r="C185" s="30">
        <v>1393200</v>
      </c>
      <c r="J185" s="19">
        <v>13030206</v>
      </c>
      <c r="K185" s="167" t="s">
        <v>867</v>
      </c>
    </row>
    <row r="186" spans="1:11">
      <c r="A186" s="45" t="s">
        <v>245</v>
      </c>
      <c r="B186" s="167" t="s">
        <v>489</v>
      </c>
      <c r="C186" s="30">
        <v>1422000</v>
      </c>
      <c r="J186" s="19"/>
      <c r="K186" s="167" t="s">
        <v>868</v>
      </c>
    </row>
    <row r="187" spans="1:11">
      <c r="A187" s="45" t="s">
        <v>245</v>
      </c>
      <c r="B187" s="167" t="s">
        <v>251</v>
      </c>
      <c r="C187" s="30" t="e">
        <v>#REF!</v>
      </c>
      <c r="J187" s="19">
        <v>13040207</v>
      </c>
      <c r="K187" s="167" t="s">
        <v>869</v>
      </c>
    </row>
    <row r="188" spans="1:11">
      <c r="A188" s="45" t="s">
        <v>245</v>
      </c>
      <c r="B188" s="167" t="s">
        <v>254</v>
      </c>
      <c r="C188" s="30" t="e">
        <v>#REF!</v>
      </c>
      <c r="J188" s="19" t="s">
        <v>807</v>
      </c>
      <c r="K188" s="167" t="s">
        <v>416</v>
      </c>
    </row>
    <row r="189" spans="1:11">
      <c r="A189" s="45" t="s">
        <v>245</v>
      </c>
      <c r="B189" s="167" t="s">
        <v>390</v>
      </c>
      <c r="C189" s="30">
        <v>750000</v>
      </c>
      <c r="J189" s="19"/>
      <c r="K189" s="167" t="s">
        <v>884</v>
      </c>
    </row>
    <row r="190" spans="1:11">
      <c r="A190" s="45" t="s">
        <v>245</v>
      </c>
      <c r="B190" s="167" t="s">
        <v>398</v>
      </c>
      <c r="C190" s="30" t="e">
        <v>#REF!</v>
      </c>
      <c r="J190" s="19">
        <v>13030208</v>
      </c>
      <c r="K190" s="167" t="s">
        <v>871</v>
      </c>
    </row>
    <row r="191" spans="1:11">
      <c r="A191" s="45">
        <v>13050335</v>
      </c>
      <c r="B191" s="167" t="s">
        <v>424</v>
      </c>
      <c r="C191" s="30">
        <v>37200</v>
      </c>
      <c r="J191" s="19" t="s">
        <v>880</v>
      </c>
      <c r="K191" s="167" t="s">
        <v>943</v>
      </c>
    </row>
    <row r="192" spans="1:11">
      <c r="A192" s="45">
        <v>13010336</v>
      </c>
      <c r="B192" s="167" t="s">
        <v>273</v>
      </c>
      <c r="C192" s="30" t="e">
        <v>#REF!</v>
      </c>
      <c r="J192" s="19">
        <v>13040214</v>
      </c>
      <c r="K192" s="167" t="s">
        <v>872</v>
      </c>
    </row>
    <row r="193" spans="1:11">
      <c r="A193" s="45">
        <v>13010339</v>
      </c>
      <c r="B193" s="167" t="s">
        <v>257</v>
      </c>
      <c r="C193" s="30">
        <v>605556</v>
      </c>
      <c r="J193" s="21">
        <v>13040213</v>
      </c>
      <c r="K193" s="167" t="s">
        <v>873</v>
      </c>
    </row>
    <row r="194" spans="1:11">
      <c r="A194" s="45" t="s">
        <v>245</v>
      </c>
      <c r="B194" s="167" t="s">
        <v>256</v>
      </c>
      <c r="C194" s="30">
        <v>235800</v>
      </c>
      <c r="J194" s="19" t="s">
        <v>245</v>
      </c>
      <c r="K194" s="167" t="s">
        <v>432</v>
      </c>
    </row>
    <row r="195" spans="1:11">
      <c r="A195" s="19">
        <v>13010334</v>
      </c>
      <c r="B195" s="167" t="s">
        <v>272</v>
      </c>
      <c r="C195" s="30">
        <v>626400</v>
      </c>
      <c r="J195" s="19" t="s">
        <v>245</v>
      </c>
      <c r="K195" s="167" t="s">
        <v>252</v>
      </c>
    </row>
    <row r="196" spans="1:11">
      <c r="A196" s="45">
        <v>13070302</v>
      </c>
      <c r="B196" s="167" t="s">
        <v>253</v>
      </c>
      <c r="C196" s="30" t="e">
        <v>#REF!</v>
      </c>
      <c r="J196" s="19">
        <v>13060307</v>
      </c>
      <c r="K196" s="167" t="s">
        <v>874</v>
      </c>
    </row>
    <row r="197" spans="1:11">
      <c r="A197" s="45">
        <v>13070212</v>
      </c>
      <c r="B197" s="167" t="s">
        <v>492</v>
      </c>
      <c r="C197" s="30" t="e">
        <v>#REF!</v>
      </c>
      <c r="J197" s="19">
        <v>13050342</v>
      </c>
      <c r="K197" s="167" t="s">
        <v>875</v>
      </c>
    </row>
    <row r="198" spans="1:11">
      <c r="A198" s="45" t="s">
        <v>245</v>
      </c>
      <c r="B198" s="167" t="s">
        <v>421</v>
      </c>
      <c r="C198" s="30">
        <v>1152000</v>
      </c>
      <c r="J198" s="19">
        <v>13050341</v>
      </c>
      <c r="K198" s="167" t="s">
        <v>876</v>
      </c>
    </row>
    <row r="199" spans="1:11">
      <c r="A199" s="45" t="s">
        <v>245</v>
      </c>
      <c r="B199" s="167" t="s">
        <v>243</v>
      </c>
      <c r="C199" s="30">
        <v>79200</v>
      </c>
      <c r="J199" s="19" t="s">
        <v>245</v>
      </c>
      <c r="K199" s="167" t="s">
        <v>621</v>
      </c>
    </row>
    <row r="200" spans="1:11">
      <c r="A200" s="45">
        <v>13080201</v>
      </c>
      <c r="B200" s="167" t="s">
        <v>242</v>
      </c>
      <c r="C200" s="30">
        <v>126000</v>
      </c>
      <c r="J200" s="19" t="s">
        <v>245</v>
      </c>
      <c r="K200" s="167" t="s">
        <v>622</v>
      </c>
    </row>
    <row r="201" spans="1:11">
      <c r="A201" s="45" t="s">
        <v>245</v>
      </c>
      <c r="B201" s="167" t="s">
        <v>437</v>
      </c>
      <c r="C201" s="30">
        <v>18360</v>
      </c>
      <c r="J201" s="19">
        <v>13080200</v>
      </c>
      <c r="K201" s="167" t="s">
        <v>877</v>
      </c>
    </row>
    <row r="202" spans="1:11">
      <c r="A202" s="45" t="s">
        <v>245</v>
      </c>
      <c r="B202" s="167" t="s">
        <v>399</v>
      </c>
      <c r="C202" s="30">
        <v>25200</v>
      </c>
      <c r="J202" s="19">
        <v>13080202</v>
      </c>
      <c r="K202" s="167" t="s">
        <v>361</v>
      </c>
    </row>
    <row r="203" spans="1:11">
      <c r="A203" s="45" t="s">
        <v>245</v>
      </c>
      <c r="B203" s="167" t="s">
        <v>400</v>
      </c>
      <c r="C203" s="30">
        <v>1080</v>
      </c>
      <c r="J203" s="19">
        <v>13080201</v>
      </c>
      <c r="K203" s="167" t="s">
        <v>878</v>
      </c>
    </row>
    <row r="204" spans="1:11">
      <c r="A204" s="45" t="s">
        <v>245</v>
      </c>
      <c r="B204" s="167" t="s">
        <v>264</v>
      </c>
      <c r="C204" s="30">
        <v>1020.0000000000001</v>
      </c>
      <c r="J204" s="19" t="s">
        <v>245</v>
      </c>
      <c r="K204" s="167" t="s">
        <v>243</v>
      </c>
    </row>
    <row r="205" spans="1:11">
      <c r="A205" s="45" t="s">
        <v>245</v>
      </c>
      <c r="B205" s="167" t="s">
        <v>433</v>
      </c>
      <c r="C205" s="30">
        <v>30600.000000000004</v>
      </c>
      <c r="J205" s="45" t="s">
        <v>245</v>
      </c>
      <c r="K205" s="167" t="s">
        <v>484</v>
      </c>
    </row>
    <row r="206" spans="1:11">
      <c r="A206" s="45" t="s">
        <v>245</v>
      </c>
      <c r="B206" s="167" t="s">
        <v>488</v>
      </c>
      <c r="C206" s="30">
        <v>1080000</v>
      </c>
      <c r="J206" s="45" t="s">
        <v>245</v>
      </c>
      <c r="K206" s="167" t="s">
        <v>944</v>
      </c>
    </row>
    <row r="207" spans="1:11">
      <c r="A207" s="45" t="s">
        <v>245</v>
      </c>
      <c r="B207" s="167" t="s">
        <v>434</v>
      </c>
      <c r="C207" s="30">
        <v>20400</v>
      </c>
      <c r="J207" s="45" t="s">
        <v>245</v>
      </c>
      <c r="K207" s="167" t="s">
        <v>945</v>
      </c>
    </row>
    <row r="208" spans="1:11">
      <c r="A208" s="45" t="s">
        <v>245</v>
      </c>
      <c r="B208" s="167" t="s">
        <v>619</v>
      </c>
      <c r="C208" s="30">
        <v>45600</v>
      </c>
      <c r="J208" s="45" t="s">
        <v>245</v>
      </c>
      <c r="K208" s="167" t="s">
        <v>390</v>
      </c>
    </row>
    <row r="209" spans="1:11">
      <c r="A209" s="45" t="s">
        <v>245</v>
      </c>
      <c r="B209" s="167" t="s">
        <v>422</v>
      </c>
      <c r="C209" s="30">
        <v>5100</v>
      </c>
      <c r="J209" s="45" t="s">
        <v>245</v>
      </c>
      <c r="K209" s="167" t="s">
        <v>398</v>
      </c>
    </row>
    <row r="210" spans="1:11">
      <c r="A210" s="45" t="s">
        <v>245</v>
      </c>
      <c r="B210" s="167" t="s">
        <v>393</v>
      </c>
      <c r="C210" s="30">
        <v>30600.000000000004</v>
      </c>
      <c r="J210" s="45">
        <v>13070302</v>
      </c>
      <c r="K210" s="167" t="s">
        <v>253</v>
      </c>
    </row>
    <row r="211" spans="1:11">
      <c r="A211" s="45" t="s">
        <v>245</v>
      </c>
      <c r="B211" s="167" t="s">
        <v>394</v>
      </c>
      <c r="C211" s="30">
        <v>61200.000000000007</v>
      </c>
      <c r="J211" s="45" t="s">
        <v>245</v>
      </c>
      <c r="K211" s="167" t="s">
        <v>437</v>
      </c>
    </row>
    <row r="212" spans="1:11">
      <c r="A212" s="45" t="s">
        <v>245</v>
      </c>
      <c r="B212" s="167" t="s">
        <v>401</v>
      </c>
      <c r="C212" s="30">
        <v>680000</v>
      </c>
      <c r="J212" s="45" t="s">
        <v>245</v>
      </c>
      <c r="K212" s="167" t="s">
        <v>400</v>
      </c>
    </row>
    <row r="213" spans="1:11">
      <c r="A213" s="45" t="s">
        <v>245</v>
      </c>
      <c r="B213" s="167" t="s">
        <v>395</v>
      </c>
      <c r="C213" s="30">
        <v>1608000</v>
      </c>
      <c r="J213" s="45" t="s">
        <v>245</v>
      </c>
      <c r="K213" s="167" t="s">
        <v>264</v>
      </c>
    </row>
    <row r="214" spans="1:11">
      <c r="A214" s="45" t="s">
        <v>245</v>
      </c>
      <c r="B214" s="167" t="s">
        <v>447</v>
      </c>
      <c r="C214" s="30">
        <v>306000</v>
      </c>
      <c r="J214" s="45" t="s">
        <v>245</v>
      </c>
      <c r="K214" s="167" t="s">
        <v>433</v>
      </c>
    </row>
    <row r="215" spans="1:11">
      <c r="A215" s="45" t="s">
        <v>245</v>
      </c>
      <c r="B215" s="167" t="s">
        <v>396</v>
      </c>
      <c r="C215" s="30" t="e">
        <v>#REF!</v>
      </c>
      <c r="J215" s="45" t="s">
        <v>245</v>
      </c>
      <c r="K215" s="167" t="s">
        <v>434</v>
      </c>
    </row>
    <row r="216" spans="1:11">
      <c r="A216" s="45" t="s">
        <v>245</v>
      </c>
      <c r="B216" s="167" t="s">
        <v>402</v>
      </c>
      <c r="C216" s="30" t="e">
        <v>#REF!</v>
      </c>
      <c r="J216" s="45" t="s">
        <v>245</v>
      </c>
      <c r="K216" s="167" t="s">
        <v>879</v>
      </c>
    </row>
    <row r="217" spans="1:11">
      <c r="A217" s="45" t="s">
        <v>245</v>
      </c>
      <c r="B217" s="167" t="s">
        <v>262</v>
      </c>
      <c r="C217" s="30">
        <v>1020000.0000000001</v>
      </c>
      <c r="J217" s="45" t="s">
        <v>245</v>
      </c>
      <c r="K217" s="167" t="s">
        <v>422</v>
      </c>
    </row>
    <row r="218" spans="1:11">
      <c r="A218" s="45" t="s">
        <v>245</v>
      </c>
      <c r="B218" s="167" t="s">
        <v>403</v>
      </c>
      <c r="C218" s="30">
        <v>612000</v>
      </c>
      <c r="J218" s="45" t="s">
        <v>245</v>
      </c>
      <c r="K218" s="167" t="s">
        <v>393</v>
      </c>
    </row>
    <row r="219" spans="1:11">
      <c r="A219" s="45" t="s">
        <v>245</v>
      </c>
      <c r="B219" s="167" t="s">
        <v>491</v>
      </c>
      <c r="C219" s="30">
        <v>720000</v>
      </c>
      <c r="J219" s="45" t="s">
        <v>245</v>
      </c>
      <c r="K219" s="167" t="s">
        <v>394</v>
      </c>
    </row>
    <row r="220" spans="1:11">
      <c r="A220" s="45" t="s">
        <v>245</v>
      </c>
      <c r="B220" s="167" t="s">
        <v>397</v>
      </c>
      <c r="C220" s="30">
        <v>30000</v>
      </c>
      <c r="J220" s="45" t="s">
        <v>245</v>
      </c>
      <c r="K220" s="167" t="s">
        <v>401</v>
      </c>
    </row>
    <row r="221" spans="1:11">
      <c r="A221" s="45" t="s">
        <v>245</v>
      </c>
      <c r="B221" s="167" t="s">
        <v>274</v>
      </c>
      <c r="C221" s="30">
        <v>1050000</v>
      </c>
      <c r="J221" s="45" t="s">
        <v>245</v>
      </c>
      <c r="K221" s="167" t="s">
        <v>395</v>
      </c>
    </row>
    <row r="222" spans="1:11">
      <c r="A222" s="45">
        <v>13040201</v>
      </c>
      <c r="B222" s="167" t="s">
        <v>438</v>
      </c>
      <c r="C222" s="30">
        <v>504000</v>
      </c>
      <c r="J222" s="45" t="s">
        <v>245</v>
      </c>
      <c r="K222" s="167" t="s">
        <v>447</v>
      </c>
    </row>
    <row r="223" spans="1:11">
      <c r="A223" s="45" t="s">
        <v>245</v>
      </c>
      <c r="B223" s="167" t="s">
        <v>621</v>
      </c>
      <c r="C223" s="30">
        <v>4000</v>
      </c>
      <c r="J223" s="45" t="s">
        <v>245</v>
      </c>
      <c r="K223" s="167" t="s">
        <v>396</v>
      </c>
    </row>
    <row r="224" spans="1:11">
      <c r="A224" s="45" t="s">
        <v>245</v>
      </c>
      <c r="B224" s="167" t="s">
        <v>622</v>
      </c>
      <c r="C224" s="30">
        <v>4000</v>
      </c>
      <c r="J224" s="45" t="s">
        <v>245</v>
      </c>
      <c r="K224" s="167" t="s">
        <v>402</v>
      </c>
    </row>
    <row r="225" spans="1:11">
      <c r="A225" s="45" t="s">
        <v>245</v>
      </c>
      <c r="B225" s="167" t="s">
        <v>623</v>
      </c>
      <c r="C225" s="30" t="e">
        <v>#REF!</v>
      </c>
      <c r="J225" s="45" t="s">
        <v>245</v>
      </c>
      <c r="K225" s="167" t="s">
        <v>946</v>
      </c>
    </row>
    <row r="226" spans="1:11">
      <c r="A226" s="45" t="s">
        <v>245</v>
      </c>
      <c r="B226" s="167" t="s">
        <v>625</v>
      </c>
      <c r="C226" s="30">
        <v>30000</v>
      </c>
      <c r="J226" s="45" t="s">
        <v>245</v>
      </c>
      <c r="K226" s="167" t="s">
        <v>403</v>
      </c>
    </row>
    <row r="227" spans="1:11">
      <c r="A227" s="45" t="s">
        <v>245</v>
      </c>
      <c r="B227" s="167" t="s">
        <v>629</v>
      </c>
      <c r="C227" s="30">
        <v>200000</v>
      </c>
      <c r="J227" s="45" t="s">
        <v>245</v>
      </c>
      <c r="K227" s="167" t="s">
        <v>397</v>
      </c>
    </row>
    <row r="228" spans="1:11">
      <c r="A228" s="45" t="s">
        <v>245</v>
      </c>
      <c r="B228" s="167" t="s">
        <v>630</v>
      </c>
      <c r="C228" s="30">
        <v>150000</v>
      </c>
      <c r="J228" s="45" t="s">
        <v>245</v>
      </c>
      <c r="K228" s="167" t="s">
        <v>623</v>
      </c>
    </row>
    <row r="229" spans="1:11">
      <c r="A229" s="45" t="s">
        <v>245</v>
      </c>
      <c r="B229" s="167" t="s">
        <v>631</v>
      </c>
      <c r="C229" s="30">
        <v>10000</v>
      </c>
      <c r="J229" s="45" t="s">
        <v>245</v>
      </c>
      <c r="K229" s="167" t="s">
        <v>625</v>
      </c>
    </row>
    <row r="230" spans="1:11">
      <c r="A230" s="45" t="s">
        <v>245</v>
      </c>
      <c r="B230" s="167" t="s">
        <v>632</v>
      </c>
      <c r="C230" s="30" t="e">
        <v>#REF!</v>
      </c>
      <c r="J230" s="45" t="s">
        <v>245</v>
      </c>
      <c r="K230" s="167" t="s">
        <v>629</v>
      </c>
    </row>
    <row r="231" spans="1:11">
      <c r="A231" s="45" t="s">
        <v>245</v>
      </c>
      <c r="B231" s="167" t="s">
        <v>633</v>
      </c>
      <c r="C231" s="30" t="e">
        <v>#REF!</v>
      </c>
      <c r="J231" s="45" t="s">
        <v>245</v>
      </c>
      <c r="K231" s="167" t="s">
        <v>630</v>
      </c>
    </row>
    <row r="232" spans="1:11">
      <c r="A232" s="45" t="s">
        <v>245</v>
      </c>
      <c r="B232" s="167" t="s">
        <v>634</v>
      </c>
      <c r="C232" s="30" t="e">
        <v>#REF!</v>
      </c>
      <c r="J232" s="45" t="s">
        <v>245</v>
      </c>
      <c r="K232" s="167" t="s">
        <v>631</v>
      </c>
    </row>
    <row r="233" spans="1:11">
      <c r="A233" s="45" t="s">
        <v>245</v>
      </c>
      <c r="B233" s="167" t="s">
        <v>635</v>
      </c>
      <c r="C233" s="30" t="e">
        <v>#REF!</v>
      </c>
      <c r="J233" s="45" t="s">
        <v>245</v>
      </c>
      <c r="K233" s="167" t="s">
        <v>632</v>
      </c>
    </row>
    <row r="234" spans="1:11">
      <c r="A234" s="45" t="s">
        <v>245</v>
      </c>
      <c r="B234" s="167" t="s">
        <v>636</v>
      </c>
      <c r="C234" s="30" t="e">
        <v>#REF!</v>
      </c>
      <c r="J234" s="45" t="s">
        <v>245</v>
      </c>
      <c r="K234" s="167" t="s">
        <v>634</v>
      </c>
    </row>
    <row r="235" spans="1:11">
      <c r="A235" s="45" t="s">
        <v>245</v>
      </c>
      <c r="B235" s="167" t="s">
        <v>637</v>
      </c>
      <c r="C235" s="30" t="e">
        <v>#REF!</v>
      </c>
      <c r="J235" s="45" t="s">
        <v>245</v>
      </c>
      <c r="K235" s="167" t="s">
        <v>635</v>
      </c>
    </row>
    <row r="236" spans="1:11">
      <c r="A236" s="45" t="s">
        <v>245</v>
      </c>
      <c r="B236" s="167" t="s">
        <v>638</v>
      </c>
      <c r="C236" s="30" t="e">
        <v>#REF!</v>
      </c>
      <c r="J236" s="45" t="s">
        <v>245</v>
      </c>
      <c r="K236" s="167" t="s">
        <v>637</v>
      </c>
    </row>
    <row r="237" spans="1:11">
      <c r="A237" s="45" t="s">
        <v>245</v>
      </c>
      <c r="B237" s="167" t="s">
        <v>639</v>
      </c>
      <c r="C237" s="30" t="e">
        <v>#REF!</v>
      </c>
      <c r="J237" s="45" t="s">
        <v>245</v>
      </c>
      <c r="K237" s="167" t="s">
        <v>638</v>
      </c>
    </row>
    <row r="238" spans="1:11">
      <c r="A238" s="45" t="s">
        <v>245</v>
      </c>
      <c r="B238" s="167" t="s">
        <v>640</v>
      </c>
      <c r="C238" s="30" t="e">
        <v>#REF!</v>
      </c>
      <c r="J238" s="45" t="s">
        <v>245</v>
      </c>
      <c r="K238" s="167" t="s">
        <v>639</v>
      </c>
    </row>
    <row r="239" spans="1:11">
      <c r="A239" s="22" t="s">
        <v>277</v>
      </c>
      <c r="B239" s="167" t="s">
        <v>389</v>
      </c>
      <c r="C239" s="30">
        <v>4200</v>
      </c>
      <c r="J239" s="45" t="s">
        <v>245</v>
      </c>
      <c r="K239" s="167" t="s">
        <v>640</v>
      </c>
    </row>
    <row r="240" spans="1:11">
      <c r="A240" s="22">
        <v>13060309</v>
      </c>
      <c r="B240" s="167" t="s">
        <v>448</v>
      </c>
      <c r="C240" s="30">
        <v>6180</v>
      </c>
      <c r="J240" s="22" t="s">
        <v>277</v>
      </c>
      <c r="K240" s="167" t="s">
        <v>389</v>
      </c>
    </row>
    <row r="241" spans="1:11">
      <c r="A241" s="22">
        <v>13060313</v>
      </c>
      <c r="B241" s="167" t="s">
        <v>449</v>
      </c>
      <c r="C241" s="30">
        <v>6180</v>
      </c>
      <c r="J241" s="22">
        <v>13060309</v>
      </c>
      <c r="K241" s="167" t="s">
        <v>448</v>
      </c>
    </row>
    <row r="242" spans="1:11">
      <c r="A242" s="22" t="s">
        <v>277</v>
      </c>
      <c r="B242" s="167" t="s">
        <v>442</v>
      </c>
      <c r="C242" s="30">
        <v>4200</v>
      </c>
      <c r="J242" s="22">
        <v>13060313</v>
      </c>
      <c r="K242" s="167" t="s">
        <v>784</v>
      </c>
    </row>
    <row r="243" spans="1:11">
      <c r="A243" s="22" t="s">
        <v>277</v>
      </c>
      <c r="B243" s="167" t="s">
        <v>620</v>
      </c>
      <c r="C243" s="30">
        <v>1020.0000000000001</v>
      </c>
      <c r="J243" s="22" t="s">
        <v>277</v>
      </c>
      <c r="K243" s="167" t="s">
        <v>442</v>
      </c>
    </row>
    <row r="244" spans="1:11">
      <c r="A244" s="22" t="s">
        <v>277</v>
      </c>
      <c r="B244" s="167" t="s">
        <v>443</v>
      </c>
      <c r="C244" s="30">
        <v>7200</v>
      </c>
      <c r="J244" s="22" t="s">
        <v>277</v>
      </c>
      <c r="K244" s="167" t="s">
        <v>440</v>
      </c>
    </row>
    <row r="245" spans="1:11">
      <c r="A245" s="81" t="s">
        <v>279</v>
      </c>
      <c r="B245" s="167" t="s">
        <v>428</v>
      </c>
      <c r="C245" s="30">
        <v>61200.000000000007</v>
      </c>
      <c r="J245" s="22" t="s">
        <v>277</v>
      </c>
      <c r="K245" s="167" t="s">
        <v>443</v>
      </c>
    </row>
    <row r="246" spans="1:11">
      <c r="A246" s="81" t="s">
        <v>279</v>
      </c>
      <c r="B246" s="167" t="s">
        <v>430</v>
      </c>
      <c r="C246" s="30">
        <v>1020.0000000000001</v>
      </c>
      <c r="J246" s="81" t="s">
        <v>279</v>
      </c>
      <c r="K246" s="167" t="s">
        <v>428</v>
      </c>
    </row>
    <row r="247" spans="1:11">
      <c r="A247" s="81" t="s">
        <v>279</v>
      </c>
      <c r="B247" s="167" t="s">
        <v>429</v>
      </c>
      <c r="C247" s="30">
        <v>1020.0000000000001</v>
      </c>
      <c r="J247" s="81" t="s">
        <v>279</v>
      </c>
      <c r="K247" s="167" t="s">
        <v>430</v>
      </c>
    </row>
    <row r="248" spans="1:11">
      <c r="A248" s="81" t="s">
        <v>279</v>
      </c>
      <c r="B248" s="167" t="s">
        <v>444</v>
      </c>
      <c r="C248" s="30">
        <v>76500</v>
      </c>
      <c r="J248" s="81" t="s">
        <v>279</v>
      </c>
      <c r="K248" s="167" t="s">
        <v>429</v>
      </c>
    </row>
    <row r="249" spans="1:11">
      <c r="A249" s="81" t="s">
        <v>279</v>
      </c>
      <c r="B249" s="167" t="s">
        <v>425</v>
      </c>
      <c r="C249" s="30" t="e">
        <v>#REF!</v>
      </c>
      <c r="J249" s="81" t="s">
        <v>279</v>
      </c>
      <c r="K249" s="167" t="s">
        <v>444</v>
      </c>
    </row>
    <row r="250" spans="1:11">
      <c r="A250" s="81" t="s">
        <v>279</v>
      </c>
      <c r="B250" s="167" t="s">
        <v>445</v>
      </c>
      <c r="C250" s="30" t="e">
        <v>#REF!</v>
      </c>
      <c r="J250" s="81" t="s">
        <v>279</v>
      </c>
      <c r="K250" s="167" t="s">
        <v>446</v>
      </c>
    </row>
    <row r="251" spans="1:11">
      <c r="A251" s="81" t="s">
        <v>279</v>
      </c>
      <c r="B251" s="167" t="s">
        <v>446</v>
      </c>
      <c r="C251" s="30">
        <v>10200</v>
      </c>
      <c r="J251" s="81" t="s">
        <v>279</v>
      </c>
      <c r="K251" s="167" t="s">
        <v>892</v>
      </c>
    </row>
    <row r="252" spans="1:11">
      <c r="A252" s="81" t="s">
        <v>279</v>
      </c>
      <c r="B252" s="167" t="s">
        <v>258</v>
      </c>
      <c r="C252" s="30" t="e">
        <v>#REF!</v>
      </c>
      <c r="J252" s="81" t="s">
        <v>279</v>
      </c>
      <c r="K252" s="167" t="s">
        <v>451</v>
      </c>
    </row>
    <row r="253" spans="1:11">
      <c r="A253" s="81" t="s">
        <v>279</v>
      </c>
      <c r="B253" s="167" t="s">
        <v>451</v>
      </c>
      <c r="C253" s="30">
        <v>1334750</v>
      </c>
      <c r="J253" s="81" t="s">
        <v>279</v>
      </c>
      <c r="K253" s="167" t="s">
        <v>435</v>
      </c>
    </row>
    <row r="254" spans="1:11">
      <c r="A254" s="81" t="s">
        <v>279</v>
      </c>
      <c r="B254" s="167" t="s">
        <v>435</v>
      </c>
      <c r="C254" s="30">
        <v>204.00000000000003</v>
      </c>
      <c r="J254" s="81" t="s">
        <v>279</v>
      </c>
      <c r="K254" s="167" t="s">
        <v>436</v>
      </c>
    </row>
    <row r="255" spans="1:11">
      <c r="A255" s="81" t="s">
        <v>279</v>
      </c>
      <c r="B255" s="167" t="s">
        <v>436</v>
      </c>
      <c r="C255" s="30">
        <v>204.00000000000003</v>
      </c>
      <c r="J255" s="81" t="s">
        <v>279</v>
      </c>
      <c r="K255" s="167" t="s">
        <v>280</v>
      </c>
    </row>
    <row r="256" spans="1:11">
      <c r="A256" s="81" t="s">
        <v>279</v>
      </c>
      <c r="B256" s="167" t="s">
        <v>280</v>
      </c>
      <c r="C256" s="30">
        <v>10709.995716000001</v>
      </c>
      <c r="J256" s="81" t="s">
        <v>279</v>
      </c>
      <c r="K256" s="167" t="s">
        <v>281</v>
      </c>
    </row>
    <row r="257" spans="1:11">
      <c r="A257" s="81" t="s">
        <v>279</v>
      </c>
      <c r="B257" s="167" t="s">
        <v>281</v>
      </c>
      <c r="C257" s="30">
        <v>96390.000000000029</v>
      </c>
      <c r="J257" s="8" t="s">
        <v>282</v>
      </c>
      <c r="K257" s="167" t="s">
        <v>947</v>
      </c>
    </row>
    <row r="258" spans="1:11">
      <c r="A258" s="8" t="s">
        <v>282</v>
      </c>
      <c r="B258" s="167" t="s">
        <v>416</v>
      </c>
      <c r="C258" s="30" t="e">
        <v>#REF!</v>
      </c>
      <c r="J258" s="8" t="s">
        <v>282</v>
      </c>
      <c r="K258" s="167" t="s">
        <v>948</v>
      </c>
    </row>
    <row r="259" spans="1:11">
      <c r="A259" s="8" t="s">
        <v>282</v>
      </c>
      <c r="B259" s="167" t="s">
        <v>417</v>
      </c>
      <c r="C259" s="30">
        <v>11312</v>
      </c>
      <c r="J259" s="8" t="s">
        <v>282</v>
      </c>
      <c r="K259" s="167" t="s">
        <v>949</v>
      </c>
    </row>
    <row r="260" spans="1:11">
      <c r="A260" s="8" t="s">
        <v>282</v>
      </c>
      <c r="B260" s="167" t="s">
        <v>418</v>
      </c>
      <c r="C260" s="30">
        <v>7070</v>
      </c>
      <c r="J260" s="8" t="s">
        <v>282</v>
      </c>
      <c r="K260" s="167" t="s">
        <v>950</v>
      </c>
    </row>
    <row r="261" spans="1:11">
      <c r="A261" s="8" t="s">
        <v>282</v>
      </c>
      <c r="B261" s="167" t="s">
        <v>419</v>
      </c>
      <c r="C261" s="30">
        <v>15907.5</v>
      </c>
      <c r="J261" s="8" t="s">
        <v>282</v>
      </c>
      <c r="K261" s="167" t="s">
        <v>951</v>
      </c>
    </row>
    <row r="262" spans="1:11">
      <c r="A262" s="8" t="s">
        <v>282</v>
      </c>
      <c r="B262" s="167" t="s">
        <v>404</v>
      </c>
      <c r="C262" s="30">
        <v>7423.5</v>
      </c>
      <c r="J262" s="8" t="s">
        <v>282</v>
      </c>
      <c r="K262" s="167" t="s">
        <v>952</v>
      </c>
    </row>
    <row r="263" spans="1:11">
      <c r="A263" s="8" t="s">
        <v>282</v>
      </c>
      <c r="B263" s="167" t="s">
        <v>405</v>
      </c>
      <c r="C263" s="30">
        <v>6817.5</v>
      </c>
      <c r="J263" s="8" t="s">
        <v>282</v>
      </c>
      <c r="K263" s="167" t="s">
        <v>953</v>
      </c>
    </row>
    <row r="264" spans="1:11">
      <c r="A264" s="8" t="s">
        <v>282</v>
      </c>
      <c r="B264" s="167" t="s">
        <v>406</v>
      </c>
      <c r="C264" s="30">
        <v>4545</v>
      </c>
      <c r="J264" s="8" t="s">
        <v>282</v>
      </c>
      <c r="K264" s="167" t="s">
        <v>954</v>
      </c>
    </row>
    <row r="265" spans="1:11">
      <c r="A265" s="8" t="s">
        <v>282</v>
      </c>
      <c r="B265" s="167" t="s">
        <v>407</v>
      </c>
      <c r="C265" s="30">
        <v>8484</v>
      </c>
      <c r="J265" s="8" t="s">
        <v>282</v>
      </c>
      <c r="K265" s="167" t="s">
        <v>955</v>
      </c>
    </row>
    <row r="266" spans="1:11">
      <c r="A266" s="8" t="s">
        <v>282</v>
      </c>
      <c r="B266" s="167" t="s">
        <v>284</v>
      </c>
      <c r="C266" s="30">
        <v>5050</v>
      </c>
      <c r="J266" s="8" t="s">
        <v>282</v>
      </c>
      <c r="K266" s="167" t="s">
        <v>956</v>
      </c>
    </row>
    <row r="267" spans="1:11">
      <c r="A267" s="8" t="s">
        <v>282</v>
      </c>
      <c r="B267" s="167" t="s">
        <v>285</v>
      </c>
      <c r="C267" s="30">
        <v>2020</v>
      </c>
      <c r="J267" s="8" t="s">
        <v>282</v>
      </c>
      <c r="K267" s="167" t="s">
        <v>957</v>
      </c>
    </row>
    <row r="268" spans="1:11">
      <c r="A268" s="8" t="s">
        <v>282</v>
      </c>
      <c r="B268" s="167" t="s">
        <v>286</v>
      </c>
      <c r="C268" s="30">
        <v>1515</v>
      </c>
      <c r="J268" s="8" t="s">
        <v>282</v>
      </c>
      <c r="K268" s="167" t="s">
        <v>958</v>
      </c>
    </row>
    <row r="269" spans="1:11">
      <c r="A269" s="8" t="s">
        <v>282</v>
      </c>
      <c r="B269" s="167" t="s">
        <v>420</v>
      </c>
      <c r="C269" s="30">
        <v>9090</v>
      </c>
      <c r="J269" s="8" t="s">
        <v>282</v>
      </c>
      <c r="K269" s="167" t="s">
        <v>959</v>
      </c>
    </row>
    <row r="270" spans="1:11">
      <c r="A270" s="8" t="s">
        <v>282</v>
      </c>
      <c r="B270" s="167" t="s">
        <v>408</v>
      </c>
      <c r="C270" s="30">
        <v>6060</v>
      </c>
      <c r="J270" s="8" t="s">
        <v>282</v>
      </c>
      <c r="K270" s="167" t="s">
        <v>960</v>
      </c>
    </row>
    <row r="271" spans="1:11">
      <c r="A271" s="8" t="s">
        <v>282</v>
      </c>
      <c r="B271" s="167" t="s">
        <v>409</v>
      </c>
      <c r="C271" s="30">
        <v>7575</v>
      </c>
      <c r="J271" s="8" t="s">
        <v>282</v>
      </c>
      <c r="K271" s="167" t="s">
        <v>961</v>
      </c>
    </row>
    <row r="272" spans="1:11">
      <c r="A272" s="8" t="s">
        <v>282</v>
      </c>
      <c r="B272" s="167" t="s">
        <v>410</v>
      </c>
      <c r="C272" s="30">
        <v>7575</v>
      </c>
      <c r="J272" s="8" t="s">
        <v>282</v>
      </c>
      <c r="K272" s="167" t="s">
        <v>962</v>
      </c>
    </row>
    <row r="273" spans="1:11">
      <c r="A273" s="8" t="s">
        <v>282</v>
      </c>
      <c r="B273" s="167" t="s">
        <v>411</v>
      </c>
      <c r="C273" s="30">
        <v>13635</v>
      </c>
      <c r="J273" s="8" t="s">
        <v>282</v>
      </c>
      <c r="K273" s="167" t="s">
        <v>342</v>
      </c>
    </row>
    <row r="274" spans="1:11">
      <c r="A274" s="8" t="s">
        <v>282</v>
      </c>
      <c r="B274" s="167" t="s">
        <v>412</v>
      </c>
      <c r="C274" s="30">
        <v>6817.5</v>
      </c>
      <c r="J274" s="8" t="s">
        <v>282</v>
      </c>
      <c r="K274" s="167" t="s">
        <v>963</v>
      </c>
    </row>
    <row r="275" spans="1:11">
      <c r="A275" s="8" t="s">
        <v>282</v>
      </c>
      <c r="B275" s="167" t="s">
        <v>342</v>
      </c>
      <c r="C275" s="30">
        <v>5050</v>
      </c>
      <c r="J275" s="8" t="s">
        <v>282</v>
      </c>
      <c r="K275" s="167" t="s">
        <v>964</v>
      </c>
    </row>
    <row r="276" spans="1:11">
      <c r="A276" s="8" t="s">
        <v>282</v>
      </c>
      <c r="B276" s="167" t="s">
        <v>413</v>
      </c>
      <c r="C276" s="30">
        <v>4545</v>
      </c>
      <c r="J276" s="75" t="s">
        <v>287</v>
      </c>
      <c r="K276" s="167" t="s">
        <v>288</v>
      </c>
    </row>
    <row r="277" spans="1:11">
      <c r="A277" s="8" t="s">
        <v>282</v>
      </c>
      <c r="B277" s="167" t="s">
        <v>414</v>
      </c>
      <c r="C277" s="30">
        <v>30300</v>
      </c>
      <c r="J277" s="75" t="s">
        <v>287</v>
      </c>
      <c r="K277" s="167" t="s">
        <v>289</v>
      </c>
    </row>
    <row r="278" spans="1:11">
      <c r="A278" s="8">
        <v>13020250</v>
      </c>
      <c r="B278" s="167" t="s">
        <v>415</v>
      </c>
      <c r="C278" s="30" t="e">
        <v>#REF!</v>
      </c>
      <c r="J278" s="75" t="s">
        <v>287</v>
      </c>
      <c r="K278" s="167" t="s">
        <v>965</v>
      </c>
    </row>
    <row r="279" spans="1:11">
      <c r="A279" s="75" t="s">
        <v>287</v>
      </c>
      <c r="B279" s="167" t="s">
        <v>288</v>
      </c>
      <c r="C279" s="30">
        <v>1075.2112860333318</v>
      </c>
      <c r="J279" s="75" t="s">
        <v>287</v>
      </c>
      <c r="K279" s="167" t="s">
        <v>291</v>
      </c>
    </row>
    <row r="280" spans="1:11">
      <c r="A280" s="75" t="s">
        <v>287</v>
      </c>
      <c r="B280" s="167" t="s">
        <v>289</v>
      </c>
      <c r="C280" s="30">
        <v>1075.2112860333318</v>
      </c>
      <c r="J280" s="75" t="s">
        <v>287</v>
      </c>
      <c r="K280" s="167" t="s">
        <v>966</v>
      </c>
    </row>
    <row r="281" spans="1:11">
      <c r="A281" s="75" t="s">
        <v>287</v>
      </c>
      <c r="B281" s="167" t="s">
        <v>290</v>
      </c>
      <c r="C281" s="30">
        <v>38707.606297199949</v>
      </c>
      <c r="J281" s="75" t="s">
        <v>287</v>
      </c>
      <c r="K281" s="167" t="s">
        <v>293</v>
      </c>
    </row>
    <row r="282" spans="1:11">
      <c r="A282" s="75" t="s">
        <v>287</v>
      </c>
      <c r="B282" s="167" t="s">
        <v>291</v>
      </c>
      <c r="C282" s="30">
        <v>1075.2112860333318</v>
      </c>
      <c r="J282" s="75" t="s">
        <v>287</v>
      </c>
      <c r="K282" s="167" t="s">
        <v>294</v>
      </c>
    </row>
    <row r="283" spans="1:11">
      <c r="A283" s="75" t="s">
        <v>287</v>
      </c>
      <c r="B283" s="167" t="s">
        <v>292</v>
      </c>
      <c r="C283" s="30">
        <v>193538.0314859997</v>
      </c>
      <c r="J283" s="75" t="s">
        <v>287</v>
      </c>
      <c r="K283" s="167" t="s">
        <v>295</v>
      </c>
    </row>
    <row r="284" spans="1:11">
      <c r="A284" s="75" t="s">
        <v>287</v>
      </c>
      <c r="B284" s="167" t="s">
        <v>293</v>
      </c>
      <c r="C284" s="30">
        <v>430.08451441333273</v>
      </c>
      <c r="J284" s="75" t="s">
        <v>287</v>
      </c>
      <c r="K284" s="167" t="s">
        <v>296</v>
      </c>
    </row>
    <row r="285" spans="1:11">
      <c r="A285" s="75" t="s">
        <v>287</v>
      </c>
      <c r="B285" s="167" t="s">
        <v>294</v>
      </c>
      <c r="C285" s="30">
        <v>1075.2112860333318</v>
      </c>
      <c r="J285" s="75" t="s">
        <v>287</v>
      </c>
      <c r="K285" s="167" t="s">
        <v>297</v>
      </c>
    </row>
    <row r="286" spans="1:11">
      <c r="A286" s="75" t="s">
        <v>287</v>
      </c>
      <c r="B286" s="167" t="s">
        <v>295</v>
      </c>
      <c r="C286" s="30">
        <v>1075.2112860333318</v>
      </c>
      <c r="J286" s="75" t="s">
        <v>287</v>
      </c>
      <c r="K286" s="167" t="s">
        <v>967</v>
      </c>
    </row>
    <row r="287" spans="1:11">
      <c r="A287" s="75" t="s">
        <v>287</v>
      </c>
      <c r="B287" s="167" t="s">
        <v>296</v>
      </c>
      <c r="C287" s="30">
        <v>215.04225720666636</v>
      </c>
      <c r="J287" s="75" t="s">
        <v>287</v>
      </c>
      <c r="K287" s="167" t="s">
        <v>299</v>
      </c>
    </row>
    <row r="288" spans="1:11">
      <c r="A288" s="75" t="s">
        <v>287</v>
      </c>
      <c r="B288" s="167" t="s">
        <v>297</v>
      </c>
      <c r="C288" s="30">
        <v>537.60564301666591</v>
      </c>
      <c r="J288" s="75" t="s">
        <v>287</v>
      </c>
      <c r="K288" s="167" t="s">
        <v>968</v>
      </c>
    </row>
    <row r="289" spans="1:11">
      <c r="A289" s="75" t="s">
        <v>287</v>
      </c>
      <c r="B289" s="167" t="s">
        <v>298</v>
      </c>
      <c r="C289" s="30">
        <v>25805.07086479996</v>
      </c>
      <c r="J289" s="75" t="s">
        <v>287</v>
      </c>
      <c r="K289" s="167" t="s">
        <v>969</v>
      </c>
    </row>
    <row r="290" spans="1:11">
      <c r="A290" s="75" t="s">
        <v>287</v>
      </c>
      <c r="B290" s="167" t="s">
        <v>299</v>
      </c>
      <c r="C290" s="30">
        <v>1704.375</v>
      </c>
      <c r="J290" s="75" t="s">
        <v>287</v>
      </c>
      <c r="K290" s="167" t="s">
        <v>970</v>
      </c>
    </row>
    <row r="291" spans="1:11">
      <c r="A291" s="75" t="s">
        <v>287</v>
      </c>
      <c r="B291" s="167" t="s">
        <v>300</v>
      </c>
      <c r="C291" s="30">
        <v>4300.8451441333273</v>
      </c>
      <c r="K291" s="167"/>
    </row>
    <row r="292" spans="1:11" ht="19.5">
      <c r="A292" s="75" t="s">
        <v>287</v>
      </c>
      <c r="B292" s="167" t="s">
        <v>301</v>
      </c>
      <c r="C292" s="30">
        <v>25805.07086479996</v>
      </c>
      <c r="J292" s="25" t="s">
        <v>321</v>
      </c>
      <c r="K292" s="167" t="s">
        <v>473</v>
      </c>
    </row>
    <row r="293" spans="1:11">
      <c r="A293" s="75" t="s">
        <v>287</v>
      </c>
      <c r="B293" s="167" t="s">
        <v>302</v>
      </c>
      <c r="C293" s="30">
        <v>6451.26771619999</v>
      </c>
      <c r="J293" s="3">
        <f>SUM(R3:R196)</f>
        <v>0</v>
      </c>
      <c r="K293" s="167">
        <f>SUM(S3:S196)</f>
        <v>0</v>
      </c>
    </row>
    <row r="294" spans="1:11" ht="15.75">
      <c r="B294" s="3"/>
      <c r="C294" s="83" t="e">
        <v>#REF!</v>
      </c>
      <c r="J294" s="3">
        <f>SUM(R197:R239)</f>
        <v>0</v>
      </c>
      <c r="K294" s="3">
        <f>SUM(S197:S239)</f>
        <v>0</v>
      </c>
    </row>
    <row r="295" spans="1:11" ht="19.5">
      <c r="A295" s="25" t="s">
        <v>321</v>
      </c>
      <c r="B295" s="23" t="s">
        <v>473</v>
      </c>
      <c r="C295" s="63" t="s">
        <v>337</v>
      </c>
      <c r="J295" s="3">
        <f>SUM(R240:R245)</f>
        <v>0</v>
      </c>
      <c r="K295" s="23">
        <f>SUM(S240:S245)</f>
        <v>0</v>
      </c>
    </row>
    <row r="296" spans="1:11" ht="15.75">
      <c r="A296" s="3" t="e">
        <v>#REF!</v>
      </c>
      <c r="B296" s="3" t="e">
        <v>#REF!</v>
      </c>
      <c r="C296" s="3" t="e">
        <v>#REF!</v>
      </c>
      <c r="J296" s="3">
        <f>SUM(R246:R256)</f>
        <v>0</v>
      </c>
      <c r="K296" s="3">
        <f>SUM(S246:S256)</f>
        <v>0</v>
      </c>
    </row>
    <row r="297" spans="1:11" ht="15.75">
      <c r="A297" s="3" t="e">
        <v>#REF!</v>
      </c>
      <c r="B297" s="3" t="e">
        <v>#REF!</v>
      </c>
      <c r="C297" s="3">
        <v>149040</v>
      </c>
      <c r="J297" s="3">
        <f>SUM(R257:R275)</f>
        <v>0</v>
      </c>
      <c r="K297" s="3">
        <f>SUM(S257:S275)</f>
        <v>0</v>
      </c>
    </row>
    <row r="298" spans="1:11" ht="15.75">
      <c r="A298" s="3">
        <v>28980</v>
      </c>
      <c r="B298" s="3">
        <v>19041082500</v>
      </c>
      <c r="C298" s="3">
        <v>0</v>
      </c>
      <c r="J298" s="3">
        <f>SUM(R276:R290)</f>
        <v>0</v>
      </c>
      <c r="K298" s="3">
        <f>SUM(S276:S290)</f>
        <v>0</v>
      </c>
    </row>
    <row r="299" spans="1:11" ht="21">
      <c r="A299" s="3" t="e">
        <v>#REF!</v>
      </c>
      <c r="B299" s="3" t="e">
        <v>#REF!</v>
      </c>
      <c r="C299" s="3">
        <v>0</v>
      </c>
      <c r="J299" s="79">
        <f>SUM(J293:J298)</f>
        <v>0</v>
      </c>
      <c r="K299" s="3">
        <f>SUM(K293:K298)</f>
        <v>0</v>
      </c>
    </row>
    <row r="300" spans="1:11" ht="15.75">
      <c r="A300" s="3" t="e">
        <v>#REF!</v>
      </c>
      <c r="B300" s="3" t="e">
        <v>#REF!</v>
      </c>
      <c r="C300" s="3">
        <v>0</v>
      </c>
      <c r="J300" s="3">
        <f>SUM(Y3:Y196)</f>
        <v>0</v>
      </c>
      <c r="K300" s="3">
        <f>SUM(Z3:Z196)</f>
        <v>0</v>
      </c>
    </row>
    <row r="301" spans="1:11" ht="15.75">
      <c r="A301" s="3">
        <v>302871.05621793616</v>
      </c>
      <c r="B301" s="3">
        <v>66328067238.4589</v>
      </c>
      <c r="C301" s="161">
        <v>0</v>
      </c>
      <c r="J301" s="3">
        <f>SUM(Y197:Y239)</f>
        <v>0</v>
      </c>
      <c r="K301" s="3">
        <f>SUM(Z197:Z239)</f>
        <v>0</v>
      </c>
    </row>
    <row r="302" spans="1:11" ht="21">
      <c r="A302" s="79" t="e">
        <v>#REF!</v>
      </c>
      <c r="B302" s="168" t="e">
        <v>#REF!</v>
      </c>
      <c r="C302" s="41"/>
      <c r="J302" s="3">
        <f>SUM(Y240:Y245)</f>
        <v>0</v>
      </c>
      <c r="K302" s="168">
        <f>SUM(Z240:Z245)</f>
        <v>0</v>
      </c>
    </row>
    <row r="303" spans="1:11" ht="15.75">
      <c r="A303" s="3" t="e">
        <v>#REF!</v>
      </c>
      <c r="B303" s="3" t="e">
        <v>#REF!</v>
      </c>
      <c r="C303" s="41"/>
      <c r="J303" s="3">
        <f>SUM(Y246:Y256)</f>
        <v>0</v>
      </c>
      <c r="K303" s="3">
        <f>SUM(Z246:Z256)</f>
        <v>0</v>
      </c>
    </row>
    <row r="304" spans="1:11" ht="15.75">
      <c r="A304" s="3" t="e">
        <v>#REF!</v>
      </c>
      <c r="B304" s="3" t="e">
        <v>#REF!</v>
      </c>
      <c r="C304" s="41"/>
      <c r="J304" s="3">
        <f>SUM(Y257:Y275)</f>
        <v>0</v>
      </c>
      <c r="K304" s="3">
        <f>SUM(Z257:Z275)</f>
        <v>0</v>
      </c>
    </row>
    <row r="305" spans="1:11" ht="15.75">
      <c r="A305" s="3">
        <v>35814</v>
      </c>
      <c r="B305" s="3">
        <v>23287914510</v>
      </c>
      <c r="C305" s="41"/>
      <c r="J305" s="3">
        <f>SUM(Y276:Y290)</f>
        <v>0</v>
      </c>
      <c r="K305" s="3">
        <f>SUM(Z276:Z290)</f>
        <v>0</v>
      </c>
    </row>
    <row r="306" spans="1:11" ht="21">
      <c r="A306" s="3" t="e">
        <v>#REF!</v>
      </c>
      <c r="B306" s="3" t="e">
        <v>#REF!</v>
      </c>
      <c r="C306" s="41"/>
      <c r="J306" s="79">
        <f>SUM(J300:J305)</f>
        <v>0</v>
      </c>
      <c r="K306" s="3">
        <f>SUM(K300:K305)</f>
        <v>0</v>
      </c>
    </row>
    <row r="307" spans="1:11" ht="15.75">
      <c r="A307" s="3" t="e">
        <v>#REF!</v>
      </c>
      <c r="B307" s="3" t="e">
        <v>#REF!</v>
      </c>
      <c r="C307" s="41"/>
      <c r="K307" s="3"/>
    </row>
    <row r="308" spans="1:11" ht="15.75">
      <c r="A308" s="3">
        <v>333158.16183972982</v>
      </c>
      <c r="B308" s="3">
        <v>72960873962.304779</v>
      </c>
      <c r="C308" s="41"/>
      <c r="K308" s="3" t="s">
        <v>610</v>
      </c>
    </row>
    <row r="309" spans="1:11" ht="21">
      <c r="A309" s="79" t="e">
        <v>#REF!</v>
      </c>
      <c r="B309" s="168" t="e">
        <v>#REF!</v>
      </c>
      <c r="C309" s="41"/>
      <c r="K309" s="168"/>
    </row>
    <row r="310" spans="1:11" ht="15.75">
      <c r="B310" s="3"/>
      <c r="C310" s="41"/>
      <c r="K310" s="3"/>
    </row>
    <row r="311" spans="1:11" ht="15.75">
      <c r="A311" s="12"/>
      <c r="B311" s="12"/>
      <c r="C311" s="41"/>
      <c r="K311" s="12"/>
    </row>
    <row r="312" spans="1:11">
      <c r="C312" s="41"/>
    </row>
    <row r="313" spans="1:11">
      <c r="C313" s="41"/>
    </row>
    <row r="314" spans="1:11">
      <c r="C314" s="41"/>
    </row>
    <row r="315" spans="1:11">
      <c r="C315" s="41"/>
    </row>
    <row r="316" spans="1:11">
      <c r="C316" s="41"/>
    </row>
    <row r="317" spans="1:11">
      <c r="C317" s="41"/>
    </row>
    <row r="318" spans="1:11">
      <c r="C318" s="41"/>
    </row>
    <row r="319" spans="1:11">
      <c r="C319" s="41"/>
    </row>
    <row r="320" spans="1:11">
      <c r="C320" s="41"/>
    </row>
    <row r="321" spans="3:3">
      <c r="C321" s="41"/>
    </row>
    <row r="322" spans="3:3">
      <c r="C322" s="41"/>
    </row>
    <row r="323" spans="3:3">
      <c r="C323" s="41"/>
    </row>
    <row r="324" spans="3:3">
      <c r="C324" s="41"/>
    </row>
    <row r="325" spans="3:3">
      <c r="C325" s="41"/>
    </row>
    <row r="326" spans="3:3">
      <c r="C326" s="41"/>
    </row>
    <row r="327" spans="3:3">
      <c r="C327" s="41"/>
    </row>
    <row r="328" spans="3:3">
      <c r="C328" s="41"/>
    </row>
    <row r="329" spans="3:3">
      <c r="C329" s="41"/>
    </row>
    <row r="330" spans="3:3">
      <c r="C330" s="41"/>
    </row>
    <row r="331" spans="3:3">
      <c r="C331" s="41"/>
    </row>
    <row r="332" spans="3:3">
      <c r="C332" s="41"/>
    </row>
    <row r="333" spans="3:3">
      <c r="C333" s="41"/>
    </row>
    <row r="334" spans="3:3">
      <c r="C334" s="41"/>
    </row>
    <row r="335" spans="3:3">
      <c r="C335" s="41"/>
    </row>
    <row r="336" spans="3:3">
      <c r="C336" s="41"/>
    </row>
    <row r="337" spans="3:3">
      <c r="C337" s="41"/>
    </row>
    <row r="338" spans="3:3">
      <c r="C338" s="41"/>
    </row>
    <row r="339" spans="3:3">
      <c r="C339" s="41"/>
    </row>
    <row r="340" spans="3:3">
      <c r="C340" s="41"/>
    </row>
    <row r="341" spans="3:3">
      <c r="C341" s="41"/>
    </row>
    <row r="342" spans="3:3">
      <c r="C342" s="41"/>
    </row>
    <row r="343" spans="3:3">
      <c r="C343" s="41"/>
    </row>
    <row r="344" spans="3:3">
      <c r="C344" s="41"/>
    </row>
    <row r="345" spans="3:3">
      <c r="C345" s="41"/>
    </row>
    <row r="346" spans="3:3">
      <c r="C346" s="41"/>
    </row>
    <row r="347" spans="3:3">
      <c r="C347" s="41"/>
    </row>
    <row r="348" spans="3:3">
      <c r="C348" s="41"/>
    </row>
    <row r="349" spans="3:3">
      <c r="C349" s="41"/>
    </row>
    <row r="350" spans="3:3">
      <c r="C350" s="41"/>
    </row>
    <row r="351" spans="3:3">
      <c r="C351" s="41"/>
    </row>
    <row r="352" spans="3:3">
      <c r="C352" s="41"/>
    </row>
    <row r="353" spans="3:3">
      <c r="C353" s="41"/>
    </row>
    <row r="354" spans="3:3">
      <c r="C354" s="41"/>
    </row>
    <row r="355" spans="3:3">
      <c r="C355" s="41"/>
    </row>
    <row r="356" spans="3:3">
      <c r="C356" s="41"/>
    </row>
    <row r="357" spans="3:3">
      <c r="C357" s="41"/>
    </row>
    <row r="358" spans="3:3">
      <c r="C358" s="41"/>
    </row>
    <row r="359" spans="3:3">
      <c r="C359" s="41"/>
    </row>
    <row r="360" spans="3:3">
      <c r="C360" s="41"/>
    </row>
    <row r="361" spans="3:3">
      <c r="C361" s="41"/>
    </row>
    <row r="362" spans="3:3">
      <c r="C362" s="41"/>
    </row>
    <row r="363" spans="3:3">
      <c r="C363" s="41"/>
    </row>
    <row r="364" spans="3:3">
      <c r="C364" s="41"/>
    </row>
    <row r="365" spans="3:3">
      <c r="C365" s="41"/>
    </row>
    <row r="366" spans="3:3">
      <c r="C366" s="41"/>
    </row>
    <row r="367" spans="3:3">
      <c r="C367" s="41"/>
    </row>
    <row r="368" spans="3:3">
      <c r="C368" s="41"/>
    </row>
    <row r="369" spans="3:3">
      <c r="C369" s="41"/>
    </row>
    <row r="370" spans="3:3">
      <c r="C370" s="41"/>
    </row>
    <row r="371" spans="3:3">
      <c r="C371" s="41"/>
    </row>
    <row r="372" spans="3:3">
      <c r="C372" s="41"/>
    </row>
    <row r="373" spans="3:3">
      <c r="C373" s="41"/>
    </row>
    <row r="374" spans="3:3">
      <c r="C374" s="41"/>
    </row>
    <row r="375" spans="3:3">
      <c r="C375" s="41"/>
    </row>
    <row r="376" spans="3:3">
      <c r="C376" s="41"/>
    </row>
    <row r="377" spans="3:3">
      <c r="C377" s="41"/>
    </row>
    <row r="378" spans="3:3">
      <c r="C378" s="41"/>
    </row>
    <row r="379" spans="3:3">
      <c r="C379" s="41"/>
    </row>
    <row r="380" spans="3:3">
      <c r="C380" s="41"/>
    </row>
    <row r="381" spans="3:3">
      <c r="C381" s="41"/>
    </row>
    <row r="382" spans="3:3">
      <c r="C382" s="41"/>
    </row>
    <row r="383" spans="3:3">
      <c r="C383" s="41"/>
    </row>
    <row r="384" spans="3:3">
      <c r="C384" s="41"/>
    </row>
    <row r="385" spans="3:3">
      <c r="C385" s="41"/>
    </row>
    <row r="386" spans="3:3">
      <c r="C386" s="41"/>
    </row>
    <row r="387" spans="3:3">
      <c r="C387" s="41"/>
    </row>
    <row r="388" spans="3:3">
      <c r="C388" s="41"/>
    </row>
    <row r="389" spans="3:3">
      <c r="C389" s="41"/>
    </row>
    <row r="390" spans="3:3">
      <c r="C390" s="41"/>
    </row>
    <row r="391" spans="3:3">
      <c r="C391" s="41"/>
    </row>
    <row r="392" spans="3:3">
      <c r="C392" s="41"/>
    </row>
    <row r="393" spans="3:3">
      <c r="C393" s="41"/>
    </row>
    <row r="394" spans="3:3">
      <c r="C394" s="41"/>
    </row>
    <row r="395" spans="3:3">
      <c r="C395" s="41"/>
    </row>
    <row r="396" spans="3:3">
      <c r="C396" s="41"/>
    </row>
    <row r="397" spans="3:3">
      <c r="C397" s="41"/>
    </row>
    <row r="398" spans="3:3">
      <c r="C398" s="41"/>
    </row>
    <row r="399" spans="3:3">
      <c r="C399" s="41"/>
    </row>
    <row r="400" spans="3:3">
      <c r="C400" s="41"/>
    </row>
    <row r="401" spans="3:3">
      <c r="C401" s="41"/>
    </row>
    <row r="402" spans="3:3">
      <c r="C402" s="41"/>
    </row>
    <row r="403" spans="3:3">
      <c r="C403" s="41"/>
    </row>
    <row r="404" spans="3:3">
      <c r="C404" s="41"/>
    </row>
    <row r="405" spans="3:3">
      <c r="C405" s="41"/>
    </row>
    <row r="406" spans="3:3">
      <c r="C406" s="41"/>
    </row>
    <row r="407" spans="3:3">
      <c r="C407" s="41"/>
    </row>
    <row r="408" spans="3:3">
      <c r="C408" s="41"/>
    </row>
    <row r="409" spans="3:3">
      <c r="C409" s="41"/>
    </row>
    <row r="410" spans="3:3">
      <c r="C410" s="41"/>
    </row>
    <row r="411" spans="3:3">
      <c r="C411" s="41"/>
    </row>
    <row r="412" spans="3:3">
      <c r="C412" s="41"/>
    </row>
    <row r="413" spans="3:3">
      <c r="C413" s="41"/>
    </row>
    <row r="414" spans="3:3">
      <c r="C414" s="41"/>
    </row>
    <row r="415" spans="3:3">
      <c r="C415" s="41"/>
    </row>
    <row r="416" spans="3:3">
      <c r="C416" s="41"/>
    </row>
    <row r="417" spans="3:3">
      <c r="C417" s="41"/>
    </row>
    <row r="418" spans="3:3">
      <c r="C418" s="41"/>
    </row>
    <row r="419" spans="3:3">
      <c r="C419" s="41"/>
    </row>
    <row r="420" spans="3:3">
      <c r="C420" s="41"/>
    </row>
    <row r="421" spans="3:3">
      <c r="C421" s="41"/>
    </row>
    <row r="422" spans="3:3">
      <c r="C422" s="41"/>
    </row>
    <row r="423" spans="3:3">
      <c r="C423" s="41"/>
    </row>
    <row r="424" spans="3:3">
      <c r="C424" s="41"/>
    </row>
    <row r="425" spans="3:3">
      <c r="C425" s="41"/>
    </row>
    <row r="426" spans="3:3">
      <c r="C426" s="41"/>
    </row>
    <row r="427" spans="3:3">
      <c r="C427" s="41"/>
    </row>
    <row r="428" spans="3:3">
      <c r="C428" s="41"/>
    </row>
    <row r="429" spans="3:3">
      <c r="C429" s="41"/>
    </row>
    <row r="430" spans="3:3">
      <c r="C430" s="41"/>
    </row>
    <row r="431" spans="3:3">
      <c r="C431" s="41"/>
    </row>
    <row r="432" spans="3:3">
      <c r="C432" s="41"/>
    </row>
    <row r="433" spans="3:3">
      <c r="C433" s="41"/>
    </row>
    <row r="434" spans="3:3">
      <c r="C434" s="41"/>
    </row>
    <row r="435" spans="3:3">
      <c r="C435" s="41"/>
    </row>
    <row r="436" spans="3:3">
      <c r="C436" s="41"/>
    </row>
    <row r="437" spans="3:3">
      <c r="C437" s="41"/>
    </row>
    <row r="438" spans="3:3">
      <c r="C438" s="41"/>
    </row>
    <row r="439" spans="3:3">
      <c r="C439" s="41"/>
    </row>
    <row r="440" spans="3:3">
      <c r="C440" s="41"/>
    </row>
    <row r="441" spans="3:3">
      <c r="C441" s="41"/>
    </row>
    <row r="442" spans="3:3">
      <c r="C442" s="41"/>
    </row>
    <row r="443" spans="3:3">
      <c r="C443" s="41"/>
    </row>
    <row r="444" spans="3:3">
      <c r="C444" s="41"/>
    </row>
    <row r="445" spans="3:3">
      <c r="C445" s="41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H36"/>
  <sheetViews>
    <sheetView rightToLeft="1" workbookViewId="0">
      <selection activeCell="I47" sqref="I47"/>
    </sheetView>
  </sheetViews>
  <sheetFormatPr defaultRowHeight="15"/>
  <cols>
    <col min="1" max="1" width="15.5703125" customWidth="1"/>
    <col min="2" max="2" width="25.28515625" bestFit="1" customWidth="1"/>
    <col min="3" max="3" width="23.5703125" bestFit="1" customWidth="1"/>
    <col min="4" max="4" width="19.85546875" bestFit="1" customWidth="1"/>
    <col min="5" max="5" width="16" bestFit="1" customWidth="1"/>
    <col min="6" max="6" width="18.28515625" bestFit="1" customWidth="1"/>
    <col min="7" max="7" width="14.42578125" bestFit="1" customWidth="1"/>
    <col min="8" max="8" width="13.5703125" customWidth="1"/>
    <col min="9" max="9" width="17.7109375" customWidth="1"/>
    <col min="10" max="10" width="14.85546875" bestFit="1" customWidth="1"/>
    <col min="14" max="14" width="36.42578125" customWidth="1"/>
    <col min="15" max="15" width="38.85546875" customWidth="1"/>
    <col min="16" max="16" width="27.7109375" customWidth="1"/>
    <col min="17" max="17" width="24.7109375" customWidth="1"/>
    <col min="18" max="18" width="16" bestFit="1" customWidth="1"/>
    <col min="19" max="19" width="25.5703125" customWidth="1"/>
    <col min="20" max="20" width="25.42578125" customWidth="1"/>
    <col min="21" max="21" width="14.42578125" bestFit="1" customWidth="1"/>
    <col min="23" max="23" width="19.140625" customWidth="1"/>
    <col min="24" max="24" width="14.7109375" bestFit="1" customWidth="1"/>
    <col min="25" max="25" width="20" bestFit="1" customWidth="1"/>
    <col min="29" max="29" width="27.28515625" bestFit="1" customWidth="1"/>
    <col min="30" max="30" width="26" bestFit="1" customWidth="1"/>
    <col min="31" max="31" width="13.42578125" customWidth="1"/>
    <col min="32" max="32" width="15.42578125" customWidth="1"/>
    <col min="33" max="33" width="25" customWidth="1"/>
    <col min="34" max="34" width="26.28515625" customWidth="1"/>
  </cols>
  <sheetData>
    <row r="1" spans="1:34">
      <c r="A1" s="101" t="s">
        <v>494</v>
      </c>
      <c r="B1" s="101" t="s">
        <v>495</v>
      </c>
      <c r="C1" s="101" t="s">
        <v>496</v>
      </c>
      <c r="D1" s="102" t="s">
        <v>497</v>
      </c>
      <c r="E1" s="103" t="s">
        <v>498</v>
      </c>
      <c r="F1" s="102" t="s">
        <v>499</v>
      </c>
      <c r="G1" s="103" t="s">
        <v>500</v>
      </c>
      <c r="M1" s="101" t="s">
        <v>494</v>
      </c>
      <c r="N1" s="101" t="s">
        <v>506</v>
      </c>
      <c r="O1" s="101" t="s">
        <v>507</v>
      </c>
      <c r="P1" s="102" t="s">
        <v>508</v>
      </c>
      <c r="Q1" s="102" t="s">
        <v>528</v>
      </c>
      <c r="R1" s="103" t="s">
        <v>498</v>
      </c>
      <c r="S1" s="102" t="s">
        <v>509</v>
      </c>
      <c r="T1" s="102" t="s">
        <v>529</v>
      </c>
      <c r="U1" s="103" t="s">
        <v>500</v>
      </c>
      <c r="AC1" s="415" t="s">
        <v>616</v>
      </c>
      <c r="AD1" s="415"/>
    </row>
    <row r="2" spans="1:34" ht="15.75">
      <c r="A2" s="104" t="s">
        <v>313</v>
      </c>
      <c r="B2" s="105" t="e">
        <f>SUM('بودجه 1403'!#REF!)</f>
        <v>#REF!</v>
      </c>
      <c r="C2" s="105" t="e">
        <f>SUM('بودجه 1403'!#REF!)</f>
        <v>#REF!</v>
      </c>
      <c r="D2" s="106" t="e">
        <f t="shared" ref="D2:D8" si="0">B2/$B$9</f>
        <v>#REF!</v>
      </c>
      <c r="E2" s="106" t="e">
        <f>B2/$B$11</f>
        <v>#REF!</v>
      </c>
      <c r="F2" s="106" t="e">
        <f>C2/$C$9</f>
        <v>#REF!</v>
      </c>
      <c r="G2" s="106" t="e">
        <f>C2/$C$11</f>
        <v>#REF!</v>
      </c>
      <c r="H2" s="119" t="s">
        <v>312</v>
      </c>
      <c r="I2" s="59">
        <f>'بودجه 1403'!B315</f>
        <v>788886617.60000002</v>
      </c>
      <c r="J2" s="59">
        <f>'بودجه 1403'!C315</f>
        <v>11446062730918.4</v>
      </c>
      <c r="M2" s="104" t="s">
        <v>314</v>
      </c>
      <c r="N2" s="59" t="e">
        <f>SUM('بودجه 1403'!#REF!)</f>
        <v>#REF!</v>
      </c>
      <c r="O2" s="59" t="e">
        <f>SUM('بودجه 1403'!#REF!)</f>
        <v>#REF!</v>
      </c>
      <c r="P2" s="123" t="e">
        <f>N2/$X$3</f>
        <v>#REF!</v>
      </c>
      <c r="Q2" s="123" t="e">
        <f>N2/$X$6</f>
        <v>#REF!</v>
      </c>
      <c r="R2" s="156" t="e">
        <f>N2/$X$7</f>
        <v>#REF!</v>
      </c>
      <c r="S2" s="123" t="e">
        <f>O2/$Y$3</f>
        <v>#REF!</v>
      </c>
      <c r="T2" s="123" t="e">
        <f>O2/$Y$6</f>
        <v>#REF!</v>
      </c>
      <c r="U2" s="123" t="e">
        <f>O2/$Y$7</f>
        <v>#REF!</v>
      </c>
      <c r="AB2" s="59" t="s">
        <v>494</v>
      </c>
      <c r="AC2" s="116" t="s">
        <v>614</v>
      </c>
      <c r="AD2" s="116" t="s">
        <v>615</v>
      </c>
      <c r="AE2" s="166" t="s">
        <v>611</v>
      </c>
      <c r="AF2" s="166" t="s">
        <v>612</v>
      </c>
      <c r="AG2" s="115" t="s">
        <v>617</v>
      </c>
      <c r="AH2" s="115" t="s">
        <v>618</v>
      </c>
    </row>
    <row r="3" spans="1:34" ht="15.75">
      <c r="A3" s="104" t="s">
        <v>314</v>
      </c>
      <c r="B3" s="105" t="e">
        <f>SUM('بودجه 1403'!#REF!)</f>
        <v>#REF!</v>
      </c>
      <c r="C3" s="105" t="e">
        <f>SUM('بودجه 1403'!#REF!)</f>
        <v>#REF!</v>
      </c>
      <c r="D3" s="106" t="e">
        <f t="shared" si="0"/>
        <v>#REF!</v>
      </c>
      <c r="E3" s="106" t="e">
        <f t="shared" ref="E3:E8" si="1">B3/$B$11</f>
        <v>#REF!</v>
      </c>
      <c r="F3" s="106" t="e">
        <f t="shared" ref="F3:F8" si="2">C3/$C$9</f>
        <v>#REF!</v>
      </c>
      <c r="G3" s="106" t="e">
        <f t="shared" ref="G3:G8" si="3">C3/$C$11</f>
        <v>#REF!</v>
      </c>
      <c r="H3" s="119" t="s">
        <v>245</v>
      </c>
      <c r="I3" s="59">
        <f>'بودجه 1403'!B316</f>
        <v>33582200</v>
      </c>
      <c r="J3" s="59">
        <f>'بودجه 1403'!C316</f>
        <v>564126393600</v>
      </c>
      <c r="M3" s="104" t="s">
        <v>315</v>
      </c>
      <c r="N3" s="59" t="e">
        <f>SUM('بودجه 1403'!#REF!,'بودجه 1403'!#REF!,'بودجه 1403'!#REF!,'بودجه 1403'!#REF!,'بودجه 1403'!#REF!,'بودجه 1403'!#REF!,'بودجه 1403'!#REF!,'بودجه 1403'!#REF!,'بودجه 1403'!#REF!,'بودجه 1403'!#REF!,'بودجه 1403'!#REF!,'بودجه 1403'!#REF!,'بودجه 1403'!#REF!,'بودجه 1403'!#REF!, 'بودجه 1403'!#REF!, 'بودجه 1403'!#REF!)</f>
        <v>#REF!</v>
      </c>
      <c r="O3" s="59" t="e">
        <f>SUM('بودجه 1403'!#REF!,'بودجه 1403'!#REF!,'بودجه 1403'!#REF!,'بودجه 1403'!#REF!,'بودجه 1403'!#REF!,'بودجه 1403'!#REF!,'بودجه 1403'!#REF!,'بودجه 1403'!#REF!,'بودجه 1403'!#REF!,'بودجه 1403'!#REF!,'بودجه 1403'!#REF!,'بودجه 1403'!#REF!,'بودجه 1403'!#REF!,'بودجه 1403'!#REF!, 'بودجه 1403'!#REF!, 'بودجه 1403'!#REF!)</f>
        <v>#REF!</v>
      </c>
      <c r="P3" s="123" t="e">
        <f t="shared" ref="P3:P11" si="4">N3/$X$3</f>
        <v>#REF!</v>
      </c>
      <c r="Q3" s="123" t="e">
        <f t="shared" ref="Q3:Q11" si="5">N3/$X$6</f>
        <v>#REF!</v>
      </c>
      <c r="R3" s="123" t="e">
        <f t="shared" ref="R3:R11" si="6">N3/$X$7</f>
        <v>#REF!</v>
      </c>
      <c r="S3" s="123" t="e">
        <f t="shared" ref="S3:S11" si="7">O3/$Y$3</f>
        <v>#REF!</v>
      </c>
      <c r="T3" s="123" t="e">
        <f t="shared" ref="T3:T11" si="8">O3/$Y$6</f>
        <v>#REF!</v>
      </c>
      <c r="U3" s="123" t="e">
        <f t="shared" ref="U3:U11" si="9">O3/$Y$7</f>
        <v>#REF!</v>
      </c>
      <c r="W3" s="1" t="s">
        <v>245</v>
      </c>
      <c r="X3" s="59">
        <f>'بودجه 1403'!B316</f>
        <v>33582200</v>
      </c>
      <c r="Y3" s="59">
        <f>'بودجه 1403'!C316</f>
        <v>564126393600</v>
      </c>
      <c r="AB3" s="59" t="s">
        <v>313</v>
      </c>
      <c r="AC3" s="59" t="e">
        <f>B2</f>
        <v>#REF!</v>
      </c>
      <c r="AD3" s="59" t="e">
        <f>C2</f>
        <v>#REF!</v>
      </c>
      <c r="AE3" s="59">
        <v>1462890</v>
      </c>
      <c r="AF3" s="59">
        <v>288106946997</v>
      </c>
      <c r="AG3" s="108" t="e">
        <f>AC3/AE3</f>
        <v>#REF!</v>
      </c>
      <c r="AH3" s="108" t="e">
        <f>AD3/AF3</f>
        <v>#REF!</v>
      </c>
    </row>
    <row r="4" spans="1:34" ht="15.75">
      <c r="A4" s="104" t="s">
        <v>613</v>
      </c>
      <c r="B4" s="105" t="e">
        <f>SUM('بودجه 1403'!#REF!)</f>
        <v>#REF!</v>
      </c>
      <c r="C4" s="105" t="e">
        <f>SUM('بودجه 1403'!#REF!)</f>
        <v>#REF!</v>
      </c>
      <c r="D4" s="106" t="e">
        <f t="shared" si="0"/>
        <v>#REF!</v>
      </c>
      <c r="E4" s="106" t="e">
        <f t="shared" si="1"/>
        <v>#REF!</v>
      </c>
      <c r="F4" s="106" t="e">
        <f t="shared" si="2"/>
        <v>#REF!</v>
      </c>
      <c r="G4" s="106" t="e">
        <f t="shared" si="3"/>
        <v>#REF!</v>
      </c>
      <c r="H4" s="119" t="s">
        <v>277</v>
      </c>
      <c r="I4" s="59">
        <f>'بودجه 1403'!B317</f>
        <v>851232</v>
      </c>
      <c r="J4" s="59">
        <f>'بودجه 1403'!C317</f>
        <v>1794870963504</v>
      </c>
      <c r="M4" s="104" t="s">
        <v>510</v>
      </c>
      <c r="N4" s="59" t="e">
        <f>SUM('بودجه 1403'!#REF!,'بودجه 1403'!#REF!)</f>
        <v>#REF!</v>
      </c>
      <c r="O4" s="59" t="e">
        <f>SUM('بودجه 1403'!#REF!,'بودجه 1403'!#REF!)</f>
        <v>#REF!</v>
      </c>
      <c r="P4" s="123" t="e">
        <f t="shared" si="4"/>
        <v>#REF!</v>
      </c>
      <c r="Q4" s="123" t="e">
        <f t="shared" si="5"/>
        <v>#REF!</v>
      </c>
      <c r="R4" s="123" t="e">
        <f t="shared" si="6"/>
        <v>#REF!</v>
      </c>
      <c r="S4" s="123" t="e">
        <f t="shared" si="7"/>
        <v>#REF!</v>
      </c>
      <c r="T4" s="123" t="e">
        <f t="shared" si="8"/>
        <v>#REF!</v>
      </c>
      <c r="U4" s="123" t="e">
        <f t="shared" si="9"/>
        <v>#REF!</v>
      </c>
      <c r="W4" s="1" t="s">
        <v>277</v>
      </c>
      <c r="X4" s="59">
        <f>'بودجه 1403'!B317</f>
        <v>851232</v>
      </c>
      <c r="Y4" s="59">
        <f>'بودجه 1403'!C317</f>
        <v>1794870963504</v>
      </c>
      <c r="AB4" s="59" t="s">
        <v>314</v>
      </c>
      <c r="AC4" s="59" t="e">
        <f t="shared" ref="AC4:AC9" si="10">B3</f>
        <v>#REF!</v>
      </c>
      <c r="AD4" s="59" t="e">
        <f t="shared" ref="AD4:AD9" si="11">C3</f>
        <v>#REF!</v>
      </c>
      <c r="AE4" s="59">
        <v>26382156</v>
      </c>
      <c r="AF4" s="59">
        <v>2314692715137</v>
      </c>
      <c r="AG4" s="108" t="e">
        <f t="shared" ref="AG4:AG9" si="12">AC4/AE4</f>
        <v>#REF!</v>
      </c>
      <c r="AH4" s="108" t="e">
        <f t="shared" ref="AH4:AH9" si="13">AD4/AF4</f>
        <v>#REF!</v>
      </c>
    </row>
    <row r="5" spans="1:34" ht="15.75">
      <c r="A5" s="104" t="s">
        <v>316</v>
      </c>
      <c r="B5" s="105" t="e">
        <f>SUM('بودجه 1403'!#REF!)</f>
        <v>#REF!</v>
      </c>
      <c r="C5" s="105" t="e">
        <f>SUM('بودجه 1403'!#REF!)</f>
        <v>#REF!</v>
      </c>
      <c r="D5" s="106" t="e">
        <f t="shared" si="0"/>
        <v>#REF!</v>
      </c>
      <c r="E5" s="106" t="e">
        <f t="shared" si="1"/>
        <v>#REF!</v>
      </c>
      <c r="F5" s="106" t="e">
        <f t="shared" si="2"/>
        <v>#REF!</v>
      </c>
      <c r="G5" s="106" t="e">
        <f t="shared" si="3"/>
        <v>#REF!</v>
      </c>
      <c r="H5" s="119" t="s">
        <v>279</v>
      </c>
      <c r="I5" s="59">
        <f>'بودجه 1403'!B318</f>
        <v>251260.91448833628</v>
      </c>
      <c r="J5" s="59">
        <f>'بودجه 1403'!C318</f>
        <v>71725363220.336044</v>
      </c>
      <c r="M5" s="104" t="s">
        <v>317</v>
      </c>
      <c r="N5" s="59" t="e">
        <f>SUM('بودجه 1403'!#REF!,'بودجه 1403'!#REF!,'بودجه 1403'!#REF!,'بودجه 1403'!#REF!,'بودجه 1403'!#REF!,'بودجه 1403'!#REF!)</f>
        <v>#REF!</v>
      </c>
      <c r="O5" s="59" t="e">
        <f>SUM('بودجه 1403'!#REF!,'بودجه 1403'!#REF!,'بودجه 1403'!#REF!,'بودجه 1403'!#REF!,'بودجه 1403'!#REF!,'بودجه 1403'!#REF!)</f>
        <v>#REF!</v>
      </c>
      <c r="P5" s="123" t="e">
        <f t="shared" si="4"/>
        <v>#REF!</v>
      </c>
      <c r="Q5" s="123" t="e">
        <f t="shared" si="5"/>
        <v>#REF!</v>
      </c>
      <c r="R5" s="123" t="e">
        <f t="shared" si="6"/>
        <v>#REF!</v>
      </c>
      <c r="S5" s="123" t="e">
        <f t="shared" si="7"/>
        <v>#REF!</v>
      </c>
      <c r="T5" s="123" t="e">
        <f t="shared" si="8"/>
        <v>#REF!</v>
      </c>
      <c r="U5" s="123" t="e">
        <f t="shared" si="9"/>
        <v>#REF!</v>
      </c>
      <c r="W5" s="1" t="s">
        <v>279</v>
      </c>
      <c r="X5" s="59">
        <f>'بودجه 1403'!B318</f>
        <v>251260.91448833628</v>
      </c>
      <c r="Y5" s="59">
        <f>'بودجه 1403'!C318</f>
        <v>71725363220.336044</v>
      </c>
      <c r="AB5" s="59" t="s">
        <v>613</v>
      </c>
      <c r="AC5" s="59" t="e">
        <f t="shared" si="10"/>
        <v>#REF!</v>
      </c>
      <c r="AD5" s="59" t="e">
        <f t="shared" si="11"/>
        <v>#REF!</v>
      </c>
      <c r="AE5" s="59">
        <v>653772187</v>
      </c>
      <c r="AF5" s="59">
        <v>2607339539220.2856</v>
      </c>
      <c r="AG5" s="108" t="e">
        <f t="shared" si="12"/>
        <v>#REF!</v>
      </c>
      <c r="AH5" s="108" t="e">
        <f t="shared" si="13"/>
        <v>#REF!</v>
      </c>
    </row>
    <row r="6" spans="1:34" ht="15.75">
      <c r="A6" s="104" t="s">
        <v>317</v>
      </c>
      <c r="B6" s="105" t="e">
        <f>SUM('بودجه 1403'!#REF!)</f>
        <v>#REF!</v>
      </c>
      <c r="C6" s="105" t="e">
        <f>SUM('بودجه 1403'!#REF!)</f>
        <v>#REF!</v>
      </c>
      <c r="D6" s="106" t="e">
        <f t="shared" si="0"/>
        <v>#REF!</v>
      </c>
      <c r="E6" s="106" t="e">
        <f t="shared" si="1"/>
        <v>#REF!</v>
      </c>
      <c r="F6" s="106" t="e">
        <f t="shared" si="2"/>
        <v>#REF!</v>
      </c>
      <c r="G6" s="106" t="e">
        <f t="shared" si="3"/>
        <v>#REF!</v>
      </c>
      <c r="H6" s="119" t="s">
        <v>282</v>
      </c>
      <c r="I6" s="59">
        <f>'بودجه 1403'!B319</f>
        <v>823571310.51448834</v>
      </c>
      <c r="J6" s="59">
        <f>'بودجه 1403'!C319</f>
        <v>13876785451242.736</v>
      </c>
      <c r="M6" s="104" t="s">
        <v>517</v>
      </c>
      <c r="N6" s="59" t="e">
        <f>SUM('بودجه 1403'!#REF!, 'بودجه 1403'!#REF!)</f>
        <v>#REF!</v>
      </c>
      <c r="O6" s="59" t="e">
        <f>SUM('بودجه 1403'!#REF!, 'بودجه 1403'!#REF!)</f>
        <v>#REF!</v>
      </c>
      <c r="P6" s="123" t="e">
        <f t="shared" si="4"/>
        <v>#REF!</v>
      </c>
      <c r="Q6" s="123" t="e">
        <f t="shared" si="5"/>
        <v>#REF!</v>
      </c>
      <c r="R6" s="123" t="e">
        <f t="shared" si="6"/>
        <v>#REF!</v>
      </c>
      <c r="S6" s="123" t="e">
        <f t="shared" si="7"/>
        <v>#REF!</v>
      </c>
      <c r="T6" s="123" t="e">
        <f t="shared" si="8"/>
        <v>#REF!</v>
      </c>
      <c r="U6" s="123" t="e">
        <f t="shared" si="9"/>
        <v>#REF!</v>
      </c>
      <c r="W6" s="110" t="s">
        <v>532</v>
      </c>
      <c r="X6" s="112">
        <f>SUM(X3:X5)</f>
        <v>34684692.914488338</v>
      </c>
      <c r="Y6" s="112">
        <f>SUM(Y3:Y5)</f>
        <v>2430722720324.3359</v>
      </c>
      <c r="AB6" s="59" t="s">
        <v>316</v>
      </c>
      <c r="AC6" s="59" t="e">
        <f t="shared" si="10"/>
        <v>#REF!</v>
      </c>
      <c r="AD6" s="59" t="e">
        <f t="shared" si="11"/>
        <v>#REF!</v>
      </c>
      <c r="AE6" s="59">
        <v>14779073</v>
      </c>
      <c r="AF6" s="59">
        <v>890153684530</v>
      </c>
      <c r="AG6" s="108" t="e">
        <f t="shared" si="12"/>
        <v>#REF!</v>
      </c>
      <c r="AH6" s="108" t="e">
        <f t="shared" si="13"/>
        <v>#REF!</v>
      </c>
    </row>
    <row r="7" spans="1:34" ht="18" customHeight="1">
      <c r="A7" s="104" t="s">
        <v>513</v>
      </c>
      <c r="B7" s="105" t="e">
        <f>SUM('بودجه 1403'!#REF!)</f>
        <v>#REF!</v>
      </c>
      <c r="C7" s="105" t="e">
        <f>SUM('بودجه 1403'!#REF!)</f>
        <v>#REF!</v>
      </c>
      <c r="D7" s="106" t="e">
        <f t="shared" si="0"/>
        <v>#REF!</v>
      </c>
      <c r="E7" s="106" t="e">
        <f t="shared" si="1"/>
        <v>#REF!</v>
      </c>
      <c r="F7" s="106" t="e">
        <f t="shared" si="2"/>
        <v>#REF!</v>
      </c>
      <c r="G7" s="106" t="e">
        <f t="shared" si="3"/>
        <v>#REF!</v>
      </c>
      <c r="H7" s="119" t="s">
        <v>287</v>
      </c>
      <c r="I7" s="59">
        <f>'بودجه 1403'!B320</f>
        <v>0</v>
      </c>
      <c r="J7" s="59">
        <f>'بودجه 1403'!C320</f>
        <v>0</v>
      </c>
      <c r="M7" s="104" t="s">
        <v>518</v>
      </c>
      <c r="N7" s="59" t="e">
        <f>SUM('بودجه 1403'!#REF!,'بودجه 1403'!#REF!)</f>
        <v>#REF!</v>
      </c>
      <c r="O7" s="59" t="e">
        <f>SUM('بودجه 1403'!#REF!,'بودجه 1403'!#REF!)</f>
        <v>#REF!</v>
      </c>
      <c r="P7" s="123" t="e">
        <f t="shared" si="4"/>
        <v>#REF!</v>
      </c>
      <c r="Q7" s="123" t="e">
        <f t="shared" si="5"/>
        <v>#REF!</v>
      </c>
      <c r="R7" s="123" t="e">
        <f t="shared" si="6"/>
        <v>#REF!</v>
      </c>
      <c r="S7" s="123" t="e">
        <f t="shared" si="7"/>
        <v>#REF!</v>
      </c>
      <c r="T7" s="123" t="e">
        <f t="shared" si="8"/>
        <v>#REF!</v>
      </c>
      <c r="U7" s="123" t="e">
        <f t="shared" si="9"/>
        <v>#REF!</v>
      </c>
      <c r="W7" s="99" t="s">
        <v>522</v>
      </c>
      <c r="X7" s="79">
        <f>'بودجه 1403'!B321</f>
        <v>0</v>
      </c>
      <c r="Y7" s="79">
        <f>'بودجه 1403'!C321</f>
        <v>0</v>
      </c>
      <c r="AB7" s="59" t="s">
        <v>317</v>
      </c>
      <c r="AC7" s="59" t="e">
        <f t="shared" si="10"/>
        <v>#REF!</v>
      </c>
      <c r="AD7" s="59" t="e">
        <f t="shared" si="11"/>
        <v>#REF!</v>
      </c>
      <c r="AE7" s="59">
        <v>15496118</v>
      </c>
      <c r="AF7" s="59">
        <v>111762426579.71428</v>
      </c>
      <c r="AG7" s="108" t="e">
        <f t="shared" si="12"/>
        <v>#REF!</v>
      </c>
      <c r="AH7" s="108" t="e">
        <f t="shared" si="13"/>
        <v>#REF!</v>
      </c>
    </row>
    <row r="8" spans="1:34" ht="15.75">
      <c r="A8" s="104" t="s">
        <v>318</v>
      </c>
      <c r="B8" s="109" t="e">
        <f>SUM('بودجه 1403'!#REF!)</f>
        <v>#REF!</v>
      </c>
      <c r="C8" s="109" t="e">
        <f>SUM('بودجه 1403'!#REF!)</f>
        <v>#REF!</v>
      </c>
      <c r="D8" s="106" t="e">
        <f t="shared" si="0"/>
        <v>#REF!</v>
      </c>
      <c r="E8" s="106" t="e">
        <f t="shared" si="1"/>
        <v>#REF!</v>
      </c>
      <c r="F8" s="106" t="e">
        <f t="shared" si="2"/>
        <v>#REF!</v>
      </c>
      <c r="G8" s="106" t="e">
        <f t="shared" si="3"/>
        <v>#REF!</v>
      </c>
      <c r="H8" s="171" t="s">
        <v>481</v>
      </c>
      <c r="I8" s="145">
        <f>'بودجه 1403'!B321</f>
        <v>0</v>
      </c>
      <c r="J8" s="145">
        <f>'بودجه 1403'!C321</f>
        <v>0</v>
      </c>
      <c r="M8" s="104" t="s">
        <v>316</v>
      </c>
      <c r="N8" s="59" t="e">
        <f>SUM('بودجه 1403'!#REF!,'بودجه 1403'!#REF!)</f>
        <v>#REF!</v>
      </c>
      <c r="O8" s="59" t="e">
        <f>SUM('بودجه 1403'!#REF!,'بودجه 1403'!#REF!)</f>
        <v>#REF!</v>
      </c>
      <c r="P8" s="123" t="e">
        <f t="shared" si="4"/>
        <v>#REF!</v>
      </c>
      <c r="Q8" s="123" t="e">
        <f t="shared" si="5"/>
        <v>#REF!</v>
      </c>
      <c r="R8" s="123" t="e">
        <f t="shared" si="6"/>
        <v>#REF!</v>
      </c>
      <c r="S8" s="123" t="e">
        <f t="shared" si="7"/>
        <v>#REF!</v>
      </c>
      <c r="T8" s="123" t="e">
        <f t="shared" si="8"/>
        <v>#REF!</v>
      </c>
      <c r="U8" s="123" t="e">
        <f t="shared" si="9"/>
        <v>#REF!</v>
      </c>
      <c r="AB8" s="59" t="s">
        <v>513</v>
      </c>
      <c r="AC8" s="59" t="e">
        <f t="shared" si="10"/>
        <v>#REF!</v>
      </c>
      <c r="AD8" s="59" t="e">
        <f t="shared" si="11"/>
        <v>#REF!</v>
      </c>
      <c r="AE8" s="59">
        <v>0</v>
      </c>
      <c r="AF8" s="59">
        <v>0</v>
      </c>
      <c r="AG8" s="108" t="e">
        <f t="shared" si="12"/>
        <v>#REF!</v>
      </c>
      <c r="AH8" s="108" t="e">
        <f t="shared" si="13"/>
        <v>#REF!</v>
      </c>
    </row>
    <row r="9" spans="1:34" ht="15.75">
      <c r="A9" s="110" t="s">
        <v>501</v>
      </c>
      <c r="B9" s="112" t="e">
        <f>SUM(B2:B8)</f>
        <v>#REF!</v>
      </c>
      <c r="C9" s="112" t="e">
        <f>SUM(C2:C8)</f>
        <v>#REF!</v>
      </c>
      <c r="M9" s="104" t="s">
        <v>318</v>
      </c>
      <c r="N9" s="59" t="e">
        <f>SUM('بودجه 1403'!#REF!)</f>
        <v>#REF!</v>
      </c>
      <c r="O9" s="59" t="e">
        <f>SUM('بودجه 1403'!#REF!)</f>
        <v>#REF!</v>
      </c>
      <c r="P9" s="123" t="e">
        <f t="shared" si="4"/>
        <v>#REF!</v>
      </c>
      <c r="Q9" s="123" t="e">
        <f t="shared" si="5"/>
        <v>#REF!</v>
      </c>
      <c r="R9" s="123" t="e">
        <f t="shared" si="6"/>
        <v>#REF!</v>
      </c>
      <c r="S9" s="123" t="e">
        <f t="shared" si="7"/>
        <v>#REF!</v>
      </c>
      <c r="T9" s="123" t="e">
        <f t="shared" si="8"/>
        <v>#REF!</v>
      </c>
      <c r="U9" s="123" t="e">
        <f t="shared" si="9"/>
        <v>#REF!</v>
      </c>
      <c r="W9" s="59" t="s">
        <v>245</v>
      </c>
      <c r="X9" s="59">
        <f>'بودجه 1403'!B316</f>
        <v>33582200</v>
      </c>
      <c r="Y9" s="59">
        <f>'بودجه 1403'!C316</f>
        <v>564126393600</v>
      </c>
      <c r="AB9" s="59" t="s">
        <v>318</v>
      </c>
      <c r="AC9" s="59" t="e">
        <f t="shared" si="10"/>
        <v>#REF!</v>
      </c>
      <c r="AD9" s="59" t="e">
        <f t="shared" si="11"/>
        <v>#REF!</v>
      </c>
      <c r="AE9" s="59">
        <v>204014</v>
      </c>
      <c r="AF9" s="59">
        <v>9491671936</v>
      </c>
      <c r="AG9" s="108" t="e">
        <f t="shared" si="12"/>
        <v>#REF!</v>
      </c>
      <c r="AH9" s="108" t="e">
        <f t="shared" si="13"/>
        <v>#REF!</v>
      </c>
    </row>
    <row r="10" spans="1:34" ht="15.75">
      <c r="B10" s="105"/>
      <c r="C10" s="105"/>
      <c r="M10" s="104" t="s">
        <v>513</v>
      </c>
      <c r="N10" s="59" t="e">
        <f>SUM('بودجه 1403'!#REF!, 'بودجه 1403'!#REF!, 'بودجه 1403'!#REF!)</f>
        <v>#REF!</v>
      </c>
      <c r="O10" s="59" t="e">
        <f>SUM('بودجه 1403'!#REF!, 'بودجه 1403'!#REF!, 'بودجه 1403'!#REF!)</f>
        <v>#REF!</v>
      </c>
      <c r="P10" s="123" t="e">
        <f t="shared" si="4"/>
        <v>#REF!</v>
      </c>
      <c r="Q10" s="123" t="e">
        <f t="shared" si="5"/>
        <v>#REF!</v>
      </c>
      <c r="R10" s="123" t="e">
        <f t="shared" si="6"/>
        <v>#REF!</v>
      </c>
      <c r="S10" s="123" t="e">
        <f t="shared" si="7"/>
        <v>#REF!</v>
      </c>
      <c r="T10" s="123" t="e">
        <f t="shared" si="8"/>
        <v>#REF!</v>
      </c>
      <c r="U10" s="123" t="e">
        <f t="shared" si="9"/>
        <v>#REF!</v>
      </c>
      <c r="W10" s="59" t="s">
        <v>277</v>
      </c>
      <c r="X10" s="59">
        <f>'بودجه 1403'!B317</f>
        <v>851232</v>
      </c>
      <c r="Y10" s="59">
        <f>'بودجه 1403'!C317</f>
        <v>1794870963504</v>
      </c>
      <c r="AB10" s="46" t="s">
        <v>501</v>
      </c>
      <c r="AC10" s="46" t="e">
        <f>SUM(AC3:AC9)</f>
        <v>#REF!</v>
      </c>
      <c r="AD10" s="46" t="e">
        <f>SUM(AD3:AD9)</f>
        <v>#REF!</v>
      </c>
      <c r="AE10" s="46">
        <f>SUM(AE3:AE9)</f>
        <v>712096438</v>
      </c>
      <c r="AF10" s="46">
        <f>SUM(AF3:AF9)</f>
        <v>6221546984399.999</v>
      </c>
    </row>
    <row r="11" spans="1:34" ht="15.75">
      <c r="A11" s="154" t="s">
        <v>502</v>
      </c>
      <c r="B11" s="155" t="e">
        <f>'بودجه 1403'!#REF!</f>
        <v>#REF!</v>
      </c>
      <c r="C11" s="155" t="e">
        <f>'بودجه 1403'!#REF!</f>
        <v>#REF!</v>
      </c>
      <c r="M11" s="104" t="s">
        <v>519</v>
      </c>
      <c r="N11" s="59" t="e">
        <f>SUM('بودجه 1403'!#REF!,'بودجه 1403'!#REF!, 'بودجه 1403'!#REF!)</f>
        <v>#REF!</v>
      </c>
      <c r="O11" s="59" t="e">
        <f>SUM('بودجه 1403'!#REF!,'بودجه 1403'!#REF!, 'بودجه 1403'!#REF!)</f>
        <v>#REF!</v>
      </c>
      <c r="P11" s="123" t="e">
        <f t="shared" si="4"/>
        <v>#REF!</v>
      </c>
      <c r="Q11" s="123" t="e">
        <f t="shared" si="5"/>
        <v>#REF!</v>
      </c>
      <c r="R11" s="123" t="e">
        <f t="shared" si="6"/>
        <v>#REF!</v>
      </c>
      <c r="S11" s="123" t="e">
        <f t="shared" si="7"/>
        <v>#REF!</v>
      </c>
      <c r="T11" s="123" t="e">
        <f t="shared" si="8"/>
        <v>#REF!</v>
      </c>
      <c r="U11" s="123" t="e">
        <f t="shared" si="9"/>
        <v>#REF!</v>
      </c>
      <c r="W11" s="59" t="s">
        <v>279</v>
      </c>
      <c r="X11" s="59">
        <f>'بودجه 1403'!B318</f>
        <v>251260.91448833628</v>
      </c>
      <c r="Y11" s="59">
        <f>'بودجه 1403'!C318</f>
        <v>71725363220.336044</v>
      </c>
      <c r="AC11" s="165"/>
      <c r="AD11" s="165"/>
    </row>
    <row r="12" spans="1:34" ht="15.75">
      <c r="M12" s="110" t="s">
        <v>501</v>
      </c>
      <c r="N12" s="112" t="e">
        <f>SUM(N2:N11)</f>
        <v>#REF!</v>
      </c>
      <c r="O12" s="112" t="e">
        <f>SUM(O2:O11)</f>
        <v>#REF!</v>
      </c>
      <c r="W12" s="59" t="s">
        <v>282</v>
      </c>
      <c r="X12" s="59">
        <f>'بودجه 1403'!B319</f>
        <v>823571310.51448834</v>
      </c>
      <c r="Y12" s="59">
        <f>'بودجه 1403'!C319</f>
        <v>13876785451242.736</v>
      </c>
    </row>
    <row r="13" spans="1:34" ht="15.75">
      <c r="A13" s="153"/>
      <c r="B13" s="153"/>
      <c r="C13" s="153"/>
      <c r="D13" s="124"/>
      <c r="E13" s="124"/>
      <c r="F13" s="124"/>
      <c r="G13" s="124"/>
      <c r="H13" s="124"/>
      <c r="I13" s="124"/>
      <c r="J13" s="113"/>
      <c r="W13" s="59" t="s">
        <v>287</v>
      </c>
      <c r="X13" s="59">
        <f>'بودجه 1403'!B320</f>
        <v>0</v>
      </c>
      <c r="Y13" s="59">
        <f>'بودجه 1403'!C320</f>
        <v>0</v>
      </c>
    </row>
    <row r="14" spans="1:34" ht="21">
      <c r="A14" s="150" t="s">
        <v>494</v>
      </c>
      <c r="B14" s="150" t="s">
        <v>495</v>
      </c>
      <c r="C14" s="150" t="s">
        <v>496</v>
      </c>
      <c r="D14" s="151" t="s">
        <v>497</v>
      </c>
      <c r="E14" s="152" t="s">
        <v>498</v>
      </c>
      <c r="F14" s="151" t="s">
        <v>499</v>
      </c>
      <c r="G14" s="152" t="s">
        <v>500</v>
      </c>
      <c r="H14" s="151" t="s">
        <v>516</v>
      </c>
      <c r="I14" s="152" t="s">
        <v>515</v>
      </c>
      <c r="M14" s="101" t="s">
        <v>494</v>
      </c>
      <c r="N14" s="101" t="s">
        <v>506</v>
      </c>
      <c r="O14" s="101" t="s">
        <v>507</v>
      </c>
      <c r="P14" s="102" t="s">
        <v>508</v>
      </c>
      <c r="Q14" s="102" t="s">
        <v>528</v>
      </c>
      <c r="R14" s="103" t="s">
        <v>498</v>
      </c>
      <c r="S14" s="102" t="s">
        <v>509</v>
      </c>
      <c r="T14" s="102" t="s">
        <v>529</v>
      </c>
      <c r="U14" s="103" t="s">
        <v>500</v>
      </c>
      <c r="W14" s="110" t="s">
        <v>608</v>
      </c>
      <c r="X14" s="79">
        <f>SUM(X9:X13)</f>
        <v>858256003.42897666</v>
      </c>
      <c r="Y14" s="79">
        <f>SUM(Y9:Y13)</f>
        <v>16307508171567.072</v>
      </c>
    </row>
    <row r="15" spans="1:34">
      <c r="A15" s="104" t="s">
        <v>503</v>
      </c>
      <c r="B15" s="105" t="e">
        <f>SUM('بودجه 1403'!#REF!,'بودجه 1403'!#REF!,'بودجه 1403'!#REF!,'بودجه 1403'!#REF!,'بودجه 1403'!#REF!,'بودجه 1403'!#REF!,'بودجه 1403'!#REF!,'بودجه 1403'!#REF!)</f>
        <v>#REF!</v>
      </c>
      <c r="C15" s="105" t="e">
        <f>SUM('بودجه 1403'!#REF!,'بودجه 1403'!#REF!,'بودجه 1403'!#REF!,'بودجه 1403'!#REF!,'بودجه 1403'!#REF!,'بودجه 1403'!#REF!,'بودجه 1403'!#REF!,'بودجه 1403'!#REF!)</f>
        <v>#REF!</v>
      </c>
      <c r="D15" s="106" t="e">
        <f>B15/$B$18</f>
        <v>#REF!</v>
      </c>
      <c r="E15" s="106" t="e">
        <f>B15/$B$11</f>
        <v>#REF!</v>
      </c>
      <c r="F15" s="106" t="e">
        <f>C15/$C$18</f>
        <v>#REF!</v>
      </c>
      <c r="G15" s="106" t="e">
        <f>C15/$C$11</f>
        <v>#REF!</v>
      </c>
      <c r="H15" s="106" t="e">
        <f>B15/$B$19</f>
        <v>#REF!</v>
      </c>
      <c r="I15" s="106" t="e">
        <f>C15/$C$19</f>
        <v>#REF!</v>
      </c>
      <c r="M15" s="104" t="s">
        <v>511</v>
      </c>
      <c r="N15" s="105" t="e">
        <f>SUM('بودجه 1403'!#REF!,'بودجه 1403'!#REF!,'بودجه 1403'!#REF!,'بودجه 1403'!#REF!,'بودجه 1403'!#REF!,'بودجه 1403'!#REF!)</f>
        <v>#REF!</v>
      </c>
      <c r="O15" s="105" t="e">
        <f>SUM('بودجه 1403'!#REF!,'بودجه 1403'!#REF!,'بودجه 1403'!#REF!,'بودجه 1403'!#REF!,'بودجه 1403'!#REF!,'بودجه 1403'!#REF!)</f>
        <v>#REF!</v>
      </c>
      <c r="P15" s="123" t="e">
        <f>N15/X3</f>
        <v>#REF!</v>
      </c>
      <c r="Q15" s="123" t="e">
        <f>N15/$X$6</f>
        <v>#REF!</v>
      </c>
      <c r="R15" s="123" t="e">
        <f>N15/X7</f>
        <v>#REF!</v>
      </c>
      <c r="S15" s="123" t="e">
        <f>O15/Y3</f>
        <v>#REF!</v>
      </c>
      <c r="T15" s="123" t="e">
        <f>O15/$Y$6</f>
        <v>#REF!</v>
      </c>
      <c r="U15" s="123" t="e">
        <f>O15/Y7</f>
        <v>#REF!</v>
      </c>
    </row>
    <row r="16" spans="1:34">
      <c r="A16" s="104" t="s">
        <v>504</v>
      </c>
      <c r="B16" s="105" t="e">
        <f>SUM('بودجه 1403'!#REF!,'بودجه 1403'!#REF!,'بودجه 1403'!#REF!,'بودجه 1403'!#REF!,'بودجه 1403'!#REF!,'بودجه 1403'!#REF!,'بودجه 1403'!#REF!,'بودجه 1403'!#REF!,'بودجه 1403'!#REF!,'بودجه 1403'!#REF!)</f>
        <v>#REF!</v>
      </c>
      <c r="C16" s="105" t="e">
        <f>SUM('بودجه 1403'!#REF!,'بودجه 1403'!#REF!,'بودجه 1403'!#REF!,'بودجه 1403'!#REF!,'بودجه 1403'!#REF!,'بودجه 1403'!#REF!,'بودجه 1403'!#REF!,'بودجه 1403'!#REF!,'بودجه 1403'!#REF!,'بودجه 1403'!#REF!)</f>
        <v>#REF!</v>
      </c>
      <c r="D16" s="106" t="e">
        <f>B16/$B$18</f>
        <v>#REF!</v>
      </c>
      <c r="E16" s="106" t="e">
        <f>B16/$B$11</f>
        <v>#REF!</v>
      </c>
      <c r="F16" s="106" t="e">
        <f>C16/$C$18</f>
        <v>#REF!</v>
      </c>
      <c r="G16" s="106" t="e">
        <f>C16/$C$11</f>
        <v>#REF!</v>
      </c>
      <c r="H16" s="106" t="e">
        <f>B16/$B$19</f>
        <v>#REF!</v>
      </c>
      <c r="I16" s="106" t="e">
        <f>C16/$C$19</f>
        <v>#REF!</v>
      </c>
      <c r="M16" s="104" t="s">
        <v>505</v>
      </c>
      <c r="N16" s="105" t="e">
        <f>SUM('بودجه 1403'!#REF!,'بودجه 1403'!#REF!,'بودجه 1403'!#REF!,'بودجه 1403'!#REF!,'بودجه 1403'!#REF!)</f>
        <v>#REF!</v>
      </c>
      <c r="O16" s="105" t="e">
        <f>SUM('بودجه 1403'!#REF!,'بودجه 1403'!#REF!,'بودجه 1403'!#REF!,'بودجه 1403'!#REF!,'بودجه 1403'!#REF!)</f>
        <v>#REF!</v>
      </c>
      <c r="P16" s="123" t="e">
        <f>N16/X3</f>
        <v>#REF!</v>
      </c>
      <c r="Q16" s="123" t="e">
        <f>N16/$X$6</f>
        <v>#REF!</v>
      </c>
      <c r="R16" s="123" t="e">
        <f>N16/X7</f>
        <v>#REF!</v>
      </c>
      <c r="S16" s="123" t="e">
        <f>O16/Y3</f>
        <v>#REF!</v>
      </c>
      <c r="T16" s="123" t="e">
        <f>O16/$Y$6</f>
        <v>#REF!</v>
      </c>
      <c r="U16" s="123" t="e">
        <f>O16/Y7</f>
        <v>#REF!</v>
      </c>
    </row>
    <row r="17" spans="1:26" ht="15.75">
      <c r="A17" s="104" t="s">
        <v>505</v>
      </c>
      <c r="B17" s="105" t="e">
        <f>SUM('بودجه 1403'!#REF!,'بودجه 1403'!#REF!,'بودجه 1403'!#REF!,'بودجه 1403'!#REF!,'بودجه 1403'!#REF!)</f>
        <v>#REF!</v>
      </c>
      <c r="C17" s="105" t="e">
        <f>SUM('بودجه 1403'!#REF!,'بودجه 1403'!#REF!,'بودجه 1403'!#REF!,'بودجه 1403'!#REF!,'بودجه 1403'!#REF!)</f>
        <v>#REF!</v>
      </c>
      <c r="D17" s="106" t="e">
        <f>B17/$B$18</f>
        <v>#REF!</v>
      </c>
      <c r="E17" s="106" t="e">
        <f>B17/$B$11</f>
        <v>#REF!</v>
      </c>
      <c r="F17" s="106" t="e">
        <f>C17/$C$18</f>
        <v>#REF!</v>
      </c>
      <c r="G17" s="106" t="e">
        <f>C17/C11</f>
        <v>#REF!</v>
      </c>
      <c r="H17" s="111"/>
      <c r="I17" s="111"/>
      <c r="M17" s="110" t="s">
        <v>501</v>
      </c>
      <c r="N17" s="112" t="e">
        <f>SUM(N15:N16)</f>
        <v>#REF!</v>
      </c>
      <c r="O17" s="112" t="e">
        <f>SUM(O15:O16)</f>
        <v>#REF!</v>
      </c>
      <c r="Y17" s="59"/>
      <c r="Z17" s="59"/>
    </row>
    <row r="18" spans="1:26">
      <c r="A18" s="112" t="s">
        <v>501</v>
      </c>
      <c r="B18" s="112" t="e">
        <f>SUM(B15:B17)</f>
        <v>#REF!</v>
      </c>
      <c r="C18" s="112" t="e">
        <f>SUM(C15:C17)</f>
        <v>#REF!</v>
      </c>
      <c r="M18" s="113"/>
      <c r="N18" s="113"/>
      <c r="O18" s="113"/>
    </row>
    <row r="19" spans="1:26">
      <c r="A19" s="120" t="s">
        <v>514</v>
      </c>
      <c r="B19" s="121" t="e">
        <f>SUM('بودجه 1403'!#REF!,'بودجه 1403'!#REF!,'بودجه 1403'!#REF!,'بودجه 1403'!#REF!,'بودجه 1403'!#REF!)</f>
        <v>#REF!</v>
      </c>
      <c r="C19" s="121" t="e">
        <f>SUM('بودجه 1403'!#REF!,'بودجه 1403'!#REF!,'بودجه 1403'!#REF!,'بودجه 1403'!#REF!,'بودجه 1403'!#REF!)</f>
        <v>#REF!</v>
      </c>
      <c r="D19" s="122" t="e">
        <f>B19/B18</f>
        <v>#REF!</v>
      </c>
      <c r="E19" s="122" t="e">
        <f>B19/B11</f>
        <v>#REF!</v>
      </c>
      <c r="F19" s="122" t="e">
        <f>C19/C18</f>
        <v>#REF!</v>
      </c>
      <c r="G19" s="134" t="e">
        <f>C19/C11</f>
        <v>#REF!</v>
      </c>
      <c r="I19" s="125"/>
      <c r="J19" s="125"/>
      <c r="M19" s="101" t="s">
        <v>494</v>
      </c>
      <c r="N19" s="101" t="s">
        <v>520</v>
      </c>
      <c r="O19" s="101" t="s">
        <v>531</v>
      </c>
      <c r="P19" s="102" t="s">
        <v>523</v>
      </c>
      <c r="Q19" s="102" t="s">
        <v>527</v>
      </c>
      <c r="R19" s="103" t="s">
        <v>498</v>
      </c>
      <c r="S19" s="102" t="s">
        <v>524</v>
      </c>
      <c r="T19" s="102" t="s">
        <v>529</v>
      </c>
      <c r="U19" s="103" t="s">
        <v>500</v>
      </c>
    </row>
    <row r="20" spans="1:26" ht="15.75">
      <c r="H20" s="412" t="s">
        <v>598</v>
      </c>
      <c r="I20" s="105" t="s">
        <v>599</v>
      </c>
      <c r="J20" s="125"/>
      <c r="M20" s="104" t="s">
        <v>314</v>
      </c>
      <c r="N20" s="59" t="e">
        <f>SUM('بودجه 1403'!#REF!)</f>
        <v>#REF!</v>
      </c>
      <c r="O20" s="59" t="e">
        <f>SUM('بودجه 1403'!#REF!)</f>
        <v>#REF!</v>
      </c>
      <c r="P20" s="131" t="e">
        <f>N20/X4</f>
        <v>#REF!</v>
      </c>
      <c r="Q20" s="123" t="e">
        <f>N20/X6</f>
        <v>#REF!</v>
      </c>
      <c r="R20" s="123" t="e">
        <f>N20/X7</f>
        <v>#REF!</v>
      </c>
      <c r="S20" s="123" t="e">
        <f>O20/Y3</f>
        <v>#REF!</v>
      </c>
      <c r="T20" s="123" t="e">
        <f>O20/Y6</f>
        <v>#REF!</v>
      </c>
      <c r="U20" s="123" t="e">
        <f>O20/Y7</f>
        <v>#REF!</v>
      </c>
    </row>
    <row r="21" spans="1:26">
      <c r="A21" s="165"/>
      <c r="H21" s="413"/>
      <c r="I21" s="105" t="s">
        <v>603</v>
      </c>
      <c r="J21" s="125"/>
      <c r="M21" s="124"/>
      <c r="N21" s="125"/>
      <c r="O21" s="125"/>
      <c r="P21" s="126"/>
      <c r="Q21" s="126"/>
      <c r="R21" s="127"/>
      <c r="S21" s="127"/>
      <c r="T21" s="127"/>
      <c r="U21" s="127"/>
      <c r="V21" s="113"/>
    </row>
    <row r="22" spans="1:26" ht="15.75">
      <c r="H22" s="413"/>
      <c r="I22" s="105" t="s">
        <v>602</v>
      </c>
      <c r="J22" s="125"/>
      <c r="M22" s="124"/>
      <c r="N22" s="41"/>
      <c r="O22" s="41"/>
      <c r="P22" s="127"/>
      <c r="Q22" s="127"/>
      <c r="R22" s="127"/>
      <c r="S22" s="126"/>
      <c r="T22" s="126"/>
      <c r="U22" s="127"/>
      <c r="V22" s="113"/>
    </row>
    <row r="23" spans="1:26">
      <c r="A23" s="165"/>
      <c r="H23" s="413"/>
      <c r="I23" s="105" t="s">
        <v>600</v>
      </c>
      <c r="J23" s="125"/>
    </row>
    <row r="24" spans="1:26">
      <c r="H24" s="414"/>
      <c r="I24" s="105" t="s">
        <v>601</v>
      </c>
      <c r="J24" s="125"/>
      <c r="M24" s="101" t="s">
        <v>494</v>
      </c>
      <c r="N24" s="101" t="s">
        <v>521</v>
      </c>
      <c r="O24" s="101" t="s">
        <v>530</v>
      </c>
      <c r="P24" s="102" t="s">
        <v>525</v>
      </c>
      <c r="Q24" s="102" t="s">
        <v>527</v>
      </c>
      <c r="R24" s="103" t="s">
        <v>498</v>
      </c>
      <c r="S24" s="102" t="s">
        <v>526</v>
      </c>
      <c r="T24" s="102" t="s">
        <v>529</v>
      </c>
      <c r="U24" s="103" t="s">
        <v>500</v>
      </c>
    </row>
    <row r="25" spans="1:26">
      <c r="I25" s="125"/>
      <c r="J25" s="125"/>
      <c r="M25" s="104" t="s">
        <v>315</v>
      </c>
      <c r="N25" s="105" t="e">
        <f>SUM('بودجه 1403'!#REF!,'بودجه 1403'!#REF!)</f>
        <v>#REF!</v>
      </c>
      <c r="O25" s="105" t="e">
        <f>SUM('بودجه 1403'!#REF!,'بودجه 1403'!#REF!)</f>
        <v>#REF!</v>
      </c>
      <c r="P25" s="108" t="e">
        <f>N25/$N$30</f>
        <v>#REF!</v>
      </c>
      <c r="Q25" s="108" t="e">
        <f>N25/$X$6</f>
        <v>#REF!</v>
      </c>
      <c r="R25" s="107" t="e">
        <f>N25/$X$7</f>
        <v>#REF!</v>
      </c>
      <c r="S25" s="107" t="e">
        <f>O25/$O$30</f>
        <v>#REF!</v>
      </c>
      <c r="T25" s="107" t="e">
        <f>O25/$Y$6</f>
        <v>#REF!</v>
      </c>
      <c r="U25" s="107" t="e">
        <f>O25/$Y$7</f>
        <v>#REF!</v>
      </c>
    </row>
    <row r="26" spans="1:26">
      <c r="I26" s="125"/>
      <c r="J26" s="125"/>
      <c r="M26" s="104" t="s">
        <v>510</v>
      </c>
      <c r="N26" s="105" t="e">
        <f>SUM('بودجه 1403'!#REF!)</f>
        <v>#REF!</v>
      </c>
      <c r="O26" s="105" t="e">
        <f>SUM('بودجه 1403'!#REF!)</f>
        <v>#REF!</v>
      </c>
      <c r="P26" s="108" t="e">
        <f>N26/$N$30</f>
        <v>#REF!</v>
      </c>
      <c r="Q26" s="108" t="e">
        <f>N26/$X$6</f>
        <v>#REF!</v>
      </c>
      <c r="R26" s="107" t="e">
        <f>N26/$X$7</f>
        <v>#REF!</v>
      </c>
      <c r="S26" s="107" t="e">
        <f>O26/$O$30</f>
        <v>#REF!</v>
      </c>
      <c r="T26" s="107" t="e">
        <f>O26/$Y$6</f>
        <v>#REF!</v>
      </c>
      <c r="U26" s="107" t="e">
        <f>O26/$Y$7</f>
        <v>#REF!</v>
      </c>
    </row>
    <row r="27" spans="1:26">
      <c r="M27" s="104" t="s">
        <v>320</v>
      </c>
      <c r="N27" s="105" t="e">
        <f>SUM('بودجه 1403'!#REF!,'بودجه 1403'!#REF!)</f>
        <v>#REF!</v>
      </c>
      <c r="O27" s="105" t="e">
        <f>SUM('بودجه 1403'!#REF!,'بودجه 1403'!#REF!)</f>
        <v>#REF!</v>
      </c>
      <c r="P27" s="108" t="e">
        <f>N27/$N$30</f>
        <v>#REF!</v>
      </c>
      <c r="Q27" s="108" t="e">
        <f>N27/$X$6</f>
        <v>#REF!</v>
      </c>
      <c r="R27" s="107" t="e">
        <f>N27/$X$7</f>
        <v>#REF!</v>
      </c>
      <c r="S27" s="107" t="e">
        <f>O27/$O$30</f>
        <v>#REF!</v>
      </c>
      <c r="T27" s="107" t="e">
        <f>O27/$Y$6</f>
        <v>#REF!</v>
      </c>
      <c r="U27" s="107" t="e">
        <f>O27/$Y$7</f>
        <v>#REF!</v>
      </c>
    </row>
    <row r="28" spans="1:26">
      <c r="I28" s="165"/>
      <c r="M28" s="104" t="s">
        <v>513</v>
      </c>
      <c r="N28" s="105" t="e">
        <f>SUM('بودجه 1403'!#REF!)</f>
        <v>#REF!</v>
      </c>
      <c r="O28" s="105" t="e">
        <f>SUM('بودجه 1403'!#REF!)</f>
        <v>#REF!</v>
      </c>
      <c r="P28" s="108" t="e">
        <f>N28/$N$30</f>
        <v>#REF!</v>
      </c>
      <c r="Q28" s="108" t="e">
        <f>N28/$X$6</f>
        <v>#REF!</v>
      </c>
      <c r="R28" s="107" t="e">
        <f>N28/$X$7</f>
        <v>#REF!</v>
      </c>
      <c r="S28" s="107" t="e">
        <f>O28/$O$30</f>
        <v>#REF!</v>
      </c>
      <c r="T28" s="107" t="e">
        <f>O28/$Y$6</f>
        <v>#REF!</v>
      </c>
      <c r="U28" s="107" t="e">
        <f>O28/$Y$7</f>
        <v>#REF!</v>
      </c>
    </row>
    <row r="29" spans="1:26">
      <c r="M29" s="104" t="s">
        <v>319</v>
      </c>
      <c r="N29" s="105" t="e">
        <f>SUM('بودجه 1403'!#REF!)</f>
        <v>#REF!</v>
      </c>
      <c r="O29" s="105" t="e">
        <f>SUM('بودجه 1403'!#REF!)</f>
        <v>#REF!</v>
      </c>
      <c r="P29" s="108" t="e">
        <f>N29/$N$30</f>
        <v>#REF!</v>
      </c>
      <c r="Q29" s="108" t="e">
        <f>N29/$X$6</f>
        <v>#REF!</v>
      </c>
      <c r="R29" s="107" t="e">
        <f>N29/$X$7</f>
        <v>#REF!</v>
      </c>
      <c r="S29" s="107" t="e">
        <f>O29/$O$30</f>
        <v>#REF!</v>
      </c>
      <c r="T29" s="107" t="e">
        <f>O29/$Y$6</f>
        <v>#REF!</v>
      </c>
      <c r="U29" s="107" t="e">
        <f>O29/$Y$7</f>
        <v>#REF!</v>
      </c>
    </row>
    <row r="30" spans="1:26">
      <c r="M30" s="110" t="s">
        <v>501</v>
      </c>
      <c r="N30" s="112" t="e">
        <f>SUM(N25:N29)</f>
        <v>#REF!</v>
      </c>
      <c r="O30" s="112" t="e">
        <f>SUM(O25:O29)</f>
        <v>#REF!</v>
      </c>
      <c r="P30" s="129"/>
      <c r="Q30" s="129"/>
      <c r="R30" s="130"/>
      <c r="S30" s="130"/>
      <c r="T30" s="130"/>
      <c r="U30" s="130"/>
    </row>
    <row r="31" spans="1:26">
      <c r="M31" s="128"/>
      <c r="N31" s="125"/>
      <c r="O31" s="125"/>
      <c r="P31" s="129"/>
      <c r="Q31" s="129"/>
      <c r="R31" s="130"/>
      <c r="S31" s="130"/>
      <c r="T31" s="130"/>
      <c r="U31" s="130"/>
    </row>
    <row r="32" spans="1:26">
      <c r="M32" s="128"/>
      <c r="N32" s="125"/>
      <c r="O32" s="125"/>
      <c r="P32" s="129"/>
      <c r="Q32" s="129"/>
      <c r="R32" s="130"/>
      <c r="S32" s="130"/>
      <c r="T32" s="130"/>
      <c r="U32" s="130"/>
    </row>
    <row r="33" spans="13:21">
      <c r="M33" s="101" t="s">
        <v>494</v>
      </c>
      <c r="N33" s="101" t="s">
        <v>604</v>
      </c>
      <c r="O33" s="101" t="s">
        <v>605</v>
      </c>
      <c r="P33" s="102" t="s">
        <v>508</v>
      </c>
      <c r="Q33" s="102" t="s">
        <v>607</v>
      </c>
      <c r="R33" s="103" t="s">
        <v>498</v>
      </c>
      <c r="S33" s="102" t="s">
        <v>509</v>
      </c>
      <c r="T33" s="102" t="s">
        <v>609</v>
      </c>
      <c r="U33" s="103" t="s">
        <v>500</v>
      </c>
    </row>
    <row r="34" spans="13:21">
      <c r="M34" s="104" t="s">
        <v>319</v>
      </c>
      <c r="N34" s="105" t="e">
        <f>SUM('بودجه 1403'!#REF!)</f>
        <v>#REF!</v>
      </c>
      <c r="O34" s="105" t="e">
        <f>SUM('بودجه 1403'!#REF!)</f>
        <v>#REF!</v>
      </c>
      <c r="P34" s="108" t="e">
        <f>N34/N36</f>
        <v>#REF!</v>
      </c>
      <c r="Q34" s="107" t="e">
        <f>N34/X14</f>
        <v>#REF!</v>
      </c>
      <c r="R34" s="158" t="e">
        <f>N34/X7</f>
        <v>#REF!</v>
      </c>
      <c r="S34" s="108" t="e">
        <f>O34/O36</f>
        <v>#REF!</v>
      </c>
      <c r="T34" s="108" t="e">
        <f>O34/Y14</f>
        <v>#REF!</v>
      </c>
      <c r="U34" s="159" t="e">
        <f>O34/Y7</f>
        <v>#REF!</v>
      </c>
    </row>
    <row r="35" spans="13:21">
      <c r="M35" s="104" t="s">
        <v>315</v>
      </c>
      <c r="N35" s="105" t="e">
        <f>SUM('بودجه 1403'!#REF!)</f>
        <v>#REF!</v>
      </c>
      <c r="O35" s="105" t="e">
        <f>SUM('بودجه 1403'!#REF!)</f>
        <v>#REF!</v>
      </c>
      <c r="P35" s="108" t="e">
        <f>N35/N36</f>
        <v>#REF!</v>
      </c>
      <c r="Q35" s="107" t="e">
        <f>N35/X14</f>
        <v>#REF!</v>
      </c>
      <c r="R35" s="160" t="e">
        <f>N35/X7</f>
        <v>#REF!</v>
      </c>
      <c r="S35" s="107" t="e">
        <f>O35/O36</f>
        <v>#REF!</v>
      </c>
      <c r="T35" s="107" t="e">
        <f>O35/Y14</f>
        <v>#REF!</v>
      </c>
      <c r="U35" s="107" t="e">
        <f>O35/Y7</f>
        <v>#REF!</v>
      </c>
    </row>
    <row r="36" spans="13:21">
      <c r="M36" s="110" t="s">
        <v>501</v>
      </c>
      <c r="N36" s="110" t="e">
        <f>SUM(N34:N35)</f>
        <v>#REF!</v>
      </c>
      <c r="O36" s="157" t="e">
        <f>SUM(O34:O35)</f>
        <v>#REF!</v>
      </c>
    </row>
  </sheetData>
  <mergeCells count="2">
    <mergeCell ref="H20:H24"/>
    <mergeCell ref="AC1:AD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M180"/>
  <sheetViews>
    <sheetView rightToLeft="1" workbookViewId="0">
      <selection activeCell="AB1" sqref="AB1:AC1"/>
    </sheetView>
  </sheetViews>
  <sheetFormatPr defaultRowHeight="15"/>
  <cols>
    <col min="1" max="1" width="20.28515625" style="113" customWidth="1"/>
    <col min="2" max="2" width="18.42578125" customWidth="1"/>
    <col min="3" max="3" width="14.85546875" customWidth="1"/>
    <col min="4" max="4" width="14.7109375" customWidth="1"/>
    <col min="5" max="5" width="8" customWidth="1"/>
    <col min="13" max="13" width="9.140625" customWidth="1"/>
    <col min="14" max="14" width="12.5703125" customWidth="1"/>
    <col min="15" max="15" width="20.28515625" customWidth="1"/>
    <col min="16" max="16" width="16.85546875" style="105" customWidth="1"/>
    <col min="17" max="17" width="17.140625" style="105" customWidth="1"/>
    <col min="18" max="18" width="5.42578125" customWidth="1"/>
    <col min="19" max="19" width="15.5703125" bestFit="1" customWidth="1"/>
    <col min="20" max="20" width="12" bestFit="1" customWidth="1"/>
    <col min="21" max="21" width="16.42578125" bestFit="1" customWidth="1"/>
    <col min="22" max="22" width="14.42578125" customWidth="1"/>
    <col min="23" max="23" width="19.28515625" customWidth="1"/>
    <col min="29" max="29" width="14.85546875" customWidth="1"/>
    <col min="30" max="30" width="10.140625" bestFit="1" customWidth="1"/>
    <col min="31" max="31" width="14.28515625" customWidth="1"/>
    <col min="34" max="34" width="33.140625" customWidth="1"/>
    <col min="35" max="35" width="10.140625" bestFit="1" customWidth="1"/>
    <col min="36" max="36" width="13.85546875" customWidth="1"/>
  </cols>
  <sheetData>
    <row r="1" spans="1:39" ht="15.75">
      <c r="B1" s="114" t="s">
        <v>321</v>
      </c>
      <c r="C1" s="114" t="s">
        <v>473</v>
      </c>
      <c r="P1" s="145" t="s">
        <v>596</v>
      </c>
      <c r="Q1" s="145" t="s">
        <v>597</v>
      </c>
      <c r="AB1" s="416" t="s">
        <v>665</v>
      </c>
      <c r="AC1" s="416"/>
      <c r="AD1" t="s">
        <v>596</v>
      </c>
      <c r="AE1" t="s">
        <v>597</v>
      </c>
      <c r="AG1" s="416" t="s">
        <v>592</v>
      </c>
      <c r="AH1" s="416"/>
      <c r="AI1" t="s">
        <v>596</v>
      </c>
      <c r="AJ1" t="s">
        <v>597</v>
      </c>
      <c r="AL1" s="113"/>
      <c r="AM1" s="113"/>
    </row>
    <row r="2" spans="1:39" ht="15.75">
      <c r="A2" s="105" t="s">
        <v>592</v>
      </c>
      <c r="B2" s="3">
        <f>T3</f>
        <v>63962622.534211017</v>
      </c>
      <c r="C2" s="3">
        <f>U3</f>
        <v>332443620898.7738</v>
      </c>
      <c r="N2" s="141">
        <v>1401</v>
      </c>
      <c r="O2" s="142" t="s">
        <v>595</v>
      </c>
      <c r="P2" s="105">
        <v>252000.00000000006</v>
      </c>
      <c r="Q2" s="105">
        <v>5254200000.000001</v>
      </c>
      <c r="T2" t="s">
        <v>321</v>
      </c>
      <c r="U2" t="s">
        <v>473</v>
      </c>
      <c r="W2" s="183" t="s">
        <v>595</v>
      </c>
      <c r="X2" s="175">
        <v>252000.00000000006</v>
      </c>
      <c r="Y2" t="s">
        <v>556</v>
      </c>
      <c r="Z2">
        <v>23508346117.525539</v>
      </c>
      <c r="AB2" s="147">
        <v>1401</v>
      </c>
      <c r="AC2" s="105" t="s">
        <v>595</v>
      </c>
      <c r="AD2" s="105">
        <v>252000.00000000006</v>
      </c>
      <c r="AE2" s="105">
        <v>5254200000.000001</v>
      </c>
      <c r="AG2" s="147">
        <v>1400</v>
      </c>
      <c r="AH2" s="105" t="s">
        <v>537</v>
      </c>
      <c r="AI2" s="105">
        <v>0</v>
      </c>
      <c r="AJ2" s="105">
        <v>0</v>
      </c>
    </row>
    <row r="3" spans="1:39" ht="15.75">
      <c r="A3" s="105" t="s">
        <v>512</v>
      </c>
      <c r="B3" s="115">
        <v>1158849719.612613</v>
      </c>
      <c r="C3" s="115">
        <v>7648707930164.1973</v>
      </c>
      <c r="N3" s="141">
        <v>1401</v>
      </c>
      <c r="O3" s="142" t="s">
        <v>637</v>
      </c>
      <c r="P3" s="105">
        <v>15000</v>
      </c>
      <c r="Q3" s="105">
        <v>229635000</v>
      </c>
      <c r="S3" s="147">
        <v>1401</v>
      </c>
      <c r="T3" s="105">
        <f>SUM(AI2:AI61)</f>
        <v>63962622.534211017</v>
      </c>
      <c r="U3" s="105">
        <f>SUM(AJ2:AJ61)</f>
        <v>332443620898.7738</v>
      </c>
      <c r="W3" s="175" t="s">
        <v>584</v>
      </c>
      <c r="X3" s="175">
        <v>10387620.872637859</v>
      </c>
      <c r="Y3" t="s">
        <v>557</v>
      </c>
      <c r="Z3">
        <v>23255631524.486443</v>
      </c>
      <c r="AB3" s="147">
        <v>1401</v>
      </c>
      <c r="AC3" s="105" t="s">
        <v>637</v>
      </c>
      <c r="AD3" s="105">
        <v>15000</v>
      </c>
      <c r="AE3" s="105">
        <v>229635000</v>
      </c>
      <c r="AG3" s="147">
        <v>1400</v>
      </c>
      <c r="AH3" s="105" t="s">
        <v>538</v>
      </c>
      <c r="AI3" s="105">
        <v>0</v>
      </c>
      <c r="AJ3" s="105">
        <v>0</v>
      </c>
    </row>
    <row r="4" spans="1:39" ht="15.75">
      <c r="A4" s="105" t="s">
        <v>669</v>
      </c>
      <c r="B4" s="3">
        <f>T7</f>
        <v>60172262.014211021</v>
      </c>
      <c r="C4" s="3">
        <f>U7</f>
        <v>281062668285.32574</v>
      </c>
      <c r="N4" s="141">
        <v>1401</v>
      </c>
      <c r="O4" s="142" t="s">
        <v>533</v>
      </c>
      <c r="P4" s="105">
        <v>302400.00000000006</v>
      </c>
      <c r="Q4" s="105">
        <v>4695364800.000001</v>
      </c>
      <c r="S4" s="147" t="s">
        <v>591</v>
      </c>
      <c r="T4" s="105">
        <f>AD68</f>
        <v>71629264.014211029</v>
      </c>
      <c r="U4" s="105">
        <f>AE68</f>
        <v>393102818585.32574</v>
      </c>
      <c r="W4" s="175" t="s">
        <v>578</v>
      </c>
      <c r="X4" s="175">
        <v>10044642.857142856</v>
      </c>
      <c r="Y4" t="s">
        <v>578</v>
      </c>
      <c r="Z4">
        <v>20270089285.714283</v>
      </c>
      <c r="AB4" s="147">
        <v>1401</v>
      </c>
      <c r="AC4" s="105" t="s">
        <v>533</v>
      </c>
      <c r="AD4" s="105">
        <v>302400.00000000006</v>
      </c>
      <c r="AE4" s="105">
        <v>4695364800.000001</v>
      </c>
      <c r="AG4" s="147">
        <v>1400</v>
      </c>
      <c r="AH4" s="105" t="s">
        <v>539</v>
      </c>
      <c r="AI4" s="105">
        <v>0</v>
      </c>
      <c r="AJ4" s="105">
        <v>0</v>
      </c>
    </row>
    <row r="5" spans="1:39" ht="15.75">
      <c r="A5" s="105" t="s">
        <v>593</v>
      </c>
      <c r="B5" s="115" t="e">
        <f>'بودجه 1403'!#REF!</f>
        <v>#REF!</v>
      </c>
      <c r="C5" s="115" t="e">
        <f>'بودجه 1403'!#REF!</f>
        <v>#REF!</v>
      </c>
      <c r="N5" s="141">
        <v>1401</v>
      </c>
      <c r="O5" s="142" t="s">
        <v>534</v>
      </c>
      <c r="P5" s="105">
        <v>604800.00000000012</v>
      </c>
      <c r="Q5" s="105">
        <v>5652460800.000001</v>
      </c>
      <c r="S5" s="147" t="s">
        <v>667</v>
      </c>
      <c r="T5" s="105" t="e">
        <f>AD70</f>
        <v>#REF!</v>
      </c>
      <c r="U5" s="105" t="e">
        <f>AE70</f>
        <v>#REF!</v>
      </c>
      <c r="W5" s="175" t="s">
        <v>583</v>
      </c>
      <c r="X5" s="175">
        <v>8310096.698110288</v>
      </c>
      <c r="Y5" t="s">
        <v>545</v>
      </c>
      <c r="Z5">
        <v>18134931398.353333</v>
      </c>
      <c r="AB5" s="147">
        <v>1401</v>
      </c>
      <c r="AC5" s="105" t="s">
        <v>534</v>
      </c>
      <c r="AD5" s="105">
        <v>604800.00000000012</v>
      </c>
      <c r="AE5" s="105">
        <v>5652460800.000001</v>
      </c>
      <c r="AG5" s="147">
        <v>1400</v>
      </c>
      <c r="AH5" s="105" t="s">
        <v>540</v>
      </c>
      <c r="AI5" s="105">
        <v>0</v>
      </c>
      <c r="AJ5" s="105">
        <v>0</v>
      </c>
    </row>
    <row r="6" spans="1:39" ht="31.5">
      <c r="A6" s="149" t="s">
        <v>670</v>
      </c>
      <c r="B6" s="3" t="e">
        <f>T5</f>
        <v>#REF!</v>
      </c>
      <c r="C6" s="3" t="e">
        <f>U5</f>
        <v>#REF!</v>
      </c>
      <c r="N6" s="141">
        <v>1401</v>
      </c>
      <c r="O6" s="142" t="s">
        <v>535</v>
      </c>
      <c r="P6" s="105">
        <v>0</v>
      </c>
      <c r="Q6" s="105">
        <v>0</v>
      </c>
      <c r="S6" s="105" t="s">
        <v>591</v>
      </c>
      <c r="T6" s="105">
        <f>AD68</f>
        <v>71629264.014211029</v>
      </c>
      <c r="U6" s="105">
        <f>AE68</f>
        <v>393102818585.32574</v>
      </c>
      <c r="W6" s="175" t="s">
        <v>559</v>
      </c>
      <c r="X6" s="175">
        <v>5098700.5091549428</v>
      </c>
      <c r="Y6" t="s">
        <v>581</v>
      </c>
      <c r="Z6">
        <v>12484341370.538065</v>
      </c>
      <c r="AB6" s="147">
        <v>1401</v>
      </c>
      <c r="AC6" s="105" t="s">
        <v>535</v>
      </c>
      <c r="AD6" s="105">
        <v>0</v>
      </c>
      <c r="AE6" s="105">
        <v>0</v>
      </c>
      <c r="AG6" s="147">
        <v>1400</v>
      </c>
      <c r="AH6" s="105" t="s">
        <v>541</v>
      </c>
      <c r="AI6" s="105">
        <v>0</v>
      </c>
      <c r="AJ6" s="105">
        <v>0</v>
      </c>
    </row>
    <row r="7" spans="1:39" ht="30.75" customHeight="1">
      <c r="A7" s="105" t="s">
        <v>593</v>
      </c>
      <c r="B7" s="115" t="e">
        <f>'بودجه 1403'!#REF!</f>
        <v>#REF!</v>
      </c>
      <c r="C7" s="115" t="e">
        <f>'بودجه 1403'!#REF!</f>
        <v>#REF!</v>
      </c>
      <c r="N7" s="141">
        <v>1401</v>
      </c>
      <c r="O7" s="143" t="s">
        <v>594</v>
      </c>
      <c r="P7" s="105">
        <v>9000</v>
      </c>
      <c r="Q7" s="105">
        <v>3348216000</v>
      </c>
      <c r="S7" s="147" t="s">
        <v>668</v>
      </c>
      <c r="T7" s="105">
        <f>SUM(AD2:AD66)</f>
        <v>60172262.014211021</v>
      </c>
      <c r="U7" s="105">
        <f>SUM(AE2:AE66)</f>
        <v>281062668285.32574</v>
      </c>
      <c r="W7" s="183" t="s">
        <v>585</v>
      </c>
      <c r="X7" s="175">
        <v>4155048.3490551431</v>
      </c>
      <c r="Y7" t="s">
        <v>647</v>
      </c>
      <c r="Z7">
        <v>11582498315.074697</v>
      </c>
      <c r="AB7" s="147">
        <v>1401</v>
      </c>
      <c r="AC7" s="105" t="s">
        <v>594</v>
      </c>
      <c r="AD7" s="105">
        <v>9000</v>
      </c>
      <c r="AE7" s="105">
        <v>3348216000</v>
      </c>
      <c r="AG7" s="147">
        <v>1400</v>
      </c>
      <c r="AH7" s="105" t="s">
        <v>542</v>
      </c>
      <c r="AI7" s="105">
        <v>0</v>
      </c>
      <c r="AJ7" s="105">
        <v>0</v>
      </c>
    </row>
    <row r="8" spans="1:39" ht="21" customHeight="1">
      <c r="N8" s="141">
        <v>1401</v>
      </c>
      <c r="O8" s="143" t="s">
        <v>645</v>
      </c>
      <c r="P8" s="105">
        <v>37800.000000000007</v>
      </c>
      <c r="Q8" s="105">
        <v>279304200.00000006</v>
      </c>
      <c r="S8" s="105" t="s">
        <v>591</v>
      </c>
      <c r="T8" s="105">
        <f>AD68</f>
        <v>71629264.014211029</v>
      </c>
      <c r="U8" s="105">
        <f>AE68</f>
        <v>393102818585.32574</v>
      </c>
      <c r="W8" s="175" t="s">
        <v>647</v>
      </c>
      <c r="X8" s="175">
        <v>3113407.4283841457</v>
      </c>
      <c r="Y8" t="s">
        <v>583</v>
      </c>
      <c r="Z8">
        <v>11567654603.769522</v>
      </c>
      <c r="AB8" s="147">
        <v>1401</v>
      </c>
      <c r="AC8" s="105" t="s">
        <v>645</v>
      </c>
      <c r="AD8" s="105">
        <v>37800.000000000007</v>
      </c>
      <c r="AE8" s="105">
        <v>279304200.00000006</v>
      </c>
      <c r="AG8" s="147">
        <v>1400</v>
      </c>
      <c r="AH8" s="105" t="s">
        <v>543</v>
      </c>
      <c r="AI8" s="105">
        <v>0</v>
      </c>
      <c r="AJ8" s="105">
        <v>0</v>
      </c>
    </row>
    <row r="9" spans="1:39" ht="21.75" customHeight="1">
      <c r="N9" s="141">
        <v>1401</v>
      </c>
      <c r="O9" s="172" t="s">
        <v>646</v>
      </c>
      <c r="P9" s="105">
        <v>37800.000000000007</v>
      </c>
      <c r="Q9" s="105">
        <v>279304200.00000006</v>
      </c>
      <c r="W9" s="175" t="s">
        <v>586</v>
      </c>
      <c r="X9" s="175">
        <v>2908533.8443386005</v>
      </c>
      <c r="Y9" t="s">
        <v>575</v>
      </c>
      <c r="Z9">
        <v>10178568000</v>
      </c>
      <c r="AB9" s="147">
        <v>1401</v>
      </c>
      <c r="AC9" s="105" t="s">
        <v>646</v>
      </c>
      <c r="AD9" s="105">
        <v>37800.000000000007</v>
      </c>
      <c r="AE9" s="105">
        <v>279304200.00000006</v>
      </c>
      <c r="AG9" s="147">
        <v>1400</v>
      </c>
      <c r="AH9" s="105" t="s">
        <v>544</v>
      </c>
      <c r="AI9" s="105">
        <v>217954.82721414979</v>
      </c>
      <c r="AJ9" s="105">
        <v>9067356721.7630596</v>
      </c>
    </row>
    <row r="10" spans="1:39" ht="25.5">
      <c r="D10" s="117"/>
      <c r="E10" s="117"/>
      <c r="N10" s="141">
        <v>1401</v>
      </c>
      <c r="O10" s="173" t="s">
        <v>564</v>
      </c>
      <c r="P10" s="105">
        <v>82800</v>
      </c>
      <c r="Q10" s="105">
        <v>1581480000</v>
      </c>
      <c r="W10" s="175" t="s">
        <v>587</v>
      </c>
      <c r="X10" s="175">
        <v>2493029.009433086</v>
      </c>
      <c r="Y10" t="s">
        <v>546</v>
      </c>
      <c r="Z10">
        <v>9966602199.4636021</v>
      </c>
      <c r="AB10" s="147">
        <v>1401</v>
      </c>
      <c r="AC10" s="105" t="s">
        <v>564</v>
      </c>
      <c r="AD10" s="105">
        <v>82800</v>
      </c>
      <c r="AE10" s="105">
        <v>1581480000</v>
      </c>
      <c r="AG10" s="147">
        <v>1400</v>
      </c>
      <c r="AH10" s="105" t="s">
        <v>545</v>
      </c>
      <c r="AI10" s="105">
        <v>217954.82721414979</v>
      </c>
      <c r="AJ10" s="105">
        <v>18134931398.353333</v>
      </c>
    </row>
    <row r="11" spans="1:39" ht="38.25">
      <c r="N11" s="141">
        <v>1401</v>
      </c>
      <c r="O11" s="143" t="s">
        <v>565</v>
      </c>
      <c r="P11" s="105">
        <v>82800</v>
      </c>
      <c r="Q11" s="105">
        <v>2815200000</v>
      </c>
      <c r="W11" s="183" t="s">
        <v>568</v>
      </c>
      <c r="X11" s="175">
        <v>2208000</v>
      </c>
      <c r="Y11" t="s">
        <v>586</v>
      </c>
      <c r="Z11">
        <v>9816301724.6427765</v>
      </c>
      <c r="AB11" s="147">
        <v>1401</v>
      </c>
      <c r="AC11" s="105" t="s">
        <v>565</v>
      </c>
      <c r="AD11" s="105">
        <v>82800</v>
      </c>
      <c r="AE11" s="105">
        <v>2815200000</v>
      </c>
      <c r="AG11" s="147">
        <v>1400</v>
      </c>
      <c r="AH11" s="105" t="s">
        <v>546</v>
      </c>
      <c r="AI11" s="105">
        <v>161708.86050433374</v>
      </c>
      <c r="AJ11" s="105">
        <v>9966602199.4636021</v>
      </c>
    </row>
    <row r="12" spans="1:39" ht="24.75" customHeight="1">
      <c r="A12" s="125"/>
      <c r="B12" s="41"/>
      <c r="C12" s="41"/>
      <c r="D12" s="180"/>
      <c r="E12" s="117"/>
      <c r="N12" s="141">
        <v>1401</v>
      </c>
      <c r="O12" s="146" t="s">
        <v>566</v>
      </c>
      <c r="P12" s="105">
        <v>50400</v>
      </c>
      <c r="Q12" s="105">
        <v>806400000</v>
      </c>
      <c r="S12" s="125" t="s">
        <v>584</v>
      </c>
      <c r="T12" s="125">
        <v>10387620.872637859</v>
      </c>
      <c r="U12" t="s">
        <v>407</v>
      </c>
      <c r="V12">
        <v>93324000000</v>
      </c>
      <c r="W12" s="175" t="s">
        <v>560</v>
      </c>
      <c r="X12" s="175">
        <v>1529610.1527464828</v>
      </c>
      <c r="Y12" t="s">
        <v>643</v>
      </c>
      <c r="Z12">
        <v>9420480000</v>
      </c>
      <c r="AB12" s="147">
        <v>1401</v>
      </c>
      <c r="AC12" s="105" t="s">
        <v>566</v>
      </c>
      <c r="AD12" s="105">
        <v>50400</v>
      </c>
      <c r="AE12" s="105">
        <v>806400000</v>
      </c>
      <c r="AG12" s="147">
        <v>1400</v>
      </c>
      <c r="AH12" s="105" t="s">
        <v>577</v>
      </c>
      <c r="AI12" s="105">
        <v>803571.42857142852</v>
      </c>
      <c r="AJ12" s="105">
        <v>1063124999.9999999</v>
      </c>
    </row>
    <row r="13" spans="1:39" ht="24.75" customHeight="1">
      <c r="A13" s="181"/>
      <c r="B13" s="41"/>
      <c r="C13" s="41"/>
      <c r="D13" s="180"/>
      <c r="E13" s="117"/>
      <c r="N13" s="141">
        <v>1401</v>
      </c>
      <c r="O13" s="146" t="s">
        <v>567</v>
      </c>
      <c r="P13" s="105">
        <v>17841.600000000002</v>
      </c>
      <c r="Q13" s="105">
        <v>234492148.80000004</v>
      </c>
      <c r="S13" s="125" t="s">
        <v>578</v>
      </c>
      <c r="T13" s="125">
        <v>10044642.857142856</v>
      </c>
      <c r="U13" t="s">
        <v>342</v>
      </c>
      <c r="V13">
        <v>30805000000</v>
      </c>
      <c r="W13" s="183" t="s">
        <v>588</v>
      </c>
      <c r="X13" s="175">
        <v>1019740.1018309884</v>
      </c>
      <c r="Y13" t="s">
        <v>544</v>
      </c>
      <c r="Z13">
        <v>9067356721.7630596</v>
      </c>
      <c r="AB13" s="147">
        <v>1401</v>
      </c>
      <c r="AC13" s="105" t="s">
        <v>567</v>
      </c>
      <c r="AD13" s="105">
        <v>17841.600000000002</v>
      </c>
      <c r="AE13" s="105">
        <v>234492148.80000004</v>
      </c>
      <c r="AG13" s="147">
        <v>1400</v>
      </c>
      <c r="AH13" s="105" t="s">
        <v>578</v>
      </c>
      <c r="AI13" s="105">
        <v>10044642.857142856</v>
      </c>
      <c r="AJ13" s="105">
        <v>20270089285.714283</v>
      </c>
    </row>
    <row r="14" spans="1:39" ht="22.5" customHeight="1">
      <c r="A14" s="178">
        <v>1401</v>
      </c>
      <c r="B14" s="179">
        <f>B2</f>
        <v>63962622.534211017</v>
      </c>
      <c r="C14" s="179">
        <f>C2</f>
        <v>332443620898.7738</v>
      </c>
      <c r="D14" s="182">
        <f>B14/B3</f>
        <v>5.5194924287156763E-2</v>
      </c>
      <c r="E14" s="182">
        <f>C14/C3</f>
        <v>4.3464023457833505E-2</v>
      </c>
      <c r="N14" s="141">
        <v>1401</v>
      </c>
      <c r="O14" s="143" t="s">
        <v>568</v>
      </c>
      <c r="P14" s="105">
        <v>2208000</v>
      </c>
      <c r="Q14" s="105">
        <v>3535008000</v>
      </c>
      <c r="S14" s="125" t="s">
        <v>583</v>
      </c>
      <c r="T14" s="125">
        <v>8310096.698110288</v>
      </c>
      <c r="U14" t="s">
        <v>406</v>
      </c>
      <c r="V14">
        <v>29542500000</v>
      </c>
      <c r="W14" s="175" t="s">
        <v>577</v>
      </c>
      <c r="X14" s="175">
        <v>803571.42857142852</v>
      </c>
      <c r="Y14" t="s">
        <v>561</v>
      </c>
      <c r="Z14">
        <v>9000000000</v>
      </c>
      <c r="AB14" s="147">
        <v>1401</v>
      </c>
      <c r="AC14" s="105" t="s">
        <v>568</v>
      </c>
      <c r="AD14" s="105">
        <v>2208000</v>
      </c>
      <c r="AE14" s="105">
        <v>3535008000</v>
      </c>
      <c r="AG14" s="147">
        <v>1400</v>
      </c>
      <c r="AH14" s="105" t="s">
        <v>579</v>
      </c>
      <c r="AI14" s="105">
        <v>241071.42857142855</v>
      </c>
      <c r="AJ14" s="105">
        <v>4057955357.1428566</v>
      </c>
    </row>
    <row r="15" spans="1:39" ht="24" customHeight="1">
      <c r="A15" s="147">
        <v>1402</v>
      </c>
      <c r="B15" s="116">
        <f>B4</f>
        <v>60172262.014211021</v>
      </c>
      <c r="C15" s="116">
        <f>C4</f>
        <v>281062668285.32574</v>
      </c>
      <c r="D15" s="117" t="e">
        <f>B15/B5</f>
        <v>#REF!</v>
      </c>
      <c r="E15" s="117" t="e">
        <f>C15/C5</f>
        <v>#REF!</v>
      </c>
      <c r="F15" s="182" t="e">
        <f>B6/B5</f>
        <v>#REF!</v>
      </c>
      <c r="G15" s="182" t="e">
        <f>C6/C5</f>
        <v>#REF!</v>
      </c>
      <c r="N15" s="141">
        <v>1401</v>
      </c>
      <c r="O15" s="143" t="s">
        <v>569</v>
      </c>
      <c r="P15" s="105">
        <v>74999.88</v>
      </c>
      <c r="Q15" s="105">
        <v>288904537.75200003</v>
      </c>
      <c r="S15" t="s">
        <v>559</v>
      </c>
      <c r="T15">
        <v>5098700.5091549428</v>
      </c>
      <c r="U15" s="125" t="s">
        <v>405</v>
      </c>
      <c r="V15" s="125">
        <v>27270000000</v>
      </c>
      <c r="W15" s="183" t="s">
        <v>571</v>
      </c>
      <c r="X15" s="175">
        <v>720000</v>
      </c>
      <c r="Y15" t="s">
        <v>584</v>
      </c>
      <c r="Z15">
        <v>8888167799.6725826</v>
      </c>
      <c r="AB15" s="147">
        <v>1401</v>
      </c>
      <c r="AC15" s="105" t="s">
        <v>569</v>
      </c>
      <c r="AD15" s="105">
        <v>74999.88</v>
      </c>
      <c r="AE15" s="105">
        <v>288904537.75200003</v>
      </c>
      <c r="AG15" s="147">
        <v>1400</v>
      </c>
      <c r="AH15" s="105" t="s">
        <v>580</v>
      </c>
      <c r="AI15" s="105">
        <v>241071.42857142855</v>
      </c>
      <c r="AJ15" s="105">
        <v>5116500000</v>
      </c>
    </row>
    <row r="16" spans="1:39" ht="15.75">
      <c r="A16" s="147">
        <v>1401</v>
      </c>
      <c r="B16" s="29" t="s">
        <v>33</v>
      </c>
      <c r="C16" s="118">
        <f>AI2+AI9+AI10+AI11+AI12+AI13+AI14+AI15+AI26+AI27+AI28+AI29+AI30+AI31+AI32+AI33+AI34+AI35+AI36+AI37+AI38+AI39+AI40+AI41+AI42+AI43+AI44+AI45+AI46+AI47+AI49+AI50+AI52+AI53+AI54+AI55+AI56+AI59+AI60+AI61</f>
        <v>63817622.534211017</v>
      </c>
      <c r="D16" s="118">
        <f>AJ2+AJ9+AJ10+AJ11+AJ12+AJ13+AJ14+AJ15+AJ26+AJ27+AJ28+AJ29+AJ30+AJ31+AJ32+AJ33+AJ34+AJ35+AJ36+AJ37+AJ38+AJ39+AJ40+AJ41+AJ42+AJ43+AJ44+AJ45+AJ46+AJ47+AJ49+AJ50+AJ52+AJ53+AJ54+AJ55+AJ56+AJ59+AJ60+AJ61</f>
        <v>292665816898.7738</v>
      </c>
      <c r="E16" s="12"/>
      <c r="N16" s="141">
        <v>1401</v>
      </c>
      <c r="O16" s="142" t="s">
        <v>570</v>
      </c>
      <c r="P16" s="105">
        <v>135000</v>
      </c>
      <c r="Q16" s="105">
        <v>378000000</v>
      </c>
      <c r="S16" s="125" t="s">
        <v>585</v>
      </c>
      <c r="T16" s="125">
        <v>4155048.3490551431</v>
      </c>
      <c r="U16" s="125" t="s">
        <v>556</v>
      </c>
      <c r="V16" s="125">
        <v>23508346117.525539</v>
      </c>
      <c r="W16" s="175" t="s">
        <v>572</v>
      </c>
      <c r="X16" s="175">
        <v>720000</v>
      </c>
      <c r="Y16" t="s">
        <v>559</v>
      </c>
      <c r="Z16">
        <v>7097391108.74368</v>
      </c>
      <c r="AB16" s="147">
        <v>1401</v>
      </c>
      <c r="AC16" s="105" t="s">
        <v>570</v>
      </c>
      <c r="AD16" s="105">
        <v>135000</v>
      </c>
      <c r="AE16" s="105">
        <v>378000000</v>
      </c>
      <c r="AG16" s="147">
        <v>99</v>
      </c>
      <c r="AH16" s="105" t="s">
        <v>547</v>
      </c>
      <c r="AI16" s="105">
        <v>0</v>
      </c>
      <c r="AJ16" s="105">
        <v>0</v>
      </c>
    </row>
    <row r="17" spans="1:36" ht="15.75">
      <c r="A17" s="147">
        <v>1401</v>
      </c>
      <c r="B17" s="29" t="s">
        <v>30</v>
      </c>
      <c r="C17" s="118">
        <f>AI3+AI4+AI5+AI6+AI7+AI8+AI16+AI48+AI51+AI57+AI58</f>
        <v>145000</v>
      </c>
      <c r="D17" s="118">
        <f>AJ3+AJ4+AJ5+AJ6+AJ7+AJ8+AJ16+AJ48+AJ51+AJ57+AJ58</f>
        <v>39777804000</v>
      </c>
      <c r="E17" s="12"/>
      <c r="N17" s="141">
        <v>1401</v>
      </c>
      <c r="O17" s="142" t="s">
        <v>571</v>
      </c>
      <c r="P17" s="105">
        <v>720000</v>
      </c>
      <c r="Q17" s="105">
        <v>2664000000</v>
      </c>
      <c r="S17" s="125" t="s">
        <v>647</v>
      </c>
      <c r="T17" s="125">
        <v>3113407.4283841457</v>
      </c>
      <c r="U17" s="125" t="s">
        <v>557</v>
      </c>
      <c r="V17" s="125">
        <v>23255631524.486443</v>
      </c>
      <c r="W17" s="175" t="s">
        <v>573</v>
      </c>
      <c r="X17" s="175">
        <v>720000</v>
      </c>
      <c r="Y17" t="s">
        <v>585</v>
      </c>
      <c r="Z17">
        <v>6801398642.5683641</v>
      </c>
      <c r="AB17" s="147">
        <v>1401</v>
      </c>
      <c r="AC17" s="105" t="s">
        <v>571</v>
      </c>
      <c r="AD17" s="105">
        <v>720000</v>
      </c>
      <c r="AE17" s="105">
        <v>2664000000</v>
      </c>
      <c r="AG17" s="147">
        <v>99</v>
      </c>
      <c r="AH17" s="105" t="s">
        <v>548</v>
      </c>
      <c r="AI17" s="105">
        <v>0</v>
      </c>
      <c r="AJ17" s="105">
        <v>0</v>
      </c>
    </row>
    <row r="18" spans="1:36" ht="15.75">
      <c r="A18" s="147">
        <v>1402</v>
      </c>
      <c r="B18" s="29" t="s">
        <v>671</v>
      </c>
      <c r="C18" s="118">
        <f>AD3+AD8+AD9+AD10+AD11+AD12+AD13+AD14+AD15+AD16+AD17+AD18+AD19+AD20+AD31+AD32+AD33+AD34+AD35+AD36+AD37+AD48+AD49+AD50+AD51+AD52+AD53+AD54+AD55+AD56+AD57+AD58+AD59+AD60+AD61++AD62+AD63+AD64+AD65+AD66</f>
        <v>57528062.014211014</v>
      </c>
      <c r="D18" s="118">
        <f>AE3+AE8+AE9+AE10+AE11+AE12+AE13+AE14+AE15+AE16+AE17+AE18+AE19+AE20+AE31+AE32+AE33+AE34+AE35+AE36+AE37+AE48+AE49+AE50+AE51+AE52+AE53+AE54+AE55+AE56+AE57+AE58+AE59+AE60+AE61++AE62+AE63+AE64+AE65+AE66</f>
        <v>249683678685.32578</v>
      </c>
      <c r="E18" s="12"/>
      <c r="N18" s="141">
        <v>1401</v>
      </c>
      <c r="O18" s="142" t="s">
        <v>572</v>
      </c>
      <c r="P18" s="105">
        <v>720000</v>
      </c>
      <c r="Q18" s="105">
        <v>3240000000</v>
      </c>
      <c r="S18" s="125" t="s">
        <v>586</v>
      </c>
      <c r="T18" s="125">
        <v>2908533.8443386005</v>
      </c>
      <c r="U18" s="125" t="s">
        <v>390</v>
      </c>
      <c r="V18" s="125">
        <v>22734912500</v>
      </c>
      <c r="W18" s="183" t="s">
        <v>575</v>
      </c>
      <c r="X18" s="175">
        <v>720000</v>
      </c>
      <c r="Y18" t="s">
        <v>534</v>
      </c>
      <c r="Z18">
        <v>5652460800.000001</v>
      </c>
      <c r="AB18" s="147">
        <v>1401</v>
      </c>
      <c r="AC18" s="105" t="s">
        <v>572</v>
      </c>
      <c r="AD18" s="105">
        <v>720000</v>
      </c>
      <c r="AE18" s="105">
        <v>3240000000</v>
      </c>
      <c r="AG18" s="147">
        <v>99</v>
      </c>
      <c r="AH18" s="105" t="s">
        <v>549</v>
      </c>
      <c r="AI18" s="105">
        <v>0</v>
      </c>
      <c r="AJ18" s="105">
        <v>0</v>
      </c>
    </row>
    <row r="19" spans="1:36" ht="15.75">
      <c r="A19" s="147">
        <v>1402</v>
      </c>
      <c r="B19" s="29" t="s">
        <v>672</v>
      </c>
      <c r="C19" s="118">
        <f>AD2+AD4+AD5+AD6+AD7+AD21+AD22+AD23+AD25+AD26+AD27+AD28+AD29+AD30+AD38+AD40+AD41+AD42</f>
        <v>2644200</v>
      </c>
      <c r="D19" s="118">
        <f>AE2+AE4+AE5+AE6+AE7+AE21+AE22+AE23+AE25+AE26+AE27+AE28+AE29+AE30+AE38+AE40+AE41+AE42</f>
        <v>31378989600.000004</v>
      </c>
      <c r="E19" s="12"/>
      <c r="N19" s="141">
        <v>1401</v>
      </c>
      <c r="O19" s="142" t="s">
        <v>573</v>
      </c>
      <c r="P19" s="105">
        <v>720000</v>
      </c>
      <c r="Q19" s="105">
        <v>3528000000</v>
      </c>
      <c r="S19" s="125" t="s">
        <v>587</v>
      </c>
      <c r="T19" s="125">
        <v>2493029.009433086</v>
      </c>
      <c r="U19" s="125" t="s">
        <v>578</v>
      </c>
      <c r="V19" s="125">
        <v>20270089285.714283</v>
      </c>
      <c r="W19" s="175" t="s">
        <v>576</v>
      </c>
      <c r="X19" s="175">
        <v>720000</v>
      </c>
      <c r="Y19" t="s">
        <v>558</v>
      </c>
      <c r="Z19">
        <v>5291048565.1704817</v>
      </c>
      <c r="AB19" s="147">
        <v>1401</v>
      </c>
      <c r="AC19" s="105" t="s">
        <v>573</v>
      </c>
      <c r="AD19" s="105">
        <v>720000</v>
      </c>
      <c r="AE19" s="105">
        <v>3528000000</v>
      </c>
      <c r="AG19" s="147">
        <v>99</v>
      </c>
      <c r="AH19" s="105" t="s">
        <v>550</v>
      </c>
      <c r="AI19" s="105">
        <v>0</v>
      </c>
      <c r="AJ19" s="105">
        <v>0</v>
      </c>
    </row>
    <row r="20" spans="1:36" ht="15.75">
      <c r="A20" s="147">
        <v>1402</v>
      </c>
      <c r="B20" s="29" t="s">
        <v>673</v>
      </c>
      <c r="C20" s="118" t="e">
        <f>C18+P92+P93+P94+P95+P96+P97+P98+P99+P100+P101+P102+P103+P104+P105+P106+P107+P108+P109+P110+P111+P112+P29+P30+P31+P32+P33+P34+P35+P36+P37+P38+P39+P40+P44+P45+P46+P47+P48+P49+P50+P51+P52+P54+P53+P55+P56+P57+P61+P62+P63+P64+P65+P66+P67+P68+P70</f>
        <v>#REF!</v>
      </c>
      <c r="D20" s="118" t="e">
        <f>D18+Q92+Q93+Q94+Q95+Q96+Q97+Q98+Q99+Q100+Q101+Q102+Q103+Q104+Q105+Q106+Q107+Q108+Q109+Q110+Q111+Q112+Q29+Q30+Q31+Q32+Q33+Q34+Q35+Q36+Q37+Q38+Q39+Q40+Q44+Q45+Q46+Q47+Q48+Q49+Q50+Q51+Q52+Q54+Q53+Q55+Q56+Q57+Q61+Q62+Q63+Q64+Q65+Q66+Q67+Q68+Q70</f>
        <v>#REF!</v>
      </c>
      <c r="E20" s="12"/>
      <c r="N20" s="141">
        <v>1401</v>
      </c>
      <c r="O20" s="142" t="s">
        <v>643</v>
      </c>
      <c r="P20" s="105">
        <v>120000</v>
      </c>
      <c r="Q20" s="105">
        <v>9420480000</v>
      </c>
      <c r="S20" s="125" t="s">
        <v>568</v>
      </c>
      <c r="T20" s="125">
        <v>2208000</v>
      </c>
      <c r="U20" s="125" t="s">
        <v>253</v>
      </c>
      <c r="V20" s="125">
        <v>20061588000</v>
      </c>
      <c r="W20" s="183" t="s">
        <v>534</v>
      </c>
      <c r="X20" s="175">
        <v>604800.00000000012</v>
      </c>
      <c r="Y20" t="s">
        <v>563</v>
      </c>
      <c r="Z20">
        <v>5291048565.1704817</v>
      </c>
      <c r="AB20" s="147">
        <v>1401</v>
      </c>
      <c r="AC20" s="105" t="s">
        <v>643</v>
      </c>
      <c r="AD20" s="105">
        <v>120000</v>
      </c>
      <c r="AE20" s="105">
        <v>9420480000</v>
      </c>
      <c r="AG20" s="147">
        <v>99</v>
      </c>
      <c r="AH20" s="105" t="s">
        <v>551</v>
      </c>
      <c r="AI20" s="105">
        <v>0</v>
      </c>
      <c r="AJ20" s="105">
        <v>0</v>
      </c>
    </row>
    <row r="21" spans="1:36" ht="15.75">
      <c r="A21" s="147">
        <v>1402</v>
      </c>
      <c r="B21" s="29" t="s">
        <v>674</v>
      </c>
      <c r="C21" s="118" t="e">
        <f>C19+P113+P114+P115+P116+P117+P118+P119+P120+P121+P122+P123+P125+P124+P126+P127+P24+P25+P26+P27+P28+P41+P42+P43+P58+P59+P60+P69+P71+P72+P73+P74+P75+P76+P77+P78+P79+P80+P81+P82+P83+P84+P85+P86+P87+P88+P89+P90+P91</f>
        <v>#REF!</v>
      </c>
      <c r="D21" s="118" t="e">
        <f>D19+Q113+Q114+Q115+Q116+Q117+Q118+Q119+Q120+Q121+Q122+Q123+Q125+Q124+Q126+Q127+Q24+Q25+Q26+Q27+Q28+Q41+Q42+Q43+Q58+Q59+Q60+Q69+Q71+Q72+Q73+Q74+Q75+Q76+Q77+Q78+Q79+Q80+Q81+Q82+Q83+Q84+Q85+Q86+Q87+Q88+Q89+Q90+Q91</f>
        <v>#REF!</v>
      </c>
      <c r="E21" s="12"/>
      <c r="N21" s="141">
        <v>1401</v>
      </c>
      <c r="O21" s="142" t="s">
        <v>575</v>
      </c>
      <c r="P21" s="105">
        <v>720000</v>
      </c>
      <c r="Q21" s="105">
        <v>10178568000</v>
      </c>
      <c r="S21" s="125" t="s">
        <v>395</v>
      </c>
      <c r="T21" s="125">
        <v>1608000</v>
      </c>
      <c r="U21" s="125" t="s">
        <v>488</v>
      </c>
      <c r="V21" s="125">
        <v>19800000000</v>
      </c>
      <c r="W21" s="175" t="s">
        <v>556</v>
      </c>
      <c r="X21" s="175">
        <v>305136.7580998097</v>
      </c>
      <c r="Y21" t="s">
        <v>595</v>
      </c>
      <c r="Z21">
        <v>5254200000.000001</v>
      </c>
      <c r="AB21" s="147">
        <v>1401</v>
      </c>
      <c r="AC21" s="105" t="s">
        <v>575</v>
      </c>
      <c r="AD21" s="105">
        <v>720000</v>
      </c>
      <c r="AE21" s="105">
        <v>10178568000</v>
      </c>
      <c r="AG21" s="147">
        <v>99</v>
      </c>
      <c r="AH21" s="105" t="s">
        <v>644</v>
      </c>
      <c r="AI21" s="105"/>
      <c r="AJ21" s="105"/>
    </row>
    <row r="22" spans="1:36">
      <c r="N22" s="141">
        <v>1401</v>
      </c>
      <c r="O22" s="142" t="s">
        <v>576</v>
      </c>
      <c r="P22" s="105">
        <v>720000</v>
      </c>
      <c r="Q22" s="105">
        <v>1821600000</v>
      </c>
      <c r="S22" s="125" t="s">
        <v>560</v>
      </c>
      <c r="T22" s="125">
        <v>1529610.1527464828</v>
      </c>
      <c r="U22" s="125" t="s">
        <v>395</v>
      </c>
      <c r="V22" s="125">
        <v>19661032080</v>
      </c>
      <c r="W22" s="183" t="s">
        <v>533</v>
      </c>
      <c r="X22" s="175">
        <v>302400.00000000006</v>
      </c>
      <c r="Y22" t="s">
        <v>580</v>
      </c>
      <c r="Z22">
        <v>5116500000</v>
      </c>
      <c r="AB22" s="147">
        <v>1401</v>
      </c>
      <c r="AC22" s="105" t="s">
        <v>576</v>
      </c>
      <c r="AD22" s="105">
        <v>720000</v>
      </c>
      <c r="AE22" s="105">
        <v>1821600000</v>
      </c>
      <c r="AG22" s="147">
        <v>99</v>
      </c>
      <c r="AH22" s="105" t="s">
        <v>552</v>
      </c>
      <c r="AI22" s="105">
        <v>0</v>
      </c>
      <c r="AJ22" s="105">
        <v>0</v>
      </c>
    </row>
    <row r="23" spans="1:36">
      <c r="N23" s="141">
        <v>1401</v>
      </c>
      <c r="O23" s="142" t="s">
        <v>574</v>
      </c>
      <c r="P23" s="105">
        <v>36000</v>
      </c>
      <c r="Q23" s="105">
        <v>428580000</v>
      </c>
      <c r="S23" s="125" t="s">
        <v>489</v>
      </c>
      <c r="T23" s="125">
        <v>1422000</v>
      </c>
      <c r="U23" s="125" t="s">
        <v>623</v>
      </c>
      <c r="V23" s="125">
        <v>19600000000</v>
      </c>
      <c r="W23" s="175" t="s">
        <v>557</v>
      </c>
      <c r="X23" s="175">
        <v>301856.53960808966</v>
      </c>
      <c r="Y23" t="s">
        <v>533</v>
      </c>
      <c r="Z23">
        <v>4695364800.000001</v>
      </c>
      <c r="AB23" s="147">
        <v>1401</v>
      </c>
      <c r="AC23" s="105" t="s">
        <v>574</v>
      </c>
      <c r="AD23" s="105">
        <v>36000</v>
      </c>
      <c r="AE23" s="105">
        <v>428580000</v>
      </c>
      <c r="AG23" s="147">
        <v>99</v>
      </c>
      <c r="AH23" s="105" t="s">
        <v>553</v>
      </c>
      <c r="AI23" s="105">
        <v>0</v>
      </c>
      <c r="AJ23" s="105">
        <v>0</v>
      </c>
    </row>
    <row r="24" spans="1:36">
      <c r="N24" s="139">
        <v>1402</v>
      </c>
      <c r="O24" s="140" t="s">
        <v>250</v>
      </c>
      <c r="P24" s="105" t="e">
        <f>'بودجه 1403'!#REF!</f>
        <v>#REF!</v>
      </c>
      <c r="Q24" s="105" t="e">
        <f>'بودجه 1403'!#REF!</f>
        <v>#REF!</v>
      </c>
      <c r="S24" s="125" t="s">
        <v>432</v>
      </c>
      <c r="T24" s="125">
        <v>1393200</v>
      </c>
      <c r="U24" s="125" t="s">
        <v>545</v>
      </c>
      <c r="V24" s="125">
        <v>18134931398.353333</v>
      </c>
      <c r="W24" s="175" t="s">
        <v>581</v>
      </c>
      <c r="X24" s="175">
        <v>249302.9009433086</v>
      </c>
      <c r="Y24" t="s">
        <v>560</v>
      </c>
      <c r="Z24">
        <v>4588830458.2394485</v>
      </c>
      <c r="AB24" s="147">
        <v>1400</v>
      </c>
      <c r="AC24" s="105" t="s">
        <v>537</v>
      </c>
      <c r="AD24" s="105">
        <v>0</v>
      </c>
      <c r="AE24" s="105">
        <v>0</v>
      </c>
      <c r="AG24" s="147">
        <v>99</v>
      </c>
      <c r="AH24" s="105" t="s">
        <v>554</v>
      </c>
      <c r="AI24" s="105">
        <v>0</v>
      </c>
      <c r="AJ24" s="105">
        <v>0</v>
      </c>
    </row>
    <row r="25" spans="1:36">
      <c r="N25" s="139">
        <v>1402</v>
      </c>
      <c r="O25" s="140" t="s">
        <v>432</v>
      </c>
      <c r="P25" s="105" t="e">
        <f>'بودجه 1403'!#REF!</f>
        <v>#REF!</v>
      </c>
      <c r="Q25" s="105" t="e">
        <f>'بودجه 1403'!#REF!</f>
        <v>#REF!</v>
      </c>
      <c r="S25" s="125" t="s">
        <v>451</v>
      </c>
      <c r="T25" s="125">
        <v>1334750</v>
      </c>
      <c r="U25" s="125" t="s">
        <v>489</v>
      </c>
      <c r="V25" s="125">
        <v>16617729000</v>
      </c>
      <c r="W25" s="183" t="s">
        <v>579</v>
      </c>
      <c r="X25" s="175">
        <v>241071.42857142855</v>
      </c>
      <c r="Y25" t="s">
        <v>579</v>
      </c>
      <c r="Z25">
        <v>4057955357.1428566</v>
      </c>
      <c r="AB25" s="147">
        <v>1400</v>
      </c>
      <c r="AC25" s="105" t="s">
        <v>538</v>
      </c>
      <c r="AD25" s="105">
        <v>0</v>
      </c>
      <c r="AE25" s="105">
        <v>0</v>
      </c>
      <c r="AG25" s="147">
        <v>99</v>
      </c>
      <c r="AH25" s="105" t="s">
        <v>555</v>
      </c>
      <c r="AI25" s="105">
        <v>0</v>
      </c>
      <c r="AJ25" s="105">
        <v>0</v>
      </c>
    </row>
    <row r="26" spans="1:36">
      <c r="N26" s="139">
        <v>1402</v>
      </c>
      <c r="O26" s="140" t="s">
        <v>489</v>
      </c>
      <c r="P26" s="105" t="e">
        <f>'بودجه 1403'!#REF!</f>
        <v>#REF!</v>
      </c>
      <c r="Q26" s="105" t="e">
        <f>'بودجه 1403'!#REF!</f>
        <v>#REF!</v>
      </c>
      <c r="S26" s="125" t="s">
        <v>636</v>
      </c>
      <c r="T26" s="125">
        <v>1245000</v>
      </c>
      <c r="U26" t="s">
        <v>288</v>
      </c>
      <c r="V26">
        <v>16496813006.395508</v>
      </c>
      <c r="W26" s="175" t="s">
        <v>580</v>
      </c>
      <c r="X26" s="175">
        <v>241071.42857142855</v>
      </c>
      <c r="Y26" t="s">
        <v>568</v>
      </c>
      <c r="Z26">
        <v>3535008000</v>
      </c>
      <c r="AB26" s="147">
        <v>1400</v>
      </c>
      <c r="AC26" s="105" t="s">
        <v>539</v>
      </c>
      <c r="AD26" s="105">
        <v>0</v>
      </c>
      <c r="AE26" s="105">
        <v>0</v>
      </c>
      <c r="AG26" s="147">
        <v>99</v>
      </c>
      <c r="AH26" s="105" t="s">
        <v>556</v>
      </c>
      <c r="AI26" s="105">
        <v>305136.7580998097</v>
      </c>
      <c r="AJ26" s="105">
        <v>23508346117.525539</v>
      </c>
    </row>
    <row r="27" spans="1:36">
      <c r="N27" s="139">
        <v>1402</v>
      </c>
      <c r="O27" s="140" t="s">
        <v>251</v>
      </c>
      <c r="P27" s="105" t="e">
        <f>'بودجه 1403'!#REF!</f>
        <v>#REF!</v>
      </c>
      <c r="Q27" s="105" t="e">
        <f>'بودجه 1403'!#REF!</f>
        <v>#REF!</v>
      </c>
      <c r="S27" s="125" t="s">
        <v>421</v>
      </c>
      <c r="T27" s="125">
        <v>1152000</v>
      </c>
      <c r="U27" s="125" t="s">
        <v>451</v>
      </c>
      <c r="V27" s="125">
        <v>14652440583.333332</v>
      </c>
      <c r="W27" s="183" t="s">
        <v>544</v>
      </c>
      <c r="X27" s="175">
        <v>217954.82721414979</v>
      </c>
      <c r="Y27" t="s">
        <v>573</v>
      </c>
      <c r="Z27">
        <v>3528000000</v>
      </c>
      <c r="AB27" s="147">
        <v>1400</v>
      </c>
      <c r="AC27" s="105" t="s">
        <v>540</v>
      </c>
      <c r="AD27" s="105">
        <v>0</v>
      </c>
      <c r="AE27" s="105">
        <v>0</v>
      </c>
      <c r="AG27" s="147">
        <v>99</v>
      </c>
      <c r="AH27" s="105" t="s">
        <v>557</v>
      </c>
      <c r="AI27" s="105">
        <v>301856.53960808966</v>
      </c>
      <c r="AJ27" s="105">
        <v>23255631524.486443</v>
      </c>
    </row>
    <row r="28" spans="1:36">
      <c r="N28" s="139">
        <v>1402</v>
      </c>
      <c r="O28" s="140" t="s">
        <v>390</v>
      </c>
      <c r="P28" s="105" t="e">
        <f>'بودجه 1403'!#REF!</f>
        <v>#REF!</v>
      </c>
      <c r="Q28" s="105" t="e">
        <f>'بودجه 1403'!#REF!</f>
        <v>#REF!</v>
      </c>
      <c r="S28" s="125" t="s">
        <v>488</v>
      </c>
      <c r="T28" s="125">
        <v>1080000</v>
      </c>
      <c r="U28" s="125" t="s">
        <v>432</v>
      </c>
      <c r="V28" s="125">
        <v>14447901959.999998</v>
      </c>
      <c r="W28" s="175" t="s">
        <v>545</v>
      </c>
      <c r="X28" s="175">
        <v>217954.82721414979</v>
      </c>
      <c r="Y28" t="s">
        <v>582</v>
      </c>
      <c r="Z28">
        <v>3490240613.2063203</v>
      </c>
      <c r="AB28" s="147">
        <v>1400</v>
      </c>
      <c r="AC28" s="105" t="s">
        <v>541</v>
      </c>
      <c r="AD28" s="105">
        <v>0</v>
      </c>
      <c r="AE28" s="105">
        <v>0</v>
      </c>
      <c r="AG28" s="147">
        <v>99</v>
      </c>
      <c r="AH28" s="105" t="s">
        <v>558</v>
      </c>
      <c r="AI28" s="105">
        <v>152616.12867894897</v>
      </c>
      <c r="AJ28" s="105">
        <v>5291048565.1704817</v>
      </c>
    </row>
    <row r="29" spans="1:36">
      <c r="N29" s="139">
        <v>1402</v>
      </c>
      <c r="O29" s="140" t="s">
        <v>398</v>
      </c>
      <c r="P29" s="105" t="e">
        <f>'بودجه 1403'!#REF!</f>
        <v>#REF!</v>
      </c>
      <c r="Q29" s="105" t="e">
        <f>'بودجه 1403'!#REF!</f>
        <v>#REF!</v>
      </c>
      <c r="S29" s="125" t="s">
        <v>274</v>
      </c>
      <c r="T29" s="125">
        <v>1050000</v>
      </c>
      <c r="U29" t="s">
        <v>411</v>
      </c>
      <c r="V29">
        <v>13266855000</v>
      </c>
      <c r="W29" s="175" t="s">
        <v>546</v>
      </c>
      <c r="X29" s="175">
        <v>161708.86050433374</v>
      </c>
      <c r="Y29" t="s">
        <v>594</v>
      </c>
      <c r="Z29">
        <v>3348216000</v>
      </c>
      <c r="AB29" s="147">
        <v>1400</v>
      </c>
      <c r="AC29" s="105" t="s">
        <v>542</v>
      </c>
      <c r="AD29" s="105">
        <v>0</v>
      </c>
      <c r="AE29" s="105">
        <v>0</v>
      </c>
      <c r="AG29" s="147">
        <v>99</v>
      </c>
      <c r="AH29" s="105" t="s">
        <v>581</v>
      </c>
      <c r="AI29" s="105">
        <v>249302.9009433086</v>
      </c>
      <c r="AJ29" s="105">
        <v>12484341370.538065</v>
      </c>
    </row>
    <row r="30" spans="1:36">
      <c r="N30" s="139">
        <v>1402</v>
      </c>
      <c r="O30" s="140" t="s">
        <v>424</v>
      </c>
      <c r="P30" s="105" t="e">
        <f>'بودجه 1403'!#REF!</f>
        <v>#REF!</v>
      </c>
      <c r="Q30" s="105" t="e">
        <f>'بودجه 1403'!#REF!</f>
        <v>#REF!</v>
      </c>
      <c r="S30" s="125" t="s">
        <v>262</v>
      </c>
      <c r="T30" s="125">
        <v>1020000.0000000001</v>
      </c>
      <c r="U30" s="125" t="s">
        <v>416</v>
      </c>
      <c r="V30" s="125">
        <v>12499760000</v>
      </c>
      <c r="W30" s="175" t="s">
        <v>590</v>
      </c>
      <c r="X30" s="175">
        <v>152961.01527464829</v>
      </c>
      <c r="Y30" t="s">
        <v>572</v>
      </c>
      <c r="Z30">
        <v>3240000000</v>
      </c>
      <c r="AB30" s="147">
        <v>1400</v>
      </c>
      <c r="AC30" s="105" t="s">
        <v>543</v>
      </c>
      <c r="AD30" s="105">
        <v>0</v>
      </c>
      <c r="AE30" s="105">
        <v>0</v>
      </c>
      <c r="AG30" s="147">
        <v>99</v>
      </c>
      <c r="AH30" s="105" t="s">
        <v>582</v>
      </c>
      <c r="AI30" s="105">
        <v>49860.580188661719</v>
      </c>
      <c r="AJ30" s="105">
        <v>3490240613.2063203</v>
      </c>
    </row>
    <row r="31" spans="1:36">
      <c r="N31" s="139">
        <v>1402</v>
      </c>
      <c r="O31" s="140" t="s">
        <v>257</v>
      </c>
      <c r="P31" s="105" t="e">
        <f>'بودجه 1403'!#REF!</f>
        <v>#REF!</v>
      </c>
      <c r="Q31" s="105" t="e">
        <f>'بودجه 1403'!#REF!</f>
        <v>#REF!</v>
      </c>
      <c r="S31" s="125" t="s">
        <v>588</v>
      </c>
      <c r="T31" s="125">
        <v>1019740.1018309884</v>
      </c>
      <c r="U31" s="125" t="s">
        <v>581</v>
      </c>
      <c r="V31" s="125">
        <v>12484341370.538065</v>
      </c>
      <c r="W31" s="175" t="s">
        <v>558</v>
      </c>
      <c r="X31" s="175">
        <v>152616.12867894897</v>
      </c>
      <c r="Y31" t="s">
        <v>565</v>
      </c>
      <c r="Z31">
        <v>2815200000</v>
      </c>
      <c r="AB31" s="147">
        <v>1400</v>
      </c>
      <c r="AC31" s="105" t="s">
        <v>544</v>
      </c>
      <c r="AD31" s="105">
        <v>217954.82721414979</v>
      </c>
      <c r="AE31" s="105">
        <v>9067356721.7630596</v>
      </c>
      <c r="AG31" s="147">
        <v>99</v>
      </c>
      <c r="AH31" s="105" t="s">
        <v>583</v>
      </c>
      <c r="AI31" s="105">
        <v>8310096.698110288</v>
      </c>
      <c r="AJ31" s="105">
        <v>11567654603.769522</v>
      </c>
    </row>
    <row r="32" spans="1:36">
      <c r="N32" s="139">
        <v>1402</v>
      </c>
      <c r="O32" s="140" t="s">
        <v>256</v>
      </c>
      <c r="P32" s="105" t="e">
        <f>'بودجه 1403'!#REF!</f>
        <v>#REF!</v>
      </c>
      <c r="Q32" s="105" t="e">
        <f>'بودجه 1403'!#REF!</f>
        <v>#REF!</v>
      </c>
      <c r="S32" s="125" t="s">
        <v>577</v>
      </c>
      <c r="T32" s="125">
        <v>803571.42857142852</v>
      </c>
      <c r="U32" s="125" t="s">
        <v>418</v>
      </c>
      <c r="V32" s="125">
        <v>12295649100</v>
      </c>
      <c r="W32" s="175" t="s">
        <v>563</v>
      </c>
      <c r="X32" s="175">
        <v>152616.12867894897</v>
      </c>
      <c r="Y32" t="s">
        <v>587</v>
      </c>
      <c r="Z32">
        <v>2804657635.6122217</v>
      </c>
      <c r="AB32" s="147">
        <v>1400</v>
      </c>
      <c r="AC32" s="105" t="s">
        <v>545</v>
      </c>
      <c r="AD32" s="105">
        <v>217954.82721414979</v>
      </c>
      <c r="AE32" s="105">
        <v>18134931398.353333</v>
      </c>
      <c r="AG32" s="147">
        <v>99</v>
      </c>
      <c r="AH32" s="105" t="s">
        <v>584</v>
      </c>
      <c r="AI32" s="105">
        <v>10387620.872637859</v>
      </c>
      <c r="AJ32" s="105">
        <v>8888167799.6725826</v>
      </c>
    </row>
    <row r="33" spans="14:36">
      <c r="N33" s="139">
        <v>1402</v>
      </c>
      <c r="O33" s="140" t="s">
        <v>253</v>
      </c>
      <c r="P33" s="105" t="e">
        <f>'بودجه 1403'!#REF!</f>
        <v>#REF!</v>
      </c>
      <c r="Q33" s="105" t="e">
        <f>'بودجه 1403'!#REF!</f>
        <v>#REF!</v>
      </c>
      <c r="S33" s="125" t="s">
        <v>390</v>
      </c>
      <c r="T33" s="125">
        <v>750000</v>
      </c>
      <c r="U33" s="125" t="s">
        <v>647</v>
      </c>
      <c r="V33" s="125">
        <v>11582498315.074697</v>
      </c>
      <c r="W33" s="175" t="s">
        <v>570</v>
      </c>
      <c r="X33" s="175">
        <v>135000</v>
      </c>
      <c r="Y33" t="s">
        <v>571</v>
      </c>
      <c r="Z33">
        <v>2664000000</v>
      </c>
      <c r="AB33" s="147">
        <v>1400</v>
      </c>
      <c r="AC33" s="105" t="s">
        <v>546</v>
      </c>
      <c r="AD33" s="105">
        <v>161708.86050433374</v>
      </c>
      <c r="AE33" s="105">
        <v>9966602199.4636021</v>
      </c>
      <c r="AG33" s="147">
        <v>99</v>
      </c>
      <c r="AH33" s="105" t="s">
        <v>585</v>
      </c>
      <c r="AI33" s="105">
        <v>4155048.3490551431</v>
      </c>
      <c r="AJ33" s="105">
        <v>6801398642.5683641</v>
      </c>
    </row>
    <row r="34" spans="14:36">
      <c r="N34" s="139">
        <v>1402</v>
      </c>
      <c r="O34" s="140" t="s">
        <v>421</v>
      </c>
      <c r="P34" s="105" t="e">
        <f>'بودجه 1403'!#REF!</f>
        <v>#REF!</v>
      </c>
      <c r="Q34" s="105" t="e">
        <f>'بودجه 1403'!#REF!</f>
        <v>#REF!</v>
      </c>
      <c r="S34" s="125" t="s">
        <v>571</v>
      </c>
      <c r="T34" s="125">
        <v>720000</v>
      </c>
      <c r="U34" s="125" t="s">
        <v>583</v>
      </c>
      <c r="V34" s="125">
        <v>11567654603.769522</v>
      </c>
      <c r="W34" s="175" t="s">
        <v>643</v>
      </c>
      <c r="X34" s="175">
        <v>120000</v>
      </c>
      <c r="Y34" t="s">
        <v>590</v>
      </c>
      <c r="Z34">
        <v>2549860124.628387</v>
      </c>
      <c r="AB34" s="147">
        <v>1400</v>
      </c>
      <c r="AC34" s="105" t="s">
        <v>577</v>
      </c>
      <c r="AD34" s="105">
        <v>803571.42857142852</v>
      </c>
      <c r="AE34" s="105">
        <v>1063124999.9999999</v>
      </c>
      <c r="AG34" s="147">
        <v>99</v>
      </c>
      <c r="AH34" s="105" t="s">
        <v>559</v>
      </c>
      <c r="AI34" s="105">
        <v>5098700.5091549428</v>
      </c>
      <c r="AJ34" s="105">
        <v>7097391108.74368</v>
      </c>
    </row>
    <row r="35" spans="14:36">
      <c r="N35" s="139">
        <v>1402</v>
      </c>
      <c r="O35" s="140" t="s">
        <v>243</v>
      </c>
      <c r="P35" s="105" t="e">
        <f>'بودجه 1403'!#REF!</f>
        <v>#REF!</v>
      </c>
      <c r="Q35" s="105" t="e">
        <f>'بودجه 1403'!#REF!</f>
        <v>#REF!</v>
      </c>
      <c r="S35" s="125" t="s">
        <v>572</v>
      </c>
      <c r="T35" s="125">
        <v>720000</v>
      </c>
      <c r="U35" s="125" t="s">
        <v>256</v>
      </c>
      <c r="V35" s="125">
        <v>10973220240</v>
      </c>
      <c r="W35" s="183" t="s">
        <v>564</v>
      </c>
      <c r="X35" s="175">
        <v>82800</v>
      </c>
      <c r="Y35" t="s">
        <v>562</v>
      </c>
      <c r="Z35">
        <v>2350834611.7525535</v>
      </c>
      <c r="AB35" s="147">
        <v>1400</v>
      </c>
      <c r="AC35" s="105" t="s">
        <v>578</v>
      </c>
      <c r="AD35" s="105">
        <v>10044642.857142856</v>
      </c>
      <c r="AE35" s="105">
        <v>20270089285.714283</v>
      </c>
      <c r="AG35" s="147">
        <v>99</v>
      </c>
      <c r="AH35" s="105" t="s">
        <v>586</v>
      </c>
      <c r="AI35" s="105">
        <v>2908533.8443386005</v>
      </c>
      <c r="AJ35" s="105">
        <v>9816301724.6427765</v>
      </c>
    </row>
    <row r="36" spans="14:36">
      <c r="N36" s="139">
        <v>1402</v>
      </c>
      <c r="O36" s="140" t="s">
        <v>242</v>
      </c>
      <c r="P36" s="105" t="e">
        <f>'بودجه 1403'!#REF!</f>
        <v>#REF!</v>
      </c>
      <c r="Q36" s="105" t="e">
        <f>'بودجه 1403'!#REF!</f>
        <v>#REF!</v>
      </c>
      <c r="S36" s="125" t="s">
        <v>573</v>
      </c>
      <c r="T36" s="125">
        <v>720000</v>
      </c>
      <c r="U36" t="s">
        <v>412</v>
      </c>
      <c r="V36">
        <v>10567125000</v>
      </c>
      <c r="W36" s="183" t="s">
        <v>565</v>
      </c>
      <c r="X36" s="175">
        <v>82800</v>
      </c>
      <c r="Y36" t="s">
        <v>576</v>
      </c>
      <c r="Z36">
        <v>1821600000</v>
      </c>
      <c r="AB36" s="147">
        <v>1400</v>
      </c>
      <c r="AC36" s="105" t="s">
        <v>579</v>
      </c>
      <c r="AD36" s="105">
        <v>241071.42857142855</v>
      </c>
      <c r="AE36" s="105">
        <v>4057955357.1428566</v>
      </c>
      <c r="AG36" s="147">
        <v>99</v>
      </c>
      <c r="AH36" s="105" t="s">
        <v>587</v>
      </c>
      <c r="AI36" s="105">
        <v>2493029.009433086</v>
      </c>
      <c r="AJ36" s="105">
        <v>2804657635.6122217</v>
      </c>
    </row>
    <row r="37" spans="14:36">
      <c r="N37" s="139">
        <v>1402</v>
      </c>
      <c r="O37" s="140" t="s">
        <v>437</v>
      </c>
      <c r="P37" s="105" t="e">
        <f>'بودجه 1403'!#REF!</f>
        <v>#REF!</v>
      </c>
      <c r="Q37" s="105" t="e">
        <f>'بودجه 1403'!#REF!</f>
        <v>#REF!</v>
      </c>
      <c r="S37" s="125" t="s">
        <v>575</v>
      </c>
      <c r="T37" s="125">
        <v>720000</v>
      </c>
      <c r="U37" s="125" t="s">
        <v>575</v>
      </c>
      <c r="V37" s="125">
        <v>10178568000</v>
      </c>
      <c r="W37" s="175" t="s">
        <v>589</v>
      </c>
      <c r="X37" s="175">
        <v>76480.507637324146</v>
      </c>
      <c r="Y37" t="s">
        <v>589</v>
      </c>
      <c r="Z37">
        <v>1593853779.1618352</v>
      </c>
      <c r="AB37" s="147">
        <v>1400</v>
      </c>
      <c r="AC37" s="105" t="s">
        <v>580</v>
      </c>
      <c r="AD37" s="105">
        <v>241071.42857142855</v>
      </c>
      <c r="AE37" s="105">
        <v>5116500000</v>
      </c>
      <c r="AG37" s="147">
        <v>99</v>
      </c>
      <c r="AH37" s="105" t="s">
        <v>588</v>
      </c>
      <c r="AI37" s="105">
        <v>1019740.1018309884</v>
      </c>
      <c r="AJ37" s="105">
        <v>764805076.37324131</v>
      </c>
    </row>
    <row r="38" spans="14:36">
      <c r="N38" s="139">
        <v>1402</v>
      </c>
      <c r="O38" s="140" t="s">
        <v>399</v>
      </c>
      <c r="P38" s="105" t="e">
        <f>'بودجه 1403'!#REF!</f>
        <v>#REF!</v>
      </c>
      <c r="Q38" s="105" t="e">
        <f>'بودجه 1403'!#REF!</f>
        <v>#REF!</v>
      </c>
      <c r="S38" s="125" t="s">
        <v>576</v>
      </c>
      <c r="T38" s="125">
        <v>720000</v>
      </c>
      <c r="U38" s="125" t="s">
        <v>546</v>
      </c>
      <c r="V38" s="125">
        <v>9966602199.4636021</v>
      </c>
      <c r="W38" s="175" t="s">
        <v>569</v>
      </c>
      <c r="X38" s="175">
        <v>74999.88</v>
      </c>
      <c r="Y38" t="s">
        <v>564</v>
      </c>
      <c r="Z38">
        <v>1581480000</v>
      </c>
      <c r="AB38" s="147">
        <v>99</v>
      </c>
      <c r="AC38" s="105" t="s">
        <v>547</v>
      </c>
      <c r="AD38" s="105">
        <v>0</v>
      </c>
      <c r="AE38" s="105">
        <v>0</v>
      </c>
      <c r="AG38" s="147">
        <v>99</v>
      </c>
      <c r="AH38" s="105" t="s">
        <v>560</v>
      </c>
      <c r="AI38" s="105">
        <v>1529610.1527464828</v>
      </c>
      <c r="AJ38" s="105">
        <v>4588830458.2394485</v>
      </c>
    </row>
    <row r="39" spans="14:36">
      <c r="N39" s="139">
        <v>1402</v>
      </c>
      <c r="O39" s="140" t="s">
        <v>400</v>
      </c>
      <c r="P39" s="105" t="e">
        <f>'بودجه 1403'!#REF!</f>
        <v>#REF!</v>
      </c>
      <c r="Q39" s="105" t="e">
        <f>'بودجه 1403'!#REF!</f>
        <v>#REF!</v>
      </c>
      <c r="S39" s="125" t="s">
        <v>491</v>
      </c>
      <c r="T39" s="125">
        <v>720000</v>
      </c>
      <c r="U39" s="125" t="s">
        <v>417</v>
      </c>
      <c r="V39" s="125">
        <v>9835784000</v>
      </c>
      <c r="W39" s="175" t="s">
        <v>562</v>
      </c>
      <c r="X39" s="175">
        <v>61027.351619961933</v>
      </c>
      <c r="Y39" t="s">
        <v>577</v>
      </c>
      <c r="Z39">
        <v>1063124999.9999999</v>
      </c>
      <c r="AB39" s="147">
        <v>99</v>
      </c>
      <c r="AC39" s="105" t="s">
        <v>548</v>
      </c>
      <c r="AD39" s="105">
        <v>0</v>
      </c>
      <c r="AE39" s="105">
        <v>0</v>
      </c>
      <c r="AG39" s="147">
        <v>99</v>
      </c>
      <c r="AH39" s="105" t="s">
        <v>589</v>
      </c>
      <c r="AI39" s="105">
        <v>76480.507637324146</v>
      </c>
      <c r="AJ39" s="105">
        <v>1593853779.1618352</v>
      </c>
    </row>
    <row r="40" spans="14:36">
      <c r="N40" s="139">
        <v>1402</v>
      </c>
      <c r="O40" s="140" t="s">
        <v>264</v>
      </c>
      <c r="P40" s="105" t="e">
        <f>'بودجه 1403'!#REF!</f>
        <v>#REF!</v>
      </c>
      <c r="Q40" s="105" t="e">
        <f>'بودجه 1403'!#REF!</f>
        <v>#REF!</v>
      </c>
      <c r="S40" s="125" t="s">
        <v>401</v>
      </c>
      <c r="T40" s="125">
        <v>680000</v>
      </c>
      <c r="U40" s="125" t="s">
        <v>586</v>
      </c>
      <c r="V40" s="125">
        <v>9816301724.6427765</v>
      </c>
      <c r="W40" s="175" t="s">
        <v>561</v>
      </c>
      <c r="X40" s="175">
        <v>60000</v>
      </c>
      <c r="Y40" t="s">
        <v>566</v>
      </c>
      <c r="Z40">
        <v>806400000</v>
      </c>
      <c r="AB40" s="147">
        <v>99</v>
      </c>
      <c r="AC40" s="105" t="s">
        <v>549</v>
      </c>
      <c r="AD40" s="105">
        <v>0</v>
      </c>
      <c r="AE40" s="105">
        <v>0</v>
      </c>
      <c r="AG40" s="147">
        <v>99</v>
      </c>
      <c r="AH40" s="105" t="s">
        <v>590</v>
      </c>
      <c r="AI40" s="105">
        <v>152961.01527464829</v>
      </c>
      <c r="AJ40" s="105">
        <v>2549860124.628387</v>
      </c>
    </row>
    <row r="41" spans="14:36">
      <c r="N41" s="139">
        <v>1402</v>
      </c>
      <c r="O41" s="140" t="s">
        <v>433</v>
      </c>
      <c r="P41" s="105" t="e">
        <f>'بودجه 1403'!#REF!</f>
        <v>#REF!</v>
      </c>
      <c r="Q41" s="105" t="e">
        <f>'بودجه 1403'!#REF!</f>
        <v>#REF!</v>
      </c>
      <c r="S41" s="125" t="s">
        <v>403</v>
      </c>
      <c r="T41" s="125">
        <v>612000</v>
      </c>
      <c r="U41" t="s">
        <v>299</v>
      </c>
      <c r="V41">
        <v>9739286201.25</v>
      </c>
      <c r="W41" s="175" t="s">
        <v>566</v>
      </c>
      <c r="X41" s="175">
        <v>50400</v>
      </c>
      <c r="Y41" t="s">
        <v>588</v>
      </c>
      <c r="Z41">
        <v>764805076.37324131</v>
      </c>
      <c r="AB41" s="147">
        <v>99</v>
      </c>
      <c r="AC41" s="105" t="s">
        <v>550</v>
      </c>
      <c r="AD41" s="105">
        <v>0</v>
      </c>
      <c r="AE41" s="105">
        <v>0</v>
      </c>
      <c r="AG41" s="147">
        <v>99</v>
      </c>
      <c r="AH41" s="105" t="s">
        <v>561</v>
      </c>
      <c r="AI41" s="105">
        <v>60000</v>
      </c>
      <c r="AJ41" s="105">
        <v>9000000000</v>
      </c>
    </row>
    <row r="42" spans="14:36">
      <c r="N42" s="139">
        <v>1402</v>
      </c>
      <c r="O42" s="140" t="s">
        <v>434</v>
      </c>
      <c r="P42" s="105" t="e">
        <f>'بودجه 1403'!#REF!</f>
        <v>#REF!</v>
      </c>
      <c r="Q42" s="105" t="e">
        <f>'بودجه 1403'!#REF!</f>
        <v>#REF!</v>
      </c>
      <c r="S42" s="125" t="s">
        <v>257</v>
      </c>
      <c r="T42" s="125">
        <v>605556</v>
      </c>
      <c r="U42" s="125" t="s">
        <v>643</v>
      </c>
      <c r="V42" s="125">
        <v>9420480000</v>
      </c>
      <c r="W42" s="175" t="s">
        <v>582</v>
      </c>
      <c r="X42" s="175">
        <v>49860.580188661719</v>
      </c>
      <c r="Y42" t="s">
        <v>574</v>
      </c>
      <c r="Z42">
        <v>428580000</v>
      </c>
      <c r="AB42" s="147">
        <v>99</v>
      </c>
      <c r="AC42" s="105" t="s">
        <v>551</v>
      </c>
      <c r="AD42" s="105">
        <v>0</v>
      </c>
      <c r="AE42" s="105">
        <v>0</v>
      </c>
      <c r="AG42" s="147">
        <v>99</v>
      </c>
      <c r="AH42" s="105" t="s">
        <v>562</v>
      </c>
      <c r="AI42" s="105">
        <v>61027.351619961933</v>
      </c>
      <c r="AJ42" s="105">
        <v>2350834611.7525535</v>
      </c>
    </row>
    <row r="43" spans="14:36">
      <c r="N43" s="139">
        <v>1402</v>
      </c>
      <c r="O43" s="140" t="s">
        <v>488</v>
      </c>
      <c r="P43" s="105" t="e">
        <f>'بودجه 1403'!#REF!</f>
        <v>#REF!</v>
      </c>
      <c r="Q43" s="105" t="e">
        <f>'بودجه 1403'!#REF!</f>
        <v>#REF!</v>
      </c>
      <c r="S43" s="125" t="s">
        <v>534</v>
      </c>
      <c r="T43" s="125">
        <v>604800.00000000012</v>
      </c>
      <c r="U43" s="125" t="s">
        <v>544</v>
      </c>
      <c r="V43" s="125">
        <v>9067356721.7630596</v>
      </c>
      <c r="W43" s="183" t="s">
        <v>645</v>
      </c>
      <c r="X43" s="175">
        <v>37800.000000000007</v>
      </c>
      <c r="Y43" t="s">
        <v>570</v>
      </c>
      <c r="Z43">
        <v>378000000</v>
      </c>
      <c r="AB43" s="147">
        <v>99</v>
      </c>
      <c r="AC43" s="105" t="s">
        <v>644</v>
      </c>
      <c r="AD43" s="105"/>
      <c r="AE43" s="105"/>
      <c r="AG43" s="147">
        <v>99</v>
      </c>
      <c r="AH43" s="105" t="s">
        <v>563</v>
      </c>
      <c r="AI43" s="105">
        <v>152616.12867894897</v>
      </c>
      <c r="AJ43" s="105">
        <v>5291048565.1704817</v>
      </c>
    </row>
    <row r="44" spans="14:36">
      <c r="N44" s="139">
        <v>1402</v>
      </c>
      <c r="O44" s="140" t="s">
        <v>392</v>
      </c>
      <c r="P44" s="105" t="e">
        <f>'بودجه 1403'!#REF!</f>
        <v>#REF!</v>
      </c>
      <c r="Q44" s="105" t="e">
        <f>'بودجه 1403'!#REF!</f>
        <v>#REF!</v>
      </c>
      <c r="S44" s="125" t="s">
        <v>438</v>
      </c>
      <c r="T44" s="125">
        <v>504000</v>
      </c>
      <c r="U44" s="125" t="s">
        <v>561</v>
      </c>
      <c r="V44" s="125">
        <v>9000000000</v>
      </c>
      <c r="W44" s="183" t="s">
        <v>646</v>
      </c>
      <c r="X44" s="175">
        <v>37800.000000000007</v>
      </c>
      <c r="Y44" t="s">
        <v>569</v>
      </c>
      <c r="Z44">
        <v>288904537.75200003</v>
      </c>
      <c r="AB44" s="147">
        <v>99</v>
      </c>
      <c r="AC44" s="105" t="s">
        <v>552</v>
      </c>
      <c r="AD44" s="105">
        <v>0</v>
      </c>
      <c r="AE44" s="105">
        <v>0</v>
      </c>
      <c r="AG44" s="147">
        <v>99</v>
      </c>
      <c r="AH44" s="105" t="s">
        <v>647</v>
      </c>
      <c r="AI44" s="105">
        <v>3113407.4283841457</v>
      </c>
      <c r="AJ44" s="105">
        <v>11582498315.074697</v>
      </c>
    </row>
    <row r="45" spans="14:36">
      <c r="N45" s="139">
        <v>1402</v>
      </c>
      <c r="O45" s="140" t="s">
        <v>422</v>
      </c>
      <c r="P45" s="105" t="e">
        <f>'بودجه 1403'!#REF!</f>
        <v>#REF!</v>
      </c>
      <c r="Q45" s="105" t="e">
        <f>'بودجه 1403'!#REF!</f>
        <v>#REF!</v>
      </c>
      <c r="S45" s="125" t="s">
        <v>253</v>
      </c>
      <c r="T45" s="125">
        <v>372000</v>
      </c>
      <c r="U45" s="125" t="s">
        <v>584</v>
      </c>
      <c r="V45" s="125">
        <v>8888167799.6725826</v>
      </c>
      <c r="W45" s="175" t="s">
        <v>574</v>
      </c>
      <c r="X45" s="175">
        <v>36000</v>
      </c>
      <c r="Y45" t="s">
        <v>645</v>
      </c>
      <c r="Z45">
        <v>279304200.00000006</v>
      </c>
      <c r="AB45" s="147">
        <v>99</v>
      </c>
      <c r="AC45" s="105" t="s">
        <v>553</v>
      </c>
      <c r="AD45" s="105">
        <v>0</v>
      </c>
      <c r="AE45" s="105">
        <v>0</v>
      </c>
      <c r="AG45" s="147">
        <v>98</v>
      </c>
      <c r="AH45" s="105" t="s">
        <v>648</v>
      </c>
      <c r="AI45" s="105">
        <v>5000</v>
      </c>
      <c r="AJ45" s="105">
        <v>310000000</v>
      </c>
    </row>
    <row r="46" spans="14:36">
      <c r="N46" s="139">
        <v>1402</v>
      </c>
      <c r="O46" s="140" t="s">
        <v>393</v>
      </c>
      <c r="P46" s="105" t="e">
        <f>'بودجه 1403'!#REF!</f>
        <v>#REF!</v>
      </c>
      <c r="Q46" s="105" t="e">
        <f>'بودجه 1403'!#REF!</f>
        <v>#REF!</v>
      </c>
      <c r="S46" s="125" t="s">
        <v>251</v>
      </c>
      <c r="T46" s="125">
        <v>309600</v>
      </c>
      <c r="U46" s="125" t="s">
        <v>242</v>
      </c>
      <c r="V46" s="125">
        <v>8578584000</v>
      </c>
      <c r="W46" s="183" t="s">
        <v>567</v>
      </c>
      <c r="X46" s="175">
        <v>17841.600000000002</v>
      </c>
      <c r="Y46" t="s">
        <v>646</v>
      </c>
      <c r="Z46">
        <v>279304200.00000006</v>
      </c>
      <c r="AB46" s="147">
        <v>99</v>
      </c>
      <c r="AC46" s="105" t="s">
        <v>554</v>
      </c>
      <c r="AD46" s="105">
        <v>0</v>
      </c>
      <c r="AE46" s="105">
        <v>0</v>
      </c>
      <c r="AG46" s="147">
        <v>98</v>
      </c>
      <c r="AH46" s="105" t="s">
        <v>649</v>
      </c>
      <c r="AI46" s="105">
        <v>50000</v>
      </c>
      <c r="AJ46" s="105">
        <v>3100000000</v>
      </c>
    </row>
    <row r="47" spans="14:36">
      <c r="N47" s="139">
        <v>1402</v>
      </c>
      <c r="O47" s="140" t="s">
        <v>394</v>
      </c>
      <c r="P47" s="105" t="e">
        <f>'بودجه 1403'!#REF!</f>
        <v>#REF!</v>
      </c>
      <c r="Q47" s="105" t="e">
        <f>'بودجه 1403'!#REF!</f>
        <v>#REF!</v>
      </c>
      <c r="S47" s="125" t="s">
        <v>447</v>
      </c>
      <c r="T47" s="125">
        <v>306000</v>
      </c>
      <c r="U47" t="s">
        <v>295</v>
      </c>
      <c r="V47">
        <v>8488510322.6649275</v>
      </c>
      <c r="W47" s="148" t="s">
        <v>637</v>
      </c>
      <c r="X47" s="175">
        <v>15000</v>
      </c>
      <c r="Y47" t="s">
        <v>567</v>
      </c>
      <c r="Z47">
        <v>234492148.80000004</v>
      </c>
      <c r="AB47" s="147">
        <v>99</v>
      </c>
      <c r="AC47" s="105" t="s">
        <v>555</v>
      </c>
      <c r="AD47" s="105">
        <v>0</v>
      </c>
      <c r="AE47" s="105">
        <v>0</v>
      </c>
      <c r="AG47" s="147">
        <v>98</v>
      </c>
      <c r="AH47" s="105" t="s">
        <v>650</v>
      </c>
      <c r="AI47" s="105">
        <v>70002</v>
      </c>
      <c r="AJ47" s="105">
        <v>4340124000</v>
      </c>
    </row>
    <row r="48" spans="14:36">
      <c r="N48" s="139">
        <v>1402</v>
      </c>
      <c r="O48" s="140" t="s">
        <v>401</v>
      </c>
      <c r="P48" s="105" t="e">
        <f>'بودجه 1403'!#REF!</f>
        <v>#REF!</v>
      </c>
      <c r="Q48" s="105" t="e">
        <f>'بودجه 1403'!#REF!</f>
        <v>#REF!</v>
      </c>
      <c r="S48" s="125" t="s">
        <v>396</v>
      </c>
      <c r="T48" s="125">
        <v>306000</v>
      </c>
      <c r="U48" s="125" t="s">
        <v>399</v>
      </c>
      <c r="V48" s="125">
        <v>8212478400</v>
      </c>
      <c r="W48" s="183" t="s">
        <v>594</v>
      </c>
      <c r="X48" s="175">
        <v>9000</v>
      </c>
      <c r="Y48" t="s">
        <v>637</v>
      </c>
      <c r="Z48">
        <v>229635000</v>
      </c>
      <c r="AB48" s="147">
        <v>99</v>
      </c>
      <c r="AC48" s="105" t="s">
        <v>556</v>
      </c>
      <c r="AD48" s="105">
        <v>305136.7580998097</v>
      </c>
      <c r="AE48" s="105">
        <v>23508346117.525539</v>
      </c>
      <c r="AG48" s="147">
        <v>98</v>
      </c>
      <c r="AH48" s="105" t="s">
        <v>106</v>
      </c>
      <c r="AI48" s="105">
        <v>20000</v>
      </c>
      <c r="AJ48" s="105">
        <v>2110394000</v>
      </c>
    </row>
    <row r="49" spans="14:36">
      <c r="N49" s="139">
        <v>1402</v>
      </c>
      <c r="O49" s="140" t="s">
        <v>395</v>
      </c>
      <c r="P49" s="105" t="e">
        <f>'بودجه 1403'!#REF!</f>
        <v>#REF!</v>
      </c>
      <c r="Q49" s="105" t="e">
        <f>'بودجه 1403'!#REF!</f>
        <v>#REF!</v>
      </c>
      <c r="S49" s="125" t="s">
        <v>556</v>
      </c>
      <c r="T49" s="125">
        <v>305136.7580998097</v>
      </c>
      <c r="U49" s="125" t="s">
        <v>403</v>
      </c>
      <c r="V49" s="125">
        <v>7658955600</v>
      </c>
      <c r="W49" s="183" t="s">
        <v>535</v>
      </c>
      <c r="X49" s="175">
        <v>0</v>
      </c>
      <c r="Y49" t="s">
        <v>535</v>
      </c>
      <c r="Z49">
        <v>0</v>
      </c>
      <c r="AB49" s="147">
        <v>99</v>
      </c>
      <c r="AC49" s="105" t="s">
        <v>557</v>
      </c>
      <c r="AD49" s="105">
        <v>301856.53960808966</v>
      </c>
      <c r="AE49" s="105">
        <v>23255631524.486443</v>
      </c>
      <c r="AG49" s="147">
        <v>98</v>
      </c>
      <c r="AH49" s="105" t="s">
        <v>651</v>
      </c>
      <c r="AI49" s="105">
        <v>5000000</v>
      </c>
      <c r="AJ49" s="105">
        <v>16741000000</v>
      </c>
    </row>
    <row r="50" spans="14:36">
      <c r="N50" s="139">
        <v>1402</v>
      </c>
      <c r="O50" s="140" t="s">
        <v>447</v>
      </c>
      <c r="P50" s="105" t="e">
        <f>'بودجه 1403'!#REF!</f>
        <v>#REF!</v>
      </c>
      <c r="Q50" s="105" t="e">
        <f>'بودجه 1403'!#REF!</f>
        <v>#REF!</v>
      </c>
      <c r="S50" s="125" t="s">
        <v>533</v>
      </c>
      <c r="T50" s="125">
        <v>302400.00000000006</v>
      </c>
      <c r="U50" t="s">
        <v>291</v>
      </c>
      <c r="V50">
        <v>7343235043.5998058</v>
      </c>
      <c r="W50" s="175" t="s">
        <v>537</v>
      </c>
      <c r="X50" s="175">
        <v>0</v>
      </c>
      <c r="Y50" t="s">
        <v>537</v>
      </c>
      <c r="Z50">
        <v>0</v>
      </c>
      <c r="AB50" s="147">
        <v>99</v>
      </c>
      <c r="AC50" s="105" t="s">
        <v>558</v>
      </c>
      <c r="AD50" s="105">
        <v>152616.12867894897</v>
      </c>
      <c r="AE50" s="105">
        <v>5291048565.1704817</v>
      </c>
      <c r="AG50" s="147">
        <v>98</v>
      </c>
      <c r="AH50" s="105" t="s">
        <v>652</v>
      </c>
      <c r="AI50" s="105">
        <v>5040000</v>
      </c>
      <c r="AJ50" s="105">
        <v>35437500000</v>
      </c>
    </row>
    <row r="51" spans="14:36">
      <c r="N51" s="139">
        <v>1402</v>
      </c>
      <c r="O51" s="140" t="s">
        <v>396</v>
      </c>
      <c r="P51" s="105" t="e">
        <f>'بودجه 1403'!#REF!</f>
        <v>#REF!</v>
      </c>
      <c r="Q51" s="105" t="e">
        <f>'بودجه 1403'!#REF!</f>
        <v>#REF!</v>
      </c>
      <c r="S51" s="125" t="s">
        <v>557</v>
      </c>
      <c r="T51" s="125">
        <v>301856.53960808966</v>
      </c>
      <c r="U51" s="125" t="s">
        <v>443</v>
      </c>
      <c r="V51" s="125">
        <v>7166275200</v>
      </c>
      <c r="W51" s="183" t="s">
        <v>538</v>
      </c>
      <c r="X51" s="175">
        <v>0</v>
      </c>
      <c r="Y51" t="s">
        <v>538</v>
      </c>
      <c r="Z51">
        <v>0</v>
      </c>
      <c r="AB51" s="147">
        <v>99</v>
      </c>
      <c r="AC51" s="105" t="s">
        <v>581</v>
      </c>
      <c r="AD51" s="105">
        <v>249302.9009433086</v>
      </c>
      <c r="AE51" s="105">
        <v>12484341370.538065</v>
      </c>
      <c r="AG51" s="147">
        <v>98</v>
      </c>
      <c r="AH51" s="105" t="s">
        <v>653</v>
      </c>
      <c r="AI51" s="105"/>
      <c r="AJ51" s="105"/>
    </row>
    <row r="52" spans="14:36">
      <c r="N52" s="139">
        <v>1402</v>
      </c>
      <c r="O52" s="140" t="s">
        <v>402</v>
      </c>
      <c r="P52" s="105" t="e">
        <f>'بودجه 1403'!#REF!</f>
        <v>#REF!</v>
      </c>
      <c r="Q52" s="105" t="e">
        <f>'بودجه 1403'!#REF!</f>
        <v>#REF!</v>
      </c>
      <c r="S52" s="125" t="s">
        <v>250</v>
      </c>
      <c r="T52" s="125">
        <v>280800</v>
      </c>
      <c r="U52" s="125" t="s">
        <v>634</v>
      </c>
      <c r="V52" s="125">
        <v>7126000000</v>
      </c>
      <c r="W52" s="175" t="s">
        <v>539</v>
      </c>
      <c r="X52" s="175">
        <v>0</v>
      </c>
      <c r="Y52" t="s">
        <v>539</v>
      </c>
      <c r="Z52">
        <v>0</v>
      </c>
      <c r="AB52" s="147">
        <v>99</v>
      </c>
      <c r="AC52" s="105" t="s">
        <v>582</v>
      </c>
      <c r="AD52" s="105">
        <v>49860.580188661719</v>
      </c>
      <c r="AE52" s="105">
        <v>3490240613.2063203</v>
      </c>
      <c r="AG52" s="147">
        <v>98</v>
      </c>
      <c r="AH52" s="105" t="s">
        <v>654</v>
      </c>
      <c r="AI52" s="105">
        <v>670000</v>
      </c>
      <c r="AJ52" s="105">
        <v>947172300</v>
      </c>
    </row>
    <row r="53" spans="14:36">
      <c r="N53" s="139">
        <v>1402</v>
      </c>
      <c r="O53" s="140" t="s">
        <v>262</v>
      </c>
      <c r="P53" s="105" t="e">
        <f>'بودجه 1403'!#REF!</f>
        <v>#REF!</v>
      </c>
      <c r="Q53" s="105" t="e">
        <f>'بودجه 1403'!#REF!</f>
        <v>#REF!</v>
      </c>
      <c r="S53" s="125" t="s">
        <v>595</v>
      </c>
      <c r="T53" s="125">
        <v>252000.00000000006</v>
      </c>
      <c r="U53" s="125" t="s">
        <v>559</v>
      </c>
      <c r="V53" s="125">
        <v>7097391108.74368</v>
      </c>
      <c r="W53" s="183" t="s">
        <v>540</v>
      </c>
      <c r="X53" s="175">
        <v>0</v>
      </c>
      <c r="Y53" t="s">
        <v>540</v>
      </c>
      <c r="Z53">
        <v>0</v>
      </c>
      <c r="AB53" s="147">
        <v>99</v>
      </c>
      <c r="AC53" s="105" t="s">
        <v>583</v>
      </c>
      <c r="AD53" s="105">
        <v>8310096.698110288</v>
      </c>
      <c r="AE53" s="105">
        <v>11567654603.769522</v>
      </c>
      <c r="AG53" s="147">
        <v>98</v>
      </c>
      <c r="AH53" s="105" t="s">
        <v>655</v>
      </c>
      <c r="AI53" s="105">
        <v>50000</v>
      </c>
      <c r="AJ53" s="105">
        <v>3300000000</v>
      </c>
    </row>
    <row r="54" spans="14:36">
      <c r="N54" s="139">
        <v>1402</v>
      </c>
      <c r="O54" s="140" t="s">
        <v>403</v>
      </c>
      <c r="P54" s="105" t="e">
        <f>'بودجه 1403'!#REF!</f>
        <v>#REF!</v>
      </c>
      <c r="Q54" s="105" t="e">
        <f>'بودجه 1403'!#REF!</f>
        <v>#REF!</v>
      </c>
      <c r="S54" s="125" t="s">
        <v>581</v>
      </c>
      <c r="T54" s="125">
        <v>249302.9009433086</v>
      </c>
      <c r="U54" s="125" t="s">
        <v>585</v>
      </c>
      <c r="V54" s="125">
        <v>6801398642.5683641</v>
      </c>
      <c r="W54" s="183" t="s">
        <v>541</v>
      </c>
      <c r="X54" s="175">
        <v>0</v>
      </c>
      <c r="Y54" t="s">
        <v>541</v>
      </c>
      <c r="Z54">
        <v>0</v>
      </c>
      <c r="AB54" s="147">
        <v>99</v>
      </c>
      <c r="AC54" s="105" t="s">
        <v>584</v>
      </c>
      <c r="AD54" s="105">
        <v>10387620.872637859</v>
      </c>
      <c r="AE54" s="105">
        <v>8888167799.6725826</v>
      </c>
      <c r="AG54" s="147">
        <v>98</v>
      </c>
      <c r="AH54" s="105" t="s">
        <v>656</v>
      </c>
      <c r="AI54" s="105">
        <v>7000</v>
      </c>
      <c r="AJ54" s="105">
        <v>434000000</v>
      </c>
    </row>
    <row r="55" spans="14:36">
      <c r="N55" s="139">
        <v>1402</v>
      </c>
      <c r="O55" s="140" t="s">
        <v>491</v>
      </c>
      <c r="P55" s="105" t="e">
        <f>'بودجه 1403'!#REF!</f>
        <v>#REF!</v>
      </c>
      <c r="Q55" s="105" t="e">
        <f>'بودجه 1403'!#REF!</f>
        <v>#REF!</v>
      </c>
      <c r="S55" s="125" t="s">
        <v>579</v>
      </c>
      <c r="T55" s="125">
        <v>241071.42857142855</v>
      </c>
      <c r="U55" s="125" t="s">
        <v>491</v>
      </c>
      <c r="V55" s="125">
        <v>6760800000</v>
      </c>
      <c r="W55" s="175" t="s">
        <v>542</v>
      </c>
      <c r="X55" s="175">
        <v>0</v>
      </c>
      <c r="Y55" t="s">
        <v>542</v>
      </c>
      <c r="Z55">
        <v>0</v>
      </c>
      <c r="AB55" s="147">
        <v>99</v>
      </c>
      <c r="AC55" s="105" t="s">
        <v>585</v>
      </c>
      <c r="AD55" s="105">
        <v>4155048.3490551431</v>
      </c>
      <c r="AE55" s="105">
        <v>6801398642.5683641</v>
      </c>
      <c r="AG55" s="147">
        <v>98</v>
      </c>
      <c r="AH55" s="105" t="s">
        <v>657</v>
      </c>
      <c r="AI55" s="105">
        <v>30000</v>
      </c>
      <c r="AJ55" s="105">
        <v>1860000000</v>
      </c>
    </row>
    <row r="56" spans="14:36">
      <c r="N56" s="139">
        <v>1402</v>
      </c>
      <c r="O56" s="140" t="s">
        <v>274</v>
      </c>
      <c r="P56" s="105" t="e">
        <f>'بودجه 1403'!#REF!</f>
        <v>#REF!</v>
      </c>
      <c r="Q56" s="105" t="e">
        <f>'بودجه 1403'!#REF!</f>
        <v>#REF!</v>
      </c>
      <c r="S56" s="125" t="s">
        <v>580</v>
      </c>
      <c r="T56" s="125">
        <v>241071.42857142855</v>
      </c>
      <c r="U56" t="s">
        <v>250</v>
      </c>
      <c r="V56">
        <v>6678856080</v>
      </c>
      <c r="W56" s="175" t="s">
        <v>543</v>
      </c>
      <c r="X56" s="175">
        <v>0</v>
      </c>
      <c r="Y56" t="s">
        <v>543</v>
      </c>
      <c r="Z56">
        <v>0</v>
      </c>
      <c r="AB56" s="147">
        <v>99</v>
      </c>
      <c r="AC56" s="105" t="s">
        <v>559</v>
      </c>
      <c r="AD56" s="105">
        <v>5098700.5091549428</v>
      </c>
      <c r="AE56" s="105">
        <v>7097391108.74368</v>
      </c>
      <c r="AG56" s="147">
        <v>98</v>
      </c>
      <c r="AH56" s="105" t="s">
        <v>658</v>
      </c>
      <c r="AI56" s="105">
        <v>300000</v>
      </c>
      <c r="AJ56" s="105">
        <v>558030000</v>
      </c>
    </row>
    <row r="57" spans="14:36">
      <c r="N57" s="139">
        <v>1402</v>
      </c>
      <c r="O57" s="140" t="s">
        <v>438</v>
      </c>
      <c r="P57" s="105" t="e">
        <f>'بودجه 1403'!#REF!</f>
        <v>#REF!</v>
      </c>
      <c r="Q57" s="105" t="e">
        <f>'بودجه 1403'!#REF!</f>
        <v>#REF!</v>
      </c>
      <c r="S57" s="125" t="s">
        <v>256</v>
      </c>
      <c r="T57" s="125">
        <v>235800</v>
      </c>
      <c r="U57" s="125" t="s">
        <v>636</v>
      </c>
      <c r="V57" s="125">
        <v>6455511750</v>
      </c>
      <c r="W57" s="175" t="s">
        <v>547</v>
      </c>
      <c r="X57" s="175">
        <v>0</v>
      </c>
      <c r="Y57" t="s">
        <v>547</v>
      </c>
      <c r="Z57">
        <v>0</v>
      </c>
      <c r="AB57" s="147">
        <v>99</v>
      </c>
      <c r="AC57" s="105" t="s">
        <v>586</v>
      </c>
      <c r="AD57" s="105">
        <v>2908533.8443386005</v>
      </c>
      <c r="AE57" s="105">
        <v>9816301724.6427765</v>
      </c>
      <c r="AG57" s="147">
        <v>98</v>
      </c>
      <c r="AH57" s="105" t="s">
        <v>659</v>
      </c>
      <c r="AI57" s="105"/>
      <c r="AJ57" s="105"/>
    </row>
    <row r="58" spans="14:36">
      <c r="N58" s="139">
        <v>1402</v>
      </c>
      <c r="O58" s="140" t="s">
        <v>621</v>
      </c>
      <c r="P58" s="105" t="e">
        <f>'بودجه 1403'!#REF!</f>
        <v>#REF!</v>
      </c>
      <c r="Q58" s="105" t="e">
        <f>'بودجه 1403'!#REF!</f>
        <v>#REF!</v>
      </c>
      <c r="S58" s="125" t="s">
        <v>544</v>
      </c>
      <c r="T58" s="125">
        <v>217954.82721414979</v>
      </c>
      <c r="U58" t="s">
        <v>414</v>
      </c>
      <c r="V58">
        <v>6453900000</v>
      </c>
      <c r="W58" s="175" t="s">
        <v>548</v>
      </c>
      <c r="X58" s="175">
        <v>0</v>
      </c>
      <c r="Y58" t="s">
        <v>548</v>
      </c>
      <c r="Z58">
        <v>0</v>
      </c>
      <c r="AB58" s="147">
        <v>99</v>
      </c>
      <c r="AC58" s="105" t="s">
        <v>587</v>
      </c>
      <c r="AD58" s="105">
        <v>2493029.009433086</v>
      </c>
      <c r="AE58" s="105">
        <v>2804657635.6122217</v>
      </c>
      <c r="AG58" s="147">
        <v>98</v>
      </c>
      <c r="AH58" s="105" t="s">
        <v>660</v>
      </c>
      <c r="AI58" s="105">
        <v>125000</v>
      </c>
      <c r="AJ58" s="105">
        <v>37667410000</v>
      </c>
    </row>
    <row r="59" spans="14:36">
      <c r="N59" s="139">
        <v>1402</v>
      </c>
      <c r="O59" s="140" t="s">
        <v>622</v>
      </c>
      <c r="P59" s="105" t="e">
        <f>'بودجه 1403'!#REF!</f>
        <v>#REF!</v>
      </c>
      <c r="Q59" s="105" t="e">
        <f>'بودجه 1403'!#REF!</f>
        <v>#REF!</v>
      </c>
      <c r="S59" s="125" t="s">
        <v>545</v>
      </c>
      <c r="T59" s="125">
        <v>217954.82721414979</v>
      </c>
      <c r="U59" s="125" t="s">
        <v>424</v>
      </c>
      <c r="V59" s="125">
        <v>6371690400</v>
      </c>
      <c r="W59" s="183" t="s">
        <v>549</v>
      </c>
      <c r="X59" s="175">
        <v>0</v>
      </c>
      <c r="Y59" t="s">
        <v>549</v>
      </c>
      <c r="Z59">
        <v>0</v>
      </c>
      <c r="AB59" s="147">
        <v>99</v>
      </c>
      <c r="AC59" s="105" t="s">
        <v>588</v>
      </c>
      <c r="AD59" s="105">
        <v>1019740.1018309884</v>
      </c>
      <c r="AE59" s="105">
        <v>764805076.37324131</v>
      </c>
      <c r="AG59" s="147">
        <v>98</v>
      </c>
      <c r="AH59" s="105" t="s">
        <v>661</v>
      </c>
      <c r="AI59" s="105">
        <v>40000</v>
      </c>
      <c r="AJ59" s="105">
        <v>1934520000</v>
      </c>
    </row>
    <row r="60" spans="14:36">
      <c r="N60" s="139">
        <v>1402</v>
      </c>
      <c r="O60" s="140" t="s">
        <v>623</v>
      </c>
      <c r="P60" s="105" t="e">
        <f>'بودجه 1403'!#REF!</f>
        <v>#REF!</v>
      </c>
      <c r="Q60" s="105" t="e">
        <f>'بودجه 1403'!#REF!</f>
        <v>#REF!</v>
      </c>
      <c r="S60" s="125" t="s">
        <v>629</v>
      </c>
      <c r="T60" s="125">
        <v>200000</v>
      </c>
      <c r="U60" t="s">
        <v>289</v>
      </c>
      <c r="V60">
        <v>6144064798.8222637</v>
      </c>
      <c r="W60" s="175" t="s">
        <v>550</v>
      </c>
      <c r="X60" s="175">
        <v>0</v>
      </c>
      <c r="Y60" t="s">
        <v>550</v>
      </c>
      <c r="Z60">
        <v>0</v>
      </c>
      <c r="AB60" s="147">
        <v>99</v>
      </c>
      <c r="AC60" s="105" t="s">
        <v>560</v>
      </c>
      <c r="AD60" s="105">
        <v>1529610.1527464828</v>
      </c>
      <c r="AE60" s="105">
        <v>4588830458.2394485</v>
      </c>
      <c r="AG60" s="147">
        <v>98</v>
      </c>
      <c r="AH60" s="105" t="s">
        <v>662</v>
      </c>
      <c r="AI60" s="105">
        <v>50000</v>
      </c>
      <c r="AJ60" s="105">
        <v>3300000000</v>
      </c>
    </row>
    <row r="61" spans="14:36">
      <c r="N61" s="139">
        <v>1402</v>
      </c>
      <c r="O61" s="140" t="s">
        <v>625</v>
      </c>
      <c r="P61" s="105" t="e">
        <f>'بودجه 1403'!#REF!</f>
        <v>#REF!</v>
      </c>
      <c r="Q61" s="105" t="e">
        <f>'بودجه 1403'!#REF!</f>
        <v>#REF!</v>
      </c>
      <c r="S61" s="125" t="s">
        <v>634</v>
      </c>
      <c r="T61" s="125">
        <v>200000</v>
      </c>
      <c r="U61" s="125" t="s">
        <v>449</v>
      </c>
      <c r="V61" s="125">
        <v>6056400000</v>
      </c>
      <c r="W61" s="175" t="s">
        <v>551</v>
      </c>
      <c r="X61" s="175">
        <v>0</v>
      </c>
      <c r="Y61" t="s">
        <v>551</v>
      </c>
      <c r="Z61">
        <v>0</v>
      </c>
      <c r="AB61" s="147">
        <v>99</v>
      </c>
      <c r="AC61" s="105" t="s">
        <v>589</v>
      </c>
      <c r="AD61" s="105">
        <v>76480.507637324146</v>
      </c>
      <c r="AE61" s="105">
        <v>1593853779.1618352</v>
      </c>
      <c r="AG61" s="147">
        <v>98</v>
      </c>
      <c r="AH61" s="105" t="s">
        <v>663</v>
      </c>
      <c r="AI61" s="105"/>
      <c r="AJ61" s="105"/>
    </row>
    <row r="62" spans="14:36">
      <c r="N62" s="139">
        <v>1402</v>
      </c>
      <c r="O62" s="140" t="s">
        <v>629</v>
      </c>
      <c r="P62" s="105" t="e">
        <f>'بودجه 1403'!#REF!</f>
        <v>#REF!</v>
      </c>
      <c r="Q62" s="105" t="e">
        <f>'بودجه 1403'!#REF!</f>
        <v>#REF!</v>
      </c>
      <c r="S62" t="s">
        <v>292</v>
      </c>
      <c r="T62">
        <v>193538.0314859997</v>
      </c>
      <c r="U62" s="125" t="s">
        <v>437</v>
      </c>
      <c r="V62" s="125">
        <v>6006235320</v>
      </c>
      <c r="W62" s="175" t="s">
        <v>552</v>
      </c>
      <c r="X62" s="175">
        <v>0</v>
      </c>
      <c r="Y62" t="s">
        <v>552</v>
      </c>
      <c r="Z62">
        <v>0</v>
      </c>
      <c r="AB62" s="147">
        <v>99</v>
      </c>
      <c r="AC62" s="105" t="s">
        <v>590</v>
      </c>
      <c r="AD62" s="105">
        <v>152961.01527464829</v>
      </c>
      <c r="AE62" s="105">
        <v>2549860124.628387</v>
      </c>
      <c r="AG62" s="125"/>
      <c r="AH62" s="176">
        <v>98</v>
      </c>
      <c r="AI62" s="105">
        <f>SUM(AI45:AI61)</f>
        <v>11457002</v>
      </c>
      <c r="AJ62" s="105">
        <f>SUM(AJ45:AJ61)</f>
        <v>112040150300</v>
      </c>
    </row>
    <row r="63" spans="14:36">
      <c r="N63" s="139">
        <v>1402</v>
      </c>
      <c r="O63" s="140" t="s">
        <v>630</v>
      </c>
      <c r="P63" s="105" t="e">
        <f>'بودجه 1403'!#REF!</f>
        <v>#REF!</v>
      </c>
      <c r="Q63" s="105" t="e">
        <f>'بودجه 1403'!#REF!</f>
        <v>#REF!</v>
      </c>
      <c r="S63" s="125" t="s">
        <v>546</v>
      </c>
      <c r="T63" s="125">
        <v>161708.86050433374</v>
      </c>
      <c r="U63" t="s">
        <v>606</v>
      </c>
      <c r="V63">
        <v>5911408800</v>
      </c>
      <c r="W63" s="175" t="s">
        <v>553</v>
      </c>
      <c r="X63" s="175">
        <v>0</v>
      </c>
      <c r="Y63" t="s">
        <v>553</v>
      </c>
      <c r="Z63">
        <v>0</v>
      </c>
      <c r="AB63" s="147">
        <v>99</v>
      </c>
      <c r="AC63" s="105" t="s">
        <v>561</v>
      </c>
      <c r="AD63" s="105">
        <v>60000</v>
      </c>
      <c r="AE63" s="105">
        <v>9000000000</v>
      </c>
    </row>
    <row r="64" spans="14:36">
      <c r="N64" s="139">
        <v>1402</v>
      </c>
      <c r="O64" s="140" t="s">
        <v>631</v>
      </c>
      <c r="P64" s="105" t="e">
        <f>'بودجه 1403'!#REF!</f>
        <v>#REF!</v>
      </c>
      <c r="Q64" s="105" t="e">
        <f>'بودجه 1403'!#REF!</f>
        <v>#REF!</v>
      </c>
      <c r="S64" s="125" t="s">
        <v>590</v>
      </c>
      <c r="T64" s="125">
        <v>152961.01527464829</v>
      </c>
      <c r="U64" s="125" t="s">
        <v>448</v>
      </c>
      <c r="V64" s="125">
        <v>5747400000</v>
      </c>
      <c r="W64" s="175" t="s">
        <v>554</v>
      </c>
      <c r="X64" s="175">
        <v>0</v>
      </c>
      <c r="Y64" t="s">
        <v>554</v>
      </c>
      <c r="Z64">
        <v>0</v>
      </c>
      <c r="AB64" s="147">
        <v>99</v>
      </c>
      <c r="AC64" s="105" t="s">
        <v>562</v>
      </c>
      <c r="AD64" s="105">
        <v>61027.351619961933</v>
      </c>
      <c r="AE64" s="105">
        <v>2350834611.7525535</v>
      </c>
    </row>
    <row r="65" spans="14:31">
      <c r="N65" s="139">
        <v>1402</v>
      </c>
      <c r="O65" s="140" t="s">
        <v>632</v>
      </c>
      <c r="P65" s="105" t="e">
        <f>'بودجه 1403'!#REF!</f>
        <v>#REF!</v>
      </c>
      <c r="Q65" s="105" t="e">
        <f>'بودجه 1403'!#REF!</f>
        <v>#REF!</v>
      </c>
      <c r="S65" s="125" t="s">
        <v>558</v>
      </c>
      <c r="T65" s="125">
        <v>152616.12867894897</v>
      </c>
      <c r="U65" s="125" t="s">
        <v>401</v>
      </c>
      <c r="V65" s="125">
        <v>5698182400</v>
      </c>
      <c r="W65" s="183" t="s">
        <v>555</v>
      </c>
      <c r="X65" s="175">
        <v>0</v>
      </c>
      <c r="Y65" t="s">
        <v>555</v>
      </c>
      <c r="Z65">
        <v>0</v>
      </c>
      <c r="AB65" s="147">
        <v>99</v>
      </c>
      <c r="AC65" s="105" t="s">
        <v>563</v>
      </c>
      <c r="AD65" s="105">
        <v>152616.12867894897</v>
      </c>
      <c r="AE65" s="105">
        <v>5291048565.1704817</v>
      </c>
    </row>
    <row r="66" spans="14:31">
      <c r="N66" s="139">
        <v>1402</v>
      </c>
      <c r="O66" s="140" t="s">
        <v>633</v>
      </c>
      <c r="P66" s="105" t="e">
        <f>'بودجه 1403'!#REF!</f>
        <v>#REF!</v>
      </c>
      <c r="Q66" s="105" t="e">
        <f>'بودجه 1403'!#REF!</f>
        <v>#REF!</v>
      </c>
      <c r="S66" s="125" t="s">
        <v>563</v>
      </c>
      <c r="T66" s="125">
        <v>152616.12867894897</v>
      </c>
      <c r="U66" s="125" t="s">
        <v>251</v>
      </c>
      <c r="V66" s="125">
        <v>5664519000</v>
      </c>
      <c r="W66" s="175" t="s">
        <v>644</v>
      </c>
      <c r="X66" s="175"/>
      <c r="Y66" t="s">
        <v>644</v>
      </c>
      <c r="AB66" s="147">
        <v>99</v>
      </c>
      <c r="AC66" s="105" t="s">
        <v>647</v>
      </c>
      <c r="AD66" s="105">
        <v>3113407.4283841457</v>
      </c>
      <c r="AE66" s="105">
        <v>11582498315.074697</v>
      </c>
    </row>
    <row r="67" spans="14:31">
      <c r="N67" s="139">
        <v>1402</v>
      </c>
      <c r="O67" s="140" t="s">
        <v>634</v>
      </c>
      <c r="P67" s="105" t="e">
        <f>'بودجه 1403'!#REF!</f>
        <v>#REF!</v>
      </c>
      <c r="Q67" s="105" t="e">
        <f>'بودجه 1403'!#REF!</f>
        <v>#REF!</v>
      </c>
      <c r="S67" s="125" t="s">
        <v>630</v>
      </c>
      <c r="T67" s="125">
        <v>150000</v>
      </c>
      <c r="U67" s="125" t="s">
        <v>534</v>
      </c>
      <c r="V67" s="125">
        <v>5652460800.000001</v>
      </c>
      <c r="AD67" s="105">
        <f>SUM(AD2:AD66)</f>
        <v>60172262.014211021</v>
      </c>
      <c r="AE67" s="105">
        <f>SUM(AE2:AE66)</f>
        <v>281062668285.32574</v>
      </c>
    </row>
    <row r="68" spans="14:31" ht="15.75">
      <c r="N68" s="139">
        <v>1402</v>
      </c>
      <c r="O68" s="140" t="s">
        <v>635</v>
      </c>
      <c r="P68" s="105" t="e">
        <f>'بودجه 1403'!#REF!</f>
        <v>#REF!</v>
      </c>
      <c r="Q68" s="105" t="e">
        <f>'بودجه 1403'!#REF!</f>
        <v>#REF!</v>
      </c>
      <c r="S68" s="125" t="s">
        <v>570</v>
      </c>
      <c r="T68" s="125">
        <v>135000</v>
      </c>
      <c r="U68" s="125" t="s">
        <v>398</v>
      </c>
      <c r="V68" s="125">
        <v>5378434500.000001</v>
      </c>
      <c r="AC68" s="59" t="s">
        <v>664</v>
      </c>
      <c r="AD68" s="105">
        <f>AD67+AI62</f>
        <v>71629264.014211029</v>
      </c>
      <c r="AE68" s="105">
        <f>AE67+AJ62</f>
        <v>393102818585.32574</v>
      </c>
    </row>
    <row r="69" spans="14:31">
      <c r="N69" s="139">
        <v>1402</v>
      </c>
      <c r="O69" s="140" t="s">
        <v>636</v>
      </c>
      <c r="P69" s="105" t="e">
        <f>'بودجه 1403'!#REF!</f>
        <v>#REF!</v>
      </c>
      <c r="Q69" s="105" t="e">
        <f>'بودجه 1403'!#REF!</f>
        <v>#REF!</v>
      </c>
      <c r="S69" s="125" t="s">
        <v>242</v>
      </c>
      <c r="T69" s="125">
        <v>126000</v>
      </c>
      <c r="U69" s="125" t="s">
        <v>421</v>
      </c>
      <c r="V69" s="125">
        <v>5338444800</v>
      </c>
      <c r="AC69" s="177" t="s">
        <v>666</v>
      </c>
      <c r="AD69" s="105" t="e">
        <f>SUM(P24:P127)</f>
        <v>#REF!</v>
      </c>
      <c r="AE69" s="105" t="e">
        <f>SUM(Q24:Q127)</f>
        <v>#REF!</v>
      </c>
    </row>
    <row r="70" spans="14:31">
      <c r="N70" s="139">
        <v>1402</v>
      </c>
      <c r="O70" s="140" t="s">
        <v>638</v>
      </c>
      <c r="P70" s="105" t="e">
        <f>'بودجه 1403'!#REF!</f>
        <v>#REF!</v>
      </c>
      <c r="Q70" s="105" t="e">
        <f>'بودجه 1403'!#REF!</f>
        <v>#REF!</v>
      </c>
      <c r="S70" t="s">
        <v>606</v>
      </c>
      <c r="T70">
        <v>121200</v>
      </c>
      <c r="U70" s="125" t="s">
        <v>558</v>
      </c>
      <c r="V70" s="125">
        <v>5291048565.1704817</v>
      </c>
      <c r="AD70" s="105" t="e">
        <f>AD69+AD67</f>
        <v>#REF!</v>
      </c>
      <c r="AE70" s="105" t="e">
        <f>AE69+AE67</f>
        <v>#REF!</v>
      </c>
    </row>
    <row r="71" spans="14:31">
      <c r="N71" s="139">
        <v>1402</v>
      </c>
      <c r="O71" s="140" t="s">
        <v>639</v>
      </c>
      <c r="P71" s="105" t="e">
        <f>'بودجه 1403'!#REF!</f>
        <v>#REF!</v>
      </c>
      <c r="Q71" s="105" t="e">
        <f>'بودجه 1403'!#REF!</f>
        <v>#REF!</v>
      </c>
      <c r="S71" s="125" t="s">
        <v>643</v>
      </c>
      <c r="T71" s="125">
        <v>120000</v>
      </c>
      <c r="U71" s="125" t="s">
        <v>563</v>
      </c>
      <c r="V71" s="125">
        <v>5291048565.1704817</v>
      </c>
    </row>
    <row r="72" spans="14:31">
      <c r="N72" s="139">
        <v>1402</v>
      </c>
      <c r="O72" s="140" t="s">
        <v>640</v>
      </c>
      <c r="P72" s="105" t="e">
        <f>'بودجه 1403'!#REF!</f>
        <v>#REF!</v>
      </c>
      <c r="Q72" s="105" t="e">
        <f>'بودجه 1403'!#REF!</f>
        <v>#REF!</v>
      </c>
      <c r="S72" s="125" t="s">
        <v>639</v>
      </c>
      <c r="T72" s="125">
        <v>100000</v>
      </c>
      <c r="U72" s="125" t="s">
        <v>595</v>
      </c>
      <c r="V72" s="125">
        <v>5254200000.000001</v>
      </c>
    </row>
    <row r="73" spans="14:31">
      <c r="N73" s="139">
        <v>1402</v>
      </c>
      <c r="O73" s="140" t="s">
        <v>389</v>
      </c>
      <c r="P73" s="105">
        <v>4200</v>
      </c>
      <c r="Q73" s="105">
        <v>937498800</v>
      </c>
      <c r="S73" s="125" t="s">
        <v>281</v>
      </c>
      <c r="T73" s="125">
        <v>96390.000000000029</v>
      </c>
      <c r="U73" t="s">
        <v>294</v>
      </c>
      <c r="V73">
        <v>5187422437.3562574</v>
      </c>
    </row>
    <row r="74" spans="14:31">
      <c r="N74" s="139">
        <v>1402</v>
      </c>
      <c r="O74" s="140" t="s">
        <v>448</v>
      </c>
      <c r="P74" s="105">
        <v>6180</v>
      </c>
      <c r="Q74" s="105">
        <v>5747400000</v>
      </c>
      <c r="S74" s="125" t="s">
        <v>564</v>
      </c>
      <c r="T74" s="125">
        <v>82800</v>
      </c>
      <c r="U74" s="125" t="s">
        <v>580</v>
      </c>
      <c r="V74" s="125">
        <v>5116500000</v>
      </c>
    </row>
    <row r="75" spans="14:31">
      <c r="N75" s="139">
        <v>1402</v>
      </c>
      <c r="O75" s="140" t="s">
        <v>449</v>
      </c>
      <c r="P75" s="105">
        <v>6180</v>
      </c>
      <c r="Q75" s="105">
        <v>6056400000</v>
      </c>
      <c r="S75" s="125" t="s">
        <v>565</v>
      </c>
      <c r="T75" s="125">
        <v>82800</v>
      </c>
      <c r="U75" t="s">
        <v>420</v>
      </c>
      <c r="V75">
        <v>4935870000</v>
      </c>
    </row>
    <row r="76" spans="14:31">
      <c r="N76" s="139">
        <v>1402</v>
      </c>
      <c r="O76" s="140" t="s">
        <v>442</v>
      </c>
      <c r="P76" s="105">
        <v>4200</v>
      </c>
      <c r="Q76" s="105">
        <v>1343748000</v>
      </c>
      <c r="S76" s="125" t="s">
        <v>243</v>
      </c>
      <c r="T76" s="125">
        <v>79200</v>
      </c>
      <c r="U76" s="125" t="s">
        <v>533</v>
      </c>
      <c r="V76" s="125">
        <v>4695364800.000001</v>
      </c>
    </row>
    <row r="77" spans="14:31">
      <c r="N77" s="139">
        <v>1402</v>
      </c>
      <c r="O77" s="140" t="s">
        <v>440</v>
      </c>
      <c r="P77" s="105">
        <v>1020.0000000000001</v>
      </c>
      <c r="Q77" s="105">
        <v>397504200.00000006</v>
      </c>
      <c r="S77" s="125" t="s">
        <v>444</v>
      </c>
      <c r="T77" s="125">
        <v>76500</v>
      </c>
      <c r="U77" s="125" t="s">
        <v>560</v>
      </c>
      <c r="V77" s="125">
        <v>4588830458.2394485</v>
      </c>
    </row>
    <row r="78" spans="14:31">
      <c r="N78" s="139">
        <v>1402</v>
      </c>
      <c r="O78" s="140" t="s">
        <v>443</v>
      </c>
      <c r="P78" s="105">
        <v>7200</v>
      </c>
      <c r="Q78" s="105">
        <v>7166275200</v>
      </c>
      <c r="S78" s="125" t="s">
        <v>589</v>
      </c>
      <c r="T78" s="125">
        <v>76480.507637324146</v>
      </c>
      <c r="U78" s="125" t="s">
        <v>579</v>
      </c>
      <c r="V78" s="125">
        <v>4057955357.1428566</v>
      </c>
    </row>
    <row r="79" spans="14:31">
      <c r="N79" s="139">
        <v>1402</v>
      </c>
      <c r="O79" s="140" t="s">
        <v>428</v>
      </c>
      <c r="P79" s="105">
        <v>61200.000000000007</v>
      </c>
      <c r="Q79" s="105">
        <v>510000000.00000012</v>
      </c>
      <c r="S79" s="125" t="s">
        <v>569</v>
      </c>
      <c r="T79" s="125">
        <v>74999.88</v>
      </c>
      <c r="U79" s="125" t="s">
        <v>622</v>
      </c>
      <c r="V79" s="125">
        <v>4000000000</v>
      </c>
    </row>
    <row r="80" spans="14:31">
      <c r="N80" s="139">
        <v>1402</v>
      </c>
      <c r="O80" s="140" t="s">
        <v>430</v>
      </c>
      <c r="P80" s="105">
        <v>1020.0000000000001</v>
      </c>
      <c r="Q80" s="105">
        <v>1050600000.0000001</v>
      </c>
      <c r="S80" s="125" t="s">
        <v>394</v>
      </c>
      <c r="T80" s="125">
        <v>61200.000000000007</v>
      </c>
      <c r="U80" s="125" t="s">
        <v>281</v>
      </c>
      <c r="V80" s="125">
        <v>3668237118.000001</v>
      </c>
    </row>
    <row r="81" spans="14:22">
      <c r="N81" s="139">
        <v>1402</v>
      </c>
      <c r="O81" s="140" t="s">
        <v>429</v>
      </c>
      <c r="P81" s="105">
        <v>1020.0000000000001</v>
      </c>
      <c r="Q81" s="105">
        <v>521047620.00000006</v>
      </c>
      <c r="S81" s="125" t="s">
        <v>428</v>
      </c>
      <c r="T81" s="125">
        <v>61200.000000000007</v>
      </c>
      <c r="U81" t="s">
        <v>293</v>
      </c>
      <c r="V81">
        <v>3637933087.5887938</v>
      </c>
    </row>
    <row r="82" spans="14:22">
      <c r="N82" s="139">
        <v>1402</v>
      </c>
      <c r="O82" s="140" t="s">
        <v>444</v>
      </c>
      <c r="P82" s="105">
        <v>76500</v>
      </c>
      <c r="Q82" s="105">
        <v>917235000</v>
      </c>
      <c r="S82" s="125" t="s">
        <v>562</v>
      </c>
      <c r="T82" s="125">
        <v>61027.351619961933</v>
      </c>
      <c r="U82" t="s">
        <v>408</v>
      </c>
      <c r="V82">
        <v>3575400000</v>
      </c>
    </row>
    <row r="83" spans="14:22">
      <c r="N83" s="139">
        <v>1402</v>
      </c>
      <c r="O83" s="140" t="s">
        <v>425</v>
      </c>
      <c r="P83" s="105">
        <v>10200</v>
      </c>
      <c r="Q83" s="105">
        <v>529258620</v>
      </c>
      <c r="S83" s="125" t="s">
        <v>561</v>
      </c>
      <c r="T83" s="125">
        <v>60000</v>
      </c>
      <c r="U83" s="125" t="s">
        <v>419</v>
      </c>
      <c r="V83" s="125">
        <v>3571233750</v>
      </c>
    </row>
    <row r="84" spans="14:22">
      <c r="N84" s="139">
        <v>1402</v>
      </c>
      <c r="O84" s="140" t="s">
        <v>445</v>
      </c>
      <c r="P84" s="105">
        <v>10200</v>
      </c>
      <c r="Q84" s="105">
        <v>740440440</v>
      </c>
      <c r="S84" s="125" t="s">
        <v>566</v>
      </c>
      <c r="T84" s="125">
        <v>50400</v>
      </c>
      <c r="U84" s="125" t="s">
        <v>568</v>
      </c>
      <c r="V84" s="125">
        <v>3535008000</v>
      </c>
    </row>
    <row r="85" spans="14:22">
      <c r="N85" s="139">
        <v>1402</v>
      </c>
      <c r="O85" s="140" t="s">
        <v>446</v>
      </c>
      <c r="P85" s="105">
        <v>10200</v>
      </c>
      <c r="Q85" s="105">
        <v>358014900</v>
      </c>
      <c r="S85" s="125" t="s">
        <v>582</v>
      </c>
      <c r="T85" s="125">
        <v>49860.580188661719</v>
      </c>
      <c r="U85" s="125" t="s">
        <v>573</v>
      </c>
      <c r="V85" s="125">
        <v>3528000000</v>
      </c>
    </row>
    <row r="86" spans="14:22">
      <c r="N86" s="139">
        <v>1402</v>
      </c>
      <c r="O86" s="140" t="s">
        <v>258</v>
      </c>
      <c r="P86" s="105">
        <v>10200</v>
      </c>
      <c r="Q86" s="105">
        <v>455655420</v>
      </c>
      <c r="S86" s="125" t="s">
        <v>392</v>
      </c>
      <c r="T86" s="125">
        <v>45600</v>
      </c>
      <c r="U86" s="125" t="s">
        <v>582</v>
      </c>
      <c r="V86" s="125">
        <v>3490240613.2063203</v>
      </c>
    </row>
    <row r="87" spans="14:22">
      <c r="N87" s="139">
        <v>1402</v>
      </c>
      <c r="O87" s="140" t="s">
        <v>451</v>
      </c>
      <c r="P87" s="105">
        <v>1334750</v>
      </c>
      <c r="Q87" s="105">
        <v>14652440583.333332</v>
      </c>
      <c r="S87" s="125" t="s">
        <v>635</v>
      </c>
      <c r="T87" s="125">
        <v>45000</v>
      </c>
      <c r="U87" s="125" t="s">
        <v>262</v>
      </c>
      <c r="V87" s="125">
        <v>3366000000.0000005</v>
      </c>
    </row>
    <row r="88" spans="14:22">
      <c r="N88" s="139">
        <v>1402</v>
      </c>
      <c r="O88" s="140" t="s">
        <v>435</v>
      </c>
      <c r="P88" s="105">
        <v>204.00000000000003</v>
      </c>
      <c r="Q88" s="105">
        <v>232336620.00000003</v>
      </c>
      <c r="S88" t="s">
        <v>290</v>
      </c>
      <c r="T88">
        <v>38707.606297199949</v>
      </c>
      <c r="U88" s="125" t="s">
        <v>594</v>
      </c>
      <c r="V88" s="125">
        <v>3348216000</v>
      </c>
    </row>
    <row r="89" spans="14:22">
      <c r="N89" s="139">
        <v>1402</v>
      </c>
      <c r="O89" s="140" t="s">
        <v>436</v>
      </c>
      <c r="P89" s="105">
        <v>204.00000000000003</v>
      </c>
      <c r="Q89" s="105">
        <v>232336620.00000003</v>
      </c>
      <c r="S89" s="125" t="s">
        <v>645</v>
      </c>
      <c r="T89" s="125">
        <v>37800.000000000007</v>
      </c>
      <c r="U89" s="125" t="s">
        <v>243</v>
      </c>
      <c r="V89" s="125">
        <v>3265850016.0000005</v>
      </c>
    </row>
    <row r="90" spans="14:22">
      <c r="N90" s="139">
        <v>1402</v>
      </c>
      <c r="O90" s="140" t="s">
        <v>280</v>
      </c>
      <c r="P90" s="105">
        <v>10709.995716000001</v>
      </c>
      <c r="Q90" s="105">
        <v>339651449.13936603</v>
      </c>
      <c r="S90" s="125" t="s">
        <v>646</v>
      </c>
      <c r="T90" s="125">
        <v>37800.000000000007</v>
      </c>
      <c r="U90" s="125" t="s">
        <v>572</v>
      </c>
      <c r="V90" s="125">
        <v>3240000000</v>
      </c>
    </row>
    <row r="91" spans="14:22" ht="15.75" customHeight="1">
      <c r="N91" s="139">
        <v>1402</v>
      </c>
      <c r="O91" s="140" t="s">
        <v>281</v>
      </c>
      <c r="P91" s="105">
        <v>96390.000000000029</v>
      </c>
      <c r="Q91" s="105">
        <v>3668237118.000001</v>
      </c>
      <c r="S91" s="125" t="s">
        <v>424</v>
      </c>
      <c r="T91" s="125">
        <v>37200</v>
      </c>
      <c r="U91" t="s">
        <v>292</v>
      </c>
      <c r="V91">
        <v>3225449351.8433118</v>
      </c>
    </row>
    <row r="92" spans="14:22" ht="15.75" customHeight="1">
      <c r="N92" s="139">
        <v>1402</v>
      </c>
      <c r="O92" s="140" t="s">
        <v>416</v>
      </c>
      <c r="P92" s="105">
        <v>28280</v>
      </c>
      <c r="Q92" s="105">
        <v>12499760000</v>
      </c>
      <c r="S92" s="125" t="s">
        <v>574</v>
      </c>
      <c r="T92" s="125">
        <v>36000</v>
      </c>
      <c r="U92" t="s">
        <v>290</v>
      </c>
      <c r="V92">
        <v>3072056914.2284532</v>
      </c>
    </row>
    <row r="93" spans="14:22" ht="15.75" customHeight="1">
      <c r="N93" s="139">
        <v>1402</v>
      </c>
      <c r="O93" s="140" t="s">
        <v>417</v>
      </c>
      <c r="P93" s="105">
        <v>11312</v>
      </c>
      <c r="Q93" s="105">
        <v>9835784000</v>
      </c>
      <c r="S93" s="125" t="s">
        <v>433</v>
      </c>
      <c r="T93" s="125">
        <v>30600.000000000004</v>
      </c>
      <c r="U93" s="125" t="s">
        <v>404</v>
      </c>
      <c r="V93" s="125">
        <v>3036211500</v>
      </c>
    </row>
    <row r="94" spans="14:22" ht="15.75" customHeight="1">
      <c r="N94" s="139">
        <v>1402</v>
      </c>
      <c r="O94" s="140" t="s">
        <v>418</v>
      </c>
      <c r="P94" s="105">
        <v>7070</v>
      </c>
      <c r="Q94" s="105">
        <v>12295649100</v>
      </c>
      <c r="S94" s="125" t="s">
        <v>393</v>
      </c>
      <c r="T94" s="125">
        <v>30600.000000000004</v>
      </c>
      <c r="U94" s="125" t="s">
        <v>639</v>
      </c>
      <c r="V94" s="125">
        <v>2850000000</v>
      </c>
    </row>
    <row r="95" spans="14:22" ht="15.75" customHeight="1">
      <c r="N95" s="139">
        <v>1402</v>
      </c>
      <c r="O95" s="140" t="s">
        <v>419</v>
      </c>
      <c r="P95" s="105">
        <v>15907.5</v>
      </c>
      <c r="Q95" s="105">
        <v>3571233750</v>
      </c>
      <c r="S95" s="125" t="s">
        <v>402</v>
      </c>
      <c r="T95" s="125">
        <v>30600.000000000004</v>
      </c>
      <c r="U95" t="s">
        <v>410</v>
      </c>
      <c r="V95">
        <v>2838352500</v>
      </c>
    </row>
    <row r="96" spans="14:22" ht="15.75" customHeight="1">
      <c r="N96" s="139">
        <v>1402</v>
      </c>
      <c r="O96" s="140" t="s">
        <v>404</v>
      </c>
      <c r="P96" s="105">
        <v>7423.5</v>
      </c>
      <c r="Q96" s="105">
        <v>3036211500</v>
      </c>
      <c r="S96" t="s">
        <v>414</v>
      </c>
      <c r="T96">
        <v>30300</v>
      </c>
      <c r="U96" s="125" t="s">
        <v>565</v>
      </c>
      <c r="V96" s="125">
        <v>2815200000</v>
      </c>
    </row>
    <row r="97" spans="14:22" ht="15.75" customHeight="1">
      <c r="N97" s="139">
        <v>1402</v>
      </c>
      <c r="O97" s="140" t="s">
        <v>405</v>
      </c>
      <c r="P97" s="105">
        <v>6817.5</v>
      </c>
      <c r="Q97" s="105">
        <v>27270000000</v>
      </c>
      <c r="S97" s="125" t="s">
        <v>416</v>
      </c>
      <c r="T97" s="125">
        <v>28280</v>
      </c>
      <c r="U97" s="125" t="s">
        <v>587</v>
      </c>
      <c r="V97" s="125">
        <v>2804657635.6122217</v>
      </c>
    </row>
    <row r="98" spans="14:22" ht="15.75" customHeight="1">
      <c r="N98" s="139">
        <v>1402</v>
      </c>
      <c r="O98" s="140" t="s">
        <v>406</v>
      </c>
      <c r="P98" s="105">
        <v>4545</v>
      </c>
      <c r="Q98" s="105">
        <v>29542500000</v>
      </c>
      <c r="S98" t="s">
        <v>298</v>
      </c>
      <c r="T98">
        <v>25805.07086479996</v>
      </c>
      <c r="U98" s="125" t="s">
        <v>571</v>
      </c>
      <c r="V98" s="125">
        <v>2664000000</v>
      </c>
    </row>
    <row r="99" spans="14:22" ht="15.75" customHeight="1">
      <c r="N99" s="139">
        <v>1402</v>
      </c>
      <c r="O99" s="140" t="s">
        <v>407</v>
      </c>
      <c r="P99" s="105">
        <v>8484</v>
      </c>
      <c r="Q99" s="105">
        <v>93324000000</v>
      </c>
      <c r="S99" t="s">
        <v>301</v>
      </c>
      <c r="T99">
        <v>25805.07086479996</v>
      </c>
      <c r="U99" s="125" t="s">
        <v>590</v>
      </c>
      <c r="V99" s="125">
        <v>2549860124.628387</v>
      </c>
    </row>
    <row r="100" spans="14:22" ht="15.75" customHeight="1">
      <c r="N100" s="139">
        <v>1402</v>
      </c>
      <c r="O100" s="140" t="s">
        <v>284</v>
      </c>
      <c r="P100" s="105">
        <v>5050</v>
      </c>
      <c r="Q100" s="105">
        <v>1954350000</v>
      </c>
      <c r="S100" s="125" t="s">
        <v>398</v>
      </c>
      <c r="T100" s="125">
        <v>25500.000000000004</v>
      </c>
      <c r="U100" s="125" t="s">
        <v>562</v>
      </c>
      <c r="V100" s="125">
        <v>2350834611.7525535</v>
      </c>
    </row>
    <row r="101" spans="14:22" ht="15.75" customHeight="1">
      <c r="N101" s="139">
        <v>1402</v>
      </c>
      <c r="O101" s="140" t="s">
        <v>285</v>
      </c>
      <c r="P101" s="105">
        <v>2020</v>
      </c>
      <c r="Q101" s="105">
        <v>1914960000</v>
      </c>
      <c r="S101" s="125" t="s">
        <v>399</v>
      </c>
      <c r="T101" s="125">
        <v>25200</v>
      </c>
      <c r="U101" t="s">
        <v>409</v>
      </c>
      <c r="V101">
        <v>2325525000</v>
      </c>
    </row>
    <row r="102" spans="14:22" ht="15.75" customHeight="1">
      <c r="N102" s="139">
        <v>1402</v>
      </c>
      <c r="O102" s="140" t="s">
        <v>286</v>
      </c>
      <c r="P102" s="105">
        <v>1515</v>
      </c>
      <c r="Q102" s="105">
        <v>125745000</v>
      </c>
      <c r="S102" s="125" t="s">
        <v>434</v>
      </c>
      <c r="T102" s="125">
        <v>20400</v>
      </c>
      <c r="U102" s="125" t="s">
        <v>621</v>
      </c>
      <c r="V102" s="125">
        <v>2000000000</v>
      </c>
    </row>
    <row r="103" spans="14:22" ht="15.75" customHeight="1">
      <c r="N103" s="139">
        <v>1402</v>
      </c>
      <c r="O103" s="140" t="s">
        <v>420</v>
      </c>
      <c r="P103" s="105">
        <v>9090</v>
      </c>
      <c r="Q103" s="105">
        <v>4935870000</v>
      </c>
      <c r="S103" s="125" t="s">
        <v>623</v>
      </c>
      <c r="T103" s="125">
        <v>20000</v>
      </c>
      <c r="U103" t="s">
        <v>284</v>
      </c>
      <c r="V103">
        <v>1954350000</v>
      </c>
    </row>
    <row r="104" spans="14:22" ht="15.75" customHeight="1">
      <c r="N104" s="139">
        <v>1402</v>
      </c>
      <c r="O104" s="140" t="s">
        <v>408</v>
      </c>
      <c r="P104" s="105">
        <v>6060</v>
      </c>
      <c r="Q104" s="105">
        <v>3575400000</v>
      </c>
      <c r="S104" s="125" t="s">
        <v>437</v>
      </c>
      <c r="T104" s="125">
        <v>18360</v>
      </c>
      <c r="U104" t="s">
        <v>285</v>
      </c>
      <c r="V104">
        <v>1914960000</v>
      </c>
    </row>
    <row r="105" spans="14:22" ht="15.75" customHeight="1">
      <c r="N105" s="139">
        <v>1402</v>
      </c>
      <c r="O105" s="140" t="s">
        <v>409</v>
      </c>
      <c r="P105" s="105">
        <v>7575</v>
      </c>
      <c r="Q105" s="105">
        <v>2325525000</v>
      </c>
      <c r="S105" s="125" t="s">
        <v>567</v>
      </c>
      <c r="T105" s="125">
        <v>17841.600000000002</v>
      </c>
      <c r="U105" s="125" t="s">
        <v>438</v>
      </c>
      <c r="V105" s="125">
        <v>1827000000</v>
      </c>
    </row>
    <row r="106" spans="14:22" ht="15.75" customHeight="1">
      <c r="N106" s="139">
        <v>1402</v>
      </c>
      <c r="O106" s="140" t="s">
        <v>410</v>
      </c>
      <c r="P106" s="105">
        <v>7575</v>
      </c>
      <c r="Q106" s="105">
        <v>2838352500</v>
      </c>
      <c r="S106" s="125" t="s">
        <v>419</v>
      </c>
      <c r="T106" s="125">
        <v>15907.5</v>
      </c>
      <c r="U106" s="125" t="s">
        <v>576</v>
      </c>
      <c r="V106" s="125">
        <v>1821600000</v>
      </c>
    </row>
    <row r="107" spans="14:22" ht="15.75" customHeight="1">
      <c r="N107" s="139">
        <v>1402</v>
      </c>
      <c r="O107" s="140" t="s">
        <v>411</v>
      </c>
      <c r="P107" s="105">
        <v>13635</v>
      </c>
      <c r="Q107" s="105">
        <v>13266855000</v>
      </c>
      <c r="S107" s="125" t="s">
        <v>637</v>
      </c>
      <c r="T107" s="125">
        <v>15000</v>
      </c>
      <c r="U107" t="s">
        <v>301</v>
      </c>
      <c r="V107">
        <v>1658897474.1777852</v>
      </c>
    </row>
    <row r="108" spans="14:22" ht="15.75" customHeight="1">
      <c r="N108" s="139">
        <v>1402</v>
      </c>
      <c r="O108" s="140" t="s">
        <v>412</v>
      </c>
      <c r="P108" s="105">
        <v>6817.5</v>
      </c>
      <c r="Q108" s="105">
        <v>10567125000</v>
      </c>
      <c r="S108" s="125" t="s">
        <v>633</v>
      </c>
      <c r="T108" s="125">
        <v>15000</v>
      </c>
      <c r="U108" s="125" t="s">
        <v>589</v>
      </c>
      <c r="V108" s="125">
        <v>1593853779.1618352</v>
      </c>
    </row>
    <row r="109" spans="14:22" ht="15.75" customHeight="1">
      <c r="N109" s="139">
        <v>1402</v>
      </c>
      <c r="O109" s="140" t="s">
        <v>342</v>
      </c>
      <c r="P109" s="105">
        <v>5050</v>
      </c>
      <c r="Q109" s="105">
        <v>30805000000</v>
      </c>
      <c r="S109" t="s">
        <v>411</v>
      </c>
      <c r="T109">
        <v>13635</v>
      </c>
      <c r="U109" s="125" t="s">
        <v>564</v>
      </c>
      <c r="V109" s="125">
        <v>1581480000</v>
      </c>
    </row>
    <row r="110" spans="14:22" ht="15.75" customHeight="1">
      <c r="N110" s="139">
        <v>1402</v>
      </c>
      <c r="O110" s="140" t="s">
        <v>413</v>
      </c>
      <c r="P110" s="105">
        <v>4545</v>
      </c>
      <c r="Q110" s="105">
        <v>1022625000</v>
      </c>
      <c r="S110" s="125" t="s">
        <v>417</v>
      </c>
      <c r="T110" s="125">
        <v>11312</v>
      </c>
      <c r="U110" s="125" t="s">
        <v>396</v>
      </c>
      <c r="V110" s="125">
        <v>1557543060</v>
      </c>
    </row>
    <row r="111" spans="14:22" ht="15.75" customHeight="1">
      <c r="N111" s="139">
        <v>1402</v>
      </c>
      <c r="O111" s="140" t="s">
        <v>414</v>
      </c>
      <c r="P111" s="105">
        <v>30300</v>
      </c>
      <c r="Q111" s="105">
        <v>6453900000</v>
      </c>
      <c r="S111" s="125" t="s">
        <v>280</v>
      </c>
      <c r="T111" s="125">
        <v>10709.995716000001</v>
      </c>
      <c r="U111" s="125" t="s">
        <v>402</v>
      </c>
      <c r="V111" s="125">
        <v>1531791120.0000002</v>
      </c>
    </row>
    <row r="112" spans="14:22" ht="15.75" customHeight="1">
      <c r="N112" s="139">
        <v>1402</v>
      </c>
      <c r="O112" s="140" t="s">
        <v>606</v>
      </c>
      <c r="P112" s="105">
        <v>121200</v>
      </c>
      <c r="Q112" s="105">
        <v>5911408800</v>
      </c>
      <c r="S112" s="125" t="s">
        <v>425</v>
      </c>
      <c r="T112" s="125">
        <v>10200</v>
      </c>
      <c r="U112" s="125" t="s">
        <v>442</v>
      </c>
      <c r="V112" s="125">
        <v>1343748000</v>
      </c>
    </row>
    <row r="113" spans="14:22" ht="15.75" customHeight="1">
      <c r="N113" s="139">
        <v>1402</v>
      </c>
      <c r="O113" s="140" t="s">
        <v>288</v>
      </c>
      <c r="P113" s="105">
        <v>1075.2112860333318</v>
      </c>
      <c r="Q113" s="105">
        <v>16496813006.395508</v>
      </c>
      <c r="S113" s="125" t="s">
        <v>445</v>
      </c>
      <c r="T113" s="125">
        <v>10200</v>
      </c>
      <c r="U113" s="125" t="s">
        <v>630</v>
      </c>
      <c r="V113" s="125">
        <v>1305000000</v>
      </c>
    </row>
    <row r="114" spans="14:22" ht="15.75" customHeight="1">
      <c r="N114" s="139">
        <v>1402</v>
      </c>
      <c r="O114" s="140" t="s">
        <v>289</v>
      </c>
      <c r="P114" s="105">
        <v>1075.2112860333318</v>
      </c>
      <c r="Q114" s="105">
        <v>6144064798.8222637</v>
      </c>
      <c r="S114" s="125" t="s">
        <v>446</v>
      </c>
      <c r="T114" s="125">
        <v>10200</v>
      </c>
      <c r="U114" s="125" t="s">
        <v>422</v>
      </c>
      <c r="V114" s="125">
        <v>1214820000</v>
      </c>
    </row>
    <row r="115" spans="14:22" ht="15.75" customHeight="1">
      <c r="N115" s="139">
        <v>1402</v>
      </c>
      <c r="O115" s="140" t="s">
        <v>290</v>
      </c>
      <c r="P115" s="105">
        <v>38707.606297199949</v>
      </c>
      <c r="Q115" s="105">
        <v>3072056914.2284532</v>
      </c>
      <c r="S115" s="125" t="s">
        <v>258</v>
      </c>
      <c r="T115" s="125">
        <v>10200</v>
      </c>
      <c r="U115" s="125" t="s">
        <v>447</v>
      </c>
      <c r="V115" s="125">
        <v>1168102980</v>
      </c>
    </row>
    <row r="116" spans="14:22" ht="15.75" customHeight="1">
      <c r="N116" s="139">
        <v>1402</v>
      </c>
      <c r="O116" s="140" t="s">
        <v>291</v>
      </c>
      <c r="P116" s="105">
        <v>1075.2112860333318</v>
      </c>
      <c r="Q116" s="105">
        <v>7343235043.5998058</v>
      </c>
      <c r="S116" s="125" t="s">
        <v>631</v>
      </c>
      <c r="T116" s="125">
        <v>10000</v>
      </c>
      <c r="U116" s="125" t="s">
        <v>257</v>
      </c>
      <c r="V116" s="125">
        <v>1167511968</v>
      </c>
    </row>
    <row r="117" spans="14:22" ht="15.75" customHeight="1">
      <c r="N117" s="139">
        <v>1402</v>
      </c>
      <c r="O117" s="140" t="s">
        <v>292</v>
      </c>
      <c r="P117" s="105">
        <v>193538.0314859997</v>
      </c>
      <c r="Q117" s="105">
        <v>3225449351.8433118</v>
      </c>
      <c r="S117" s="125" t="s">
        <v>640</v>
      </c>
      <c r="T117" s="125">
        <v>10000</v>
      </c>
      <c r="U117" s="125" t="s">
        <v>394</v>
      </c>
      <c r="V117" s="125">
        <v>1122238680.0000002</v>
      </c>
    </row>
    <row r="118" spans="14:22" ht="15.75" customHeight="1">
      <c r="N118" s="139">
        <v>1402</v>
      </c>
      <c r="O118" s="140" t="s">
        <v>293</v>
      </c>
      <c r="P118" s="105">
        <v>430.08451441333273</v>
      </c>
      <c r="Q118" s="105">
        <v>3637933087.5887938</v>
      </c>
      <c r="S118" t="s">
        <v>420</v>
      </c>
      <c r="T118">
        <v>9090</v>
      </c>
      <c r="U118" s="125" t="s">
        <v>577</v>
      </c>
      <c r="V118" s="125">
        <v>1063124999.9999999</v>
      </c>
    </row>
    <row r="119" spans="14:22" ht="15.75" customHeight="1">
      <c r="N119" s="139">
        <v>1402</v>
      </c>
      <c r="O119" s="140" t="s">
        <v>294</v>
      </c>
      <c r="P119" s="105">
        <v>1075.2112860333318</v>
      </c>
      <c r="Q119" s="105">
        <v>5187422437.3562574</v>
      </c>
      <c r="S119" s="125" t="s">
        <v>594</v>
      </c>
      <c r="T119" s="125">
        <v>9000</v>
      </c>
      <c r="U119" s="125" t="s">
        <v>434</v>
      </c>
      <c r="V119" s="125">
        <v>1057770600</v>
      </c>
    </row>
    <row r="120" spans="14:22" ht="15.75" customHeight="1">
      <c r="N120" s="139">
        <v>1402</v>
      </c>
      <c r="O120" s="140" t="s">
        <v>295</v>
      </c>
      <c r="P120" s="105">
        <v>1075.2112860333318</v>
      </c>
      <c r="Q120" s="105">
        <v>8488510322.6649275</v>
      </c>
      <c r="S120" t="s">
        <v>407</v>
      </c>
      <c r="T120">
        <v>8484</v>
      </c>
      <c r="U120" s="125" t="s">
        <v>430</v>
      </c>
      <c r="V120" s="125">
        <v>1050600000.0000001</v>
      </c>
    </row>
    <row r="121" spans="14:22" ht="15.75" customHeight="1">
      <c r="N121" s="139">
        <v>1402</v>
      </c>
      <c r="O121" s="140" t="s">
        <v>296</v>
      </c>
      <c r="P121" s="105">
        <v>215.04225720666636</v>
      </c>
      <c r="Q121" s="105">
        <v>706567355.09554458</v>
      </c>
      <c r="S121" s="125" t="s">
        <v>625</v>
      </c>
      <c r="T121" s="125">
        <v>7650.0000000000009</v>
      </c>
      <c r="U121" t="s">
        <v>413</v>
      </c>
      <c r="V121">
        <v>1022625000</v>
      </c>
    </row>
    <row r="122" spans="14:22" ht="15.75" customHeight="1">
      <c r="N122" s="139">
        <v>1402</v>
      </c>
      <c r="O122" s="140" t="s">
        <v>297</v>
      </c>
      <c r="P122" s="105">
        <v>537.60564301666591</v>
      </c>
      <c r="Q122" s="105">
        <v>173569745.0874317</v>
      </c>
      <c r="S122" t="s">
        <v>409</v>
      </c>
      <c r="T122">
        <v>7575</v>
      </c>
      <c r="U122" s="125" t="s">
        <v>433</v>
      </c>
      <c r="V122" s="125">
        <v>951994560.00000012</v>
      </c>
    </row>
    <row r="123" spans="14:22" ht="15.75" customHeight="1">
      <c r="N123" s="139">
        <v>1402</v>
      </c>
      <c r="O123" s="140" t="s">
        <v>298</v>
      </c>
      <c r="P123" s="105">
        <v>25805.07086479996</v>
      </c>
      <c r="Q123" s="105">
        <v>307264706.18629801</v>
      </c>
      <c r="S123" t="s">
        <v>410</v>
      </c>
      <c r="T123">
        <v>7575</v>
      </c>
      <c r="U123" s="125" t="s">
        <v>389</v>
      </c>
      <c r="V123" s="125">
        <v>937498800</v>
      </c>
    </row>
    <row r="124" spans="14:22" ht="15.75" customHeight="1">
      <c r="N124" s="139">
        <v>1402</v>
      </c>
      <c r="O124" s="140" t="s">
        <v>299</v>
      </c>
      <c r="P124" s="105">
        <v>1704.375</v>
      </c>
      <c r="Q124" s="105">
        <v>9739286201.25</v>
      </c>
      <c r="S124" s="125" t="s">
        <v>404</v>
      </c>
      <c r="T124" s="125">
        <v>7423.5</v>
      </c>
      <c r="U124" s="125" t="s">
        <v>444</v>
      </c>
      <c r="V124" s="125">
        <v>917235000</v>
      </c>
    </row>
    <row r="125" spans="14:22" ht="15.75" customHeight="1">
      <c r="N125" s="139">
        <v>1402</v>
      </c>
      <c r="O125" s="140" t="s">
        <v>300</v>
      </c>
      <c r="P125" s="105">
        <v>4300.8451441333273</v>
      </c>
      <c r="Q125" s="105">
        <v>44605928.689369194</v>
      </c>
      <c r="S125" s="125" t="s">
        <v>443</v>
      </c>
      <c r="T125" s="125">
        <v>7200</v>
      </c>
      <c r="U125" s="125" t="s">
        <v>629</v>
      </c>
      <c r="V125" s="125">
        <v>880000000</v>
      </c>
    </row>
    <row r="126" spans="14:22" ht="15.75" customHeight="1">
      <c r="N126" s="139">
        <v>1402</v>
      </c>
      <c r="O126" s="140" t="s">
        <v>301</v>
      </c>
      <c r="P126" s="105">
        <v>25805.07086479996</v>
      </c>
      <c r="Q126" s="105">
        <v>1658897474.1777852</v>
      </c>
      <c r="S126" s="125" t="s">
        <v>418</v>
      </c>
      <c r="T126" s="125">
        <v>7070</v>
      </c>
      <c r="U126" s="125" t="s">
        <v>566</v>
      </c>
      <c r="V126" s="125">
        <v>806400000</v>
      </c>
    </row>
    <row r="127" spans="14:22" ht="15.75" customHeight="1">
      <c r="N127" s="139">
        <v>1402</v>
      </c>
      <c r="O127" s="140" t="s">
        <v>302</v>
      </c>
      <c r="P127" s="105">
        <v>6451.26771619999</v>
      </c>
      <c r="Q127" s="105">
        <v>102390865.47315373</v>
      </c>
      <c r="S127" s="125" t="s">
        <v>405</v>
      </c>
      <c r="T127" s="125">
        <v>6817.5</v>
      </c>
      <c r="U127" s="125" t="s">
        <v>588</v>
      </c>
      <c r="V127" s="125">
        <v>764805076.37324131</v>
      </c>
    </row>
    <row r="128" spans="14:22" ht="15.75" customHeight="1">
      <c r="N128" s="139">
        <v>1400</v>
      </c>
      <c r="O128" s="140" t="s">
        <v>536</v>
      </c>
      <c r="P128" s="105">
        <v>0</v>
      </c>
      <c r="Q128" s="105">
        <v>0</v>
      </c>
      <c r="S128" t="s">
        <v>412</v>
      </c>
      <c r="T128">
        <v>6817.5</v>
      </c>
      <c r="U128" s="125" t="s">
        <v>445</v>
      </c>
      <c r="V128" s="125">
        <v>740440440</v>
      </c>
    </row>
    <row r="129" spans="14:22">
      <c r="N129" s="135">
        <v>1400</v>
      </c>
      <c r="O129" s="136" t="s">
        <v>537</v>
      </c>
      <c r="P129" s="105">
        <v>0</v>
      </c>
      <c r="Q129" s="105">
        <v>0</v>
      </c>
      <c r="S129" t="s">
        <v>302</v>
      </c>
      <c r="T129">
        <v>6451.26771619999</v>
      </c>
      <c r="U129" t="s">
        <v>296</v>
      </c>
      <c r="V129">
        <v>706567355.09554458</v>
      </c>
    </row>
    <row r="130" spans="14:22">
      <c r="N130" s="135">
        <v>1400</v>
      </c>
      <c r="O130" s="136" t="s">
        <v>538</v>
      </c>
      <c r="P130" s="105">
        <v>0</v>
      </c>
      <c r="Q130" s="105">
        <v>0</v>
      </c>
      <c r="S130" s="125" t="s">
        <v>448</v>
      </c>
      <c r="T130" s="125">
        <v>6180</v>
      </c>
      <c r="U130" s="125" t="s">
        <v>633</v>
      </c>
      <c r="V130" s="125">
        <v>573000000</v>
      </c>
    </row>
    <row r="131" spans="14:22">
      <c r="N131" s="135">
        <v>1400</v>
      </c>
      <c r="O131" s="136" t="s">
        <v>539</v>
      </c>
      <c r="P131" s="105">
        <v>0</v>
      </c>
      <c r="Q131" s="105">
        <v>0</v>
      </c>
      <c r="S131" s="125" t="s">
        <v>449</v>
      </c>
      <c r="T131" s="125">
        <v>6180</v>
      </c>
      <c r="U131" s="125" t="s">
        <v>425</v>
      </c>
      <c r="V131" s="125">
        <v>529258620</v>
      </c>
    </row>
    <row r="132" spans="14:22">
      <c r="N132" s="135">
        <v>1400</v>
      </c>
      <c r="O132" s="136" t="s">
        <v>540</v>
      </c>
      <c r="P132" s="105">
        <v>0</v>
      </c>
      <c r="Q132" s="105">
        <v>0</v>
      </c>
      <c r="S132" t="s">
        <v>408</v>
      </c>
      <c r="T132">
        <v>6060</v>
      </c>
      <c r="U132" s="125" t="s">
        <v>640</v>
      </c>
      <c r="V132" s="125">
        <v>528000000</v>
      </c>
    </row>
    <row r="133" spans="14:22">
      <c r="N133" s="135">
        <v>1400</v>
      </c>
      <c r="O133" s="136" t="s">
        <v>541</v>
      </c>
      <c r="P133" s="105">
        <v>0</v>
      </c>
      <c r="Q133" s="105">
        <v>0</v>
      </c>
      <c r="S133" s="125" t="s">
        <v>422</v>
      </c>
      <c r="T133" s="125">
        <v>5100</v>
      </c>
      <c r="U133" s="125" t="s">
        <v>429</v>
      </c>
      <c r="V133" s="125">
        <v>521047620.00000006</v>
      </c>
    </row>
    <row r="134" spans="14:22">
      <c r="N134" s="135">
        <v>1400</v>
      </c>
      <c r="O134" s="136" t="s">
        <v>542</v>
      </c>
      <c r="P134" s="105">
        <v>0</v>
      </c>
      <c r="Q134" s="105">
        <v>0</v>
      </c>
      <c r="S134" t="s">
        <v>284</v>
      </c>
      <c r="T134">
        <v>5050</v>
      </c>
      <c r="U134" s="125" t="s">
        <v>428</v>
      </c>
      <c r="V134" s="125">
        <v>510000000.00000012</v>
      </c>
    </row>
    <row r="135" spans="14:22">
      <c r="N135" s="135">
        <v>1400</v>
      </c>
      <c r="O135" s="136" t="s">
        <v>543</v>
      </c>
      <c r="P135" s="105">
        <v>0</v>
      </c>
      <c r="Q135" s="105">
        <v>0</v>
      </c>
      <c r="S135" t="s">
        <v>342</v>
      </c>
      <c r="T135">
        <v>5050</v>
      </c>
      <c r="U135" s="125" t="s">
        <v>258</v>
      </c>
      <c r="V135" s="125">
        <v>455655420</v>
      </c>
    </row>
    <row r="136" spans="14:22">
      <c r="N136" s="135">
        <v>1400</v>
      </c>
      <c r="O136" s="136" t="s">
        <v>544</v>
      </c>
      <c r="P136" s="105">
        <v>217954.82721414979</v>
      </c>
      <c r="Q136" s="105">
        <v>9067356721.7630596</v>
      </c>
      <c r="S136" s="125" t="s">
        <v>632</v>
      </c>
      <c r="T136" s="125">
        <v>5000</v>
      </c>
      <c r="U136" s="125" t="s">
        <v>574</v>
      </c>
      <c r="V136" s="125">
        <v>428580000</v>
      </c>
    </row>
    <row r="137" spans="14:22">
      <c r="N137" s="135">
        <v>1400</v>
      </c>
      <c r="O137" s="136" t="s">
        <v>545</v>
      </c>
      <c r="P137" s="105">
        <v>217954.82721414979</v>
      </c>
      <c r="Q137" s="105">
        <v>18134931398.353333</v>
      </c>
      <c r="S137" s="125" t="s">
        <v>638</v>
      </c>
      <c r="T137" s="125">
        <v>5000</v>
      </c>
      <c r="U137" s="125" t="s">
        <v>440</v>
      </c>
      <c r="V137" s="125">
        <v>397504200.00000006</v>
      </c>
    </row>
    <row r="138" spans="14:22">
      <c r="N138" s="135">
        <v>1400</v>
      </c>
      <c r="O138" s="136" t="s">
        <v>546</v>
      </c>
      <c r="P138" s="105">
        <v>161708.86050433374</v>
      </c>
      <c r="Q138" s="105">
        <v>9966602199.4636021</v>
      </c>
      <c r="S138" t="s">
        <v>406</v>
      </c>
      <c r="T138">
        <v>4545</v>
      </c>
      <c r="U138" s="125" t="s">
        <v>570</v>
      </c>
      <c r="V138" s="125">
        <v>378000000</v>
      </c>
    </row>
    <row r="139" spans="14:22">
      <c r="N139" s="135">
        <v>1400</v>
      </c>
      <c r="O139" s="136" t="s">
        <v>577</v>
      </c>
      <c r="P139" s="105">
        <v>803571.42857142852</v>
      </c>
      <c r="Q139" s="105">
        <v>1063124999.9999999</v>
      </c>
      <c r="S139" t="s">
        <v>413</v>
      </c>
      <c r="T139">
        <v>4545</v>
      </c>
      <c r="U139" s="125" t="s">
        <v>446</v>
      </c>
      <c r="V139" s="125">
        <v>358014900</v>
      </c>
    </row>
    <row r="140" spans="14:22">
      <c r="N140" s="135">
        <v>1400</v>
      </c>
      <c r="O140" s="136" t="s">
        <v>578</v>
      </c>
      <c r="P140" s="105">
        <v>10044642.857142856</v>
      </c>
      <c r="Q140" s="105">
        <v>20270089285.714283</v>
      </c>
      <c r="S140" t="s">
        <v>300</v>
      </c>
      <c r="T140">
        <v>4300.8451441333273</v>
      </c>
      <c r="U140" s="125" t="s">
        <v>393</v>
      </c>
      <c r="V140" s="125">
        <v>356476740.00000006</v>
      </c>
    </row>
    <row r="141" spans="14:22">
      <c r="N141" s="135">
        <v>1400</v>
      </c>
      <c r="O141" s="136" t="s">
        <v>579</v>
      </c>
      <c r="P141" s="105">
        <v>241071.42857142855</v>
      </c>
      <c r="Q141" s="105">
        <v>4057955357.1428566</v>
      </c>
      <c r="S141" s="125" t="s">
        <v>389</v>
      </c>
      <c r="T141" s="125">
        <v>4200</v>
      </c>
      <c r="U141" s="125" t="s">
        <v>280</v>
      </c>
      <c r="V141" s="125">
        <v>339651449.13936603</v>
      </c>
    </row>
    <row r="142" spans="14:22">
      <c r="N142" s="135">
        <v>1400</v>
      </c>
      <c r="O142" s="136" t="s">
        <v>580</v>
      </c>
      <c r="P142" s="105">
        <v>241071.42857142855</v>
      </c>
      <c r="Q142" s="105">
        <v>5116500000</v>
      </c>
      <c r="S142" s="125" t="s">
        <v>442</v>
      </c>
      <c r="T142" s="125">
        <v>4200</v>
      </c>
      <c r="U142" t="s">
        <v>298</v>
      </c>
      <c r="V142">
        <v>307264706.18629801</v>
      </c>
    </row>
    <row r="143" spans="14:22">
      <c r="N143" s="137">
        <v>99</v>
      </c>
      <c r="O143" s="138" t="s">
        <v>547</v>
      </c>
      <c r="P143" s="105">
        <v>0</v>
      </c>
      <c r="Q143" s="105">
        <v>0</v>
      </c>
      <c r="S143" s="125" t="s">
        <v>621</v>
      </c>
      <c r="T143" s="125">
        <v>4000</v>
      </c>
      <c r="U143" s="125" t="s">
        <v>569</v>
      </c>
      <c r="V143" s="125">
        <v>288904537.75200003</v>
      </c>
    </row>
    <row r="144" spans="14:22">
      <c r="N144" s="137">
        <v>99</v>
      </c>
      <c r="O144" s="138" t="s">
        <v>548</v>
      </c>
      <c r="P144" s="105">
        <v>0</v>
      </c>
      <c r="Q144" s="105">
        <v>0</v>
      </c>
      <c r="S144" s="125" t="s">
        <v>622</v>
      </c>
      <c r="T144" s="125">
        <v>4000</v>
      </c>
      <c r="U144" s="125" t="s">
        <v>638</v>
      </c>
      <c r="V144" s="125">
        <v>285000000</v>
      </c>
    </row>
    <row r="145" spans="14:22">
      <c r="N145" s="137">
        <v>99</v>
      </c>
      <c r="O145" s="138" t="s">
        <v>549</v>
      </c>
      <c r="P145" s="105">
        <v>0</v>
      </c>
      <c r="Q145" s="105">
        <v>0</v>
      </c>
      <c r="S145" t="s">
        <v>285</v>
      </c>
      <c r="T145">
        <v>2020</v>
      </c>
      <c r="U145" s="125" t="s">
        <v>392</v>
      </c>
      <c r="V145" s="125">
        <v>283221600</v>
      </c>
    </row>
    <row r="146" spans="14:22">
      <c r="N146" s="137">
        <v>99</v>
      </c>
      <c r="O146" s="138" t="s">
        <v>550</v>
      </c>
      <c r="P146" s="105">
        <v>0</v>
      </c>
      <c r="Q146" s="105">
        <v>0</v>
      </c>
      <c r="S146" t="s">
        <v>299</v>
      </c>
      <c r="T146">
        <v>1704.375</v>
      </c>
      <c r="U146" s="125" t="s">
        <v>645</v>
      </c>
      <c r="V146" s="125">
        <v>279304200.00000006</v>
      </c>
    </row>
    <row r="147" spans="14:22">
      <c r="N147" s="137">
        <v>99</v>
      </c>
      <c r="O147" s="138" t="s">
        <v>551</v>
      </c>
      <c r="P147" s="105">
        <v>0</v>
      </c>
      <c r="Q147" s="105">
        <v>0</v>
      </c>
      <c r="S147" t="s">
        <v>286</v>
      </c>
      <c r="T147">
        <v>1515</v>
      </c>
      <c r="U147" s="125" t="s">
        <v>646</v>
      </c>
      <c r="V147" s="125">
        <v>279304200.00000006</v>
      </c>
    </row>
    <row r="148" spans="14:22">
      <c r="N148" s="137">
        <v>99</v>
      </c>
      <c r="O148" s="138" t="s">
        <v>644</v>
      </c>
      <c r="S148" s="125" t="s">
        <v>400</v>
      </c>
      <c r="T148" s="125">
        <v>1080</v>
      </c>
      <c r="U148" s="125" t="s">
        <v>567</v>
      </c>
      <c r="V148" s="125">
        <v>234492148.80000004</v>
      </c>
    </row>
    <row r="149" spans="14:22">
      <c r="N149" s="137">
        <v>99</v>
      </c>
      <c r="O149" s="138" t="s">
        <v>552</v>
      </c>
      <c r="P149" s="105">
        <v>0</v>
      </c>
      <c r="Q149" s="105">
        <v>0</v>
      </c>
      <c r="S149" t="s">
        <v>288</v>
      </c>
      <c r="T149">
        <v>1075.2112860333318</v>
      </c>
      <c r="U149" s="125" t="s">
        <v>435</v>
      </c>
      <c r="V149" s="125">
        <v>232336620.00000003</v>
      </c>
    </row>
    <row r="150" spans="14:22">
      <c r="N150" s="137">
        <v>99</v>
      </c>
      <c r="O150" s="138" t="s">
        <v>553</v>
      </c>
      <c r="P150" s="105">
        <v>0</v>
      </c>
      <c r="Q150" s="105">
        <v>0</v>
      </c>
      <c r="S150" t="s">
        <v>289</v>
      </c>
      <c r="T150">
        <v>1075.2112860333318</v>
      </c>
      <c r="U150" s="125" t="s">
        <v>436</v>
      </c>
      <c r="V150" s="125">
        <v>232336620.00000003</v>
      </c>
    </row>
    <row r="151" spans="14:22">
      <c r="N151" s="137">
        <v>99</v>
      </c>
      <c r="O151" s="138" t="s">
        <v>554</v>
      </c>
      <c r="P151" s="105">
        <v>0</v>
      </c>
      <c r="Q151" s="105">
        <v>0</v>
      </c>
      <c r="S151" t="s">
        <v>291</v>
      </c>
      <c r="T151">
        <v>1075.2112860333318</v>
      </c>
      <c r="U151" s="125" t="s">
        <v>637</v>
      </c>
      <c r="V151" s="125">
        <v>229635000</v>
      </c>
    </row>
    <row r="152" spans="14:22">
      <c r="N152" s="137">
        <v>99</v>
      </c>
      <c r="O152" s="138" t="s">
        <v>555</v>
      </c>
      <c r="P152" s="105">
        <v>0</v>
      </c>
      <c r="Q152" s="105">
        <v>0</v>
      </c>
      <c r="S152" t="s">
        <v>294</v>
      </c>
      <c r="T152">
        <v>1075.2112860333318</v>
      </c>
      <c r="U152" s="125" t="s">
        <v>635</v>
      </c>
      <c r="V152" s="125">
        <v>215100000</v>
      </c>
    </row>
    <row r="153" spans="14:22">
      <c r="N153" s="137">
        <v>99</v>
      </c>
      <c r="O153" s="138" t="s">
        <v>556</v>
      </c>
      <c r="P153" s="105">
        <v>305136.7580998097</v>
      </c>
      <c r="Q153" s="105">
        <v>23508346117.525539</v>
      </c>
      <c r="S153" t="s">
        <v>295</v>
      </c>
      <c r="T153">
        <v>1075.2112860333318</v>
      </c>
      <c r="U153" t="s">
        <v>297</v>
      </c>
      <c r="V153">
        <v>173569745.0874317</v>
      </c>
    </row>
    <row r="154" spans="14:22">
      <c r="N154" s="137">
        <v>99</v>
      </c>
      <c r="O154" s="138" t="s">
        <v>557</v>
      </c>
      <c r="P154" s="105">
        <v>301856.53960808966</v>
      </c>
      <c r="Q154" s="105">
        <v>23255631524.486443</v>
      </c>
      <c r="S154" s="125" t="s">
        <v>264</v>
      </c>
      <c r="T154" s="125">
        <v>1020.0000000000001</v>
      </c>
      <c r="U154" t="s">
        <v>286</v>
      </c>
      <c r="V154">
        <v>125745000</v>
      </c>
    </row>
    <row r="155" spans="14:22">
      <c r="N155" s="137">
        <v>99</v>
      </c>
      <c r="O155" s="138" t="s">
        <v>558</v>
      </c>
      <c r="P155" s="105">
        <v>152616.12867894897</v>
      </c>
      <c r="Q155" s="105">
        <v>5291048565.1704817</v>
      </c>
      <c r="S155" s="125" t="s">
        <v>440</v>
      </c>
      <c r="T155" s="125">
        <v>1020.0000000000001</v>
      </c>
      <c r="U155" s="125" t="s">
        <v>264</v>
      </c>
      <c r="V155" s="125">
        <v>112200000.00000001</v>
      </c>
    </row>
    <row r="156" spans="14:22">
      <c r="N156" s="137">
        <v>99</v>
      </c>
      <c r="O156" s="138" t="s">
        <v>581</v>
      </c>
      <c r="P156" s="105">
        <v>249302.9009433086</v>
      </c>
      <c r="Q156" s="105">
        <v>12484341370.538065</v>
      </c>
      <c r="S156" s="125" t="s">
        <v>430</v>
      </c>
      <c r="T156" s="125">
        <v>1020.0000000000001</v>
      </c>
      <c r="U156" t="s">
        <v>302</v>
      </c>
      <c r="V156">
        <v>102390865.47315373</v>
      </c>
    </row>
    <row r="157" spans="14:22">
      <c r="N157" s="137">
        <v>99</v>
      </c>
      <c r="O157" s="138" t="s">
        <v>582</v>
      </c>
      <c r="P157" s="105">
        <v>49860.580188661719</v>
      </c>
      <c r="Q157" s="105">
        <v>3490240613.2063203</v>
      </c>
      <c r="S157" s="125" t="s">
        <v>429</v>
      </c>
      <c r="T157" s="125">
        <v>1020.0000000000001</v>
      </c>
      <c r="U157" s="125" t="s">
        <v>274</v>
      </c>
      <c r="V157" s="125">
        <v>85374000.000000015</v>
      </c>
    </row>
    <row r="158" spans="14:22">
      <c r="N158" s="137">
        <v>99</v>
      </c>
      <c r="O158" s="138" t="s">
        <v>583</v>
      </c>
      <c r="P158" s="105">
        <v>8310096.698110288</v>
      </c>
      <c r="Q158" s="105">
        <v>11567654603.769522</v>
      </c>
      <c r="S158" t="s">
        <v>297</v>
      </c>
      <c r="T158">
        <v>537.60564301666591</v>
      </c>
      <c r="U158" s="125" t="s">
        <v>625</v>
      </c>
      <c r="V158" s="125">
        <v>81702000.000000015</v>
      </c>
    </row>
    <row r="159" spans="14:22">
      <c r="N159" s="137">
        <v>99</v>
      </c>
      <c r="O159" s="138" t="s">
        <v>584</v>
      </c>
      <c r="P159" s="105">
        <v>10387620.872637859</v>
      </c>
      <c r="Q159" s="105">
        <v>8888167799.6725826</v>
      </c>
      <c r="S159" t="s">
        <v>293</v>
      </c>
      <c r="T159">
        <v>430.08451441333273</v>
      </c>
      <c r="U159" s="125" t="s">
        <v>631</v>
      </c>
      <c r="V159" s="125">
        <v>62600000</v>
      </c>
    </row>
    <row r="160" spans="14:22">
      <c r="N160" s="137">
        <v>99</v>
      </c>
      <c r="O160" s="138" t="s">
        <v>585</v>
      </c>
      <c r="P160" s="105">
        <v>4155048.3490551431</v>
      </c>
      <c r="Q160" s="105">
        <v>6801398642.5683641</v>
      </c>
      <c r="S160" t="s">
        <v>296</v>
      </c>
      <c r="T160">
        <v>215.04225720666636</v>
      </c>
      <c r="U160" t="s">
        <v>300</v>
      </c>
      <c r="V160">
        <v>44605928.689369194</v>
      </c>
    </row>
    <row r="161" spans="14:22">
      <c r="N161" s="137">
        <v>99</v>
      </c>
      <c r="O161" s="138" t="s">
        <v>559</v>
      </c>
      <c r="P161" s="105">
        <v>5098700.5091549428</v>
      </c>
      <c r="Q161" s="105">
        <v>7097391108.74368</v>
      </c>
      <c r="S161" s="125" t="s">
        <v>435</v>
      </c>
      <c r="T161" s="125">
        <v>204.00000000000003</v>
      </c>
      <c r="U161" s="125" t="s">
        <v>632</v>
      </c>
      <c r="V161" s="125">
        <v>42750000</v>
      </c>
    </row>
    <row r="162" spans="14:22">
      <c r="N162" s="137">
        <v>99</v>
      </c>
      <c r="O162" s="138" t="s">
        <v>586</v>
      </c>
      <c r="P162" s="105">
        <v>2908533.8443386005</v>
      </c>
      <c r="Q162" s="105">
        <v>9816301724.6427765</v>
      </c>
      <c r="S162" s="125" t="s">
        <v>436</v>
      </c>
      <c r="T162" s="125">
        <v>204.00000000000003</v>
      </c>
      <c r="U162" s="125" t="s">
        <v>400</v>
      </c>
      <c r="V162" s="125">
        <v>22696200</v>
      </c>
    </row>
    <row r="163" spans="14:22">
      <c r="N163" s="137">
        <v>99</v>
      </c>
      <c r="O163" s="138" t="s">
        <v>587</v>
      </c>
      <c r="P163" s="105">
        <v>2493029.009433086</v>
      </c>
      <c r="Q163" s="105">
        <v>2804657635.6122217</v>
      </c>
      <c r="S163" s="125" t="s">
        <v>535</v>
      </c>
      <c r="T163" s="125">
        <v>0</v>
      </c>
      <c r="U163" s="125" t="s">
        <v>535</v>
      </c>
      <c r="V163" s="125">
        <v>0</v>
      </c>
    </row>
    <row r="164" spans="14:22">
      <c r="N164" s="137">
        <v>99</v>
      </c>
      <c r="O164" s="138" t="s">
        <v>588</v>
      </c>
      <c r="P164" s="105">
        <v>1019740.1018309884</v>
      </c>
      <c r="Q164" s="105">
        <v>764805076.37324131</v>
      </c>
      <c r="S164" s="125" t="s">
        <v>537</v>
      </c>
      <c r="T164" s="125">
        <v>0</v>
      </c>
      <c r="U164" s="125" t="s">
        <v>537</v>
      </c>
      <c r="V164" s="125">
        <v>0</v>
      </c>
    </row>
    <row r="165" spans="14:22">
      <c r="N165" s="137">
        <v>99</v>
      </c>
      <c r="O165" s="138" t="s">
        <v>560</v>
      </c>
      <c r="P165" s="105">
        <v>1529610.1527464828</v>
      </c>
      <c r="Q165" s="105">
        <v>4588830458.2394485</v>
      </c>
      <c r="S165" s="125" t="s">
        <v>538</v>
      </c>
      <c r="T165" s="125">
        <v>0</v>
      </c>
      <c r="U165" s="125" t="s">
        <v>538</v>
      </c>
      <c r="V165" s="125">
        <v>0</v>
      </c>
    </row>
    <row r="166" spans="14:22">
      <c r="N166" s="137">
        <v>99</v>
      </c>
      <c r="O166" s="138" t="s">
        <v>589</v>
      </c>
      <c r="P166" s="105">
        <v>76480.507637324146</v>
      </c>
      <c r="Q166" s="105">
        <v>1593853779.1618352</v>
      </c>
      <c r="S166" s="125" t="s">
        <v>539</v>
      </c>
      <c r="T166" s="125">
        <v>0</v>
      </c>
      <c r="U166" s="125" t="s">
        <v>539</v>
      </c>
      <c r="V166" s="125">
        <v>0</v>
      </c>
    </row>
    <row r="167" spans="14:22">
      <c r="N167" s="137">
        <v>99</v>
      </c>
      <c r="O167" s="138" t="s">
        <v>590</v>
      </c>
      <c r="P167" s="105">
        <v>152961.01527464829</v>
      </c>
      <c r="Q167" s="105">
        <v>2549860124.628387</v>
      </c>
      <c r="S167" s="125" t="s">
        <v>540</v>
      </c>
      <c r="T167" s="125">
        <v>0</v>
      </c>
      <c r="U167" s="125" t="s">
        <v>540</v>
      </c>
      <c r="V167" s="125">
        <v>0</v>
      </c>
    </row>
    <row r="168" spans="14:22">
      <c r="N168" s="137">
        <v>99</v>
      </c>
      <c r="O168" s="138" t="s">
        <v>561</v>
      </c>
      <c r="P168" s="105">
        <v>60000</v>
      </c>
      <c r="Q168" s="105">
        <v>9000000000</v>
      </c>
      <c r="S168" s="125" t="s">
        <v>541</v>
      </c>
      <c r="T168" s="125">
        <v>0</v>
      </c>
      <c r="U168" s="125" t="s">
        <v>541</v>
      </c>
      <c r="V168" s="125">
        <v>0</v>
      </c>
    </row>
    <row r="169" spans="14:22">
      <c r="N169" s="137">
        <v>99</v>
      </c>
      <c r="O169" s="138" t="s">
        <v>562</v>
      </c>
      <c r="P169" s="105">
        <v>61027.351619961933</v>
      </c>
      <c r="Q169" s="105">
        <v>2350834611.7525535</v>
      </c>
      <c r="S169" s="125" t="s">
        <v>542</v>
      </c>
      <c r="T169" s="125">
        <v>0</v>
      </c>
      <c r="U169" s="125" t="s">
        <v>542</v>
      </c>
      <c r="V169" s="125">
        <v>0</v>
      </c>
    </row>
    <row r="170" spans="14:22">
      <c r="N170" s="137">
        <v>99</v>
      </c>
      <c r="O170" s="138" t="s">
        <v>563</v>
      </c>
      <c r="P170" s="105">
        <v>152616.12867894897</v>
      </c>
      <c r="Q170" s="105">
        <v>5291048565.1704817</v>
      </c>
      <c r="S170" s="125" t="s">
        <v>543</v>
      </c>
      <c r="T170" s="125">
        <v>0</v>
      </c>
      <c r="U170" s="125" t="s">
        <v>543</v>
      </c>
      <c r="V170" s="125">
        <v>0</v>
      </c>
    </row>
    <row r="171" spans="14:22">
      <c r="N171" s="137">
        <v>99</v>
      </c>
      <c r="O171" s="174" t="s">
        <v>647</v>
      </c>
      <c r="P171" s="105">
        <v>3113407.4283841457</v>
      </c>
      <c r="Q171" s="105">
        <v>11582498315.074697</v>
      </c>
      <c r="S171" s="125" t="s">
        <v>547</v>
      </c>
      <c r="T171" s="125">
        <v>0</v>
      </c>
      <c r="U171" s="125" t="s">
        <v>547</v>
      </c>
      <c r="V171" s="125">
        <v>0</v>
      </c>
    </row>
    <row r="172" spans="14:22" ht="15.75">
      <c r="P172" s="144" t="e">
        <f>SUM(P2:P170)</f>
        <v>#REF!</v>
      </c>
      <c r="Q172" s="144" t="e">
        <f>SUM(Q2:Q170)</f>
        <v>#REF!</v>
      </c>
      <c r="S172" s="125" t="s">
        <v>548</v>
      </c>
      <c r="T172" s="125">
        <v>0</v>
      </c>
      <c r="U172" s="125" t="s">
        <v>548</v>
      </c>
      <c r="V172" s="125">
        <v>0</v>
      </c>
    </row>
    <row r="173" spans="14:22">
      <c r="S173" s="125" t="s">
        <v>549</v>
      </c>
      <c r="T173" s="125">
        <v>0</v>
      </c>
      <c r="U173" s="125" t="s">
        <v>549</v>
      </c>
      <c r="V173" s="125">
        <v>0</v>
      </c>
    </row>
    <row r="174" spans="14:22">
      <c r="S174" s="125" t="s">
        <v>550</v>
      </c>
      <c r="T174" s="125">
        <v>0</v>
      </c>
      <c r="U174" s="125" t="s">
        <v>550</v>
      </c>
      <c r="V174" s="125">
        <v>0</v>
      </c>
    </row>
    <row r="175" spans="14:22">
      <c r="S175" s="125" t="s">
        <v>551</v>
      </c>
      <c r="T175" s="125">
        <v>0</v>
      </c>
      <c r="U175" s="125" t="s">
        <v>551</v>
      </c>
      <c r="V175" s="125">
        <v>0</v>
      </c>
    </row>
    <row r="176" spans="14:22">
      <c r="S176" s="125" t="s">
        <v>552</v>
      </c>
      <c r="T176" s="125">
        <v>0</v>
      </c>
      <c r="U176" s="125" t="s">
        <v>552</v>
      </c>
      <c r="V176" s="125">
        <v>0</v>
      </c>
    </row>
    <row r="177" spans="19:22">
      <c r="S177" s="125" t="s">
        <v>553</v>
      </c>
      <c r="T177" s="125">
        <v>0</v>
      </c>
      <c r="U177" s="125" t="s">
        <v>553</v>
      </c>
      <c r="V177" s="125">
        <v>0</v>
      </c>
    </row>
    <row r="178" spans="19:22">
      <c r="S178" s="125" t="s">
        <v>554</v>
      </c>
      <c r="T178" s="125">
        <v>0</v>
      </c>
      <c r="U178" s="125" t="s">
        <v>554</v>
      </c>
      <c r="V178" s="125">
        <v>0</v>
      </c>
    </row>
    <row r="179" spans="19:22">
      <c r="S179" s="125" t="s">
        <v>555</v>
      </c>
      <c r="T179" s="125">
        <v>0</v>
      </c>
      <c r="U179" s="125" t="s">
        <v>555</v>
      </c>
      <c r="V179" s="125">
        <v>0</v>
      </c>
    </row>
    <row r="180" spans="19:22">
      <c r="S180" s="125" t="s">
        <v>644</v>
      </c>
      <c r="T180" s="125"/>
      <c r="U180" s="125" t="s">
        <v>644</v>
      </c>
      <c r="V180" s="125"/>
    </row>
  </sheetData>
  <sortState xmlns:xlrd2="http://schemas.microsoft.com/office/spreadsheetml/2017/richdata2" ref="U12:V180">
    <sortCondition descending="1" ref="V12"/>
  </sortState>
  <mergeCells count="2">
    <mergeCell ref="AB1:AC1"/>
    <mergeCell ref="AG1:AH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"/>
  <sheetViews>
    <sheetView rightToLeft="1" workbookViewId="0">
      <selection activeCell="X8" sqref="X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بودجه 1403</vt:lpstr>
      <vt:lpstr>اشکال ،</vt:lpstr>
      <vt:lpstr>محصولات جدید ،</vt:lpstr>
      <vt:lpstr>تقسیم پخش</vt:lpstr>
      <vt:lpstr>بودجه 1402-ماهانه</vt:lpstr>
      <vt:lpstr>Sheet1</vt:lpstr>
      <vt:lpstr>اشکال</vt:lpstr>
      <vt:lpstr>محصولات جدید</vt:lpstr>
      <vt:lpstr>محصولات جدید نمودار</vt:lpstr>
      <vt:lpstr>مقایسه فروش و بودجه ماهانه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Dabaghian</dc:creator>
  <cp:lastModifiedBy>هما عابدین زاده</cp:lastModifiedBy>
  <dcterms:created xsi:type="dcterms:W3CDTF">2022-03-06T11:04:08Z</dcterms:created>
  <dcterms:modified xsi:type="dcterms:W3CDTF">2025-02-25T10:41:35Z</dcterms:modified>
</cp:coreProperties>
</file>