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328"/>
  <workbookPr defaultThemeVersion="166925"/>
  <bookViews>
    <workbookView xWindow="-110" yWindow="-110" windowWidth="19420" windowHeight="10420" activeTab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<sst xmlns="http://schemas.openxmlformats.org/spreadsheetml/2006/main" uniqueCount="23" count="23">
  <si>
    <t>Flight</t>
  </si>
  <si>
    <t>Homer</t>
  </si>
  <si>
    <t>Jeff</t>
  </si>
  <si>
    <t>Hotel</t>
  </si>
  <si>
    <t>Agency</t>
  </si>
  <si>
    <t>Should Pay:</t>
  </si>
  <si>
    <t>Paid:</t>
  </si>
  <si>
    <t>Gap:</t>
  </si>
  <si>
    <t>Total</t>
  </si>
  <si>
    <t>CNY</t>
  </si>
  <si>
    <t>Lunch</t>
  </si>
  <si>
    <t>Dinner</t>
  </si>
  <si>
    <t>Snack</t>
  </si>
  <si>
    <t>Toll fee</t>
  </si>
  <si>
    <t>Derry's shoes</t>
  </si>
  <si>
    <t>Day 0</t>
  </si>
  <si>
    <t>德云社</t>
  </si>
  <si>
    <t>Universal Beijing</t>
  </si>
  <si>
    <t>Category</t>
  </si>
  <si>
    <t>family1</t>
  </si>
  <si>
    <t>family2</t>
  </si>
  <si>
    <t>Deys</t>
  </si>
  <si>
    <t xml:space="preserve">Universal </t>
  </si>
</sst>
</file>

<file path=xl/styles.xml><?xml version="1.0" encoding="utf-8"?>
<styleSheet xmlns="http://schemas.openxmlformats.org/spreadsheetml/2006/main">
  <numFmts count="3">
    <numFmt numFmtId="0" formatCode="General"/>
    <numFmt numFmtId="16" formatCode="d-mmm"/>
    <numFmt numFmtId="164" formatCode="_(* #,##0.00_);_(* \(#,##0.00\);_(* &quot;-&quot;??_);_(@_)"/>
  </numFmts>
  <fonts count="5">
    <font>
      <name val="Calibri"/>
      <sz val="11"/>
    </font>
    <font>
      <name val="Calibri"/>
      <sz val="11"/>
      <color rgb="FF000000"/>
    </font>
    <font>
      <name val="Calibri"/>
      <i/>
      <sz val="9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top"/>
      <protection locked="0" hidden="0"/>
    </xf>
  </cellStyleXfs>
  <cellXfs count="10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1" fillId="2" borderId="1" xfId="0" applyFill="1" applyBorder="1" applyAlignment="1">
      <alignment vertical="bottom"/>
    </xf>
    <xf numFmtId="16" fontId="1" fillId="2" borderId="1" xfId="0" applyNumberFormat="1" applyFill="1" applyBorder="1" applyAlignment="1">
      <alignment vertical="bottom"/>
    </xf>
    <xf numFmtId="164" fontId="1" fillId="2" borderId="1" xfId="1" applyFont="1" applyFill="1" applyBorder="1" applyAlignment="1">
      <alignment vertical="bottom"/>
    </xf>
    <xf numFmtId="164" fontId="1" fillId="2" borderId="0" xfId="1" applyFont="1" applyFill="1" applyAlignment="1">
      <alignment vertical="bottom"/>
    </xf>
    <xf numFmtId="164" fontId="1" fillId="2" borderId="1" xfId="0" applyNumberFormat="1" applyFill="1" applyBorder="1" applyAlignment="1">
      <alignment vertical="bottom"/>
    </xf>
    <xf numFmtId="164" fontId="1" fillId="3" borderId="1" xfId="0" applyNumberFormat="1" applyFill="1" applyBorder="1" applyAlignment="1">
      <alignment vertical="bottom"/>
    </xf>
    <xf numFmtId="164" fontId="3" fillId="2" borderId="1" xfId="1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16"/>
  <sheetViews>
    <sheetView tabSelected="1" workbookViewId="0" zoomScale="105">
      <selection activeCell="A7" sqref="A7"/>
    </sheetView>
  </sheetViews>
  <sheetFormatPr defaultRowHeight="14.5" defaultColWidth="10"/>
  <cols>
    <col min="1" max="1" customWidth="1" bestFit="1" width="14.542969" style="1"/>
    <col min="2" max="2" customWidth="1" bestFit="1" width="10.089844" style="1"/>
    <col min="3" max="6" customWidth="0" width="8.7265625" style="1"/>
    <col min="7" max="7" customWidth="1" bestFit="1" width="9.089844" style="1"/>
    <col min="8" max="8" customWidth="0" width="8.7265625" style="1"/>
    <col min="9" max="9" customWidth="1" bestFit="1" width="9.1796875" style="1"/>
    <col min="10" max="11" customWidth="0" width="8.7265625" style="1"/>
    <col min="12" max="12" customWidth="1" bestFit="1" width="10.089844" style="1"/>
    <col min="13" max="13" customWidth="1" bestFit="1" width="10.7265625" style="1"/>
    <col min="14" max="14" customWidth="1" bestFit="1" width="10.089844" style="1"/>
    <col min="15" max="16" customWidth="1" bestFit="1" width="9.089844" style="1"/>
    <col min="17" max="16384" customWidth="0" width="8.7265625" style="1"/>
  </cols>
  <sheetData>
    <row r="1" spans="8:8">
      <c r="A1" s="2" t="s">
        <v>9</v>
      </c>
    </row>
    <row r="2" spans="8:8" ht="16.45">
      <c r="A2" s="3" t="s">
        <v>18</v>
      </c>
      <c r="B2" s="3" t="s">
        <v>15</v>
      </c>
      <c r="C2" s="4">
        <v>45512.0</v>
      </c>
      <c r="D2" s="4">
        <v>45513.0</v>
      </c>
      <c r="E2" s="4">
        <v>45514.0</v>
      </c>
      <c r="F2" s="4">
        <v>45515.0</v>
      </c>
      <c r="G2" s="4">
        <v>45516.0</v>
      </c>
      <c r="H2" s="4">
        <v>45517.0</v>
      </c>
      <c r="I2" s="4">
        <v>45518.0</v>
      </c>
      <c r="J2" s="4">
        <v>45519.0</v>
      </c>
      <c r="K2" s="4">
        <v>45520.0</v>
      </c>
      <c r="L2" s="3" t="s">
        <v>19</v>
      </c>
      <c r="M2" s="3" t="s">
        <v>20</v>
      </c>
      <c r="N2" s="3" t="s">
        <v>8</v>
      </c>
    </row>
    <row r="3" spans="8:8">
      <c r="A3" s="3" t="s">
        <v>0</v>
      </c>
      <c r="B3" s="5">
        <v>7942.000000000001</v>
      </c>
      <c r="C3" s="5"/>
      <c r="D3" s="5"/>
      <c r="E3" s="5"/>
      <c r="F3" s="5"/>
      <c r="G3" s="5"/>
      <c r="H3" s="5"/>
      <c r="I3" s="5"/>
      <c r="J3" s="5"/>
      <c r="K3" s="5"/>
      <c r="L3" s="5">
        <f>SUM(B3:K3)/5*2</f>
        <v>3176.8</v>
      </c>
      <c r="M3" s="5">
        <f>SUM(B3:K3)/5*3</f>
        <v>4765.200000000001</v>
      </c>
      <c r="N3" s="5">
        <f>SUM(L3:M3)</f>
        <v>7942.000000000001</v>
      </c>
      <c r="O3" s="6"/>
      <c r="P3" s="6"/>
    </row>
    <row r="4" spans="8:8">
      <c r="A4" s="3" t="s">
        <v>4</v>
      </c>
      <c r="B4" s="5">
        <v>9700.0</v>
      </c>
      <c r="C4" s="5"/>
      <c r="D4" s="5"/>
      <c r="E4" s="5"/>
      <c r="F4" s="5"/>
      <c r="G4" s="5">
        <v>1150.0</v>
      </c>
      <c r="H4" s="5"/>
      <c r="I4" s="5"/>
      <c r="J4" s="5"/>
      <c r="K4" s="5"/>
      <c r="L4" s="5">
        <f>SUM(B4:K4)/5*2</f>
        <v>4340.0</v>
      </c>
      <c r="M4" s="5">
        <f>SUM(B4:K4)/5*3</f>
        <v>6510.0</v>
      </c>
      <c r="N4" s="5">
        <f>SUM(L4:M4)</f>
        <v>10850.0</v>
      </c>
      <c r="O4" s="6"/>
      <c r="P4" s="6"/>
    </row>
    <row r="5" spans="8:8" ht="16.45">
      <c r="A5" s="3" t="s">
        <v>21</v>
      </c>
      <c r="B5" s="5"/>
      <c r="C5" s="5"/>
      <c r="D5" s="5"/>
      <c r="E5" s="5"/>
      <c r="F5" s="5"/>
      <c r="G5" s="5"/>
      <c r="H5" s="5"/>
      <c r="I5" s="5">
        <v>750.0</v>
      </c>
      <c r="J5" s="5"/>
      <c r="K5" s="5"/>
      <c r="L5" s="5">
        <f>SUM(B5:K5)/5*2</f>
        <v>300.0</v>
      </c>
      <c r="M5" s="5">
        <f>SUM(B5:K5)/5*3</f>
        <v>450.0</v>
      </c>
      <c r="N5" s="5">
        <f>SUM(L5:M5)</f>
        <v>750.0</v>
      </c>
      <c r="O5" s="6"/>
      <c r="P5" s="6"/>
    </row>
    <row r="6" spans="8:8">
      <c r="A6" s="3" t="s">
        <v>3</v>
      </c>
      <c r="B6" s="5">
        <f>6389.46*2</f>
        <v>12778.92</v>
      </c>
      <c r="C6" s="5"/>
      <c r="D6" s="5"/>
      <c r="E6" s="5"/>
      <c r="F6" s="5"/>
      <c r="G6" s="5"/>
      <c r="H6" s="5"/>
      <c r="I6" s="5"/>
      <c r="J6" s="5"/>
      <c r="K6" s="5"/>
      <c r="L6" s="5">
        <f>SUM(B6:K6)/2</f>
        <v>6389.46</v>
      </c>
      <c r="M6" s="5">
        <f>SUM(B6:K6)/2</f>
        <v>6389.46</v>
      </c>
      <c r="N6" s="5">
        <f>SUM(L6:M6)</f>
        <v>12778.92</v>
      </c>
      <c r="O6" s="6"/>
      <c r="P6" s="6"/>
    </row>
    <row r="7" spans="8:8" ht="16.45">
      <c r="A7" s="3" t="s">
        <v>22</v>
      </c>
      <c r="B7" s="5">
        <v>4252.0</v>
      </c>
      <c r="C7" s="5"/>
      <c r="D7" s="5"/>
      <c r="E7" s="5"/>
      <c r="F7" s="5"/>
      <c r="G7" s="5"/>
      <c r="H7" s="5"/>
      <c r="I7" s="5"/>
      <c r="J7" s="5"/>
      <c r="K7" s="5"/>
      <c r="L7" s="5">
        <f t="shared" si="0" ref="L7:L11">SUM(B7:K7)/2</f>
        <v>2126.0</v>
      </c>
      <c r="M7" s="5">
        <f t="shared" si="1" ref="M7:M11">SUM(B7:K7)/2</f>
        <v>2126.0</v>
      </c>
      <c r="N7" s="5">
        <f t="shared" si="2" ref="N7:N15">SUM(L7:M7)</f>
        <v>4252.0</v>
      </c>
      <c r="O7" s="6"/>
      <c r="P7" s="6"/>
    </row>
    <row r="8" spans="8:8">
      <c r="A8" s="3" t="s">
        <v>10</v>
      </c>
      <c r="B8" s="5"/>
      <c r="C8" s="5">
        <v>300.0</v>
      </c>
      <c r="D8" s="5">
        <v>470.0</v>
      </c>
      <c r="E8" s="5">
        <v>275.0</v>
      </c>
      <c r="F8" s="5">
        <v>260.0</v>
      </c>
      <c r="G8" s="5">
        <v>375.0</v>
      </c>
      <c r="H8" s="5">
        <f>72+24+181</f>
        <v>277.0</v>
      </c>
      <c r="I8" s="5">
        <v>158.0</v>
      </c>
      <c r="J8" s="5"/>
      <c r="K8" s="5">
        <v>42.0</v>
      </c>
      <c r="L8" s="5">
        <f t="shared" si="0"/>
        <v>1078.5</v>
      </c>
      <c r="M8" s="5">
        <f t="shared" si="1"/>
        <v>1078.5</v>
      </c>
      <c r="N8" s="5">
        <f t="shared" si="2"/>
        <v>2157.0</v>
      </c>
      <c r="O8" s="6"/>
      <c r="P8" s="6"/>
    </row>
    <row r="9" spans="8:8">
      <c r="A9" s="3" t="s">
        <v>11</v>
      </c>
      <c r="B9" s="5"/>
      <c r="C9" s="5">
        <v>97.8</v>
      </c>
      <c r="D9" s="5">
        <v>112.0</v>
      </c>
      <c r="E9" s="5">
        <f>55+112</f>
        <v>167.0</v>
      </c>
      <c r="F9" s="5">
        <v>117.0</v>
      </c>
      <c r="G9" s="5">
        <v>121.0</v>
      </c>
      <c r="H9" s="5">
        <f>136.76</f>
        <v>136.76</v>
      </c>
      <c r="I9" s="5">
        <v>161.7</v>
      </c>
      <c r="J9" s="5"/>
      <c r="K9" s="5"/>
      <c r="L9" s="5">
        <f t="shared" si="0"/>
        <v>456.63</v>
      </c>
      <c r="M9" s="5">
        <f t="shared" si="1"/>
        <v>456.63</v>
      </c>
      <c r="N9" s="5">
        <f t="shared" si="2"/>
        <v>913.26</v>
      </c>
      <c r="O9" s="6"/>
      <c r="P9" s="6"/>
    </row>
    <row r="10" spans="8:8">
      <c r="A10" s="3" t="s">
        <v>12</v>
      </c>
      <c r="B10" s="5"/>
      <c r="C10" s="5">
        <v>185.0</v>
      </c>
      <c r="D10" s="5">
        <f>45+68</f>
        <v>113.0</v>
      </c>
      <c r="E10" s="5">
        <f>40</f>
        <v>40.0</v>
      </c>
      <c r="F10" s="5">
        <f>50+119</f>
        <v>169.0</v>
      </c>
      <c r="G10" s="5"/>
      <c r="H10" s="5">
        <f>137.55+60</f>
        <v>197.55</v>
      </c>
      <c r="I10" s="5">
        <v>57.8</v>
      </c>
      <c r="J10" s="5">
        <v>100.0</v>
      </c>
      <c r="K10" s="5"/>
      <c r="L10" s="5">
        <f t="shared" si="0"/>
        <v>431.17499999999995</v>
      </c>
      <c r="M10" s="5">
        <f t="shared" si="1"/>
        <v>431.17499999999995</v>
      </c>
      <c r="N10" s="5">
        <f t="shared" si="2"/>
        <v>862.3499999999999</v>
      </c>
      <c r="O10" s="6"/>
      <c r="P10" s="6"/>
    </row>
    <row r="11" spans="8:8">
      <c r="A11" s="3" t="s">
        <v>13</v>
      </c>
      <c r="B11" s="5"/>
      <c r="C11" s="5">
        <v>35.0</v>
      </c>
      <c r="D11" s="5"/>
      <c r="E11" s="5"/>
      <c r="F11" s="5"/>
      <c r="G11" s="5"/>
      <c r="H11" s="5">
        <f>9+6+6+3</f>
        <v>24.0</v>
      </c>
      <c r="I11" s="5">
        <v>18.0</v>
      </c>
      <c r="J11" s="5">
        <f>21*2</f>
        <v>42.0</v>
      </c>
      <c r="K11" s="5"/>
      <c r="L11" s="5">
        <f t="shared" si="0"/>
        <v>59.5</v>
      </c>
      <c r="M11" s="5">
        <f t="shared" si="1"/>
        <v>59.5</v>
      </c>
      <c r="N11" s="5">
        <f t="shared" si="2"/>
        <v>119.0</v>
      </c>
      <c r="O11" s="6"/>
      <c r="P11" s="6"/>
    </row>
    <row r="12" spans="8:8">
      <c r="A12" s="3" t="s">
        <v>14</v>
      </c>
      <c r="B12" s="5"/>
      <c r="C12" s="5"/>
      <c r="D12" s="5">
        <v>160.0</v>
      </c>
      <c r="E12" s="5"/>
      <c r="F12" s="5"/>
      <c r="G12" s="5"/>
      <c r="H12" s="5"/>
      <c r="I12" s="5"/>
      <c r="J12" s="5"/>
      <c r="K12" s="5"/>
      <c r="L12" s="5">
        <f>SUM(B12:K12)</f>
        <v>160.0</v>
      </c>
      <c r="M12" s="5"/>
      <c r="N12" s="5">
        <f t="shared" si="2"/>
        <v>160.0</v>
      </c>
      <c r="O12" s="6"/>
      <c r="P12" s="6"/>
    </row>
    <row r="13" spans="8:8">
      <c r="A13" s="3" t="s">
        <v>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7">
        <f>SUM(L3:L12)</f>
        <v>18518.065000000002</v>
      </c>
      <c r="M13" s="7">
        <f>SUM(M3:M12)</f>
        <v>22266.465</v>
      </c>
      <c r="N13" s="5">
        <f t="shared" si="2"/>
        <v>40784.53</v>
      </c>
      <c r="O13" s="6"/>
      <c r="P13" s="6"/>
    </row>
    <row r="14" spans="8:8">
      <c r="A14" s="3" t="s">
        <v>6</v>
      </c>
      <c r="B14" s="3"/>
      <c r="C14" s="5"/>
      <c r="D14" s="5"/>
      <c r="E14" s="5"/>
      <c r="F14" s="5"/>
      <c r="G14" s="5"/>
      <c r="H14" s="5"/>
      <c r="I14" s="5"/>
      <c r="J14" s="5"/>
      <c r="K14" s="5"/>
      <c r="L14" s="5">
        <v>7942.0</v>
      </c>
      <c r="M14" s="5">
        <f>SUM(N4:N12)</f>
        <v>32842.53</v>
      </c>
      <c r="N14" s="5">
        <f t="shared" si="2"/>
        <v>40784.53</v>
      </c>
      <c r="O14" s="6"/>
      <c r="P14" s="6"/>
    </row>
    <row r="15" spans="8:8">
      <c r="A15" s="3" t="s">
        <v>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8">
        <f>L13-L14</f>
        <v>10576.064999999999</v>
      </c>
      <c r="M15" s="5">
        <f>M13-M14</f>
        <v>-10576.064999999999</v>
      </c>
      <c r="N15" s="5">
        <f t="shared" si="2"/>
        <v>0.0</v>
      </c>
      <c r="O15" s="6"/>
      <c r="P15" s="6"/>
    </row>
    <row r="16" spans="8:8">
      <c r="A16" s="3"/>
      <c r="B16" s="9">
        <f t="shared" si="3" ref="B16:K16">SUM(B3:B15)</f>
        <v>34672.92</v>
      </c>
      <c r="C16" s="9">
        <f t="shared" si="3"/>
        <v>617.8</v>
      </c>
      <c r="D16" s="9">
        <f t="shared" si="3"/>
        <v>855.0</v>
      </c>
      <c r="E16" s="9">
        <f t="shared" si="3"/>
        <v>482.0</v>
      </c>
      <c r="F16" s="9">
        <f t="shared" si="3"/>
        <v>546.0</v>
      </c>
      <c r="G16" s="9">
        <f t="shared" si="3"/>
        <v>1646.0</v>
      </c>
      <c r="H16" s="9">
        <f t="shared" si="3"/>
        <v>635.31</v>
      </c>
      <c r="I16" s="9">
        <f t="shared" si="3"/>
        <v>1145.5</v>
      </c>
      <c r="J16" s="9">
        <f t="shared" si="3"/>
        <v>142.0</v>
      </c>
      <c r="K16" s="9">
        <f t="shared" si="3"/>
        <v>42.0</v>
      </c>
      <c r="L16" s="9">
        <f>L13</f>
        <v>18518.065000000002</v>
      </c>
      <c r="M16" s="9">
        <f t="shared" si="4" ref="M16:N16">M13</f>
        <v>22266.465</v>
      </c>
      <c r="N16" s="9">
        <f t="shared" si="4"/>
        <v>40784.53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Sabrina Zhou</dc:creator>
  <cp:lastModifiedBy>Sabrina Zhou</cp:lastModifiedBy>
  <dcterms:created xsi:type="dcterms:W3CDTF">2024-07-23T17:15:32Z</dcterms:created>
  <dcterms:modified xsi:type="dcterms:W3CDTF">2024-08-19T03:17:03Z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ICV">
    <vt:lpwstr>a49d799c38d4486d98f40bd709695614</vt:lpwstr>
  </property>
  <property fmtid="{D5CDD505-2E9C-101B-9397-08002B2CF9AE}" pid="4" name="SV_QUERY_LIST_4F35BF76-6C0D-4D9B-82B2-816C12CF3733">
    <vt:lpwstr>empty_477D106A-C0D6-4607-AEBD-E2C9D60EA279</vt:lpwstr>
  </property>
</Properties>
</file>