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9180" yWindow="-5680" windowWidth="31260" windowHeight="16000" tabRatio="500" activeTab="2"/>
  </bookViews>
  <sheets>
    <sheet name="Sheet1" sheetId="1" r:id="rId1"/>
    <sheet name="Sampiyonlar" sheetId="6" r:id="rId2"/>
    <sheet name="Normal Kosu" sheetId="7" r:id="rId3"/>
    <sheet name="Sheet2" sheetId="2" r:id="rId4"/>
    <sheet name="Sheet3" sheetId="3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8" i="2" l="1"/>
  <c r="M37" i="2"/>
  <c r="AC17" i="2"/>
  <c r="AD17" i="2"/>
  <c r="Z17" i="2"/>
  <c r="AA17" i="2"/>
  <c r="W17" i="2"/>
  <c r="X17" i="2"/>
  <c r="T17" i="2"/>
  <c r="U17" i="2"/>
  <c r="Q17" i="2"/>
  <c r="R17" i="2"/>
  <c r="N17" i="2"/>
  <c r="O17" i="2"/>
  <c r="L17" i="2"/>
  <c r="K17" i="2"/>
  <c r="I17" i="2"/>
  <c r="H17" i="2"/>
  <c r="F17" i="2"/>
  <c r="E17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22" i="2"/>
  <c r="D44" i="2"/>
  <c r="AC3" i="2"/>
  <c r="AD3" i="2"/>
  <c r="AC4" i="2"/>
  <c r="AD4" i="2"/>
  <c r="AC5" i="2"/>
  <c r="AD5" i="2"/>
  <c r="AC6" i="2"/>
  <c r="AD6" i="2"/>
  <c r="AC7" i="2"/>
  <c r="AD7" i="2"/>
  <c r="AC8" i="2"/>
  <c r="AD8" i="2"/>
  <c r="AC9" i="2"/>
  <c r="AD9" i="2"/>
  <c r="AC10" i="2"/>
  <c r="AD10" i="2"/>
  <c r="AC11" i="2"/>
  <c r="AD11" i="2"/>
  <c r="AC12" i="2"/>
  <c r="AD12" i="2"/>
  <c r="AC13" i="2"/>
  <c r="AD13" i="2"/>
  <c r="AC14" i="2"/>
  <c r="AD14" i="2"/>
  <c r="AC15" i="2"/>
  <c r="AD15" i="2"/>
  <c r="AC16" i="2"/>
  <c r="AD16" i="2"/>
  <c r="Z3" i="2"/>
  <c r="AA3" i="2"/>
  <c r="Z4" i="2"/>
  <c r="AA4" i="2"/>
  <c r="Z5" i="2"/>
  <c r="AA5" i="2"/>
  <c r="Z6" i="2"/>
  <c r="AA6" i="2"/>
  <c r="Z7" i="2"/>
  <c r="AA7" i="2"/>
  <c r="Z8" i="2"/>
  <c r="AA8" i="2"/>
  <c r="Z9" i="2"/>
  <c r="AA9" i="2"/>
  <c r="Z10" i="2"/>
  <c r="AA10" i="2"/>
  <c r="Z11" i="2"/>
  <c r="AA11" i="2"/>
  <c r="Z12" i="2"/>
  <c r="AA12" i="2"/>
  <c r="Z13" i="2"/>
  <c r="AA13" i="2"/>
  <c r="Z14" i="2"/>
  <c r="AA14" i="2"/>
  <c r="Z15" i="2"/>
  <c r="AA15" i="2"/>
  <c r="Z16" i="2"/>
  <c r="AA16" i="2"/>
  <c r="W3" i="2"/>
  <c r="X3" i="2"/>
  <c r="W4" i="2"/>
  <c r="X4" i="2"/>
  <c r="W5" i="2"/>
  <c r="X5" i="2"/>
  <c r="W6" i="2"/>
  <c r="X6" i="2"/>
  <c r="W7" i="2"/>
  <c r="X7" i="2"/>
  <c r="W8" i="2"/>
  <c r="X8" i="2"/>
  <c r="W9" i="2"/>
  <c r="X9" i="2"/>
  <c r="W10" i="2"/>
  <c r="X10" i="2"/>
  <c r="W11" i="2"/>
  <c r="X11" i="2"/>
  <c r="W12" i="2"/>
  <c r="X12" i="2"/>
  <c r="W13" i="2"/>
  <c r="X13" i="2"/>
  <c r="W14" i="2"/>
  <c r="X14" i="2"/>
  <c r="W15" i="2"/>
  <c r="X15" i="2"/>
  <c r="W16" i="2"/>
  <c r="X16" i="2"/>
  <c r="T3" i="2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AC2" i="2"/>
  <c r="AD2" i="2"/>
  <c r="Z2" i="2"/>
  <c r="AA2" i="2"/>
  <c r="W2" i="2"/>
  <c r="X2" i="2"/>
  <c r="T2" i="2"/>
  <c r="U2" i="2"/>
  <c r="Q2" i="2"/>
  <c r="R2" i="2"/>
  <c r="N2" i="2"/>
  <c r="O2" i="2"/>
  <c r="K2" i="2"/>
  <c r="L2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2" i="2"/>
  <c r="I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2" i="2"/>
  <c r="F2" i="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" i="3"/>
  <c r="N8" i="1"/>
  <c r="H8" i="1"/>
  <c r="I8" i="1"/>
  <c r="J8" i="1"/>
  <c r="K8" i="1"/>
  <c r="L8" i="1"/>
  <c r="M8" i="1"/>
  <c r="G8" i="1"/>
  <c r="F8" i="1"/>
  <c r="N6" i="1"/>
  <c r="M6" i="1"/>
  <c r="L6" i="1"/>
  <c r="K6" i="1"/>
  <c r="J6" i="1"/>
  <c r="I6" i="1"/>
  <c r="H6" i="1"/>
  <c r="G6" i="1"/>
</calcChain>
</file>

<file path=xl/sharedStrings.xml><?xml version="1.0" encoding="utf-8"?>
<sst xmlns="http://schemas.openxmlformats.org/spreadsheetml/2006/main" count="162" uniqueCount="80">
  <si>
    <t>Name</t>
  </si>
  <si>
    <t>Hamdi Omer Sensoy</t>
  </si>
  <si>
    <t>TUR</t>
  </si>
  <si>
    <t>Rank</t>
  </si>
  <si>
    <t>Bib</t>
  </si>
  <si>
    <t>Country</t>
  </si>
  <si>
    <t>YOB</t>
  </si>
  <si>
    <t>5km</t>
  </si>
  <si>
    <t>10km</t>
  </si>
  <si>
    <t>15km</t>
  </si>
  <si>
    <t>21.1 km</t>
  </si>
  <si>
    <t>25km</t>
  </si>
  <si>
    <t>30km</t>
  </si>
  <si>
    <t>35km</t>
  </si>
  <si>
    <t>40km</t>
  </si>
  <si>
    <t>Finish</t>
  </si>
  <si>
    <t>sn</t>
  </si>
  <si>
    <t>32, Avrasya Maratonu</t>
  </si>
  <si>
    <t>Male Age Group 18.34</t>
  </si>
  <si>
    <t>km</t>
  </si>
  <si>
    <t>hiz/saat</t>
  </si>
  <si>
    <t>Vincent Kiplagat</t>
  </si>
  <si>
    <t>KEN</t>
  </si>
  <si>
    <t xml:space="preserve">0:30:56 0:45:52 1:04:22 1:16:27 1:32:10 1:47:28 2:03:04 </t>
  </si>
  <si>
    <t>VINCENT</t>
  </si>
  <si>
    <t>KIPLAGAT</t>
  </si>
  <si>
    <t>DEREJE</t>
  </si>
  <si>
    <t>YADETE</t>
  </si>
  <si>
    <t>WOLDEGIYORGIS</t>
  </si>
  <si>
    <t>ETH</t>
  </si>
  <si>
    <t>GIRMA</t>
  </si>
  <si>
    <t>ASSEFA</t>
  </si>
  <si>
    <t>KASIME</t>
  </si>
  <si>
    <t>ADILO</t>
  </si>
  <si>
    <t>ROBA</t>
  </si>
  <si>
    <t>BEKIR</t>
  </si>
  <si>
    <t>KARAYEL</t>
  </si>
  <si>
    <t>SHUME</t>
  </si>
  <si>
    <t>HAILU</t>
  </si>
  <si>
    <t>ERKAN</t>
  </si>
  <si>
    <t>KUŞ</t>
  </si>
  <si>
    <t>HIKO</t>
  </si>
  <si>
    <t>DUBE</t>
  </si>
  <si>
    <t>BERISO</t>
  </si>
  <si>
    <t>SELAHATTIN</t>
  </si>
  <si>
    <t>SELÇUK</t>
  </si>
  <si>
    <t>TILAHUN</t>
  </si>
  <si>
    <t>ALIYEV</t>
  </si>
  <si>
    <t>AZE</t>
  </si>
  <si>
    <t>JAYLAN</t>
  </si>
  <si>
    <t>AHIMED</t>
  </si>
  <si>
    <t>OGE</t>
  </si>
  <si>
    <t>KIYASETTIN</t>
  </si>
  <si>
    <t>MEHMET</t>
  </si>
  <si>
    <t>DAG</t>
  </si>
  <si>
    <t>SADIK</t>
  </si>
  <si>
    <t>ÇELIK</t>
  </si>
  <si>
    <t>MATEJ</t>
  </si>
  <si>
    <t>RAJNOSEK</t>
  </si>
  <si>
    <t>CZE</t>
  </si>
  <si>
    <t>YALÇIN</t>
  </si>
  <si>
    <t>VINCENT KIPLAGAT</t>
  </si>
  <si>
    <t>DEREJE YADETE WOLDEGIYORGIS</t>
  </si>
  <si>
    <t>GIRMA ASSEFA</t>
  </si>
  <si>
    <t>KASIME ADILO ROBA</t>
  </si>
  <si>
    <t>BEKIR KARAYEL</t>
  </si>
  <si>
    <t>SHUME HAILU</t>
  </si>
  <si>
    <t>ERKAN KUŞ</t>
  </si>
  <si>
    <t>HIKO DUBE BERISO</t>
  </si>
  <si>
    <t>SELAHATTIN SELÇUK</t>
  </si>
  <si>
    <t>TILAHUN ALIYEV</t>
  </si>
  <si>
    <t>JAYLAN AHIMED OGE</t>
  </si>
  <si>
    <t>KIYASETTIN YALÇIN</t>
  </si>
  <si>
    <t>MEHMET DAG</t>
  </si>
  <si>
    <t>SADIK ÇELIK</t>
  </si>
  <si>
    <t>MATEJ RAJNOSEK</t>
  </si>
  <si>
    <t>Maximum Hiz</t>
  </si>
  <si>
    <t>Average</t>
  </si>
  <si>
    <t>KENAN MALKOÇ</t>
  </si>
  <si>
    <t>HAMDI OMER SENSOY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</si>
</sst>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ArialUnicodeMS-WinCharSetFFFF-H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7"/>
      <color theme="1"/>
      <name val="Font000000001b9ddb98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0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Font="1"/>
    <xf numFmtId="21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21" fontId="0" fillId="0" borderId="0" xfId="0" applyNumberFormat="1"/>
    <xf numFmtId="0" fontId="5" fillId="0" borderId="0" xfId="0" applyFont="1"/>
    <xf numFmtId="0" fontId="0" fillId="2" borderId="0" xfId="0" applyFill="1"/>
    <xf numFmtId="21" fontId="0" fillId="3" borderId="0" xfId="0" applyNumberFormat="1" applyFont="1" applyFill="1"/>
    <xf numFmtId="0" fontId="0" fillId="3" borderId="0" xfId="0" applyNumberFormat="1" applyFont="1" applyFill="1"/>
    <xf numFmtId="0" fontId="0" fillId="0" borderId="0" xfId="0" applyNumberFormat="1" applyFont="1" applyFill="1"/>
    <xf numFmtId="0" fontId="1" fillId="0" borderId="0" xfId="0" applyFont="1"/>
    <xf numFmtId="2" fontId="0" fillId="3" borderId="0" xfId="0" applyNumberFormat="1" applyFont="1" applyFill="1"/>
    <xf numFmtId="2" fontId="0" fillId="0" borderId="0" xfId="0" applyNumberFormat="1" applyFont="1" applyFill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1" fontId="0" fillId="3" borderId="0" xfId="0" applyNumberFormat="1" applyFill="1"/>
    <xf numFmtId="2" fontId="0" fillId="3" borderId="0" xfId="0" applyNumberFormat="1" applyFill="1"/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Maraton Boyunca Hiz Grafigim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Hiz/Zaman</c:v>
          </c:tx>
          <c:marker>
            <c:symbol val="none"/>
          </c:marker>
          <c:cat>
            <c:numRef>
              <c:f>Sheet1!$F$7:$N$7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21.1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42.195</c:v>
                </c:pt>
              </c:numCache>
            </c:numRef>
          </c:cat>
          <c:val>
            <c:numRef>
              <c:f>Sheet1!$F$8:$N$8</c:f>
              <c:numCache>
                <c:formatCode>0.00</c:formatCode>
                <c:ptCount val="9"/>
                <c:pt idx="0">
                  <c:v>9.70873786407767</c:v>
                </c:pt>
                <c:pt idx="1">
                  <c:v>9.77198697068404</c:v>
                </c:pt>
                <c:pt idx="2">
                  <c:v>9.757860498735091</c:v>
                </c:pt>
                <c:pt idx="3">
                  <c:v>9.649390243902438</c:v>
                </c:pt>
                <c:pt idx="4">
                  <c:v>9.487666034155598</c:v>
                </c:pt>
                <c:pt idx="5">
                  <c:v>9.239455898708186</c:v>
                </c:pt>
                <c:pt idx="6">
                  <c:v>8.933002481389579</c:v>
                </c:pt>
                <c:pt idx="7">
                  <c:v>8.62895493767977</c:v>
                </c:pt>
                <c:pt idx="8">
                  <c:v>8.496587985233247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684088"/>
        <c:axId val="2079896856"/>
      </c:lineChart>
      <c:catAx>
        <c:axId val="208068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Mesafe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896856"/>
        <c:crosses val="autoZero"/>
        <c:auto val="1"/>
        <c:lblAlgn val="ctr"/>
        <c:lblOffset val="100"/>
        <c:noMultiLvlLbl val="0"/>
      </c:catAx>
      <c:valAx>
        <c:axId val="2079896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Hiz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80684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Sheet2!$A$22</c:f>
              <c:strCache>
                <c:ptCount val="1"/>
                <c:pt idx="0">
                  <c:v>VINCENT KIPLAGAT</c:v>
                </c:pt>
              </c:strCache>
            </c:strRef>
          </c:tx>
          <c:marker>
            <c:symbol val="none"/>
          </c:marker>
          <c:cat>
            <c:numRef>
              <c:f>Sheet2!$D$21:$L$21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21.1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42.195</c:v>
                </c:pt>
              </c:numCache>
            </c:numRef>
          </c:cat>
          <c:val>
            <c:numRef>
              <c:f>Sheet2!$D$22:$L$22</c:f>
              <c:numCache>
                <c:formatCode>0.00</c:formatCode>
                <c:ptCount val="9"/>
                <c:pt idx="0">
                  <c:v>19.12858660998937</c:v>
                </c:pt>
                <c:pt idx="1">
                  <c:v>19.39655172413793</c:v>
                </c:pt>
                <c:pt idx="2">
                  <c:v>19.62209302325581</c:v>
                </c:pt>
                <c:pt idx="3">
                  <c:v>19.66856551009839</c:v>
                </c:pt>
                <c:pt idx="4">
                  <c:v>19.6206671026815</c:v>
                </c:pt>
                <c:pt idx="5">
                  <c:v>19.52983725135624</c:v>
                </c:pt>
                <c:pt idx="6">
                  <c:v>19.5409429280397</c:v>
                </c:pt>
                <c:pt idx="7">
                  <c:v>19.50162513542795</c:v>
                </c:pt>
                <c:pt idx="8">
                  <c:v>19.37772675086108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Sheet2!$A$23</c:f>
              <c:strCache>
                <c:ptCount val="1"/>
                <c:pt idx="0">
                  <c:v>DEREJE YADETE WOLDEGIYORGIS</c:v>
                </c:pt>
              </c:strCache>
            </c:strRef>
          </c:tx>
          <c:marker>
            <c:symbol val="none"/>
          </c:marker>
          <c:cat>
            <c:numRef>
              <c:f>Sheet2!$D$21:$L$21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21.1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42.195</c:v>
                </c:pt>
              </c:numCache>
            </c:numRef>
          </c:cat>
          <c:val>
            <c:numRef>
              <c:f>Sheet2!$D$23:$L$23</c:f>
              <c:numCache>
                <c:formatCode>0.00</c:formatCode>
                <c:ptCount val="9"/>
                <c:pt idx="0">
                  <c:v>19.10828025477707</c:v>
                </c:pt>
                <c:pt idx="1">
                  <c:v>19.38610662358643</c:v>
                </c:pt>
                <c:pt idx="2">
                  <c:v>19.61496549219033</c:v>
                </c:pt>
                <c:pt idx="3">
                  <c:v>19.66856551009839</c:v>
                </c:pt>
                <c:pt idx="4">
                  <c:v>19.62494548626254</c:v>
                </c:pt>
                <c:pt idx="5">
                  <c:v>19.52983725135624</c:v>
                </c:pt>
                <c:pt idx="6">
                  <c:v>19.5106844224218</c:v>
                </c:pt>
                <c:pt idx="7">
                  <c:v>19.3834971059362</c:v>
                </c:pt>
                <c:pt idx="8">
                  <c:v>19.19651206874763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Sheet2!$A$24</c:f>
              <c:strCache>
                <c:ptCount val="1"/>
                <c:pt idx="0">
                  <c:v>GIRMA ASSEFA</c:v>
                </c:pt>
              </c:strCache>
            </c:strRef>
          </c:tx>
          <c:marker>
            <c:symbol val="none"/>
          </c:marker>
          <c:cat>
            <c:numRef>
              <c:f>Sheet2!$D$21:$L$21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21.1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42.195</c:v>
                </c:pt>
              </c:numCache>
            </c:numRef>
          </c:cat>
          <c:val>
            <c:numRef>
              <c:f>Sheet2!$D$24:$L$24</c:f>
              <c:numCache>
                <c:formatCode>0.00</c:formatCode>
                <c:ptCount val="9"/>
                <c:pt idx="0">
                  <c:v>19.12858660998937</c:v>
                </c:pt>
                <c:pt idx="1">
                  <c:v>19.38610662358643</c:v>
                </c:pt>
                <c:pt idx="2">
                  <c:v>19.6078431372549</c:v>
                </c:pt>
                <c:pt idx="3">
                  <c:v>19.6634739839503</c:v>
                </c:pt>
                <c:pt idx="4">
                  <c:v>19.6206671026815</c:v>
                </c:pt>
                <c:pt idx="5">
                  <c:v>19.52983725135624</c:v>
                </c:pt>
                <c:pt idx="6">
                  <c:v>19.44144422157074</c:v>
                </c:pt>
                <c:pt idx="7">
                  <c:v>19.2</c:v>
                </c:pt>
                <c:pt idx="8">
                  <c:v>18.94748659099414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Sheet2!$A$25</c:f>
              <c:strCache>
                <c:ptCount val="1"/>
                <c:pt idx="0">
                  <c:v>KASIME ADILO ROBA</c:v>
                </c:pt>
              </c:strCache>
            </c:strRef>
          </c:tx>
          <c:marker>
            <c:symbol val="none"/>
          </c:marker>
          <c:cat>
            <c:numRef>
              <c:f>Sheet2!$D$21:$L$21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21.1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42.195</c:v>
                </c:pt>
              </c:numCache>
            </c:numRef>
          </c:cat>
          <c:val>
            <c:numRef>
              <c:f>Sheet2!$D$25:$L$25</c:f>
              <c:numCache>
                <c:formatCode>0.00</c:formatCode>
                <c:ptCount val="9"/>
                <c:pt idx="0">
                  <c:v>19.10828025477707</c:v>
                </c:pt>
                <c:pt idx="1">
                  <c:v>19.38610662358643</c:v>
                </c:pt>
                <c:pt idx="2">
                  <c:v>19.6078431372549</c:v>
                </c:pt>
                <c:pt idx="3">
                  <c:v>19.547092125579</c:v>
                </c:pt>
                <c:pt idx="4">
                  <c:v>19.4300518134715</c:v>
                </c:pt>
                <c:pt idx="5">
                  <c:v>19.33058886701271</c:v>
                </c:pt>
                <c:pt idx="6">
                  <c:v>19.19561243144424</c:v>
                </c:pt>
                <c:pt idx="7">
                  <c:v>18.89267908685384</c:v>
                </c:pt>
                <c:pt idx="8">
                  <c:v>18.59720861900098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Sheet2!$A$26</c:f>
              <c:strCache>
                <c:ptCount val="1"/>
                <c:pt idx="0">
                  <c:v>BEKIR KARAYEL</c:v>
                </c:pt>
              </c:strCache>
            </c:strRef>
          </c:tx>
          <c:marker>
            <c:symbol val="none"/>
          </c:marker>
          <c:cat>
            <c:numRef>
              <c:f>Sheet2!$D$21:$L$21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21.1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42.195</c:v>
                </c:pt>
              </c:numCache>
            </c:numRef>
          </c:cat>
          <c:val>
            <c:numRef>
              <c:f>Sheet2!$D$26:$L$26</c:f>
              <c:numCache>
                <c:formatCode>0.00</c:formatCode>
                <c:ptCount val="9"/>
                <c:pt idx="0">
                  <c:v>18.75</c:v>
                </c:pt>
                <c:pt idx="1">
                  <c:v>18.87781856318825</c:v>
                </c:pt>
                <c:pt idx="2">
                  <c:v>18.99402040098488</c:v>
                </c:pt>
                <c:pt idx="3">
                  <c:v>18.96155766350474</c:v>
                </c:pt>
                <c:pt idx="4">
                  <c:v>18.89168765743073</c:v>
                </c:pt>
                <c:pt idx="5">
                  <c:v>18.39550332141032</c:v>
                </c:pt>
                <c:pt idx="6">
                  <c:v>18.76675603217158</c:v>
                </c:pt>
                <c:pt idx="7">
                  <c:v>18.60945980873611</c:v>
                </c:pt>
                <c:pt idx="8">
                  <c:v>18.52463414634146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Sheet2!$A$27</c:f>
              <c:strCache>
                <c:ptCount val="1"/>
                <c:pt idx="0">
                  <c:v>SHUME HAILU</c:v>
                </c:pt>
              </c:strCache>
            </c:strRef>
          </c:tx>
          <c:marker>
            <c:symbol val="none"/>
          </c:marker>
          <c:cat>
            <c:numRef>
              <c:f>Sheet2!$D$21:$L$21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21.1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42.195</c:v>
                </c:pt>
              </c:numCache>
            </c:numRef>
          </c:cat>
          <c:val>
            <c:numRef>
              <c:f>Sheet2!$D$27:$L$27</c:f>
              <c:numCache>
                <c:formatCode>0.00</c:formatCode>
                <c:ptCount val="9"/>
                <c:pt idx="0">
                  <c:v>19.10828025477707</c:v>
                </c:pt>
                <c:pt idx="1">
                  <c:v>19.3756727664155</c:v>
                </c:pt>
                <c:pt idx="2">
                  <c:v>19.22392310430758</c:v>
                </c:pt>
                <c:pt idx="3">
                  <c:v>18.96629213483146</c:v>
                </c:pt>
                <c:pt idx="4">
                  <c:v>18.89962200755985</c:v>
                </c:pt>
                <c:pt idx="5">
                  <c:v>18.81205364919004</c:v>
                </c:pt>
                <c:pt idx="6">
                  <c:v>18.61427094105481</c:v>
                </c:pt>
                <c:pt idx="7">
                  <c:v>18.37672281776416</c:v>
                </c:pt>
                <c:pt idx="8">
                  <c:v>18.23334533669427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211640"/>
        <c:axId val="2080667064"/>
      </c:lineChart>
      <c:catAx>
        <c:axId val="207921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667064"/>
        <c:crosses val="autoZero"/>
        <c:auto val="1"/>
        <c:lblAlgn val="ctr"/>
        <c:lblOffset val="100"/>
        <c:noMultiLvlLbl val="0"/>
      </c:catAx>
      <c:valAx>
        <c:axId val="20806670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7921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Sheet2!$A$37</c:f>
              <c:strCache>
                <c:ptCount val="1"/>
                <c:pt idx="0">
                  <c:v>KENAN MALKOÇ</c:v>
                </c:pt>
              </c:strCache>
            </c:strRef>
          </c:tx>
          <c:marker>
            <c:symbol val="none"/>
          </c:marker>
          <c:cat>
            <c:numRef>
              <c:f>Sheet2!$D$21:$L$21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21.1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42.195</c:v>
                </c:pt>
              </c:numCache>
            </c:numRef>
          </c:cat>
          <c:val>
            <c:numRef>
              <c:f>Sheet2!$D$37:$L$37</c:f>
              <c:numCache>
                <c:formatCode>0.00</c:formatCode>
                <c:ptCount val="9"/>
                <c:pt idx="0">
                  <c:v>10.6508875739645</c:v>
                </c:pt>
                <c:pt idx="1">
                  <c:v>10.52016364699006</c:v>
                </c:pt>
                <c:pt idx="2">
                  <c:v>10.0074128984433</c:v>
                </c:pt>
                <c:pt idx="3">
                  <c:v>9.17059036580949</c:v>
                </c:pt>
                <c:pt idx="4">
                  <c:v>8.873114463176575</c:v>
                </c:pt>
                <c:pt idx="5">
                  <c:v>8.559201141226818</c:v>
                </c:pt>
                <c:pt idx="6">
                  <c:v>8.226153946595286</c:v>
                </c:pt>
                <c:pt idx="7">
                  <c:v>8.003112321458344</c:v>
                </c:pt>
                <c:pt idx="8">
                  <c:v>7.871385635817183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Sheet2!$A$38</c:f>
              <c:strCache>
                <c:ptCount val="1"/>
                <c:pt idx="0">
                  <c:v>HAMDI OMER SENSOY</c:v>
                </c:pt>
              </c:strCache>
            </c:strRef>
          </c:tx>
          <c:marker>
            <c:symbol val="none"/>
          </c:marker>
          <c:cat>
            <c:numRef>
              <c:f>Sheet2!$D$21:$L$21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21.1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42.195</c:v>
                </c:pt>
              </c:numCache>
            </c:numRef>
          </c:cat>
          <c:val>
            <c:numRef>
              <c:f>Sheet2!$D$38:$L$38</c:f>
              <c:numCache>
                <c:formatCode>0.00</c:formatCode>
                <c:ptCount val="9"/>
                <c:pt idx="0">
                  <c:v>9.70873786407767</c:v>
                </c:pt>
                <c:pt idx="1">
                  <c:v>9.77198697068404</c:v>
                </c:pt>
                <c:pt idx="2">
                  <c:v>9.757860498735091</c:v>
                </c:pt>
                <c:pt idx="3">
                  <c:v>9.649390243902438</c:v>
                </c:pt>
                <c:pt idx="4">
                  <c:v>9.487666034155598</c:v>
                </c:pt>
                <c:pt idx="5">
                  <c:v>9.239455898708186</c:v>
                </c:pt>
                <c:pt idx="6">
                  <c:v>8.933002481389579</c:v>
                </c:pt>
                <c:pt idx="7">
                  <c:v>8.62895493767977</c:v>
                </c:pt>
                <c:pt idx="8">
                  <c:v>8.496587985233247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128792"/>
        <c:axId val="2080606408"/>
      </c:lineChart>
      <c:catAx>
        <c:axId val="2079128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606408"/>
        <c:crosses val="autoZero"/>
        <c:auto val="1"/>
        <c:lblAlgn val="ctr"/>
        <c:lblOffset val="100"/>
        <c:noMultiLvlLbl val="0"/>
      </c:catAx>
      <c:valAx>
        <c:axId val="20806064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79128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3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25</xdr:row>
      <xdr:rowOff>177800</xdr:rowOff>
    </xdr:from>
    <xdr:to>
      <xdr:col>13</xdr:col>
      <xdr:colOff>127000</xdr:colOff>
      <xdr:row>44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7121" cy="561878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7121" cy="561878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showRuler="0" workbookViewId="0">
      <selection activeCell="N8" sqref="F8:N8"/>
    </sheetView>
  </sheetViews>
  <sheetFormatPr baseColWidth="10" defaultRowHeight="15" x14ac:dyDescent="0"/>
  <cols>
    <col min="1" max="1" width="5.33203125" style="4" customWidth="1"/>
    <col min="2" max="2" width="5.83203125" style="4" customWidth="1"/>
    <col min="3" max="3" width="19.33203125" customWidth="1"/>
    <col min="4" max="4" width="7.5" style="4" customWidth="1"/>
    <col min="5" max="5" width="9.1640625" style="4" customWidth="1"/>
  </cols>
  <sheetData>
    <row r="1" spans="1:14">
      <c r="A1" s="21" t="s">
        <v>17</v>
      </c>
      <c r="B1" s="21"/>
      <c r="C1" s="21"/>
      <c r="D1" s="21"/>
      <c r="E1" s="21"/>
      <c r="F1" s="21"/>
    </row>
    <row r="2" spans="1:14">
      <c r="A2" s="21" t="s">
        <v>18</v>
      </c>
      <c r="B2" s="21"/>
      <c r="C2" s="21"/>
      <c r="D2" s="21"/>
      <c r="E2" s="21"/>
      <c r="F2" s="21"/>
    </row>
    <row r="4" spans="1:14">
      <c r="A4" s="4" t="s">
        <v>3</v>
      </c>
      <c r="B4" s="4" t="s">
        <v>4</v>
      </c>
      <c r="C4" t="s">
        <v>0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</row>
    <row r="5" spans="1:14" s="1" customFormat="1">
      <c r="A5" s="3">
        <v>166</v>
      </c>
      <c r="B5" s="3">
        <v>384</v>
      </c>
      <c r="C5" s="1" t="s">
        <v>1</v>
      </c>
      <c r="D5" s="3" t="s">
        <v>2</v>
      </c>
      <c r="E5" s="3">
        <v>1983</v>
      </c>
      <c r="F5" s="2">
        <v>2.1458333333333333E-2</v>
      </c>
      <c r="G5" s="2">
        <v>4.2638888888888893E-2</v>
      </c>
      <c r="H5" s="2">
        <v>6.4050925925925928E-2</v>
      </c>
      <c r="I5" s="2">
        <v>9.1111111111111101E-2</v>
      </c>
      <c r="J5" s="2">
        <v>0.10979166666666666</v>
      </c>
      <c r="K5" s="2">
        <v>0.13528935185185184</v>
      </c>
      <c r="L5" s="2">
        <v>0.16325231481481481</v>
      </c>
      <c r="M5" s="2">
        <v>0.19314814814814815</v>
      </c>
      <c r="N5" s="2">
        <v>0.2069212962962963</v>
      </c>
    </row>
    <row r="6" spans="1:14">
      <c r="E6" s="6" t="s">
        <v>16</v>
      </c>
      <c r="F6">
        <v>1854</v>
      </c>
      <c r="G6">
        <f>1*60*60 + 1*60 + 24</f>
        <v>3684</v>
      </c>
      <c r="H6">
        <f>1*60*60 + 32*60 + 14</f>
        <v>5534</v>
      </c>
      <c r="I6">
        <f>2*60*60 + 11*60 + 12</f>
        <v>7872</v>
      </c>
      <c r="J6">
        <f>2*60*60 + 38*60 + 6</f>
        <v>9486</v>
      </c>
      <c r="K6">
        <f>3*60*60 + 14*60 + 49</f>
        <v>11689</v>
      </c>
      <c r="L6">
        <f>3*60*60 + 55*60 + 5</f>
        <v>14105</v>
      </c>
      <c r="M6">
        <f>4*60*60 + 38*60 + 8</f>
        <v>16688</v>
      </c>
      <c r="N6">
        <f>4*60*60 + 57*60 + 58</f>
        <v>17878</v>
      </c>
    </row>
    <row r="7" spans="1:14">
      <c r="A7" s="5"/>
      <c r="E7" s="6" t="s">
        <v>19</v>
      </c>
      <c r="F7">
        <v>5</v>
      </c>
      <c r="G7">
        <v>10</v>
      </c>
      <c r="H7">
        <v>15</v>
      </c>
      <c r="I7">
        <v>21.1</v>
      </c>
      <c r="J7">
        <v>25</v>
      </c>
      <c r="K7">
        <v>30</v>
      </c>
      <c r="L7">
        <v>35</v>
      </c>
      <c r="M7">
        <v>40</v>
      </c>
      <c r="N7">
        <v>42.195</v>
      </c>
    </row>
    <row r="8" spans="1:14">
      <c r="A8" s="5"/>
      <c r="E8" s="6" t="s">
        <v>20</v>
      </c>
      <c r="F8" s="7">
        <f>(3600*F7)/F6</f>
        <v>9.7087378640776691</v>
      </c>
      <c r="G8" s="7">
        <f>(3600*G7)/G6</f>
        <v>9.7719869706840399</v>
      </c>
      <c r="H8" s="7">
        <f t="shared" ref="H8:N8" si="0">(3600*H7)/H6</f>
        <v>9.7578604987350914</v>
      </c>
      <c r="I8" s="7">
        <f t="shared" si="0"/>
        <v>9.6493902439024382</v>
      </c>
      <c r="J8" s="7">
        <f t="shared" si="0"/>
        <v>9.4876660341555983</v>
      </c>
      <c r="K8" s="7">
        <f t="shared" si="0"/>
        <v>9.2394558987081865</v>
      </c>
      <c r="L8" s="7">
        <f t="shared" si="0"/>
        <v>8.933002481389579</v>
      </c>
      <c r="M8" s="7">
        <f t="shared" si="0"/>
        <v>8.6289549376797705</v>
      </c>
      <c r="N8" s="7">
        <f t="shared" si="0"/>
        <v>8.4965879852332478</v>
      </c>
    </row>
    <row r="9" spans="1:14">
      <c r="A9" s="5"/>
    </row>
    <row r="10" spans="1:14">
      <c r="A10" s="5">
        <v>1</v>
      </c>
      <c r="B10" s="4">
        <v>2</v>
      </c>
      <c r="C10" t="s">
        <v>21</v>
      </c>
      <c r="D10" s="4" t="s">
        <v>22</v>
      </c>
      <c r="E10" s="4">
        <v>1984</v>
      </c>
      <c r="F10" s="8">
        <v>1.0891203703703703E-2</v>
      </c>
      <c r="G10" s="9" t="s">
        <v>23</v>
      </c>
    </row>
    <row r="11" spans="1:14">
      <c r="A11" s="5"/>
    </row>
    <row r="12" spans="1:14">
      <c r="A12" s="5"/>
    </row>
    <row r="13" spans="1:14">
      <c r="A13" s="5"/>
    </row>
    <row r="14" spans="1:14">
      <c r="A14" s="5"/>
    </row>
    <row r="15" spans="1:14">
      <c r="A15" s="5"/>
    </row>
    <row r="16" spans="1:14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2" spans="1:1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5" spans="1:1">
      <c r="A65" s="5"/>
    </row>
    <row r="67" spans="1:1">
      <c r="A67" s="5"/>
    </row>
    <row r="69" spans="1:1">
      <c r="A69" s="5"/>
    </row>
  </sheetData>
  <mergeCells count="2">
    <mergeCell ref="A1:F1"/>
    <mergeCell ref="A2:F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showRuler="0" topLeftCell="A7" workbookViewId="0">
      <selection activeCell="O26" sqref="O26"/>
    </sheetView>
  </sheetViews>
  <sheetFormatPr baseColWidth="10" defaultRowHeight="15" x14ac:dyDescent="0"/>
  <cols>
    <col min="1" max="1" width="28.33203125" bestFit="1" customWidth="1"/>
    <col min="2" max="2" width="7.83203125" style="4" bestFit="1" customWidth="1"/>
    <col min="3" max="3" width="8.1640625" style="4" customWidth="1"/>
    <col min="31" max="31" width="1.1640625" customWidth="1"/>
  </cols>
  <sheetData>
    <row r="1" spans="1:31">
      <c r="A1" s="14" t="s">
        <v>0</v>
      </c>
      <c r="B1" s="6" t="s">
        <v>5</v>
      </c>
      <c r="C1" s="6" t="s">
        <v>6</v>
      </c>
      <c r="D1" s="22">
        <v>5</v>
      </c>
      <c r="E1" s="22"/>
      <c r="F1" s="22"/>
      <c r="G1" s="23">
        <v>10</v>
      </c>
      <c r="H1" s="23"/>
      <c r="I1" s="23"/>
      <c r="J1" s="22">
        <v>15</v>
      </c>
      <c r="K1" s="22"/>
      <c r="L1" s="22"/>
      <c r="M1" s="23">
        <v>21.1</v>
      </c>
      <c r="N1" s="23"/>
      <c r="O1" s="23"/>
      <c r="P1" s="22">
        <v>25</v>
      </c>
      <c r="Q1" s="22"/>
      <c r="R1" s="22"/>
      <c r="S1" s="23">
        <v>30</v>
      </c>
      <c r="T1" s="23"/>
      <c r="U1" s="23"/>
      <c r="V1" s="22">
        <v>35</v>
      </c>
      <c r="W1" s="22"/>
      <c r="X1" s="22"/>
      <c r="Y1" s="23">
        <v>40</v>
      </c>
      <c r="Z1" s="23"/>
      <c r="AA1" s="23"/>
      <c r="AB1" s="22">
        <v>42.195</v>
      </c>
      <c r="AC1" s="22"/>
      <c r="AD1" s="22"/>
      <c r="AE1" s="10"/>
    </row>
    <row r="2" spans="1:31">
      <c r="A2" t="s">
        <v>61</v>
      </c>
      <c r="B2" s="4" t="s">
        <v>22</v>
      </c>
      <c r="C2" s="4">
        <v>1984</v>
      </c>
      <c r="D2" s="11">
        <v>1.0891203703703703E-2</v>
      </c>
      <c r="E2" s="12">
        <f>HOUR(D2)*60*60+MINUTE(D2)*60+SECOND(D2)</f>
        <v>941</v>
      </c>
      <c r="F2" s="15">
        <f>(D$1*3600)/E2</f>
        <v>19.128586609989373</v>
      </c>
      <c r="G2" s="8">
        <v>2.148148148148148E-2</v>
      </c>
      <c r="H2" s="13">
        <f>HOUR(G2)*60*60+MINUTE(G2)*60+SECOND(G2)</f>
        <v>1856</v>
      </c>
      <c r="I2" s="16">
        <f>(G$1*3600)/H2</f>
        <v>19.396551724137932</v>
      </c>
      <c r="J2" s="11">
        <v>3.1851851851851853E-2</v>
      </c>
      <c r="K2" s="12">
        <f>HOUR(J2)*60*60+MINUTE(J2)*60+SECOND(J2)</f>
        <v>2752</v>
      </c>
      <c r="L2" s="15">
        <f>(J$1*3600)/K2</f>
        <v>19.622093023255815</v>
      </c>
      <c r="M2" s="2">
        <v>4.4699074074074079E-2</v>
      </c>
      <c r="N2" s="13">
        <f>HOUR(M2)*60*60+MINUTE(M2)*60+SECOND(M2)</f>
        <v>3862</v>
      </c>
      <c r="O2" s="16">
        <f>(M$1*3600)/N2</f>
        <v>19.668565510098393</v>
      </c>
      <c r="P2" s="11">
        <v>5.3090277777777778E-2</v>
      </c>
      <c r="Q2" s="12">
        <f>HOUR(P2)*60*60+MINUTE(P2)*60+SECOND(P2)</f>
        <v>4587</v>
      </c>
      <c r="R2" s="15">
        <f>(P$1*3600)/Q2</f>
        <v>19.620667102681491</v>
      </c>
      <c r="S2" s="2">
        <v>6.400462962962962E-2</v>
      </c>
      <c r="T2" s="13">
        <f>HOUR(S2)*60*60+MINUTE(S2)*60+SECOND(S2)</f>
        <v>5530</v>
      </c>
      <c r="U2" s="16">
        <f>(S$1*3600)/T2</f>
        <v>19.529837251356238</v>
      </c>
      <c r="V2" s="11">
        <v>7.4629629629629629E-2</v>
      </c>
      <c r="W2" s="12">
        <f>HOUR(V2)*60*60+MINUTE(V2)*60+SECOND(V2)</f>
        <v>6448</v>
      </c>
      <c r="X2" s="15">
        <f>(V$1*3600)/W2</f>
        <v>19.540942928039701</v>
      </c>
      <c r="Y2" s="2">
        <v>8.5462962962962963E-2</v>
      </c>
      <c r="Z2" s="13">
        <f>HOUR(Y2)*60*60+MINUTE(Y2)*60+SECOND(Y2)</f>
        <v>7384</v>
      </c>
      <c r="AA2" s="16">
        <f>(Y$1*3600)/Z2</f>
        <v>19.501625135427954</v>
      </c>
      <c r="AB2" s="11">
        <v>9.072916666666668E-2</v>
      </c>
      <c r="AC2" s="12">
        <f t="shared" ref="AC2:AC17" si="0">HOUR(AB2)*60*60+MINUTE(AB2)*60+SECOND(AB2)</f>
        <v>7839</v>
      </c>
      <c r="AD2" s="15">
        <f>(AB$1*3600)/AC2</f>
        <v>19.377726750861079</v>
      </c>
      <c r="AE2" s="10"/>
    </row>
    <row r="3" spans="1:31">
      <c r="A3" t="s">
        <v>62</v>
      </c>
      <c r="B3" s="4" t="s">
        <v>29</v>
      </c>
      <c r="C3" s="4">
        <v>1983</v>
      </c>
      <c r="D3" s="11">
        <v>1.0902777777777777E-2</v>
      </c>
      <c r="E3" s="12">
        <f t="shared" ref="E3:E17" si="1">HOUR(D3)*60*60+MINUTE(D3)*60+SECOND(D3)</f>
        <v>942</v>
      </c>
      <c r="F3" s="15">
        <f t="shared" ref="F3:F17" si="2">(D$1*3600)/E3</f>
        <v>19.108280254777071</v>
      </c>
      <c r="G3" s="8">
        <v>2.1493055555555557E-2</v>
      </c>
      <c r="H3" s="13">
        <f t="shared" ref="H3:H17" si="3">HOUR(G3)*60*60+MINUTE(G3)*60+SECOND(G3)</f>
        <v>1857</v>
      </c>
      <c r="I3" s="16">
        <f t="shared" ref="I3:I17" si="4">(G$1*3600)/H3</f>
        <v>19.386106623586429</v>
      </c>
      <c r="J3" s="11">
        <v>3.1863425925925927E-2</v>
      </c>
      <c r="K3" s="12">
        <f t="shared" ref="K3:K17" si="5">HOUR(J3)*60*60+MINUTE(J3)*60+SECOND(J3)</f>
        <v>2753</v>
      </c>
      <c r="L3" s="15">
        <f t="shared" ref="L3:L17" si="6">(J$1*3600)/K3</f>
        <v>19.614965492190336</v>
      </c>
      <c r="M3" s="2">
        <v>4.4699074074074079E-2</v>
      </c>
      <c r="N3" s="13">
        <f t="shared" ref="N3:N16" si="7">HOUR(M3)*60*60+MINUTE(M3)*60+SECOND(M3)</f>
        <v>3862</v>
      </c>
      <c r="O3" s="16">
        <f t="shared" ref="O3:O16" si="8">(M$1*3600)/N3</f>
        <v>19.668565510098393</v>
      </c>
      <c r="P3" s="11">
        <v>5.3078703703703704E-2</v>
      </c>
      <c r="Q3" s="12">
        <f t="shared" ref="Q3:Q16" si="9">HOUR(P3)*60*60+MINUTE(P3)*60+SECOND(P3)</f>
        <v>4586</v>
      </c>
      <c r="R3" s="15">
        <f t="shared" ref="R3:R16" si="10">(P$1*3600)/Q3</f>
        <v>19.62494548626254</v>
      </c>
      <c r="S3" s="2">
        <v>6.400462962962962E-2</v>
      </c>
      <c r="T3" s="13">
        <f t="shared" ref="T3:T16" si="11">HOUR(S3)*60*60+MINUTE(S3)*60+SECOND(S3)</f>
        <v>5530</v>
      </c>
      <c r="U3" s="16">
        <f t="shared" ref="U3:U16" si="12">(S$1*3600)/T3</f>
        <v>19.529837251356238</v>
      </c>
      <c r="V3" s="11">
        <v>7.4745370370370365E-2</v>
      </c>
      <c r="W3" s="12">
        <f t="shared" ref="W3:W16" si="13">HOUR(V3)*60*60+MINUTE(V3)*60+SECOND(V3)</f>
        <v>6458</v>
      </c>
      <c r="X3" s="15">
        <f t="shared" ref="X3:X16" si="14">(V$1*3600)/W3</f>
        <v>19.510684422421804</v>
      </c>
      <c r="Y3" s="2">
        <v>8.5983796296296308E-2</v>
      </c>
      <c r="Z3" s="13">
        <f t="shared" ref="Z3:Z16" si="15">HOUR(Y3)*60*60+MINUTE(Y3)*60+SECOND(Y3)</f>
        <v>7429</v>
      </c>
      <c r="AA3" s="16">
        <f t="shared" ref="AA3:AA16" si="16">(Y$1*3600)/Z3</f>
        <v>19.383497105936197</v>
      </c>
      <c r="AB3" s="11">
        <v>9.1585648148148138E-2</v>
      </c>
      <c r="AC3" s="12">
        <f t="shared" si="0"/>
        <v>7913</v>
      </c>
      <c r="AD3" s="15">
        <f t="shared" ref="AD3:AD16" si="17">(AB$1*3600)/AC3</f>
        <v>19.19651206874763</v>
      </c>
      <c r="AE3" s="10"/>
    </row>
    <row r="4" spans="1:31">
      <c r="A4" t="s">
        <v>63</v>
      </c>
      <c r="B4" s="4" t="s">
        <v>29</v>
      </c>
      <c r="C4" s="4">
        <v>1986</v>
      </c>
      <c r="D4" s="11">
        <v>1.0891203703703703E-2</v>
      </c>
      <c r="E4" s="12">
        <f t="shared" si="1"/>
        <v>941</v>
      </c>
      <c r="F4" s="15">
        <f t="shared" si="2"/>
        <v>19.128586609989373</v>
      </c>
      <c r="G4" s="8">
        <v>2.1493055555555557E-2</v>
      </c>
      <c r="H4" s="13">
        <f t="shared" si="3"/>
        <v>1857</v>
      </c>
      <c r="I4" s="16">
        <f t="shared" si="4"/>
        <v>19.386106623586429</v>
      </c>
      <c r="J4" s="11">
        <v>3.1875000000000001E-2</v>
      </c>
      <c r="K4" s="12">
        <f t="shared" si="5"/>
        <v>2754</v>
      </c>
      <c r="L4" s="15">
        <f t="shared" si="6"/>
        <v>19.607843137254903</v>
      </c>
      <c r="M4" s="2">
        <v>4.4710648148148152E-2</v>
      </c>
      <c r="N4" s="13">
        <f t="shared" si="7"/>
        <v>3863</v>
      </c>
      <c r="O4" s="16">
        <f t="shared" si="8"/>
        <v>19.663473983950297</v>
      </c>
      <c r="P4" s="11">
        <v>5.3090277777777778E-2</v>
      </c>
      <c r="Q4" s="12">
        <f t="shared" si="9"/>
        <v>4587</v>
      </c>
      <c r="R4" s="15">
        <f t="shared" si="10"/>
        <v>19.620667102681491</v>
      </c>
      <c r="S4" s="2">
        <v>6.400462962962962E-2</v>
      </c>
      <c r="T4" s="13">
        <f t="shared" si="11"/>
        <v>5530</v>
      </c>
      <c r="U4" s="16">
        <f t="shared" si="12"/>
        <v>19.529837251356238</v>
      </c>
      <c r="V4" s="11">
        <v>7.5011574074074064E-2</v>
      </c>
      <c r="W4" s="12">
        <f t="shared" si="13"/>
        <v>6481</v>
      </c>
      <c r="X4" s="15">
        <f t="shared" si="14"/>
        <v>19.441444221570745</v>
      </c>
      <c r="Y4" s="2">
        <v>8.6805555555555566E-2</v>
      </c>
      <c r="Z4" s="13">
        <f t="shared" si="15"/>
        <v>7500</v>
      </c>
      <c r="AA4" s="16">
        <f t="shared" si="16"/>
        <v>19.2</v>
      </c>
      <c r="AB4" s="11">
        <v>9.2789351851851845E-2</v>
      </c>
      <c r="AC4" s="12">
        <f t="shared" si="0"/>
        <v>8017</v>
      </c>
      <c r="AD4" s="15">
        <f t="shared" si="17"/>
        <v>18.947486590994139</v>
      </c>
      <c r="AE4" s="10"/>
    </row>
    <row r="5" spans="1:31">
      <c r="A5" t="s">
        <v>64</v>
      </c>
      <c r="B5" s="4" t="s">
        <v>29</v>
      </c>
      <c r="C5" s="4">
        <v>1979</v>
      </c>
      <c r="D5" s="11">
        <v>1.0902777777777777E-2</v>
      </c>
      <c r="E5" s="12">
        <f t="shared" si="1"/>
        <v>942</v>
      </c>
      <c r="F5" s="15">
        <f t="shared" si="2"/>
        <v>19.108280254777071</v>
      </c>
      <c r="G5" s="8">
        <v>2.1493055555555557E-2</v>
      </c>
      <c r="H5" s="13">
        <f t="shared" si="3"/>
        <v>1857</v>
      </c>
      <c r="I5" s="16">
        <f t="shared" si="4"/>
        <v>19.386106623586429</v>
      </c>
      <c r="J5" s="11">
        <v>3.1875000000000001E-2</v>
      </c>
      <c r="K5" s="12">
        <f t="shared" si="5"/>
        <v>2754</v>
      </c>
      <c r="L5" s="15">
        <f t="shared" si="6"/>
        <v>19.607843137254903</v>
      </c>
      <c r="M5" s="2">
        <v>4.4976851851851851E-2</v>
      </c>
      <c r="N5" s="13">
        <f t="shared" si="7"/>
        <v>3886</v>
      </c>
      <c r="O5" s="16">
        <f t="shared" si="8"/>
        <v>19.547092125579002</v>
      </c>
      <c r="P5" s="11">
        <v>5.3611111111111109E-2</v>
      </c>
      <c r="Q5" s="12">
        <f t="shared" si="9"/>
        <v>4632</v>
      </c>
      <c r="R5" s="15">
        <f t="shared" si="10"/>
        <v>19.430051813471504</v>
      </c>
      <c r="S5" s="2">
        <v>6.4664351851851862E-2</v>
      </c>
      <c r="T5" s="13">
        <f t="shared" si="11"/>
        <v>5587</v>
      </c>
      <c r="U5" s="16">
        <f t="shared" si="12"/>
        <v>19.330588867012708</v>
      </c>
      <c r="V5" s="11">
        <v>7.5972222222222219E-2</v>
      </c>
      <c r="W5" s="12">
        <f t="shared" si="13"/>
        <v>6564</v>
      </c>
      <c r="X5" s="15">
        <f t="shared" si="14"/>
        <v>19.195612431444243</v>
      </c>
      <c r="Y5" s="2">
        <v>8.8217592592592597E-2</v>
      </c>
      <c r="Z5" s="13">
        <f t="shared" si="15"/>
        <v>7622</v>
      </c>
      <c r="AA5" s="16">
        <f t="shared" si="16"/>
        <v>18.892679086853843</v>
      </c>
      <c r="AB5" s="11">
        <v>9.4537037037037031E-2</v>
      </c>
      <c r="AC5" s="12">
        <f t="shared" si="0"/>
        <v>8168</v>
      </c>
      <c r="AD5" s="15">
        <f t="shared" si="17"/>
        <v>18.59720861900098</v>
      </c>
      <c r="AE5" s="10"/>
    </row>
    <row r="6" spans="1:31">
      <c r="A6" t="s">
        <v>65</v>
      </c>
      <c r="B6" s="4" t="s">
        <v>2</v>
      </c>
      <c r="C6" s="4">
        <v>1982</v>
      </c>
      <c r="D6" s="11">
        <v>1.1111111111111112E-2</v>
      </c>
      <c r="E6" s="12">
        <f t="shared" si="1"/>
        <v>960</v>
      </c>
      <c r="F6" s="15">
        <f t="shared" si="2"/>
        <v>18.75</v>
      </c>
      <c r="G6" s="8">
        <v>2.207175925925926E-2</v>
      </c>
      <c r="H6" s="13">
        <f t="shared" si="3"/>
        <v>1907</v>
      </c>
      <c r="I6" s="16">
        <f t="shared" si="4"/>
        <v>18.877818563188253</v>
      </c>
      <c r="J6" s="11">
        <v>3.290509259259259E-2</v>
      </c>
      <c r="K6" s="12">
        <f t="shared" si="5"/>
        <v>2843</v>
      </c>
      <c r="L6" s="15">
        <f t="shared" si="6"/>
        <v>18.994020400984876</v>
      </c>
      <c r="M6" s="2">
        <v>4.6365740740740742E-2</v>
      </c>
      <c r="N6" s="13">
        <f t="shared" si="7"/>
        <v>4006</v>
      </c>
      <c r="O6" s="16">
        <f t="shared" si="8"/>
        <v>18.961557663504742</v>
      </c>
      <c r="P6" s="11">
        <v>5.5138888888888883E-2</v>
      </c>
      <c r="Q6" s="12">
        <f t="shared" si="9"/>
        <v>4764</v>
      </c>
      <c r="R6" s="15">
        <f t="shared" si="10"/>
        <v>18.89168765743073</v>
      </c>
      <c r="S6" s="2">
        <v>6.7951388888888895E-2</v>
      </c>
      <c r="T6" s="13">
        <f t="shared" si="11"/>
        <v>5871</v>
      </c>
      <c r="U6" s="16">
        <f t="shared" si="12"/>
        <v>18.39550332141032</v>
      </c>
      <c r="V6" s="11">
        <v>7.7708333333333338E-2</v>
      </c>
      <c r="W6" s="12">
        <f t="shared" si="13"/>
        <v>6714</v>
      </c>
      <c r="X6" s="15">
        <f t="shared" si="14"/>
        <v>18.766756032171582</v>
      </c>
      <c r="Y6" s="2">
        <v>8.9560185185185173E-2</v>
      </c>
      <c r="Z6" s="13">
        <f t="shared" si="15"/>
        <v>7738</v>
      </c>
      <c r="AA6" s="16">
        <f t="shared" si="16"/>
        <v>18.609459808736108</v>
      </c>
      <c r="AB6" s="11">
        <v>9.4907407407407399E-2</v>
      </c>
      <c r="AC6" s="12">
        <f t="shared" si="0"/>
        <v>8200</v>
      </c>
      <c r="AD6" s="15">
        <f t="shared" si="17"/>
        <v>18.524634146341462</v>
      </c>
      <c r="AE6" s="10"/>
    </row>
    <row r="7" spans="1:31">
      <c r="A7" t="s">
        <v>66</v>
      </c>
      <c r="B7" s="4" t="s">
        <v>29</v>
      </c>
      <c r="C7" s="4">
        <v>1987</v>
      </c>
      <c r="D7" s="11">
        <v>1.0902777777777777E-2</v>
      </c>
      <c r="E7" s="12">
        <f t="shared" si="1"/>
        <v>942</v>
      </c>
      <c r="F7" s="15">
        <f t="shared" si="2"/>
        <v>19.108280254777071</v>
      </c>
      <c r="G7" s="8">
        <v>2.1504629629629627E-2</v>
      </c>
      <c r="H7" s="13">
        <f t="shared" si="3"/>
        <v>1858</v>
      </c>
      <c r="I7" s="16">
        <f t="shared" si="4"/>
        <v>19.375672766415502</v>
      </c>
      <c r="J7" s="11">
        <v>3.2511574074074075E-2</v>
      </c>
      <c r="K7" s="12">
        <f t="shared" si="5"/>
        <v>2809</v>
      </c>
      <c r="L7" s="15">
        <f t="shared" si="6"/>
        <v>19.223923104307584</v>
      </c>
      <c r="M7" s="2">
        <v>4.6354166666666669E-2</v>
      </c>
      <c r="N7" s="13">
        <f t="shared" si="7"/>
        <v>4005</v>
      </c>
      <c r="O7" s="16">
        <f t="shared" si="8"/>
        <v>18.966292134831459</v>
      </c>
      <c r="P7" s="11">
        <v>5.5115740740740743E-2</v>
      </c>
      <c r="Q7" s="12">
        <f t="shared" si="9"/>
        <v>4762</v>
      </c>
      <c r="R7" s="15">
        <f t="shared" si="10"/>
        <v>18.899622007559849</v>
      </c>
      <c r="S7" s="2">
        <v>6.6446759259259261E-2</v>
      </c>
      <c r="T7" s="13">
        <f t="shared" si="11"/>
        <v>5741</v>
      </c>
      <c r="U7" s="16">
        <f t="shared" si="12"/>
        <v>18.812053649190037</v>
      </c>
      <c r="V7" s="11">
        <v>7.8344907407407405E-2</v>
      </c>
      <c r="W7" s="12">
        <f t="shared" si="13"/>
        <v>6769</v>
      </c>
      <c r="X7" s="15">
        <f t="shared" si="14"/>
        <v>18.614270941054809</v>
      </c>
      <c r="Y7" s="2">
        <v>9.0694444444444453E-2</v>
      </c>
      <c r="Z7" s="13">
        <f t="shared" si="15"/>
        <v>7836</v>
      </c>
      <c r="AA7" s="16">
        <f t="shared" si="16"/>
        <v>18.376722817764165</v>
      </c>
      <c r="AB7" s="11">
        <v>9.6423611111111127E-2</v>
      </c>
      <c r="AC7" s="12">
        <f t="shared" si="0"/>
        <v>8331</v>
      </c>
      <c r="AD7" s="15">
        <f t="shared" si="17"/>
        <v>18.233345336694274</v>
      </c>
      <c r="AE7" s="10"/>
    </row>
    <row r="8" spans="1:31">
      <c r="A8" t="s">
        <v>67</v>
      </c>
      <c r="B8" s="4" t="s">
        <v>2</v>
      </c>
      <c r="C8" s="4">
        <v>1988</v>
      </c>
      <c r="D8" s="11">
        <v>1.1226851851851854E-2</v>
      </c>
      <c r="E8" s="12">
        <f t="shared" si="1"/>
        <v>970</v>
      </c>
      <c r="F8" s="15">
        <f t="shared" si="2"/>
        <v>18.556701030927837</v>
      </c>
      <c r="G8" s="8">
        <v>2.2303240740740738E-2</v>
      </c>
      <c r="H8" s="13">
        <f t="shared" si="3"/>
        <v>1927</v>
      </c>
      <c r="I8" s="16">
        <f t="shared" si="4"/>
        <v>18.681888946549041</v>
      </c>
      <c r="J8" s="11">
        <v>3.3506944444444443E-2</v>
      </c>
      <c r="K8" s="12">
        <f t="shared" si="5"/>
        <v>2895</v>
      </c>
      <c r="L8" s="15">
        <f t="shared" si="6"/>
        <v>18.652849740932641</v>
      </c>
      <c r="M8" s="2">
        <v>4.7685185185185185E-2</v>
      </c>
      <c r="N8" s="13">
        <f t="shared" si="7"/>
        <v>4120</v>
      </c>
      <c r="O8" s="16">
        <f t="shared" si="8"/>
        <v>18.436893203883496</v>
      </c>
      <c r="P8" s="11">
        <v>5.7037037037037032E-2</v>
      </c>
      <c r="Q8" s="12">
        <f t="shared" si="9"/>
        <v>4928</v>
      </c>
      <c r="R8" s="15">
        <f t="shared" si="10"/>
        <v>18.262987012987011</v>
      </c>
      <c r="S8" s="2">
        <v>6.8692129629629631E-2</v>
      </c>
      <c r="T8" s="13">
        <f t="shared" si="11"/>
        <v>5935</v>
      </c>
      <c r="U8" s="16">
        <f t="shared" si="12"/>
        <v>18.197135636057286</v>
      </c>
      <c r="V8" s="11">
        <v>8.0520833333333333E-2</v>
      </c>
      <c r="W8" s="12">
        <f t="shared" si="13"/>
        <v>6957</v>
      </c>
      <c r="X8" s="15">
        <f t="shared" si="14"/>
        <v>18.111254851228978</v>
      </c>
      <c r="Y8" s="2">
        <v>9.3055555555555558E-2</v>
      </c>
      <c r="Z8" s="13">
        <f t="shared" si="15"/>
        <v>8040</v>
      </c>
      <c r="AA8" s="16">
        <f t="shared" si="16"/>
        <v>17.910447761194028</v>
      </c>
      <c r="AB8" s="11">
        <v>9.9363425925925911E-2</v>
      </c>
      <c r="AC8" s="12">
        <f t="shared" si="0"/>
        <v>8585</v>
      </c>
      <c r="AD8" s="15">
        <f t="shared" si="17"/>
        <v>17.693884682585907</v>
      </c>
      <c r="AE8" s="10"/>
    </row>
    <row r="9" spans="1:31">
      <c r="A9" t="s">
        <v>68</v>
      </c>
      <c r="B9" s="4" t="s">
        <v>29</v>
      </c>
      <c r="C9" s="4">
        <v>1979</v>
      </c>
      <c r="D9" s="11">
        <v>1.2013888888888888E-2</v>
      </c>
      <c r="E9" s="12">
        <f t="shared" si="1"/>
        <v>1038</v>
      </c>
      <c r="F9" s="15">
        <f t="shared" si="2"/>
        <v>17.341040462427745</v>
      </c>
      <c r="G9" s="8">
        <v>2.3935185185185184E-2</v>
      </c>
      <c r="H9" s="13">
        <f t="shared" si="3"/>
        <v>2068</v>
      </c>
      <c r="I9" s="16">
        <f t="shared" si="4"/>
        <v>17.408123791102515</v>
      </c>
      <c r="J9" s="11">
        <v>3.5729166666666666E-2</v>
      </c>
      <c r="K9" s="12">
        <f t="shared" si="5"/>
        <v>3087</v>
      </c>
      <c r="L9" s="15">
        <f t="shared" si="6"/>
        <v>17.492711370262391</v>
      </c>
      <c r="M9" s="2">
        <v>5.0185185185185187E-2</v>
      </c>
      <c r="N9" s="13">
        <f t="shared" si="7"/>
        <v>4336</v>
      </c>
      <c r="O9" s="16">
        <f t="shared" si="8"/>
        <v>17.518450184501845</v>
      </c>
      <c r="P9" s="11">
        <v>5.9583333333333328E-2</v>
      </c>
      <c r="Q9" s="12">
        <f t="shared" si="9"/>
        <v>5148</v>
      </c>
      <c r="R9" s="15">
        <f t="shared" si="10"/>
        <v>17.482517482517483</v>
      </c>
      <c r="S9" s="2">
        <v>7.2025462962962958E-2</v>
      </c>
      <c r="T9" s="13">
        <f t="shared" si="11"/>
        <v>6223</v>
      </c>
      <c r="U9" s="16">
        <f t="shared" si="12"/>
        <v>17.354973485457176</v>
      </c>
      <c r="V9" s="11">
        <v>8.4548611111111116E-2</v>
      </c>
      <c r="W9" s="12">
        <f t="shared" si="13"/>
        <v>7305</v>
      </c>
      <c r="X9" s="15">
        <f t="shared" si="14"/>
        <v>17.248459958932237</v>
      </c>
      <c r="Y9" s="2">
        <v>9.7013888888888886E-2</v>
      </c>
      <c r="Z9" s="13">
        <f t="shared" si="15"/>
        <v>8382</v>
      </c>
      <c r="AA9" s="16">
        <f t="shared" si="16"/>
        <v>17.179670722977811</v>
      </c>
      <c r="AB9" s="11">
        <v>0.1027199074074074</v>
      </c>
      <c r="AC9" s="12">
        <f t="shared" si="0"/>
        <v>8875</v>
      </c>
      <c r="AD9" s="15">
        <f t="shared" si="17"/>
        <v>17.115718309859155</v>
      </c>
      <c r="AE9" s="10"/>
    </row>
    <row r="10" spans="1:31">
      <c r="A10" t="s">
        <v>69</v>
      </c>
      <c r="B10" s="4" t="s">
        <v>2</v>
      </c>
      <c r="C10" s="4">
        <v>1983</v>
      </c>
      <c r="D10" s="11">
        <v>1.1238425925925928E-2</v>
      </c>
      <c r="E10" s="12">
        <f t="shared" si="1"/>
        <v>971</v>
      </c>
      <c r="F10" s="15">
        <f t="shared" si="2"/>
        <v>18.537590113285273</v>
      </c>
      <c r="G10" s="8">
        <v>2.2303240740740738E-2</v>
      </c>
      <c r="H10" s="13">
        <f t="shared" si="3"/>
        <v>1927</v>
      </c>
      <c r="I10" s="16">
        <f t="shared" si="4"/>
        <v>18.681888946549041</v>
      </c>
      <c r="J10" s="11">
        <v>3.366898148148148E-2</v>
      </c>
      <c r="K10" s="12">
        <f t="shared" si="5"/>
        <v>2909</v>
      </c>
      <c r="L10" s="15">
        <f t="shared" si="6"/>
        <v>18.563080096253007</v>
      </c>
      <c r="M10" s="2">
        <v>4.8113425925925928E-2</v>
      </c>
      <c r="N10" s="13">
        <f t="shared" si="7"/>
        <v>4157</v>
      </c>
      <c r="O10" s="16">
        <f t="shared" si="8"/>
        <v>18.272792879480395</v>
      </c>
      <c r="P10" s="11">
        <v>5.8171296296296297E-2</v>
      </c>
      <c r="Q10" s="12">
        <f t="shared" si="9"/>
        <v>5026</v>
      </c>
      <c r="R10" s="15">
        <f t="shared" si="10"/>
        <v>17.906884202148827</v>
      </c>
      <c r="S10" s="2">
        <v>7.0706018518518529E-2</v>
      </c>
      <c r="T10" s="13">
        <f t="shared" si="11"/>
        <v>6109</v>
      </c>
      <c r="U10" s="16">
        <f t="shared" si="12"/>
        <v>17.678834506465869</v>
      </c>
      <c r="V10" s="11">
        <v>8.3888888888888888E-2</v>
      </c>
      <c r="W10" s="12">
        <f t="shared" si="13"/>
        <v>7248</v>
      </c>
      <c r="X10" s="15">
        <f t="shared" si="14"/>
        <v>17.3841059602649</v>
      </c>
      <c r="Y10" s="2">
        <v>9.6759259259259253E-2</v>
      </c>
      <c r="Z10" s="13">
        <f t="shared" si="15"/>
        <v>8360</v>
      </c>
      <c r="AA10" s="16">
        <f t="shared" si="16"/>
        <v>17.224880382775119</v>
      </c>
      <c r="AB10" s="11">
        <v>0.10292824074074074</v>
      </c>
      <c r="AC10" s="12">
        <f t="shared" si="0"/>
        <v>8893</v>
      </c>
      <c r="AD10" s="15">
        <f t="shared" si="17"/>
        <v>17.0810750028112</v>
      </c>
      <c r="AE10" s="10"/>
    </row>
    <row r="11" spans="1:31">
      <c r="A11" t="s">
        <v>70</v>
      </c>
      <c r="B11" s="4" t="s">
        <v>48</v>
      </c>
      <c r="C11" s="4">
        <v>1990</v>
      </c>
      <c r="D11" s="11">
        <v>1.091435185185185E-2</v>
      </c>
      <c r="E11" s="12">
        <f t="shared" si="1"/>
        <v>943</v>
      </c>
      <c r="F11" s="15">
        <f t="shared" si="2"/>
        <v>19.088016967126194</v>
      </c>
      <c r="G11" s="8">
        <v>2.1493055555555557E-2</v>
      </c>
      <c r="H11" s="13">
        <f t="shared" si="3"/>
        <v>1857</v>
      </c>
      <c r="I11" s="16">
        <f t="shared" si="4"/>
        <v>19.386106623586429</v>
      </c>
      <c r="J11" s="11">
        <v>3.2002314814814817E-2</v>
      </c>
      <c r="K11" s="12">
        <f t="shared" si="5"/>
        <v>2765</v>
      </c>
      <c r="L11" s="15">
        <f t="shared" si="6"/>
        <v>19.529837251356238</v>
      </c>
      <c r="M11" s="2">
        <v>4.6354166666666669E-2</v>
      </c>
      <c r="N11" s="13">
        <f t="shared" si="7"/>
        <v>4005</v>
      </c>
      <c r="O11" s="16">
        <f t="shared" si="8"/>
        <v>18.966292134831459</v>
      </c>
      <c r="P11" s="11">
        <v>5.512731481481481E-2</v>
      </c>
      <c r="Q11" s="12">
        <f t="shared" si="9"/>
        <v>4763</v>
      </c>
      <c r="R11" s="15">
        <f t="shared" si="10"/>
        <v>18.895653999580098</v>
      </c>
      <c r="S11" s="2">
        <v>6.7928240740740733E-2</v>
      </c>
      <c r="T11" s="13">
        <f t="shared" si="11"/>
        <v>5869</v>
      </c>
      <c r="U11" s="16">
        <f t="shared" si="12"/>
        <v>18.401772022491055</v>
      </c>
      <c r="V11" s="11">
        <v>8.2256944444444438E-2</v>
      </c>
      <c r="W11" s="12">
        <f t="shared" si="13"/>
        <v>7107</v>
      </c>
      <c r="X11" s="15">
        <f t="shared" si="14"/>
        <v>17.728999577880963</v>
      </c>
      <c r="Y11" s="2">
        <v>9.7013888888888886E-2</v>
      </c>
      <c r="Z11" s="13">
        <f t="shared" si="15"/>
        <v>8382</v>
      </c>
      <c r="AA11" s="16">
        <f t="shared" si="16"/>
        <v>17.179670722977811</v>
      </c>
      <c r="AB11" s="11">
        <v>0.10400462962962963</v>
      </c>
      <c r="AC11" s="12">
        <f t="shared" si="0"/>
        <v>8986</v>
      </c>
      <c r="AD11" s="15">
        <f t="shared" si="17"/>
        <v>16.904295570888049</v>
      </c>
      <c r="AE11" s="10"/>
    </row>
    <row r="12" spans="1:31">
      <c r="A12" t="s">
        <v>71</v>
      </c>
      <c r="B12" s="4" t="s">
        <v>29</v>
      </c>
      <c r="C12" s="4">
        <v>1978</v>
      </c>
      <c r="D12" s="11">
        <v>1.2025462962962962E-2</v>
      </c>
      <c r="E12" s="12">
        <f t="shared" si="1"/>
        <v>1039</v>
      </c>
      <c r="F12" s="15">
        <f t="shared" si="2"/>
        <v>17.324350336862366</v>
      </c>
      <c r="G12" s="8">
        <v>2.3946759259259261E-2</v>
      </c>
      <c r="H12" s="13">
        <f t="shared" si="3"/>
        <v>2069</v>
      </c>
      <c r="I12" s="16">
        <f t="shared" si="4"/>
        <v>17.399710004833253</v>
      </c>
      <c r="J12" s="11">
        <v>3.5740740740740747E-2</v>
      </c>
      <c r="K12" s="12">
        <f t="shared" si="5"/>
        <v>3088</v>
      </c>
      <c r="L12" s="15">
        <f t="shared" si="6"/>
        <v>17.487046632124354</v>
      </c>
      <c r="M12" s="2">
        <v>5.019675925925926E-2</v>
      </c>
      <c r="N12" s="13">
        <f t="shared" si="7"/>
        <v>4337</v>
      </c>
      <c r="O12" s="16">
        <f t="shared" si="8"/>
        <v>17.514410883098915</v>
      </c>
      <c r="P12" s="11">
        <v>5.9583333333333328E-2</v>
      </c>
      <c r="Q12" s="12">
        <f t="shared" si="9"/>
        <v>5148</v>
      </c>
      <c r="R12" s="15">
        <f t="shared" si="10"/>
        <v>17.482517482517483</v>
      </c>
      <c r="S12" s="2">
        <v>7.1585648148148148E-2</v>
      </c>
      <c r="T12" s="13">
        <f t="shared" si="11"/>
        <v>6185</v>
      </c>
      <c r="U12" s="16">
        <f t="shared" si="12"/>
        <v>17.461600646725948</v>
      </c>
      <c r="V12" s="11">
        <v>8.3888888888888888E-2</v>
      </c>
      <c r="W12" s="12">
        <f t="shared" si="13"/>
        <v>7248</v>
      </c>
      <c r="X12" s="15">
        <f t="shared" si="14"/>
        <v>17.3841059602649</v>
      </c>
      <c r="Y12" s="2">
        <v>9.9004629629629637E-2</v>
      </c>
      <c r="Z12" s="13">
        <f t="shared" si="15"/>
        <v>8554</v>
      </c>
      <c r="AA12" s="16">
        <f t="shared" si="16"/>
        <v>16.834229600187047</v>
      </c>
      <c r="AB12" s="11">
        <v>0.10998842592592593</v>
      </c>
      <c r="AC12" s="12">
        <f t="shared" si="0"/>
        <v>9503</v>
      </c>
      <c r="AD12" s="15">
        <f t="shared" si="17"/>
        <v>15.984636430600863</v>
      </c>
      <c r="AE12" s="10"/>
    </row>
    <row r="13" spans="1:31">
      <c r="A13" t="s">
        <v>72</v>
      </c>
      <c r="B13" s="4" t="s">
        <v>2</v>
      </c>
      <c r="C13" s="4">
        <v>1977</v>
      </c>
      <c r="D13" s="11">
        <v>1.2569444444444446E-2</v>
      </c>
      <c r="E13" s="12">
        <f t="shared" si="1"/>
        <v>1086</v>
      </c>
      <c r="F13" s="15">
        <f t="shared" si="2"/>
        <v>16.574585635359117</v>
      </c>
      <c r="G13" s="8">
        <v>2.5185185185185185E-2</v>
      </c>
      <c r="H13" s="13">
        <f t="shared" si="3"/>
        <v>2176</v>
      </c>
      <c r="I13" s="16">
        <f t="shared" si="4"/>
        <v>16.544117647058822</v>
      </c>
      <c r="J13" s="11">
        <v>3.8148148148148146E-2</v>
      </c>
      <c r="K13" s="12">
        <f t="shared" si="5"/>
        <v>3296</v>
      </c>
      <c r="L13" s="15">
        <f t="shared" si="6"/>
        <v>16.383495145631066</v>
      </c>
      <c r="M13" s="2">
        <v>5.4178240740740735E-2</v>
      </c>
      <c r="N13" s="13">
        <f t="shared" si="7"/>
        <v>4681</v>
      </c>
      <c r="O13" s="16">
        <f t="shared" si="8"/>
        <v>16.227301858577228</v>
      </c>
      <c r="P13" s="11">
        <v>6.4560185185185193E-2</v>
      </c>
      <c r="Q13" s="12">
        <f t="shared" si="9"/>
        <v>5578</v>
      </c>
      <c r="R13" s="15">
        <f t="shared" si="10"/>
        <v>16.134815346002153</v>
      </c>
      <c r="S13" s="2">
        <v>7.856481481481481E-2</v>
      </c>
      <c r="T13" s="13">
        <f t="shared" si="11"/>
        <v>6788</v>
      </c>
      <c r="U13" s="16">
        <f t="shared" si="12"/>
        <v>15.910430170889805</v>
      </c>
      <c r="V13" s="11">
        <v>9.3599537037037037E-2</v>
      </c>
      <c r="W13" s="12">
        <f t="shared" si="13"/>
        <v>8087</v>
      </c>
      <c r="X13" s="15">
        <f t="shared" si="14"/>
        <v>15.580561394831211</v>
      </c>
      <c r="Y13" s="2">
        <v>0.10857638888888889</v>
      </c>
      <c r="Z13" s="13">
        <f t="shared" si="15"/>
        <v>9381</v>
      </c>
      <c r="AA13" s="16">
        <f t="shared" si="16"/>
        <v>15.350175887432043</v>
      </c>
      <c r="AB13" s="11">
        <v>0.11547453703703703</v>
      </c>
      <c r="AC13" s="12">
        <f t="shared" si="0"/>
        <v>9977</v>
      </c>
      <c r="AD13" s="15">
        <f t="shared" si="17"/>
        <v>15.225218001403228</v>
      </c>
      <c r="AE13" s="10"/>
    </row>
    <row r="14" spans="1:31">
      <c r="A14" t="s">
        <v>73</v>
      </c>
      <c r="B14" s="4" t="s">
        <v>2</v>
      </c>
      <c r="C14" s="4">
        <v>1981</v>
      </c>
      <c r="D14" s="11">
        <v>1.5185185185185185E-2</v>
      </c>
      <c r="E14" s="12">
        <f t="shared" si="1"/>
        <v>1312</v>
      </c>
      <c r="F14" s="15">
        <f t="shared" si="2"/>
        <v>13.719512195121951</v>
      </c>
      <c r="G14" s="8">
        <v>2.8425925925925924E-2</v>
      </c>
      <c r="H14" s="13">
        <f t="shared" si="3"/>
        <v>2456</v>
      </c>
      <c r="I14" s="16">
        <f t="shared" si="4"/>
        <v>14.657980456026058</v>
      </c>
      <c r="J14" s="11">
        <v>3.7662037037037036E-2</v>
      </c>
      <c r="K14" s="12">
        <f t="shared" si="5"/>
        <v>3254</v>
      </c>
      <c r="L14" s="15">
        <f t="shared" si="6"/>
        <v>16.59496004917025</v>
      </c>
      <c r="M14" s="2">
        <v>5.3425925925925925E-2</v>
      </c>
      <c r="N14" s="13">
        <f t="shared" si="7"/>
        <v>4616</v>
      </c>
      <c r="O14" s="16">
        <f t="shared" si="8"/>
        <v>16.455805892547659</v>
      </c>
      <c r="P14" s="11">
        <v>6.40162037037037E-2</v>
      </c>
      <c r="Q14" s="12">
        <f t="shared" si="9"/>
        <v>5531</v>
      </c>
      <c r="R14" s="15">
        <f t="shared" si="10"/>
        <v>16.271921894774906</v>
      </c>
      <c r="S14" s="2">
        <v>7.7928240740740742E-2</v>
      </c>
      <c r="T14" s="13">
        <f t="shared" si="11"/>
        <v>6733</v>
      </c>
      <c r="U14" s="16">
        <f t="shared" si="12"/>
        <v>16.040398039506908</v>
      </c>
      <c r="V14" s="11">
        <v>9.3217592592592588E-2</v>
      </c>
      <c r="W14" s="12">
        <f t="shared" si="13"/>
        <v>8054</v>
      </c>
      <c r="X14" s="15">
        <f t="shared" si="14"/>
        <v>15.644400297988577</v>
      </c>
      <c r="Y14" s="2">
        <v>0.11078703703703703</v>
      </c>
      <c r="Z14" s="13">
        <f t="shared" si="15"/>
        <v>9572</v>
      </c>
      <c r="AA14" s="16">
        <f t="shared" si="16"/>
        <v>15.043877977434184</v>
      </c>
      <c r="AB14" s="11">
        <v>0.11922453703703705</v>
      </c>
      <c r="AC14" s="12">
        <f t="shared" si="0"/>
        <v>10301</v>
      </c>
      <c r="AD14" s="15">
        <f t="shared" si="17"/>
        <v>14.746335307251723</v>
      </c>
      <c r="AE14" s="10"/>
    </row>
    <row r="15" spans="1:31">
      <c r="A15" t="s">
        <v>74</v>
      </c>
      <c r="B15" s="4" t="s">
        <v>2</v>
      </c>
      <c r="C15" s="4">
        <v>1981</v>
      </c>
      <c r="D15" s="11">
        <v>1.2361111111111113E-2</v>
      </c>
      <c r="E15" s="12">
        <f t="shared" si="1"/>
        <v>1068</v>
      </c>
      <c r="F15" s="15">
        <f t="shared" si="2"/>
        <v>16.853932584269664</v>
      </c>
      <c r="G15" s="8">
        <v>2.4930555555555553E-2</v>
      </c>
      <c r="H15" s="13">
        <f t="shared" si="3"/>
        <v>2154</v>
      </c>
      <c r="I15" s="16">
        <f t="shared" si="4"/>
        <v>16.713091922005571</v>
      </c>
      <c r="J15" s="11">
        <v>4.162037037037037E-2</v>
      </c>
      <c r="K15" s="12">
        <f t="shared" si="5"/>
        <v>3596</v>
      </c>
      <c r="L15" s="15">
        <f t="shared" si="6"/>
        <v>15.016685205784205</v>
      </c>
      <c r="M15" s="2">
        <v>5.8067129629629628E-2</v>
      </c>
      <c r="N15" s="13">
        <f t="shared" si="7"/>
        <v>5017</v>
      </c>
      <c r="O15" s="16">
        <f t="shared" si="8"/>
        <v>15.140522224436914</v>
      </c>
      <c r="P15" s="11">
        <v>6.924768518518519E-2</v>
      </c>
      <c r="Q15" s="12">
        <f t="shared" si="9"/>
        <v>5983</v>
      </c>
      <c r="R15" s="15">
        <f t="shared" si="10"/>
        <v>15.042620758816646</v>
      </c>
      <c r="S15" s="2">
        <v>8.3206018518518512E-2</v>
      </c>
      <c r="T15" s="13">
        <f t="shared" si="11"/>
        <v>7189</v>
      </c>
      <c r="U15" s="16">
        <f t="shared" si="12"/>
        <v>15.022951731812491</v>
      </c>
      <c r="V15" s="11">
        <v>9.7442129629629629E-2</v>
      </c>
      <c r="W15" s="12">
        <f t="shared" si="13"/>
        <v>8419</v>
      </c>
      <c r="X15" s="15">
        <f t="shared" si="14"/>
        <v>14.966147998574652</v>
      </c>
      <c r="Y15" s="2">
        <v>0.11230324074074073</v>
      </c>
      <c r="Z15" s="13">
        <f t="shared" si="15"/>
        <v>9703</v>
      </c>
      <c r="AA15" s="16">
        <f t="shared" si="16"/>
        <v>14.840770895599299</v>
      </c>
      <c r="AB15" s="11">
        <v>0.11964120370370369</v>
      </c>
      <c r="AC15" s="12">
        <f t="shared" si="0"/>
        <v>10337</v>
      </c>
      <c r="AD15" s="15">
        <f t="shared" si="17"/>
        <v>14.694979200928703</v>
      </c>
      <c r="AE15" s="10"/>
    </row>
    <row r="16" spans="1:31">
      <c r="A16" t="s">
        <v>75</v>
      </c>
      <c r="B16" s="4" t="s">
        <v>59</v>
      </c>
      <c r="C16" s="4">
        <v>1988</v>
      </c>
      <c r="D16" s="11">
        <v>1.4166666666666666E-2</v>
      </c>
      <c r="E16" s="12">
        <f t="shared" si="1"/>
        <v>1224</v>
      </c>
      <c r="F16" s="15">
        <f t="shared" si="2"/>
        <v>14.705882352941176</v>
      </c>
      <c r="G16" s="8">
        <v>2.7951388888888887E-2</v>
      </c>
      <c r="H16" s="13">
        <f t="shared" si="3"/>
        <v>2415</v>
      </c>
      <c r="I16" s="16">
        <f t="shared" si="4"/>
        <v>14.906832298136646</v>
      </c>
      <c r="J16" s="11">
        <v>4.1782407407407407E-2</v>
      </c>
      <c r="K16" s="12">
        <f t="shared" si="5"/>
        <v>3610</v>
      </c>
      <c r="L16" s="15">
        <f t="shared" si="6"/>
        <v>14.958448753462603</v>
      </c>
      <c r="M16" s="2">
        <v>5.859953703703704E-2</v>
      </c>
      <c r="N16" s="13">
        <f t="shared" si="7"/>
        <v>5063</v>
      </c>
      <c r="O16" s="16">
        <f t="shared" si="8"/>
        <v>15.002962670353545</v>
      </c>
      <c r="P16" s="11">
        <v>6.9444444444444434E-2</v>
      </c>
      <c r="Q16" s="12">
        <f t="shared" si="9"/>
        <v>6000</v>
      </c>
      <c r="R16" s="15">
        <f t="shared" si="10"/>
        <v>15</v>
      </c>
      <c r="S16" s="2">
        <v>8.340277777777777E-2</v>
      </c>
      <c r="T16" s="13">
        <f t="shared" si="11"/>
        <v>7206</v>
      </c>
      <c r="U16" s="16">
        <f t="shared" si="12"/>
        <v>14.987510407993339</v>
      </c>
      <c r="V16" s="11">
        <v>9.7638888888888886E-2</v>
      </c>
      <c r="W16" s="12">
        <f t="shared" si="13"/>
        <v>8436</v>
      </c>
      <c r="X16" s="15">
        <f t="shared" si="14"/>
        <v>14.935988620199147</v>
      </c>
      <c r="Y16" s="2">
        <v>0.1125</v>
      </c>
      <c r="Z16" s="13">
        <f t="shared" si="15"/>
        <v>9720</v>
      </c>
      <c r="AA16" s="16">
        <f t="shared" si="16"/>
        <v>14.814814814814815</v>
      </c>
      <c r="AB16" s="11">
        <v>0.11991898148148149</v>
      </c>
      <c r="AC16" s="12">
        <f t="shared" si="0"/>
        <v>10361</v>
      </c>
      <c r="AD16" s="15">
        <f t="shared" si="17"/>
        <v>14.660940063700416</v>
      </c>
      <c r="AE16" s="10"/>
    </row>
    <row r="17" spans="1:30">
      <c r="A17" t="s">
        <v>78</v>
      </c>
      <c r="B17" s="4" t="s">
        <v>2</v>
      </c>
      <c r="C17" s="4">
        <v>1982</v>
      </c>
      <c r="D17" s="19">
        <v>1.9560185185185184E-2</v>
      </c>
      <c r="E17" s="12">
        <f t="shared" si="1"/>
        <v>1690</v>
      </c>
      <c r="F17" s="15">
        <f t="shared" si="2"/>
        <v>10.650887573964496</v>
      </c>
      <c r="G17" s="8">
        <v>3.9606481481481479E-2</v>
      </c>
      <c r="H17" s="13">
        <f t="shared" si="3"/>
        <v>3422</v>
      </c>
      <c r="I17" s="16">
        <f t="shared" si="4"/>
        <v>10.520163646990063</v>
      </c>
      <c r="J17" s="19">
        <v>6.2453703703703706E-2</v>
      </c>
      <c r="K17" s="12">
        <f t="shared" si="5"/>
        <v>5396</v>
      </c>
      <c r="L17" s="15">
        <f t="shared" si="6"/>
        <v>10.007412898443292</v>
      </c>
      <c r="M17" s="8">
        <v>9.5868055555555554E-2</v>
      </c>
      <c r="N17" s="13">
        <f t="shared" ref="N17" si="18">HOUR(M17)*60*60+MINUTE(M17)*60+SECOND(M17)</f>
        <v>8283</v>
      </c>
      <c r="O17" s="16">
        <f t="shared" ref="O17" si="19">(M$1*3600)/N17</f>
        <v>9.1705903658094901</v>
      </c>
      <c r="P17" s="19">
        <v>0.11739583333333332</v>
      </c>
      <c r="Q17" s="12">
        <f t="shared" ref="Q17" si="20">HOUR(P17)*60*60+MINUTE(P17)*60+SECOND(P17)</f>
        <v>10143</v>
      </c>
      <c r="R17" s="15">
        <f t="shared" ref="R17" si="21">(P$1*3600)/Q17</f>
        <v>8.8731144631765755</v>
      </c>
      <c r="S17" s="8">
        <v>0.14604166666666665</v>
      </c>
      <c r="T17" s="13">
        <f t="shared" ref="T17" si="22">HOUR(S17)*60*60+MINUTE(S17)*60+SECOND(S17)</f>
        <v>12618</v>
      </c>
      <c r="U17" s="16">
        <f t="shared" ref="U17" si="23">(S$1*3600)/T17</f>
        <v>8.5592011412268185</v>
      </c>
      <c r="V17" s="19">
        <v>0.17728009259259259</v>
      </c>
      <c r="W17" s="12">
        <f t="shared" ref="W17" si="24">HOUR(V17)*60*60+MINUTE(V17)*60+SECOND(V17)</f>
        <v>15317</v>
      </c>
      <c r="X17" s="15">
        <f t="shared" ref="X17" si="25">(V$1*3600)/W17</f>
        <v>8.2261539465952858</v>
      </c>
      <c r="Y17" s="8">
        <v>0.20825231481481479</v>
      </c>
      <c r="Z17" s="13">
        <f t="shared" ref="Z17" si="26">HOUR(Y17)*60*60+MINUTE(Y17)*60+SECOND(Y17)</f>
        <v>17993</v>
      </c>
      <c r="AA17" s="16">
        <f t="shared" ref="AA17" si="27">(Y$1*3600)/Z17</f>
        <v>8.0031123214583442</v>
      </c>
      <c r="AB17" s="19">
        <v>0.22335648148148149</v>
      </c>
      <c r="AC17" s="12">
        <f t="shared" si="0"/>
        <v>19298</v>
      </c>
      <c r="AD17" s="15">
        <f t="shared" ref="AD17" si="28">(AB$1*3600)/AC17</f>
        <v>7.871385635817183</v>
      </c>
    </row>
    <row r="21" spans="1:30">
      <c r="A21" s="14" t="s">
        <v>0</v>
      </c>
      <c r="B21" s="6" t="s">
        <v>5</v>
      </c>
      <c r="C21" s="6" t="s">
        <v>6</v>
      </c>
      <c r="D21">
        <v>5</v>
      </c>
      <c r="E21">
        <v>10</v>
      </c>
      <c r="F21">
        <v>15</v>
      </c>
      <c r="G21">
        <v>21.1</v>
      </c>
      <c r="H21">
        <v>25</v>
      </c>
      <c r="I21">
        <v>30</v>
      </c>
      <c r="J21">
        <v>35</v>
      </c>
      <c r="K21">
        <v>40</v>
      </c>
      <c r="L21">
        <v>42.195</v>
      </c>
      <c r="M21" s="4" t="s">
        <v>77</v>
      </c>
    </row>
    <row r="22" spans="1:30">
      <c r="A22" t="s">
        <v>61</v>
      </c>
      <c r="B22" s="4" t="s">
        <v>22</v>
      </c>
      <c r="C22" s="4">
        <v>1984</v>
      </c>
      <c r="D22" s="15">
        <v>19.128586609989373</v>
      </c>
      <c r="E22" s="16">
        <v>19.396551724137932</v>
      </c>
      <c r="F22" s="15">
        <v>19.622093023255815</v>
      </c>
      <c r="G22" s="16">
        <v>19.668565510098393</v>
      </c>
      <c r="H22" s="15">
        <v>19.620667102681491</v>
      </c>
      <c r="I22" s="16">
        <v>19.529837251356238</v>
      </c>
      <c r="J22" s="15">
        <v>19.540942928039701</v>
      </c>
      <c r="K22" s="16">
        <v>19.501625135427954</v>
      </c>
      <c r="L22" s="15">
        <v>19.377726750861079</v>
      </c>
      <c r="M22" s="18">
        <f>AVERAGE(D22:L22)</f>
        <v>19.487399559538666</v>
      </c>
    </row>
    <row r="23" spans="1:30">
      <c r="A23" t="s">
        <v>62</v>
      </c>
      <c r="B23" s="4" t="s">
        <v>29</v>
      </c>
      <c r="C23" s="4">
        <v>1983</v>
      </c>
      <c r="D23" s="15">
        <v>19.108280254777071</v>
      </c>
      <c r="E23" s="16">
        <v>19.386106623586429</v>
      </c>
      <c r="F23" s="15">
        <v>19.614965492190336</v>
      </c>
      <c r="G23" s="16">
        <v>19.668565510098393</v>
      </c>
      <c r="H23" s="15">
        <v>19.62494548626254</v>
      </c>
      <c r="I23" s="16">
        <v>19.529837251356238</v>
      </c>
      <c r="J23" s="15">
        <v>19.510684422421804</v>
      </c>
      <c r="K23" s="16">
        <v>19.383497105936197</v>
      </c>
      <c r="L23" s="15">
        <v>19.19651206874763</v>
      </c>
      <c r="M23" s="18">
        <f t="shared" ref="M23:M38" si="29">AVERAGE(D23:L23)</f>
        <v>19.447043801708517</v>
      </c>
    </row>
    <row r="24" spans="1:30">
      <c r="A24" t="s">
        <v>63</v>
      </c>
      <c r="B24" s="4" t="s">
        <v>29</v>
      </c>
      <c r="C24" s="4">
        <v>1986</v>
      </c>
      <c r="D24" s="15">
        <v>19.128586609989373</v>
      </c>
      <c r="E24" s="16">
        <v>19.386106623586429</v>
      </c>
      <c r="F24" s="15">
        <v>19.607843137254903</v>
      </c>
      <c r="G24" s="16">
        <v>19.663473983950297</v>
      </c>
      <c r="H24" s="15">
        <v>19.620667102681491</v>
      </c>
      <c r="I24" s="16">
        <v>19.529837251356238</v>
      </c>
      <c r="J24" s="15">
        <v>19.441444221570745</v>
      </c>
      <c r="K24" s="16">
        <v>19.2</v>
      </c>
      <c r="L24" s="15">
        <v>18.947486590994139</v>
      </c>
      <c r="M24" s="18">
        <f t="shared" si="29"/>
        <v>19.391716169042624</v>
      </c>
    </row>
    <row r="25" spans="1:30">
      <c r="A25" t="s">
        <v>64</v>
      </c>
      <c r="B25" s="4" t="s">
        <v>29</v>
      </c>
      <c r="C25" s="4">
        <v>1979</v>
      </c>
      <c r="D25" s="15">
        <v>19.108280254777071</v>
      </c>
      <c r="E25" s="16">
        <v>19.386106623586429</v>
      </c>
      <c r="F25" s="15">
        <v>19.607843137254903</v>
      </c>
      <c r="G25" s="16">
        <v>19.547092125579002</v>
      </c>
      <c r="H25" s="15">
        <v>19.430051813471504</v>
      </c>
      <c r="I25" s="16">
        <v>19.330588867012708</v>
      </c>
      <c r="J25" s="15">
        <v>19.195612431444243</v>
      </c>
      <c r="K25" s="16">
        <v>18.892679086853843</v>
      </c>
      <c r="L25" s="15">
        <v>18.59720861900098</v>
      </c>
      <c r="M25" s="18">
        <f t="shared" si="29"/>
        <v>19.23282921766452</v>
      </c>
    </row>
    <row r="26" spans="1:30">
      <c r="A26" t="s">
        <v>65</v>
      </c>
      <c r="B26" s="4" t="s">
        <v>2</v>
      </c>
      <c r="C26" s="4">
        <v>1982</v>
      </c>
      <c r="D26" s="15">
        <v>18.75</v>
      </c>
      <c r="E26" s="16">
        <v>18.877818563188253</v>
      </c>
      <c r="F26" s="15">
        <v>18.994020400984876</v>
      </c>
      <c r="G26" s="16">
        <v>18.961557663504742</v>
      </c>
      <c r="H26" s="15">
        <v>18.89168765743073</v>
      </c>
      <c r="I26" s="16">
        <v>18.39550332141032</v>
      </c>
      <c r="J26" s="15">
        <v>18.766756032171582</v>
      </c>
      <c r="K26" s="16">
        <v>18.609459808736108</v>
      </c>
      <c r="L26" s="15">
        <v>18.524634146341462</v>
      </c>
      <c r="M26" s="18">
        <f t="shared" si="29"/>
        <v>18.752381954863122</v>
      </c>
    </row>
    <row r="27" spans="1:30">
      <c r="A27" t="s">
        <v>66</v>
      </c>
      <c r="B27" s="4" t="s">
        <v>29</v>
      </c>
      <c r="C27" s="4">
        <v>1987</v>
      </c>
      <c r="D27" s="15">
        <v>19.108280254777071</v>
      </c>
      <c r="E27" s="16">
        <v>19.375672766415502</v>
      </c>
      <c r="F27" s="15">
        <v>19.223923104307584</v>
      </c>
      <c r="G27" s="16">
        <v>18.966292134831459</v>
      </c>
      <c r="H27" s="15">
        <v>18.899622007559849</v>
      </c>
      <c r="I27" s="16">
        <v>18.812053649190037</v>
      </c>
      <c r="J27" s="15">
        <v>18.614270941054809</v>
      </c>
      <c r="K27" s="16">
        <v>18.376722817764165</v>
      </c>
      <c r="L27" s="15">
        <v>18.233345336694274</v>
      </c>
      <c r="M27" s="18">
        <f t="shared" si="29"/>
        <v>18.845575890288305</v>
      </c>
    </row>
    <row r="28" spans="1:30">
      <c r="A28" t="s">
        <v>67</v>
      </c>
      <c r="B28" s="4" t="s">
        <v>2</v>
      </c>
      <c r="C28" s="4">
        <v>1988</v>
      </c>
      <c r="D28" s="15">
        <v>18.556701030927837</v>
      </c>
      <c r="E28" s="16">
        <v>18.681888946549041</v>
      </c>
      <c r="F28" s="15">
        <v>18.652849740932641</v>
      </c>
      <c r="G28" s="16">
        <v>18.436893203883496</v>
      </c>
      <c r="H28" s="15">
        <v>18.262987012987011</v>
      </c>
      <c r="I28" s="16">
        <v>18.197135636057286</v>
      </c>
      <c r="J28" s="15">
        <v>18.111254851228978</v>
      </c>
      <c r="K28" s="16">
        <v>17.910447761194028</v>
      </c>
      <c r="L28" s="15">
        <v>17.693884682585907</v>
      </c>
      <c r="M28" s="18">
        <f t="shared" si="29"/>
        <v>18.27822698514958</v>
      </c>
    </row>
    <row r="29" spans="1:30">
      <c r="A29" t="s">
        <v>68</v>
      </c>
      <c r="B29" s="4" t="s">
        <v>29</v>
      </c>
      <c r="C29" s="4">
        <v>1979</v>
      </c>
      <c r="D29" s="15">
        <v>17.341040462427745</v>
      </c>
      <c r="E29" s="16">
        <v>17.408123791102515</v>
      </c>
      <c r="F29" s="15">
        <v>17.492711370262391</v>
      </c>
      <c r="G29" s="16">
        <v>17.518450184501845</v>
      </c>
      <c r="H29" s="15">
        <v>17.482517482517483</v>
      </c>
      <c r="I29" s="16">
        <v>17.354973485457176</v>
      </c>
      <c r="J29" s="15">
        <v>17.248459958932237</v>
      </c>
      <c r="K29" s="16">
        <v>17.179670722977811</v>
      </c>
      <c r="L29" s="15">
        <v>17.115718309859155</v>
      </c>
      <c r="M29" s="18">
        <f t="shared" si="29"/>
        <v>17.349073974226485</v>
      </c>
    </row>
    <row r="30" spans="1:30">
      <c r="A30" t="s">
        <v>69</v>
      </c>
      <c r="B30" s="4" t="s">
        <v>2</v>
      </c>
      <c r="C30" s="4">
        <v>1983</v>
      </c>
      <c r="D30" s="15">
        <v>18.537590113285273</v>
      </c>
      <c r="E30" s="16">
        <v>18.681888946549041</v>
      </c>
      <c r="F30" s="15">
        <v>18.563080096253007</v>
      </c>
      <c r="G30" s="16">
        <v>18.272792879480395</v>
      </c>
      <c r="H30" s="15">
        <v>17.906884202148827</v>
      </c>
      <c r="I30" s="16">
        <v>17.678834506465869</v>
      </c>
      <c r="J30" s="15">
        <v>17.3841059602649</v>
      </c>
      <c r="K30" s="16">
        <v>17.224880382775119</v>
      </c>
      <c r="L30" s="15">
        <v>17.0810750028112</v>
      </c>
      <c r="M30" s="18">
        <f t="shared" si="29"/>
        <v>17.925681343337068</v>
      </c>
    </row>
    <row r="31" spans="1:30">
      <c r="A31" t="s">
        <v>70</v>
      </c>
      <c r="B31" s="4" t="s">
        <v>48</v>
      </c>
      <c r="C31" s="4">
        <v>1990</v>
      </c>
      <c r="D31" s="15">
        <v>19.088016967126194</v>
      </c>
      <c r="E31" s="16">
        <v>19.386106623586429</v>
      </c>
      <c r="F31" s="15">
        <v>19.529837251356238</v>
      </c>
      <c r="G31" s="16">
        <v>18.966292134831459</v>
      </c>
      <c r="H31" s="15">
        <v>18.895653999580098</v>
      </c>
      <c r="I31" s="16">
        <v>18.401772022491055</v>
      </c>
      <c r="J31" s="15">
        <v>17.728999577880963</v>
      </c>
      <c r="K31" s="16">
        <v>17.179670722977811</v>
      </c>
      <c r="L31" s="15">
        <v>16.904295570888049</v>
      </c>
      <c r="M31" s="18">
        <f t="shared" si="29"/>
        <v>18.45340498563537</v>
      </c>
    </row>
    <row r="32" spans="1:30">
      <c r="A32" t="s">
        <v>71</v>
      </c>
      <c r="B32" s="4" t="s">
        <v>29</v>
      </c>
      <c r="C32" s="4">
        <v>1978</v>
      </c>
      <c r="D32" s="15">
        <v>17.324350336862366</v>
      </c>
      <c r="E32" s="16">
        <v>17.399710004833253</v>
      </c>
      <c r="F32" s="15">
        <v>17.487046632124354</v>
      </c>
      <c r="G32" s="16">
        <v>17.514410883098915</v>
      </c>
      <c r="H32" s="15">
        <v>17.482517482517483</v>
      </c>
      <c r="I32" s="16">
        <v>17.461600646725948</v>
      </c>
      <c r="J32" s="15">
        <v>17.3841059602649</v>
      </c>
      <c r="K32" s="16">
        <v>16.834229600187047</v>
      </c>
      <c r="L32" s="15">
        <v>15.984636430600863</v>
      </c>
      <c r="M32" s="18">
        <f t="shared" si="29"/>
        <v>17.208067553023902</v>
      </c>
    </row>
    <row r="33" spans="1:13">
      <c r="A33" t="s">
        <v>72</v>
      </c>
      <c r="B33" s="4" t="s">
        <v>2</v>
      </c>
      <c r="C33" s="4">
        <v>1977</v>
      </c>
      <c r="D33" s="15">
        <v>16.574585635359117</v>
      </c>
      <c r="E33" s="16">
        <v>16.544117647058822</v>
      </c>
      <c r="F33" s="15">
        <v>16.383495145631066</v>
      </c>
      <c r="G33" s="16">
        <v>16.227301858577228</v>
      </c>
      <c r="H33" s="15">
        <v>16.134815346002153</v>
      </c>
      <c r="I33" s="16">
        <v>15.910430170889805</v>
      </c>
      <c r="J33" s="15">
        <v>15.580561394831211</v>
      </c>
      <c r="K33" s="16">
        <v>15.350175887432043</v>
      </c>
      <c r="L33" s="15">
        <v>15.225218001403228</v>
      </c>
      <c r="M33" s="18">
        <f t="shared" si="29"/>
        <v>15.992300120798298</v>
      </c>
    </row>
    <row r="34" spans="1:13">
      <c r="A34" t="s">
        <v>73</v>
      </c>
      <c r="B34" s="4" t="s">
        <v>2</v>
      </c>
      <c r="C34" s="4">
        <v>1981</v>
      </c>
      <c r="D34" s="15">
        <v>13.719512195121951</v>
      </c>
      <c r="E34" s="16">
        <v>14.657980456026058</v>
      </c>
      <c r="F34" s="15">
        <v>16.59496004917025</v>
      </c>
      <c r="G34" s="16">
        <v>16.455805892547659</v>
      </c>
      <c r="H34" s="15">
        <v>16.271921894774906</v>
      </c>
      <c r="I34" s="16">
        <v>16.040398039506908</v>
      </c>
      <c r="J34" s="15">
        <v>15.644400297988577</v>
      </c>
      <c r="K34" s="16">
        <v>15.043877977434184</v>
      </c>
      <c r="L34" s="15">
        <v>14.746335307251723</v>
      </c>
      <c r="M34" s="18">
        <f t="shared" si="29"/>
        <v>15.46391023442469</v>
      </c>
    </row>
    <row r="35" spans="1:13">
      <c r="A35" t="s">
        <v>74</v>
      </c>
      <c r="B35" s="4" t="s">
        <v>2</v>
      </c>
      <c r="C35" s="4">
        <v>1981</v>
      </c>
      <c r="D35" s="15">
        <v>16.853932584269664</v>
      </c>
      <c r="E35" s="16">
        <v>16.713091922005571</v>
      </c>
      <c r="F35" s="15">
        <v>15.016685205784205</v>
      </c>
      <c r="G35" s="16">
        <v>15.140522224436914</v>
      </c>
      <c r="H35" s="15">
        <v>15.042620758816646</v>
      </c>
      <c r="I35" s="16">
        <v>15.022951731812491</v>
      </c>
      <c r="J35" s="15">
        <v>14.966147998574652</v>
      </c>
      <c r="K35" s="16">
        <v>14.840770895599299</v>
      </c>
      <c r="L35" s="15">
        <v>14.694979200928703</v>
      </c>
      <c r="M35" s="18">
        <f t="shared" si="29"/>
        <v>15.365744724692016</v>
      </c>
    </row>
    <row r="36" spans="1:13">
      <c r="A36" t="s">
        <v>75</v>
      </c>
      <c r="B36" s="4" t="s">
        <v>59</v>
      </c>
      <c r="C36" s="4">
        <v>1988</v>
      </c>
      <c r="D36" s="15">
        <v>14.705882352941176</v>
      </c>
      <c r="E36" s="16">
        <v>14.906832298136646</v>
      </c>
      <c r="F36" s="15">
        <v>14.958448753462603</v>
      </c>
      <c r="G36" s="16">
        <v>15.002962670353545</v>
      </c>
      <c r="H36" s="15">
        <v>15</v>
      </c>
      <c r="I36" s="16">
        <v>14.987510407993339</v>
      </c>
      <c r="J36" s="15">
        <v>14.935988620199147</v>
      </c>
      <c r="K36" s="16">
        <v>14.814814814814815</v>
      </c>
      <c r="L36" s="15">
        <v>14.660940063700416</v>
      </c>
      <c r="M36" s="18">
        <f t="shared" si="29"/>
        <v>14.885931109066853</v>
      </c>
    </row>
    <row r="37" spans="1:13">
      <c r="A37" t="s">
        <v>78</v>
      </c>
      <c r="B37" s="4" t="s">
        <v>2</v>
      </c>
      <c r="C37" s="4">
        <v>1982</v>
      </c>
      <c r="D37" s="15">
        <v>10.650887573964496</v>
      </c>
      <c r="E37" s="16">
        <v>10.520163646990063</v>
      </c>
      <c r="F37" s="15">
        <v>10.007412898443292</v>
      </c>
      <c r="G37" s="16">
        <v>9.1705903658094901</v>
      </c>
      <c r="H37" s="15">
        <v>8.8731144631765755</v>
      </c>
      <c r="I37" s="16">
        <v>8.5592011412268185</v>
      </c>
      <c r="J37" s="15">
        <v>8.2261539465952858</v>
      </c>
      <c r="K37" s="16">
        <v>8.0031123214583442</v>
      </c>
      <c r="L37" s="15">
        <v>7.871385635817183</v>
      </c>
      <c r="M37" s="18">
        <f t="shared" si="29"/>
        <v>9.098002443720171</v>
      </c>
    </row>
    <row r="38" spans="1:13">
      <c r="A38" t="s">
        <v>79</v>
      </c>
      <c r="B38" s="4" t="s">
        <v>2</v>
      </c>
      <c r="C38" s="4">
        <v>1983</v>
      </c>
      <c r="D38" s="20">
        <v>9.7087378640776691</v>
      </c>
      <c r="E38" s="7">
        <v>9.7719869706840399</v>
      </c>
      <c r="F38" s="20">
        <v>9.7578604987350914</v>
      </c>
      <c r="G38" s="7">
        <v>9.6493902439024382</v>
      </c>
      <c r="H38" s="20">
        <v>9.4876660341555983</v>
      </c>
      <c r="I38" s="7">
        <v>9.2394558987081865</v>
      </c>
      <c r="J38" s="20">
        <v>8.933002481389579</v>
      </c>
      <c r="K38" s="7">
        <v>8.6289549376797705</v>
      </c>
      <c r="L38" s="20">
        <v>8.4965879852332478</v>
      </c>
      <c r="M38" s="18">
        <f t="shared" si="29"/>
        <v>9.2970714349517358</v>
      </c>
    </row>
    <row r="44" spans="1:13">
      <c r="B44" s="23" t="s">
        <v>76</v>
      </c>
      <c r="C44" s="23"/>
      <c r="D44" s="17">
        <f>MAX(D22:L36)</f>
        <v>19.668565510098393</v>
      </c>
    </row>
  </sheetData>
  <mergeCells count="10">
    <mergeCell ref="AB1:AD1"/>
    <mergeCell ref="G1:I1"/>
    <mergeCell ref="B44:C44"/>
    <mergeCell ref="Y1:AA1"/>
    <mergeCell ref="J1:L1"/>
    <mergeCell ref="D1:F1"/>
    <mergeCell ref="M1:O1"/>
    <mergeCell ref="P1:R1"/>
    <mergeCell ref="S1:U1"/>
    <mergeCell ref="V1:X1"/>
  </mergeCells>
  <pageMargins left="0.75" right="0.75" top="1" bottom="1" header="0.5" footer="0.5"/>
  <pageSetup paperSize="9" orientation="portrait" horizontalDpi="4294967292" verticalDpi="4294967292"/>
  <ignoredErrors>
    <ignoredError sqref="M22:M38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showRuler="0" workbookViewId="0">
      <selection activeCell="H1" sqref="H1:P1"/>
    </sheetView>
  </sheetViews>
  <sheetFormatPr baseColWidth="10" defaultRowHeight="15" x14ac:dyDescent="0"/>
  <cols>
    <col min="5" max="5" width="32.5" customWidth="1"/>
  </cols>
  <sheetData>
    <row r="1" spans="1:6">
      <c r="A1" t="s">
        <v>24</v>
      </c>
      <c r="B1" t="s">
        <v>25</v>
      </c>
      <c r="D1" t="s">
        <v>22</v>
      </c>
      <c r="E1" t="str">
        <f>TRIM(A1&amp;" "&amp;B1&amp;" "&amp;C1)</f>
        <v>VINCENT KIPLAGAT</v>
      </c>
      <c r="F1" t="s">
        <v>22</v>
      </c>
    </row>
    <row r="2" spans="1:6">
      <c r="A2" t="s">
        <v>26</v>
      </c>
      <c r="B2" t="s">
        <v>27</v>
      </c>
      <c r="C2" t="s">
        <v>28</v>
      </c>
      <c r="D2" t="s">
        <v>29</v>
      </c>
      <c r="E2" t="str">
        <f t="shared" ref="E2:E15" si="0">TRIM(A2&amp;" "&amp;B2&amp;" "&amp;C2)</f>
        <v>DEREJE YADETE WOLDEGIYORGIS</v>
      </c>
      <c r="F2" t="s">
        <v>29</v>
      </c>
    </row>
    <row r="3" spans="1:6">
      <c r="A3" t="s">
        <v>30</v>
      </c>
      <c r="B3" t="s">
        <v>31</v>
      </c>
      <c r="D3" t="s">
        <v>29</v>
      </c>
      <c r="E3" t="str">
        <f t="shared" si="0"/>
        <v>GIRMA ASSEFA</v>
      </c>
      <c r="F3" t="s">
        <v>29</v>
      </c>
    </row>
    <row r="4" spans="1:6">
      <c r="A4" t="s">
        <v>32</v>
      </c>
      <c r="B4" t="s">
        <v>33</v>
      </c>
      <c r="C4" t="s">
        <v>34</v>
      </c>
      <c r="D4" t="s">
        <v>29</v>
      </c>
      <c r="E4" t="str">
        <f t="shared" si="0"/>
        <v>KASIME ADILO ROBA</v>
      </c>
      <c r="F4" t="s">
        <v>29</v>
      </c>
    </row>
    <row r="5" spans="1:6">
      <c r="A5" t="s">
        <v>35</v>
      </c>
      <c r="B5" t="s">
        <v>36</v>
      </c>
      <c r="D5" t="s">
        <v>2</v>
      </c>
      <c r="E5" t="str">
        <f t="shared" si="0"/>
        <v>BEKIR KARAYEL</v>
      </c>
      <c r="F5" t="s">
        <v>2</v>
      </c>
    </row>
    <row r="6" spans="1:6">
      <c r="A6" t="s">
        <v>37</v>
      </c>
      <c r="B6" t="s">
        <v>38</v>
      </c>
      <c r="D6" t="s">
        <v>29</v>
      </c>
      <c r="E6" t="str">
        <f t="shared" si="0"/>
        <v>SHUME HAILU</v>
      </c>
      <c r="F6" t="s">
        <v>29</v>
      </c>
    </row>
    <row r="7" spans="1:6">
      <c r="A7" t="s">
        <v>39</v>
      </c>
      <c r="B7" t="s">
        <v>40</v>
      </c>
      <c r="D7" t="s">
        <v>2</v>
      </c>
      <c r="E7" t="str">
        <f t="shared" si="0"/>
        <v>ERKAN KUŞ</v>
      </c>
      <c r="F7" t="s">
        <v>2</v>
      </c>
    </row>
    <row r="8" spans="1:6">
      <c r="A8" t="s">
        <v>41</v>
      </c>
      <c r="B8" t="s">
        <v>42</v>
      </c>
      <c r="C8" t="s">
        <v>43</v>
      </c>
      <c r="D8" t="s">
        <v>29</v>
      </c>
      <c r="E8" t="str">
        <f t="shared" si="0"/>
        <v>HIKO DUBE BERISO</v>
      </c>
      <c r="F8" t="s">
        <v>29</v>
      </c>
    </row>
    <row r="9" spans="1:6">
      <c r="A9" t="s">
        <v>44</v>
      </c>
      <c r="B9" t="s">
        <v>45</v>
      </c>
      <c r="D9" t="s">
        <v>2</v>
      </c>
      <c r="E9" t="str">
        <f t="shared" si="0"/>
        <v>SELAHATTIN SELÇUK</v>
      </c>
      <c r="F9" t="s">
        <v>2</v>
      </c>
    </row>
    <row r="10" spans="1:6">
      <c r="A10" t="s">
        <v>46</v>
      </c>
      <c r="B10" t="s">
        <v>47</v>
      </c>
      <c r="D10" t="s">
        <v>48</v>
      </c>
      <c r="E10" t="str">
        <f t="shared" si="0"/>
        <v>TILAHUN ALIYEV</v>
      </c>
      <c r="F10" t="s">
        <v>48</v>
      </c>
    </row>
    <row r="11" spans="1:6">
      <c r="A11" t="s">
        <v>49</v>
      </c>
      <c r="B11" t="s">
        <v>50</v>
      </c>
      <c r="C11" t="s">
        <v>51</v>
      </c>
      <c r="D11" t="s">
        <v>29</v>
      </c>
      <c r="E11" t="str">
        <f t="shared" si="0"/>
        <v>JAYLAN AHIMED OGE</v>
      </c>
      <c r="F11" t="s">
        <v>29</v>
      </c>
    </row>
    <row r="12" spans="1:6">
      <c r="A12" t="s">
        <v>52</v>
      </c>
      <c r="B12" t="s">
        <v>60</v>
      </c>
      <c r="D12" t="s">
        <v>2</v>
      </c>
      <c r="E12" t="str">
        <f t="shared" si="0"/>
        <v>KIYASETTIN YALÇIN</v>
      </c>
      <c r="F12" t="s">
        <v>2</v>
      </c>
    </row>
    <row r="13" spans="1:6">
      <c r="A13" t="s">
        <v>53</v>
      </c>
      <c r="B13" t="s">
        <v>54</v>
      </c>
      <c r="D13" t="s">
        <v>2</v>
      </c>
      <c r="E13" t="str">
        <f t="shared" si="0"/>
        <v>MEHMET DAG</v>
      </c>
      <c r="F13" t="s">
        <v>2</v>
      </c>
    </row>
    <row r="14" spans="1:6">
      <c r="A14" t="s">
        <v>55</v>
      </c>
      <c r="B14" t="s">
        <v>56</v>
      </c>
      <c r="D14" t="s">
        <v>2</v>
      </c>
      <c r="E14" t="str">
        <f t="shared" si="0"/>
        <v>SADIK ÇELIK</v>
      </c>
      <c r="F14" t="s">
        <v>2</v>
      </c>
    </row>
    <row r="15" spans="1:6">
      <c r="A15" t="s">
        <v>57</v>
      </c>
      <c r="B15" t="s">
        <v>58</v>
      </c>
      <c r="D15" t="s">
        <v>59</v>
      </c>
      <c r="E15" t="str">
        <f t="shared" si="0"/>
        <v>MATEJ RAJNOSEK</v>
      </c>
      <c r="F15" t="s">
        <v>59</v>
      </c>
    </row>
  </sheetData>
  <pageMargins left="0.75" right="0.75" top="1" bottom="1" header="0.5" footer="0.5"/>
  <pageSetup paperSize="9" orientation="portrait" horizontalDpi="4294967292" verticalDpi="4294967292"/>
  <ignoredErrors>
    <ignoredError sqref="E1:E1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Sampiyonlar</vt:lpstr>
      <vt:lpstr>Normal Kosu</vt:lpstr>
    </vt:vector>
  </TitlesOfParts>
  <Company>HOS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HAMDI OMER SENSOY</dc:creator>
  <cp:lastModifiedBy>HAMDI OMER SENSOY</cp:lastModifiedBy>
  <dcterms:created xsi:type="dcterms:W3CDTF">2015-09-07T14:46:29Z</dcterms:created>
  <dcterms:modified xsi:type="dcterms:W3CDTF">2015-09-08T11:13:00Z</dcterms:modified>
</cp:coreProperties>
</file>