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Hurtadoyhurtado\carpeta compartida\PROYECTOS\CI IdSO MANABÍ Y SANTA ELENA\CAPAS DE DATOS\07 ECONOMÍA Y SUBSISTENCIA\CAPAS 2020 SUBIDAS\"/>
    </mc:Choice>
  </mc:AlternateContent>
  <bookViews>
    <workbookView xWindow="0" yWindow="0" windowWidth="28800" windowHeight="10935" activeTab="2"/>
  </bookViews>
  <sheets>
    <sheet name="datos" sheetId="1" r:id="rId1"/>
    <sheet name="gráficos" sheetId="4" r:id="rId2"/>
    <sheet name="eco_status_mse2019" sheetId="5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2" i="5"/>
  <c r="C15" i="4"/>
  <c r="C14" i="4"/>
  <c r="I9" i="4" l="1"/>
  <c r="I8" i="4"/>
  <c r="K4" i="4"/>
  <c r="L4" i="4"/>
  <c r="F2" i="4"/>
  <c r="F3" i="4"/>
  <c r="F4" i="4"/>
  <c r="F14" i="4" s="1"/>
  <c r="E15" i="4" s="1"/>
  <c r="I4" i="4"/>
  <c r="J4" i="4"/>
  <c r="M4" i="4"/>
  <c r="N4" i="4"/>
  <c r="O4" i="4"/>
  <c r="P4" i="4"/>
  <c r="Q4" i="4"/>
  <c r="R4" i="4"/>
  <c r="F5" i="4"/>
  <c r="I5" i="4"/>
  <c r="L5" i="4" s="1"/>
  <c r="J5" i="4"/>
  <c r="J9" i="4" s="1"/>
  <c r="K5" i="4"/>
  <c r="M5" i="4"/>
  <c r="N5" i="4"/>
  <c r="O5" i="4"/>
  <c r="P5" i="4"/>
  <c r="Q5" i="4"/>
  <c r="R5" i="4"/>
  <c r="F6" i="4"/>
  <c r="F7" i="4"/>
  <c r="F8" i="4"/>
  <c r="F9" i="4"/>
  <c r="F10" i="4"/>
  <c r="F11" i="4"/>
  <c r="F12" i="4"/>
  <c r="F13" i="4"/>
  <c r="D14" i="4"/>
  <c r="E14" i="4"/>
  <c r="B17" i="4"/>
  <c r="B19" i="4" s="1"/>
  <c r="C17" i="4" s="1"/>
  <c r="B18" i="4"/>
  <c r="C18" i="4" s="1"/>
  <c r="K9" i="4" l="1"/>
  <c r="D15" i="4"/>
  <c r="K8" i="4"/>
  <c r="J8" i="4"/>
  <c r="C16" i="1" l="1"/>
  <c r="C17" i="1"/>
  <c r="C18" i="1"/>
  <c r="C19" i="1"/>
  <c r="C20" i="1"/>
  <c r="C21" i="1"/>
  <c r="C22" i="1"/>
  <c r="C23" i="1"/>
  <c r="C24" i="1"/>
  <c r="C25" i="1"/>
  <c r="C26" i="1"/>
  <c r="C27" i="1"/>
  <c r="G8" i="1" l="1"/>
  <c r="F14" i="1" l="1"/>
  <c r="G2" i="1"/>
  <c r="F2" i="1"/>
  <c r="F8" i="1" l="1"/>
  <c r="G7" i="1"/>
  <c r="G6" i="1"/>
  <c r="F7" i="1"/>
  <c r="F13" i="1"/>
  <c r="G13" i="1" s="1"/>
  <c r="G5" i="1" l="1"/>
  <c r="G4" i="1"/>
  <c r="G3" i="1"/>
  <c r="F12" i="1" l="1"/>
  <c r="G12" i="1" s="1"/>
  <c r="F11" i="1"/>
  <c r="G11" i="1" s="1"/>
  <c r="F10" i="1"/>
  <c r="G10" i="1" s="1"/>
  <c r="F9" i="1"/>
  <c r="G9" i="1" s="1"/>
  <c r="F6" i="1"/>
  <c r="F5" i="1"/>
  <c r="F4" i="1"/>
  <c r="F3" i="1"/>
</calcChain>
</file>

<file path=xl/comments1.xml><?xml version="1.0" encoding="utf-8"?>
<comments xmlns="http://schemas.openxmlformats.org/spreadsheetml/2006/main">
  <authors>
    <author>HurtadoLapto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HurtadoLapto:</t>
        </r>
        <r>
          <rPr>
            <sz val="9"/>
            <color indexed="81"/>
            <rFont val="Tahoma"/>
            <family val="2"/>
          </rPr>
          <t xml:space="preserve">
https://www.bce.fin.ec/index.php/component/k2/item/293-cuentas-provinciales</t>
        </r>
      </text>
    </comment>
  </commentList>
</comments>
</file>

<file path=xl/comments2.xml><?xml version="1.0" encoding="utf-8"?>
<comments xmlns="http://schemas.openxmlformats.org/spreadsheetml/2006/main">
  <authors>
    <author>HurtadoLapto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HurtadoLapto:</t>
        </r>
        <r>
          <rPr>
            <sz val="9"/>
            <color indexed="81"/>
            <rFont val="Tahoma"/>
            <family val="2"/>
          </rPr>
          <t xml:space="preserve">
https://www.bce.fin.ec/index.php/component/k2/item/293-cuentas-provinciales</t>
        </r>
      </text>
    </comment>
  </commentList>
</comments>
</file>

<file path=xl/sharedStrings.xml><?xml version="1.0" encoding="utf-8"?>
<sst xmlns="http://schemas.openxmlformats.org/spreadsheetml/2006/main" count="71" uniqueCount="26">
  <si>
    <t>MANABI</t>
  </si>
  <si>
    <t>SANTA ELENA</t>
  </si>
  <si>
    <t>AÑO</t>
  </si>
  <si>
    <t>% del máximo del periodo evaluado</t>
  </si>
  <si>
    <t>Turismo</t>
  </si>
  <si>
    <t>Transporte</t>
  </si>
  <si>
    <t>Pesca y acuacultura</t>
  </si>
  <si>
    <t>Santa Elena</t>
  </si>
  <si>
    <t>Manabí</t>
  </si>
  <si>
    <t>Provincia</t>
  </si>
  <si>
    <t>Año</t>
  </si>
  <si>
    <t>Estado</t>
  </si>
  <si>
    <t>Total miles USD</t>
  </si>
  <si>
    <t>Pesca y acuicultura</t>
  </si>
  <si>
    <t xml:space="preserve"> % REGIONAL POR SECTOR</t>
  </si>
  <si>
    <t>MAX</t>
  </si>
  <si>
    <t>MIN</t>
  </si>
  <si>
    <t>TRANSPORTE</t>
  </si>
  <si>
    <t>TURISMO</t>
  </si>
  <si>
    <t>PESCA</t>
  </si>
  <si>
    <t>PROMEDIO</t>
  </si>
  <si>
    <t>PROVINCIA</t>
  </si>
  <si>
    <t>TOTAL</t>
  </si>
  <si>
    <t>rgn_id</t>
  </si>
  <si>
    <t>year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</si>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</sst>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-* #,##0.00\ _€_-;\-* #,##0.00\ _€_-;_-* &quot;-&quot;??\ _€_-;_-@_-"/>
    <numFmt numFmtId="165" formatCode="_-* #,##0\ _€_-;\-* #,##0\ _€_-;_-* &quot;-&quot;??\ _€_-;_-@_-"/>
    <numFmt numFmtId="166" formatCode="_(&quot;$&quot;\ * #,##0_);_(&quot;$&quot;\ * \(#,##0\);_(&quot;$&quot;\ 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24292E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6F8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Fill="1" applyBorder="1"/>
    <xf numFmtId="1" fontId="5" fillId="0" borderId="1" xfId="2" applyNumberFormat="1" applyFont="1" applyFill="1" applyBorder="1"/>
    <xf numFmtId="165" fontId="5" fillId="0" borderId="1" xfId="1" applyNumberFormat="1" applyFont="1" applyFill="1" applyBorder="1"/>
    <xf numFmtId="0" fontId="5" fillId="2" borderId="1" xfId="2" applyFont="1" applyFill="1" applyBorder="1"/>
    <xf numFmtId="1" fontId="5" fillId="2" borderId="1" xfId="2" applyNumberFormat="1" applyFont="1" applyFill="1" applyBorder="1"/>
    <xf numFmtId="165" fontId="5" fillId="2" borderId="1" xfId="1" applyNumberFormat="1" applyFont="1" applyFill="1" applyBorder="1"/>
    <xf numFmtId="0" fontId="5" fillId="0" borderId="1" xfId="2" applyFont="1" applyFill="1" applyBorder="1"/>
    <xf numFmtId="0" fontId="0" fillId="0" borderId="0" xfId="0" applyFill="1"/>
    <xf numFmtId="0" fontId="3" fillId="2" borderId="1" xfId="0" applyFont="1" applyFill="1" applyBorder="1"/>
    <xf numFmtId="4" fontId="0" fillId="2" borderId="1" xfId="0" applyNumberFormat="1" applyFill="1" applyBorder="1"/>
    <xf numFmtId="0" fontId="2" fillId="0" borderId="1" xfId="0" applyFont="1" applyBorder="1" applyAlignment="1">
      <alignment horizontal="center" wrapText="1"/>
    </xf>
    <xf numFmtId="164" fontId="0" fillId="0" borderId="1" xfId="0" applyNumberFormat="1" applyBorder="1"/>
    <xf numFmtId="164" fontId="0" fillId="2" borderId="1" xfId="0" applyNumberFormat="1" applyFill="1" applyBorder="1"/>
    <xf numFmtId="164" fontId="0" fillId="0" borderId="1" xfId="0" applyNumberFormat="1" applyFill="1" applyBorder="1"/>
    <xf numFmtId="3" fontId="0" fillId="0" borderId="1" xfId="0" applyNumberFormat="1" applyFill="1" applyBorder="1"/>
    <xf numFmtId="4" fontId="5" fillId="0" borderId="1" xfId="1" applyNumberFormat="1" applyFont="1" applyFill="1" applyBorder="1"/>
    <xf numFmtId="165" fontId="0" fillId="0" borderId="0" xfId="0" applyNumberFormat="1"/>
    <xf numFmtId="166" fontId="0" fillId="0" borderId="0" xfId="0" applyNumberFormat="1"/>
    <xf numFmtId="9" fontId="0" fillId="0" borderId="0" xfId="4" applyFont="1"/>
    <xf numFmtId="0" fontId="0" fillId="0" borderId="0" xfId="0" applyBorder="1"/>
    <xf numFmtId="9" fontId="0" fillId="0" borderId="0" xfId="4" applyFont="1" applyBorder="1"/>
    <xf numFmtId="1" fontId="5" fillId="0" borderId="0" xfId="2" applyNumberFormat="1" applyFont="1" applyFill="1" applyBorder="1"/>
    <xf numFmtId="164" fontId="0" fillId="0" borderId="0" xfId="0" applyNumberFormat="1"/>
    <xf numFmtId="0" fontId="8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0" fillId="0" borderId="1" xfId="0" applyBorder="1"/>
    <xf numFmtId="166" fontId="0" fillId="0" borderId="1" xfId="0" applyNumberFormat="1" applyBorder="1"/>
    <xf numFmtId="3" fontId="0" fillId="0" borderId="1" xfId="0" applyNumberFormat="1" applyBorder="1"/>
    <xf numFmtId="4" fontId="0" fillId="0" borderId="1" xfId="0" applyNumberFormat="1" applyBorder="1"/>
    <xf numFmtId="0" fontId="2" fillId="0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166" fontId="0" fillId="0" borderId="1" xfId="0" applyNumberFormat="1" applyFont="1" applyBorder="1" applyAlignment="1">
      <alignment horizontal="right"/>
    </xf>
    <xf numFmtId="3" fontId="0" fillId="0" borderId="1" xfId="0" applyNumberFormat="1" applyFont="1" applyBorder="1" applyAlignment="1">
      <alignment horizontal="right"/>
    </xf>
    <xf numFmtId="4" fontId="0" fillId="0" borderId="1" xfId="0" applyNumberFormat="1" applyFont="1" applyBorder="1" applyAlignment="1">
      <alignment horizontal="right"/>
    </xf>
    <xf numFmtId="166" fontId="1" fillId="0" borderId="1" xfId="3" applyNumberFormat="1" applyFont="1" applyBorder="1" applyAlignment="1">
      <alignment horizontal="right"/>
    </xf>
    <xf numFmtId="1" fontId="3" fillId="0" borderId="1" xfId="2" applyNumberFormat="1" applyFont="1" applyFill="1" applyBorder="1" applyAlignment="1">
      <alignment horizontal="right"/>
    </xf>
    <xf numFmtId="166" fontId="0" fillId="2" borderId="1" xfId="0" applyNumberForma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9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9" fontId="0" fillId="0" borderId="1" xfId="4" applyFont="1" applyBorder="1"/>
    <xf numFmtId="0" fontId="2" fillId="0" borderId="0" xfId="0" applyFont="1"/>
  </cellXfs>
  <cellStyles count="5">
    <cellStyle name="ANCLAS,REZONES Y SUS PARTES,DE FUNDICION,DE HIERRO O DE ACERO" xfId="2"/>
    <cellStyle name="Millares" xfId="1" builtinId="3"/>
    <cellStyle name="Moneda" xfId="3" builtinId="4"/>
    <cellStyle name="Normal" xfId="0" builtinId="0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MANABÍ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datos!$C$1</c:f>
              <c:strCache>
                <c:ptCount val="1"/>
                <c:pt idx="0">
                  <c:v>Pesca y acuacultura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datos!$A$2:$A$7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datos!$C$2:$C$7</c:f>
              <c:numCache>
                <c:formatCode>_-* #,##0\ _€_-;\-* #,##0\ _€_-;_-* "-"??\ _€_-;_-@_-</c:formatCode>
                <c:ptCount val="6"/>
                <c:pt idx="0">
                  <c:v>337030.72531000176</c:v>
                </c:pt>
                <c:pt idx="1">
                  <c:v>312858.11143209907</c:v>
                </c:pt>
                <c:pt idx="2">
                  <c:v>252047.35149144853</c:v>
                </c:pt>
                <c:pt idx="3">
                  <c:v>232842.96558941755</c:v>
                </c:pt>
                <c:pt idx="4">
                  <c:v>201779.40406380559</c:v>
                </c:pt>
                <c:pt idx="5" formatCode="#,##0">
                  <c:v>203650.75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datos!$D$1</c:f>
              <c:strCache>
                <c:ptCount val="1"/>
                <c:pt idx="0">
                  <c:v>Turismo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datos!$A$2:$A$7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datos!$D$2:$D$7</c:f>
              <c:numCache>
                <c:formatCode>_-* #,##0\ _€_-;\-* #,##0\ _€_-;_-* "-"??\ _€_-;_-@_-</c:formatCode>
                <c:ptCount val="6"/>
                <c:pt idx="0">
                  <c:v>96366.626084152667</c:v>
                </c:pt>
                <c:pt idx="1">
                  <c:v>82183.80817714514</c:v>
                </c:pt>
                <c:pt idx="2">
                  <c:v>96729.324279538589</c:v>
                </c:pt>
                <c:pt idx="3">
                  <c:v>92992.936269046884</c:v>
                </c:pt>
                <c:pt idx="4">
                  <c:v>97615.447690843692</c:v>
                </c:pt>
                <c:pt idx="5" formatCode="#,##0">
                  <c:v>119633.03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datos!$E$1</c:f>
              <c:strCache>
                <c:ptCount val="1"/>
                <c:pt idx="0">
                  <c:v>Transporte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datos!$A$2:$A$7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datos!$E$2:$E$7</c:f>
              <c:numCache>
                <c:formatCode>_-* #,##0\ _€_-;\-* #,##0\ _€_-;_-* "-"??\ _€_-;_-@_-</c:formatCode>
                <c:ptCount val="6"/>
                <c:pt idx="0">
                  <c:v>366296.04133149207</c:v>
                </c:pt>
                <c:pt idx="1">
                  <c:v>410292.85373181669</c:v>
                </c:pt>
                <c:pt idx="2">
                  <c:v>489137.43033578945</c:v>
                </c:pt>
                <c:pt idx="3">
                  <c:v>600269.16692915489</c:v>
                </c:pt>
                <c:pt idx="4">
                  <c:v>602294.48486298544</c:v>
                </c:pt>
                <c:pt idx="5" formatCode="#,##0">
                  <c:v>508180.06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553888"/>
        <c:axId val="442554448"/>
      </c:lineChart>
      <c:catAx>
        <c:axId val="44255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42554448"/>
        <c:crosses val="autoZero"/>
        <c:auto val="1"/>
        <c:lblAlgn val="ctr"/>
        <c:lblOffset val="100"/>
        <c:noMultiLvlLbl val="0"/>
      </c:catAx>
      <c:valAx>
        <c:axId val="4425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42553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SANTA ELENA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datos!$C$1</c:f>
              <c:strCache>
                <c:ptCount val="1"/>
                <c:pt idx="0">
                  <c:v>Pesca y acuacultura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datos!$A$2:$A$7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datos!$C$8:$C$13</c:f>
              <c:numCache>
                <c:formatCode>_-* #,##0\ _€_-;\-* #,##0\ _€_-;_-* "-"??\ _€_-;_-@_-</c:formatCode>
                <c:ptCount val="6"/>
                <c:pt idx="0">
                  <c:v>60842.00842565683</c:v>
                </c:pt>
                <c:pt idx="1">
                  <c:v>75585.179769980416</c:v>
                </c:pt>
                <c:pt idx="2">
                  <c:v>58046.825950480401</c:v>
                </c:pt>
                <c:pt idx="3">
                  <c:v>60799.697478781651</c:v>
                </c:pt>
                <c:pt idx="4">
                  <c:v>67277.10488277275</c:v>
                </c:pt>
                <c:pt idx="5" formatCode="#,##0.00">
                  <c:v>71636.39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datos!$D$1</c:f>
              <c:strCache>
                <c:ptCount val="1"/>
                <c:pt idx="0">
                  <c:v>Turismo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datos!$A$2:$A$7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datos!$D$8:$D$13</c:f>
              <c:numCache>
                <c:formatCode>_-* #,##0\ _€_-;\-* #,##0\ _€_-;_-* "-"??\ _€_-;_-@_-</c:formatCode>
                <c:ptCount val="6"/>
                <c:pt idx="0">
                  <c:v>35891.292360487612</c:v>
                </c:pt>
                <c:pt idx="1">
                  <c:v>39551.312334916591</c:v>
                </c:pt>
                <c:pt idx="2">
                  <c:v>42714.738596960276</c:v>
                </c:pt>
                <c:pt idx="3">
                  <c:v>44493.723863501982</c:v>
                </c:pt>
                <c:pt idx="4">
                  <c:v>57620.359928399426</c:v>
                </c:pt>
                <c:pt idx="5" formatCode="#,##0.00">
                  <c:v>56791.31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datos!$E$1</c:f>
              <c:strCache>
                <c:ptCount val="1"/>
                <c:pt idx="0">
                  <c:v>Transporte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datos!$A$2:$A$7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datos!$E$8:$E$13</c:f>
              <c:numCache>
                <c:formatCode>_-* #,##0\ _€_-;\-* #,##0\ _€_-;_-* "-"??\ _€_-;_-@_-</c:formatCode>
                <c:ptCount val="6"/>
                <c:pt idx="0">
                  <c:v>27791.851796789837</c:v>
                </c:pt>
                <c:pt idx="1">
                  <c:v>26377.265857653976</c:v>
                </c:pt>
                <c:pt idx="2">
                  <c:v>25121.401037782223</c:v>
                </c:pt>
                <c:pt idx="3">
                  <c:v>30576.304424478374</c:v>
                </c:pt>
                <c:pt idx="4">
                  <c:v>30892.536461850184</c:v>
                </c:pt>
                <c:pt idx="5" formatCode="#,##0.00">
                  <c:v>41998.16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558928"/>
        <c:axId val="442559488"/>
      </c:lineChart>
      <c:catAx>
        <c:axId val="4425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42559488"/>
        <c:crosses val="autoZero"/>
        <c:auto val="1"/>
        <c:lblAlgn val="ctr"/>
        <c:lblOffset val="100"/>
        <c:noMultiLvlLbl val="0"/>
      </c:catAx>
      <c:valAx>
        <c:axId val="4425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42558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Estado de las provincias Manabí y Santa Elena según sus</a:t>
            </a:r>
            <a:r>
              <a:rPr lang="en-US" baseline="0"/>
              <a:t> ingresos en sectores económicos prioritarios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Santa Elena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datos!$B$16:$B$21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datos!$C$16:$C$21</c:f>
              <c:numCache>
                <c:formatCode>0.00</c:formatCode>
                <c:ptCount val="6"/>
                <c:pt idx="0">
                  <c:v>73.067052490117575</c:v>
                </c:pt>
                <c:pt idx="1">
                  <c:v>83.035378529145177</c:v>
                </c:pt>
                <c:pt idx="2">
                  <c:v>73.86377019615621</c:v>
                </c:pt>
                <c:pt idx="3">
                  <c:v>79.7236556510626</c:v>
                </c:pt>
                <c:pt idx="4">
                  <c:v>91.412184320514726</c:v>
                </c:pt>
                <c:pt idx="5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v>Manabí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datos!$B$22:$B$27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datos!$C$22:$C$27</c:f>
              <c:numCache>
                <c:formatCode>0.00</c:formatCode>
                <c:ptCount val="6"/>
                <c:pt idx="0">
                  <c:v>86.350179874572902</c:v>
                </c:pt>
                <c:pt idx="1">
                  <c:v>86.959331125931413</c:v>
                </c:pt>
                <c:pt idx="2">
                  <c:v>90.477218443875358</c:v>
                </c:pt>
                <c:pt idx="3">
                  <c:v>100</c:v>
                </c:pt>
                <c:pt idx="4">
                  <c:v>97.363610999133428</c:v>
                </c:pt>
                <c:pt idx="5">
                  <c:v>89.780724458023343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596576"/>
        <c:axId val="442597136"/>
      </c:lineChart>
      <c:catAx>
        <c:axId val="44259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42597136"/>
        <c:crosses val="autoZero"/>
        <c:auto val="1"/>
        <c:lblAlgn val="ctr"/>
        <c:lblOffset val="100"/>
        <c:noMultiLvlLbl val="0"/>
      </c:catAx>
      <c:valAx>
        <c:axId val="4425971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% en</a:t>
                </a:r>
                <a:r>
                  <a:rPr lang="es-EC" baseline="0"/>
                  <a:t> referencia al máximo del periodo</a:t>
                </a:r>
                <a:endParaRPr lang="es-EC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42596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Ingresos de sectores marinos en Manabí (miles</a:t>
            </a:r>
            <a:r>
              <a:rPr lang="en-US" b="1" baseline="0"/>
              <a:t> USD)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6144247594050742"/>
          <c:y val="0.16245370370370371"/>
          <c:w val="0.7815159667541556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gráficos!$C$1</c:f>
              <c:strCache>
                <c:ptCount val="1"/>
                <c:pt idx="0">
                  <c:v>Pesca y acuicultura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gráficos!$B$2:$B$7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 formatCode="0">
                  <c:v>2018</c:v>
                </c:pt>
              </c:numCache>
            </c:numRef>
          </c:cat>
          <c:val>
            <c:numRef>
              <c:f>gráficos!$C$2:$C$7</c:f>
              <c:numCache>
                <c:formatCode>_("$"\ * #,##0_);_("$"\ * \(#,##0\);_("$"\ * "-"??_);_(@_)</c:formatCode>
                <c:ptCount val="6"/>
                <c:pt idx="0">
                  <c:v>337030.72531000176</c:v>
                </c:pt>
                <c:pt idx="1">
                  <c:v>312858.11143209907</c:v>
                </c:pt>
                <c:pt idx="2">
                  <c:v>252047.35149144853</c:v>
                </c:pt>
                <c:pt idx="3">
                  <c:v>232842.96558941755</c:v>
                </c:pt>
                <c:pt idx="4">
                  <c:v>201779.40406380559</c:v>
                </c:pt>
                <c:pt idx="5" formatCode="#,##0">
                  <c:v>203650.75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CB-4E28-9AA3-4F111687C1F2}"/>
            </c:ext>
          </c:extLst>
        </c:ser>
        <c:ser>
          <c:idx val="1"/>
          <c:order val="1"/>
          <c:tx>
            <c:strRef>
              <c:f>gráficos!$D$1</c:f>
              <c:strCache>
                <c:ptCount val="1"/>
                <c:pt idx="0">
                  <c:v>Turismo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gráficos!$B$2:$B$7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 formatCode="0">
                  <c:v>2018</c:v>
                </c:pt>
              </c:numCache>
            </c:numRef>
          </c:cat>
          <c:val>
            <c:numRef>
              <c:f>gráficos!$D$2:$D$7</c:f>
              <c:numCache>
                <c:formatCode>_("$"\ * #,##0_);_("$"\ * \(#,##0\);_("$"\ * "-"??_);_(@_)</c:formatCode>
                <c:ptCount val="6"/>
                <c:pt idx="0">
                  <c:v>96366.626084152667</c:v>
                </c:pt>
                <c:pt idx="1">
                  <c:v>82183.80817714514</c:v>
                </c:pt>
                <c:pt idx="2">
                  <c:v>96729.324279538589</c:v>
                </c:pt>
                <c:pt idx="3">
                  <c:v>92992.936269046884</c:v>
                </c:pt>
                <c:pt idx="4">
                  <c:v>97615.447690843692</c:v>
                </c:pt>
                <c:pt idx="5" formatCode="#,##0">
                  <c:v>119633.03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ECB-4E28-9AA3-4F111687C1F2}"/>
            </c:ext>
          </c:extLst>
        </c:ser>
        <c:ser>
          <c:idx val="2"/>
          <c:order val="2"/>
          <c:tx>
            <c:strRef>
              <c:f>gráficos!$E$1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numRef>
              <c:f>gráficos!$B$2:$B$7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 formatCode="0">
                  <c:v>2018</c:v>
                </c:pt>
              </c:numCache>
            </c:numRef>
          </c:cat>
          <c:val>
            <c:numRef>
              <c:f>gráficos!$E$2:$E$7</c:f>
              <c:numCache>
                <c:formatCode>_("$"\ * #,##0_);_("$"\ * \(#,##0\);_("$"\ * "-"??_);_(@_)</c:formatCode>
                <c:ptCount val="6"/>
                <c:pt idx="0">
                  <c:v>366296.04133149207</c:v>
                </c:pt>
                <c:pt idx="1">
                  <c:v>410292.85373181669</c:v>
                </c:pt>
                <c:pt idx="2">
                  <c:v>489137.43033578945</c:v>
                </c:pt>
                <c:pt idx="3">
                  <c:v>600269.16692915489</c:v>
                </c:pt>
                <c:pt idx="4">
                  <c:v>602294.48486298544</c:v>
                </c:pt>
                <c:pt idx="5" formatCode="#,##0">
                  <c:v>508180.06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ECB-4E28-9AA3-4F111687C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601056"/>
        <c:axId val="439522544"/>
      </c:barChart>
      <c:catAx>
        <c:axId val="4426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9522544"/>
        <c:crosses val="autoZero"/>
        <c:auto val="1"/>
        <c:lblAlgn val="ctr"/>
        <c:lblOffset val="100"/>
        <c:noMultiLvlLbl val="0"/>
      </c:catAx>
      <c:valAx>
        <c:axId val="4395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42601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Ingresos de sectores marinos en Santa Elena (miles</a:t>
            </a:r>
            <a:r>
              <a:rPr lang="en-US" b="1" baseline="0"/>
              <a:t> USD)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6144247594050742"/>
          <c:y val="0.16245370370370371"/>
          <c:w val="0.7815159667541556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gráficos!$C$1</c:f>
              <c:strCache>
                <c:ptCount val="1"/>
                <c:pt idx="0">
                  <c:v>Pesca y acuicultura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gráficos!$B$8:$B$13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 formatCode="0">
                  <c:v>2018</c:v>
                </c:pt>
              </c:numCache>
            </c:numRef>
          </c:cat>
          <c:val>
            <c:numRef>
              <c:f>gráficos!$C$8:$C$13</c:f>
              <c:numCache>
                <c:formatCode>_("$"\ * #,##0_);_("$"\ * \(#,##0\);_("$"\ * "-"??_);_(@_)</c:formatCode>
                <c:ptCount val="6"/>
                <c:pt idx="0">
                  <c:v>60842.00842565683</c:v>
                </c:pt>
                <c:pt idx="1">
                  <c:v>75585.179769980416</c:v>
                </c:pt>
                <c:pt idx="2">
                  <c:v>58046.825950480401</c:v>
                </c:pt>
                <c:pt idx="3">
                  <c:v>60799.697478781651</c:v>
                </c:pt>
                <c:pt idx="4">
                  <c:v>67277.10488277275</c:v>
                </c:pt>
                <c:pt idx="5" formatCode="#,##0.00">
                  <c:v>71636.39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54-436F-A64C-8B64B46AD4DA}"/>
            </c:ext>
          </c:extLst>
        </c:ser>
        <c:ser>
          <c:idx val="1"/>
          <c:order val="1"/>
          <c:tx>
            <c:strRef>
              <c:f>gráficos!$D$1</c:f>
              <c:strCache>
                <c:ptCount val="1"/>
                <c:pt idx="0">
                  <c:v>Turismo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gráficos!$B$8:$B$13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 formatCode="0">
                  <c:v>2018</c:v>
                </c:pt>
              </c:numCache>
            </c:numRef>
          </c:cat>
          <c:val>
            <c:numRef>
              <c:f>gráficos!$D$8:$D$13</c:f>
              <c:numCache>
                <c:formatCode>_("$"\ * #,##0_);_("$"\ * \(#,##0\);_("$"\ * "-"??_);_(@_)</c:formatCode>
                <c:ptCount val="6"/>
                <c:pt idx="0">
                  <c:v>35891.292360487612</c:v>
                </c:pt>
                <c:pt idx="1">
                  <c:v>39551.312334916591</c:v>
                </c:pt>
                <c:pt idx="2">
                  <c:v>42714.738596960276</c:v>
                </c:pt>
                <c:pt idx="3">
                  <c:v>44493.723863501982</c:v>
                </c:pt>
                <c:pt idx="4">
                  <c:v>57620.359928399426</c:v>
                </c:pt>
                <c:pt idx="5" formatCode="#,##0.00">
                  <c:v>56791.31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54-436F-A64C-8B64B46AD4DA}"/>
            </c:ext>
          </c:extLst>
        </c:ser>
        <c:ser>
          <c:idx val="2"/>
          <c:order val="2"/>
          <c:tx>
            <c:strRef>
              <c:f>gráficos!$E$1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gráficos!$B$8:$B$13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 formatCode="0">
                  <c:v>2018</c:v>
                </c:pt>
              </c:numCache>
            </c:numRef>
          </c:cat>
          <c:val>
            <c:numRef>
              <c:f>gráficos!$E$8:$E$13</c:f>
              <c:numCache>
                <c:formatCode>_("$"\ * #,##0_);_("$"\ * \(#,##0\);_("$"\ * "-"??_);_(@_)</c:formatCode>
                <c:ptCount val="6"/>
                <c:pt idx="0">
                  <c:v>27791.851796789837</c:v>
                </c:pt>
                <c:pt idx="1">
                  <c:v>26377.265857653976</c:v>
                </c:pt>
                <c:pt idx="2">
                  <c:v>25121.401037782223</c:v>
                </c:pt>
                <c:pt idx="3">
                  <c:v>30576.304424478374</c:v>
                </c:pt>
                <c:pt idx="4">
                  <c:v>30892.536461850184</c:v>
                </c:pt>
                <c:pt idx="5" formatCode="#,##0.00">
                  <c:v>41998.16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354-436F-A64C-8B64B46AD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527024"/>
        <c:axId val="439527584"/>
      </c:barChart>
      <c:catAx>
        <c:axId val="43952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9527584"/>
        <c:crosses val="autoZero"/>
        <c:auto val="1"/>
        <c:lblAlgn val="ctr"/>
        <c:lblOffset val="100"/>
        <c:noMultiLvlLbl val="0"/>
      </c:catAx>
      <c:valAx>
        <c:axId val="4395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39527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Distribución de ingresos provinciales, Manabí y Santa Elena, 2018. n= 5.956,2 MM USD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gráficos!$A$17:$A$18</c:f>
              <c:strCache>
                <c:ptCount val="2"/>
                <c:pt idx="0">
                  <c:v>MANABI</c:v>
                </c:pt>
                <c:pt idx="1">
                  <c:v>SANTA ELENA</c:v>
                </c:pt>
              </c:strCache>
            </c:strRef>
          </c:cat>
          <c:val>
            <c:numRef>
              <c:f>gráficos!$C$17:$C$18</c:f>
              <c:numCache>
                <c:formatCode>0%</c:formatCode>
                <c:ptCount val="2"/>
                <c:pt idx="0">
                  <c:v>0.85661893172120784</c:v>
                </c:pt>
                <c:pt idx="1">
                  <c:v>0.14338106827879221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Distribución de ingresos sectoriales, Manabí y Santa Elena, 2018. n= 5.956,2 MM USD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gráficos!$C$1:$E$1</c:f>
              <c:strCache>
                <c:ptCount val="3"/>
                <c:pt idx="0">
                  <c:v>Pesca y acuicultura</c:v>
                </c:pt>
                <c:pt idx="1">
                  <c:v>Turismo</c:v>
                </c:pt>
                <c:pt idx="2">
                  <c:v>Transporte</c:v>
                </c:pt>
              </c:strCache>
            </c:strRef>
          </c:cat>
          <c:val>
            <c:numRef>
              <c:f>gráficos!$C$15:$E$15</c:f>
              <c:numCache>
                <c:formatCode>0%</c:formatCode>
                <c:ptCount val="3"/>
                <c:pt idx="0">
                  <c:v>0.32476980667003458</c:v>
                </c:pt>
                <c:pt idx="1">
                  <c:v>0.14482098549495057</c:v>
                </c:pt>
                <c:pt idx="2">
                  <c:v>0.53040920783501511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gráficos!$H$8</c:f>
              <c:strCache>
                <c:ptCount val="1"/>
                <c:pt idx="0">
                  <c:v>MANABI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gráficos!$I$7:$K$7</c:f>
              <c:strCache>
                <c:ptCount val="3"/>
                <c:pt idx="0">
                  <c:v>Pesca y acuicultura</c:v>
                </c:pt>
                <c:pt idx="1">
                  <c:v>Turismo</c:v>
                </c:pt>
                <c:pt idx="2">
                  <c:v>Transporte</c:v>
                </c:pt>
              </c:strCache>
            </c:strRef>
          </c:cat>
          <c:val>
            <c:numRef>
              <c:f>gráficos!$I$8:$K$8</c:f>
              <c:numCache>
                <c:formatCode>0%</c:formatCode>
                <c:ptCount val="3"/>
                <c:pt idx="0">
                  <c:v>0.30187157532916453</c:v>
                </c:pt>
                <c:pt idx="1">
                  <c:v>0.11475855770141066</c:v>
                </c:pt>
                <c:pt idx="2">
                  <c:v>0.58336986696942472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gráficos!$H$9</c:f>
              <c:strCache>
                <c:ptCount val="1"/>
                <c:pt idx="0">
                  <c:v>SANTA ELENA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gráficos!$I$7:$K$7</c:f>
              <c:strCache>
                <c:ptCount val="3"/>
                <c:pt idx="0">
                  <c:v>Pesca y acuicultura</c:v>
                </c:pt>
                <c:pt idx="1">
                  <c:v>Turismo</c:v>
                </c:pt>
                <c:pt idx="2">
                  <c:v>Transporte</c:v>
                </c:pt>
              </c:strCache>
            </c:strRef>
          </c:cat>
          <c:val>
            <c:numRef>
              <c:f>gráficos!$I$9:$K$9</c:f>
              <c:numCache>
                <c:formatCode>0%</c:formatCode>
                <c:ptCount val="3"/>
                <c:pt idx="0">
                  <c:v>0.46157349145902865</c:v>
                </c:pt>
                <c:pt idx="1">
                  <c:v>0.32442659933634982</c:v>
                </c:pt>
                <c:pt idx="2">
                  <c:v>0.21399990920462159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208360</xdr:colOff>
      <xdr:row>0</xdr:row>
      <xdr:rowOff>137518</xdr:rowOff>
    </xdr:from>
    <xdr:to>
      <xdr:col>15</xdr:col>
      <xdr:colOff>212912</xdr:colOff>
      <xdr:row>15</xdr:row>
      <xdr:rowOff>11312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547198</xdr:colOff>
      <xdr:row>0</xdr:row>
      <xdr:rowOff>147918</xdr:rowOff>
    </xdr:from>
    <xdr:to>
      <xdr:col>23</xdr:col>
      <xdr:colOff>369794</xdr:colOff>
      <xdr:row>14</xdr:row>
      <xdr:rowOff>156883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728382</xdr:colOff>
      <xdr:row>20</xdr:row>
      <xdr:rowOff>33617</xdr:rowOff>
    </xdr:from>
    <xdr:to>
      <xdr:col>10</xdr:col>
      <xdr:colOff>414617</xdr:colOff>
      <xdr:row>36</xdr:row>
      <xdr:rowOff>44824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267821</xdr:colOff>
      <xdr:row>7</xdr:row>
      <xdr:rowOff>20448</xdr:rowOff>
    </xdr:from>
    <xdr:to>
      <xdr:col>27</xdr:col>
      <xdr:colOff>462643</xdr:colOff>
      <xdr:row>29</xdr:row>
      <xdr:rowOff>63312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D84A4E3C-472A-4725-837F-0D2E7229D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552450</xdr:colOff>
      <xdr:row>11</xdr:row>
      <xdr:rowOff>38099</xdr:rowOff>
    </xdr:from>
    <xdr:to>
      <xdr:col>19</xdr:col>
      <xdr:colOff>353786</xdr:colOff>
      <xdr:row>30</xdr:row>
      <xdr:rowOff>185674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B6FC9D9E-F0F9-4DA7-AF5D-62B51FB75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40822</xdr:colOff>
      <xdr:row>19</xdr:row>
      <xdr:rowOff>77560</xdr:rowOff>
    </xdr:from>
    <xdr:to>
      <xdr:col>4</xdr:col>
      <xdr:colOff>1741715</xdr:colOff>
      <xdr:row>33</xdr:row>
      <xdr:rowOff>153760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13607</xdr:colOff>
      <xdr:row>34</xdr:row>
      <xdr:rowOff>137429</xdr:rowOff>
    </xdr:from>
    <xdr:to>
      <xdr:col>4</xdr:col>
      <xdr:colOff>1673678</xdr:colOff>
      <xdr:row>50</xdr:row>
      <xdr:rowOff>46262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97971</xdr:colOff>
      <xdr:row>11</xdr:row>
      <xdr:rowOff>180974</xdr:rowOff>
    </xdr:from>
    <xdr:to>
      <xdr:col>11</xdr:col>
      <xdr:colOff>740228</xdr:colOff>
      <xdr:row>26</xdr:row>
      <xdr:rowOff>66674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136071</xdr:colOff>
      <xdr:row>26</xdr:row>
      <xdr:rowOff>176894</xdr:rowOff>
    </xdr:from>
    <xdr:to>
      <xdr:col>11</xdr:col>
      <xdr:colOff>767443</xdr:colOff>
      <xdr:row>41</xdr:row>
      <xdr:rowOff>62594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7"/>
  <sheetViews>
    <sheetView zoomScale="85" zoomScaleNormal="85" workbookViewId="0">
      <selection activeCell="A15" sqref="A15:C27"/>
    </sheetView>
  </sheetViews>
  <sheetFormatPr baseColWidth="10" defaultRowHeight="15" x14ac:dyDescent="0.25"/>
  <cols>
    <col min="2" max="2" width="13" bestFit="1" customWidth="1"/>
    <col min="3" max="3" width="11.140625" bestFit="1" customWidth="1"/>
    <col min="6" max="6" width="17.5703125" bestFit="1" customWidth="1"/>
    <col min="7" max="7" width="25.7109375" customWidth="1"/>
  </cols>
  <sheetData>
    <row r="1" spans="1:7" ht="49.5" customHeight="1" x14ac:dyDescent="0.25">
      <c r="A1" s="45" t="s">
        <v>2</v>
      </c>
      <c r="B1" s="45" t="s">
        <v>21</v>
      </c>
      <c r="C1" s="46" t="s">
        <v>6</v>
      </c>
      <c r="D1" s="47" t="s">
        <v>4</v>
      </c>
      <c r="E1" s="47" t="s">
        <v>5</v>
      </c>
      <c r="F1" s="47" t="s">
        <v>12</v>
      </c>
      <c r="G1" s="48" t="s">
        <v>3</v>
      </c>
    </row>
    <row r="2" spans="1:7" x14ac:dyDescent="0.25">
      <c r="A2" s="2">
        <v>2013</v>
      </c>
      <c r="B2" s="3" t="s">
        <v>0</v>
      </c>
      <c r="C2" s="4">
        <v>337030.72531000176</v>
      </c>
      <c r="D2" s="4">
        <v>96366.626084152667</v>
      </c>
      <c r="E2" s="4">
        <v>366296.04133149207</v>
      </c>
      <c r="F2" s="4">
        <f>+SUM(C2:E2)</f>
        <v>799693.3927256465</v>
      </c>
      <c r="G2" s="13">
        <f>+SUM(C2:E2)/SUM($C$5:$E$5)*100</f>
        <v>86.350179874572902</v>
      </c>
    </row>
    <row r="3" spans="1:7" x14ac:dyDescent="0.25">
      <c r="A3" s="2">
        <v>2014</v>
      </c>
      <c r="B3" s="3" t="s">
        <v>0</v>
      </c>
      <c r="C3" s="4">
        <v>312858.11143209907</v>
      </c>
      <c r="D3" s="4">
        <v>82183.80817714514</v>
      </c>
      <c r="E3" s="4">
        <v>410292.85373181669</v>
      </c>
      <c r="F3" s="4">
        <f t="shared" ref="F3:F13" si="0">+SUM(C3:E3)</f>
        <v>805334.77334106085</v>
      </c>
      <c r="G3" s="13">
        <f t="shared" ref="G3:G7" si="1">+SUM(C3:E3)/SUM($C$5:$E$5)*100</f>
        <v>86.959331125931413</v>
      </c>
    </row>
    <row r="4" spans="1:7" x14ac:dyDescent="0.25">
      <c r="A4" s="2">
        <v>2015</v>
      </c>
      <c r="B4" s="2" t="s">
        <v>0</v>
      </c>
      <c r="C4" s="4">
        <v>252047.35149144853</v>
      </c>
      <c r="D4" s="4">
        <v>96729.324279538589</v>
      </c>
      <c r="E4" s="4">
        <v>489137.43033578945</v>
      </c>
      <c r="F4" s="4">
        <f t="shared" si="0"/>
        <v>837914.10610677651</v>
      </c>
      <c r="G4" s="13">
        <f t="shared" si="1"/>
        <v>90.477218443875358</v>
      </c>
    </row>
    <row r="5" spans="1:7" s="9" customFormat="1" x14ac:dyDescent="0.25">
      <c r="A5" s="10">
        <v>2016</v>
      </c>
      <c r="B5" s="6" t="s">
        <v>0</v>
      </c>
      <c r="C5" s="7">
        <v>232842.96558941755</v>
      </c>
      <c r="D5" s="7">
        <v>92992.936269046884</v>
      </c>
      <c r="E5" s="7">
        <v>600269.16692915489</v>
      </c>
      <c r="F5" s="7">
        <f t="shared" si="0"/>
        <v>926105.06878761936</v>
      </c>
      <c r="G5" s="14">
        <f t="shared" si="1"/>
        <v>100</v>
      </c>
    </row>
    <row r="6" spans="1:7" s="9" customFormat="1" x14ac:dyDescent="0.25">
      <c r="A6" s="8">
        <v>2017</v>
      </c>
      <c r="B6" s="3" t="s">
        <v>0</v>
      </c>
      <c r="C6" s="4">
        <v>201779.40406380559</v>
      </c>
      <c r="D6" s="4">
        <v>97615.447690843692</v>
      </c>
      <c r="E6" s="4">
        <v>602294.48486298544</v>
      </c>
      <c r="F6" s="4">
        <f t="shared" si="0"/>
        <v>901689.33661763475</v>
      </c>
      <c r="G6" s="15">
        <f t="shared" si="1"/>
        <v>97.363610999133428</v>
      </c>
    </row>
    <row r="7" spans="1:7" s="9" customFormat="1" x14ac:dyDescent="0.25">
      <c r="A7" s="8">
        <v>2018</v>
      </c>
      <c r="B7" s="3" t="s">
        <v>0</v>
      </c>
      <c r="C7" s="16">
        <v>203650.75</v>
      </c>
      <c r="D7" s="16">
        <v>119633.03</v>
      </c>
      <c r="E7" s="16">
        <v>508180.06</v>
      </c>
      <c r="F7" s="17">
        <f t="shared" si="0"/>
        <v>831463.84000000008</v>
      </c>
      <c r="G7" s="15">
        <f t="shared" si="1"/>
        <v>89.780724458023343</v>
      </c>
    </row>
    <row r="8" spans="1:7" x14ac:dyDescent="0.25">
      <c r="A8" s="2">
        <v>2013</v>
      </c>
      <c r="B8" s="3" t="s">
        <v>1</v>
      </c>
      <c r="C8" s="4">
        <v>60842.00842565683</v>
      </c>
      <c r="D8" s="4">
        <v>35891.292360487612</v>
      </c>
      <c r="E8" s="4">
        <v>27791.851796789837</v>
      </c>
      <c r="F8" s="4">
        <f>+SUM(C8:E8)</f>
        <v>124525.15258293429</v>
      </c>
      <c r="G8" s="13">
        <f>+F8/$F$13*100</f>
        <v>73.067052490117575</v>
      </c>
    </row>
    <row r="9" spans="1:7" x14ac:dyDescent="0.25">
      <c r="A9" s="2">
        <v>2014</v>
      </c>
      <c r="B9" s="3" t="s">
        <v>1</v>
      </c>
      <c r="C9" s="4">
        <v>75585.179769980416</v>
      </c>
      <c r="D9" s="4">
        <v>39551.312334916591</v>
      </c>
      <c r="E9" s="4">
        <v>26377.265857653976</v>
      </c>
      <c r="F9" s="4">
        <f t="shared" si="0"/>
        <v>141513.757962551</v>
      </c>
      <c r="G9" s="13">
        <f t="shared" ref="G9:G13" si="2">+F9/$F$13*100</f>
        <v>83.035378529145177</v>
      </c>
    </row>
    <row r="10" spans="1:7" x14ac:dyDescent="0.25">
      <c r="A10" s="2">
        <v>2015</v>
      </c>
      <c r="B10" s="2" t="s">
        <v>1</v>
      </c>
      <c r="C10" s="4">
        <v>58046.825950480401</v>
      </c>
      <c r="D10" s="4">
        <v>42714.738596960276</v>
      </c>
      <c r="E10" s="4">
        <v>25121.401037782223</v>
      </c>
      <c r="F10" s="4">
        <f t="shared" si="0"/>
        <v>125882.9655852229</v>
      </c>
      <c r="G10" s="13">
        <f t="shared" si="2"/>
        <v>73.86377019615621</v>
      </c>
    </row>
    <row r="11" spans="1:7" x14ac:dyDescent="0.25">
      <c r="A11" s="2">
        <v>2016</v>
      </c>
      <c r="B11" s="3" t="s">
        <v>1</v>
      </c>
      <c r="C11" s="4">
        <v>60799.697478781651</v>
      </c>
      <c r="D11" s="4">
        <v>44493.723863501982</v>
      </c>
      <c r="E11" s="4">
        <v>30576.304424478374</v>
      </c>
      <c r="F11" s="4">
        <f t="shared" si="0"/>
        <v>135869.72576676201</v>
      </c>
      <c r="G11" s="13">
        <f t="shared" si="2"/>
        <v>79.7236556510626</v>
      </c>
    </row>
    <row r="12" spans="1:7" s="9" customFormat="1" x14ac:dyDescent="0.25">
      <c r="A12" s="8">
        <v>2017</v>
      </c>
      <c r="B12" s="3" t="s">
        <v>1</v>
      </c>
      <c r="C12" s="4">
        <v>67277.10488277275</v>
      </c>
      <c r="D12" s="4">
        <v>57620.359928399426</v>
      </c>
      <c r="E12" s="4">
        <v>30892.536461850184</v>
      </c>
      <c r="F12" s="4">
        <f t="shared" si="0"/>
        <v>155790.00127302235</v>
      </c>
      <c r="G12" s="15">
        <f t="shared" si="2"/>
        <v>91.412184320514726</v>
      </c>
    </row>
    <row r="13" spans="1:7" s="9" customFormat="1" x14ac:dyDescent="0.25">
      <c r="A13" s="5">
        <v>2018</v>
      </c>
      <c r="B13" s="6" t="s">
        <v>1</v>
      </c>
      <c r="C13" s="11">
        <v>71636.39</v>
      </c>
      <c r="D13" s="11">
        <v>56791.31</v>
      </c>
      <c r="E13" s="11">
        <v>41998.16</v>
      </c>
      <c r="F13" s="7">
        <f t="shared" si="0"/>
        <v>170425.86</v>
      </c>
      <c r="G13" s="14">
        <f t="shared" si="2"/>
        <v>100</v>
      </c>
    </row>
    <row r="14" spans="1:7" x14ac:dyDescent="0.25">
      <c r="F14" s="18">
        <f>SUM(F2:F13)</f>
        <v>5956207.9807492299</v>
      </c>
    </row>
    <row r="15" spans="1:7" x14ac:dyDescent="0.25">
      <c r="A15" s="25" t="s">
        <v>9</v>
      </c>
      <c r="B15" s="25" t="s">
        <v>10</v>
      </c>
      <c r="C15" s="25" t="s">
        <v>11</v>
      </c>
    </row>
    <row r="16" spans="1:7" x14ac:dyDescent="0.25">
      <c r="A16" s="26" t="s">
        <v>7</v>
      </c>
      <c r="B16" s="27">
        <v>2013</v>
      </c>
      <c r="C16" s="28">
        <f>G8</f>
        <v>73.067052490117575</v>
      </c>
    </row>
    <row r="17" spans="1:3" x14ac:dyDescent="0.25">
      <c r="A17" s="26"/>
      <c r="B17" s="27">
        <v>2014</v>
      </c>
      <c r="C17" s="28">
        <f t="shared" ref="C17:C19" si="3">G9</f>
        <v>83.035378529145177</v>
      </c>
    </row>
    <row r="18" spans="1:3" x14ac:dyDescent="0.25">
      <c r="A18" s="26"/>
      <c r="B18" s="27">
        <v>2015</v>
      </c>
      <c r="C18" s="28">
        <f t="shared" si="3"/>
        <v>73.86377019615621</v>
      </c>
    </row>
    <row r="19" spans="1:3" x14ac:dyDescent="0.25">
      <c r="A19" s="26"/>
      <c r="B19" s="27">
        <v>2016</v>
      </c>
      <c r="C19" s="28">
        <f t="shared" si="3"/>
        <v>79.7236556510626</v>
      </c>
    </row>
    <row r="20" spans="1:3" x14ac:dyDescent="0.25">
      <c r="A20" s="26"/>
      <c r="B20" s="27">
        <v>2017</v>
      </c>
      <c r="C20" s="28">
        <f>G12</f>
        <v>91.412184320514726</v>
      </c>
    </row>
    <row r="21" spans="1:3" x14ac:dyDescent="0.25">
      <c r="A21" s="26"/>
      <c r="B21" s="27">
        <v>2018</v>
      </c>
      <c r="C21" s="28">
        <f>G13</f>
        <v>100</v>
      </c>
    </row>
    <row r="22" spans="1:3" x14ac:dyDescent="0.25">
      <c r="A22" s="26" t="s">
        <v>8</v>
      </c>
      <c r="B22" s="27">
        <v>2013</v>
      </c>
      <c r="C22" s="28">
        <f>G2</f>
        <v>86.350179874572902</v>
      </c>
    </row>
    <row r="23" spans="1:3" x14ac:dyDescent="0.25">
      <c r="A23" s="26"/>
      <c r="B23" s="27">
        <v>2014</v>
      </c>
      <c r="C23" s="28">
        <f t="shared" ref="C23:C27" si="4">G3</f>
        <v>86.959331125931413</v>
      </c>
    </row>
    <row r="24" spans="1:3" x14ac:dyDescent="0.25">
      <c r="A24" s="26"/>
      <c r="B24" s="27">
        <v>2015</v>
      </c>
      <c r="C24" s="28">
        <f t="shared" si="4"/>
        <v>90.477218443875358</v>
      </c>
    </row>
    <row r="25" spans="1:3" x14ac:dyDescent="0.25">
      <c r="A25" s="26"/>
      <c r="B25" s="27">
        <v>2016</v>
      </c>
      <c r="C25" s="28">
        <f t="shared" si="4"/>
        <v>100</v>
      </c>
    </row>
    <row r="26" spans="1:3" x14ac:dyDescent="0.25">
      <c r="A26" s="26"/>
      <c r="B26" s="27">
        <v>2017</v>
      </c>
      <c r="C26" s="28">
        <f t="shared" si="4"/>
        <v>97.363610999133428</v>
      </c>
    </row>
    <row r="27" spans="1:3" x14ac:dyDescent="0.25">
      <c r="A27" s="26"/>
      <c r="B27" s="27">
        <v>2018</v>
      </c>
      <c r="C27" s="28">
        <f t="shared" si="4"/>
        <v>89.780724458023343</v>
      </c>
    </row>
  </sheetData>
  <mergeCells count="2">
    <mergeCell ref="A16:A21"/>
    <mergeCell ref="A22:A27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9"/>
  <sheetViews>
    <sheetView topLeftCell="B1" zoomScale="115" zoomScaleNormal="115" workbookViewId="0">
      <selection activeCell="J11" sqref="J11"/>
    </sheetView>
  </sheetViews>
  <sheetFormatPr baseColWidth="10" defaultRowHeight="15" x14ac:dyDescent="0.25"/>
  <cols>
    <col min="2" max="2" width="15.85546875" bestFit="1" customWidth="1"/>
    <col min="3" max="3" width="15" bestFit="1" customWidth="1"/>
    <col min="4" max="4" width="12" bestFit="1" customWidth="1"/>
    <col min="5" max="5" width="27.7109375" bestFit="1" customWidth="1"/>
    <col min="6" max="6" width="14.85546875" bestFit="1" customWidth="1"/>
    <col min="8" max="8" width="15.28515625" bestFit="1" customWidth="1"/>
    <col min="9" max="9" width="20.140625" bestFit="1" customWidth="1"/>
    <col min="11" max="11" width="12.85546875" bestFit="1" customWidth="1"/>
    <col min="12" max="12" width="12.140625" customWidth="1"/>
    <col min="13" max="13" width="12.140625" bestFit="1" customWidth="1"/>
    <col min="14" max="14" width="12.28515625" bestFit="1" customWidth="1"/>
    <col min="16" max="16" width="12.140625" bestFit="1" customWidth="1"/>
    <col min="17" max="17" width="15.28515625" bestFit="1" customWidth="1"/>
    <col min="18" max="18" width="13.140625" bestFit="1" customWidth="1"/>
  </cols>
  <sheetData>
    <row r="1" spans="1:18" ht="27.75" customHeight="1" x14ac:dyDescent="0.25">
      <c r="A1" s="1" t="s">
        <v>21</v>
      </c>
      <c r="B1" s="1" t="s">
        <v>10</v>
      </c>
      <c r="C1" s="12" t="s">
        <v>13</v>
      </c>
      <c r="D1" s="1" t="s">
        <v>4</v>
      </c>
      <c r="E1" s="1" t="s">
        <v>5</v>
      </c>
      <c r="F1" s="1" t="s">
        <v>12</v>
      </c>
    </row>
    <row r="2" spans="1:18" x14ac:dyDescent="0.25">
      <c r="A2" s="34" t="s">
        <v>0</v>
      </c>
      <c r="B2" s="34">
        <v>2013</v>
      </c>
      <c r="C2" s="38">
        <v>337030.72531000176</v>
      </c>
      <c r="D2" s="38">
        <v>96366.626084152667</v>
      </c>
      <c r="E2" s="38">
        <v>366296.04133149207</v>
      </c>
      <c r="F2" s="35">
        <f t="shared" ref="F2:F13" si="0">SUM(C2:E2)</f>
        <v>799693.3927256465</v>
      </c>
      <c r="G2" s="24"/>
      <c r="H2" s="29"/>
      <c r="I2" s="41" t="s">
        <v>20</v>
      </c>
      <c r="J2" s="41"/>
      <c r="K2" s="41"/>
      <c r="L2" s="43"/>
      <c r="M2" s="41" t="s">
        <v>19</v>
      </c>
      <c r="N2" s="41"/>
      <c r="O2" s="41" t="s">
        <v>18</v>
      </c>
      <c r="P2" s="41"/>
      <c r="Q2" s="41" t="s">
        <v>17</v>
      </c>
      <c r="R2" s="41"/>
    </row>
    <row r="3" spans="1:18" x14ac:dyDescent="0.25">
      <c r="A3" s="34" t="s">
        <v>0</v>
      </c>
      <c r="B3" s="34">
        <v>2014</v>
      </c>
      <c r="C3" s="38">
        <v>312858.11143209907</v>
      </c>
      <c r="D3" s="38">
        <v>82183.80817714514</v>
      </c>
      <c r="E3" s="38">
        <v>410292.85373181669</v>
      </c>
      <c r="F3" s="35">
        <f t="shared" si="0"/>
        <v>805334.77334106085</v>
      </c>
      <c r="H3" s="44" t="s">
        <v>21</v>
      </c>
      <c r="I3" s="44" t="s">
        <v>13</v>
      </c>
      <c r="J3" s="44" t="s">
        <v>4</v>
      </c>
      <c r="K3" s="44" t="s">
        <v>5</v>
      </c>
      <c r="L3" s="44"/>
      <c r="M3" s="42" t="s">
        <v>16</v>
      </c>
      <c r="N3" s="42" t="s">
        <v>15</v>
      </c>
      <c r="O3" s="42" t="s">
        <v>16</v>
      </c>
      <c r="P3" s="42" t="s">
        <v>15</v>
      </c>
      <c r="Q3" s="42" t="s">
        <v>16</v>
      </c>
      <c r="R3" s="42" t="s">
        <v>15</v>
      </c>
    </row>
    <row r="4" spans="1:18" x14ac:dyDescent="0.25">
      <c r="A4" s="34" t="s">
        <v>0</v>
      </c>
      <c r="B4" s="34">
        <v>2015</v>
      </c>
      <c r="C4" s="38">
        <v>252047.35149144853</v>
      </c>
      <c r="D4" s="38">
        <v>96729.324279538589</v>
      </c>
      <c r="E4" s="38">
        <v>489137.43033578945</v>
      </c>
      <c r="F4" s="35">
        <f t="shared" si="0"/>
        <v>837914.10610677651</v>
      </c>
      <c r="H4" s="29" t="s">
        <v>0</v>
      </c>
      <c r="I4" s="30">
        <f>AVERAGE(C2:C7)</f>
        <v>256701.55131446206</v>
      </c>
      <c r="J4" s="30">
        <f>AVERAGE(D2:D7)</f>
        <v>97586.8620834545</v>
      </c>
      <c r="K4" s="30">
        <f>AVERAGE(E2:E7)</f>
        <v>496078.33953187312</v>
      </c>
      <c r="L4" s="30">
        <f>SUM(I4:K4)</f>
        <v>850366.75292978971</v>
      </c>
      <c r="M4" s="30">
        <f>MIN(C2:C7)</f>
        <v>201779.40406380559</v>
      </c>
      <c r="N4" s="30">
        <f>MAX(C2:C7)</f>
        <v>337030.72531000176</v>
      </c>
      <c r="O4" s="30">
        <f>MIN(D2:D7)</f>
        <v>82183.80817714514</v>
      </c>
      <c r="P4" s="30">
        <f>MAX(D2:D7)</f>
        <v>119633.03</v>
      </c>
      <c r="Q4" s="30">
        <f>MIN(E2:E7)</f>
        <v>366296.04133149207</v>
      </c>
      <c r="R4" s="30">
        <f>MAX(E2:E7)</f>
        <v>602294.48486298544</v>
      </c>
    </row>
    <row r="5" spans="1:18" x14ac:dyDescent="0.25">
      <c r="A5" s="34" t="s">
        <v>0</v>
      </c>
      <c r="B5" s="34">
        <v>2016</v>
      </c>
      <c r="C5" s="38">
        <v>232842.96558941755</v>
      </c>
      <c r="D5" s="38">
        <v>92992.936269046884</v>
      </c>
      <c r="E5" s="38">
        <v>600269.16692915489</v>
      </c>
      <c r="F5" s="35">
        <f t="shared" si="0"/>
        <v>926105.06878761936</v>
      </c>
      <c r="H5" s="29" t="s">
        <v>1</v>
      </c>
      <c r="I5" s="30">
        <f>AVERAGE(C8:C13)</f>
        <v>65697.867751278682</v>
      </c>
      <c r="J5" s="30">
        <f>AVERAGE(D8:D13)</f>
        <v>46177.12284737765</v>
      </c>
      <c r="K5" s="30">
        <f>AVERAGE(E8:E13)</f>
        <v>30459.586596425768</v>
      </c>
      <c r="L5" s="30">
        <f>SUM(I5:K5)</f>
        <v>142334.57719508209</v>
      </c>
      <c r="M5" s="40">
        <f>MIN(C8:C13)</f>
        <v>58046.825950480401</v>
      </c>
      <c r="N5" s="40">
        <f>MAX(C8:C13)</f>
        <v>75585.179769980416</v>
      </c>
      <c r="O5" s="30">
        <f>MIN(D8:D13)</f>
        <v>35891.292360487612</v>
      </c>
      <c r="P5" s="30">
        <f>MAX(D8:D13)</f>
        <v>57620.359928399426</v>
      </c>
      <c r="Q5" s="30">
        <f>MIN(E8:E13)</f>
        <v>25121.401037782223</v>
      </c>
      <c r="R5" s="30">
        <f>MAX(E8:E13)</f>
        <v>41998.16</v>
      </c>
    </row>
    <row r="6" spans="1:18" x14ac:dyDescent="0.25">
      <c r="A6" s="34" t="s">
        <v>0</v>
      </c>
      <c r="B6" s="34">
        <v>2017</v>
      </c>
      <c r="C6" s="38">
        <v>201779.40406380559</v>
      </c>
      <c r="D6" s="38">
        <v>97615.447690843692</v>
      </c>
      <c r="E6" s="38">
        <v>602294.48486298544</v>
      </c>
      <c r="F6" s="35">
        <f t="shared" si="0"/>
        <v>901689.33661763475</v>
      </c>
      <c r="I6" s="50" t="s">
        <v>14</v>
      </c>
    </row>
    <row r="7" spans="1:18" x14ac:dyDescent="0.25">
      <c r="A7" s="34" t="s">
        <v>0</v>
      </c>
      <c r="B7" s="39">
        <v>2018</v>
      </c>
      <c r="C7" s="36">
        <v>203650.75</v>
      </c>
      <c r="D7" s="36">
        <v>119633.03</v>
      </c>
      <c r="E7" s="36">
        <v>508180.06</v>
      </c>
      <c r="F7" s="35">
        <f t="shared" si="0"/>
        <v>831463.84000000008</v>
      </c>
      <c r="H7" s="29"/>
      <c r="I7" s="29" t="s">
        <v>13</v>
      </c>
      <c r="J7" s="29" t="s">
        <v>4</v>
      </c>
      <c r="K7" s="29" t="s">
        <v>5</v>
      </c>
    </row>
    <row r="8" spans="1:18" x14ac:dyDescent="0.25">
      <c r="A8" s="34" t="s">
        <v>1</v>
      </c>
      <c r="B8" s="34">
        <v>2013</v>
      </c>
      <c r="C8" s="38">
        <v>60842.00842565683</v>
      </c>
      <c r="D8" s="38">
        <v>35891.292360487612</v>
      </c>
      <c r="E8" s="38">
        <v>27791.851796789837</v>
      </c>
      <c r="F8" s="35">
        <f t="shared" si="0"/>
        <v>124525.15258293429</v>
      </c>
      <c r="H8" s="29" t="s">
        <v>0</v>
      </c>
      <c r="I8" s="49">
        <f>I4/$L$4</f>
        <v>0.30187157532916453</v>
      </c>
      <c r="J8" s="49">
        <f>J4/$L$4</f>
        <v>0.11475855770141066</v>
      </c>
      <c r="K8" s="49">
        <f>K4/$L$4</f>
        <v>0.58336986696942472</v>
      </c>
    </row>
    <row r="9" spans="1:18" x14ac:dyDescent="0.25">
      <c r="A9" s="34" t="s">
        <v>1</v>
      </c>
      <c r="B9" s="34">
        <v>2014</v>
      </c>
      <c r="C9" s="38">
        <v>75585.179769980416</v>
      </c>
      <c r="D9" s="38">
        <v>39551.312334916591</v>
      </c>
      <c r="E9" s="38">
        <v>26377.265857653976</v>
      </c>
      <c r="F9" s="35">
        <f t="shared" si="0"/>
        <v>141513.757962551</v>
      </c>
      <c r="H9" s="29" t="s">
        <v>1</v>
      </c>
      <c r="I9" s="49">
        <f>I5/$L$5</f>
        <v>0.46157349145902865</v>
      </c>
      <c r="J9" s="49">
        <f>J5/$L$5</f>
        <v>0.32442659933634982</v>
      </c>
      <c r="K9" s="49">
        <f>K5/$L$5</f>
        <v>0.21399990920462159</v>
      </c>
    </row>
    <row r="10" spans="1:18" x14ac:dyDescent="0.25">
      <c r="A10" s="34" t="s">
        <v>1</v>
      </c>
      <c r="B10" s="34">
        <v>2015</v>
      </c>
      <c r="C10" s="38">
        <v>58046.825950480401</v>
      </c>
      <c r="D10" s="38">
        <v>42714.738596960276</v>
      </c>
      <c r="E10" s="38">
        <v>25121.401037782223</v>
      </c>
      <c r="F10" s="35">
        <f t="shared" si="0"/>
        <v>125882.9655852229</v>
      </c>
    </row>
    <row r="11" spans="1:18" x14ac:dyDescent="0.25">
      <c r="A11" s="34" t="s">
        <v>1</v>
      </c>
      <c r="B11" s="34">
        <v>2016</v>
      </c>
      <c r="C11" s="38">
        <v>60799.697478781651</v>
      </c>
      <c r="D11" s="38">
        <v>44493.723863501982</v>
      </c>
      <c r="E11" s="38">
        <v>30576.304424478374</v>
      </c>
      <c r="F11" s="35">
        <f t="shared" si="0"/>
        <v>135869.72576676201</v>
      </c>
    </row>
    <row r="12" spans="1:18" x14ac:dyDescent="0.25">
      <c r="A12" s="34" t="s">
        <v>1</v>
      </c>
      <c r="B12" s="34">
        <v>2017</v>
      </c>
      <c r="C12" s="38">
        <v>67277.10488277275</v>
      </c>
      <c r="D12" s="38">
        <v>57620.359928399426</v>
      </c>
      <c r="E12" s="38">
        <v>30892.536461850184</v>
      </c>
      <c r="F12" s="35">
        <f t="shared" si="0"/>
        <v>155790.00127302235</v>
      </c>
    </row>
    <row r="13" spans="1:18" x14ac:dyDescent="0.25">
      <c r="A13" s="34" t="s">
        <v>1</v>
      </c>
      <c r="B13" s="39">
        <v>2018</v>
      </c>
      <c r="C13" s="37">
        <v>71636.39</v>
      </c>
      <c r="D13" s="37">
        <v>56791.31</v>
      </c>
      <c r="E13" s="37">
        <v>41998.16</v>
      </c>
      <c r="F13" s="35">
        <f t="shared" si="0"/>
        <v>170425.86</v>
      </c>
    </row>
    <row r="14" spans="1:18" x14ac:dyDescent="0.25">
      <c r="A14" s="33" t="s">
        <v>22</v>
      </c>
      <c r="B14" s="3"/>
      <c r="C14" s="32">
        <f>SUM(C2:C13)</f>
        <v>1934396.5143944444</v>
      </c>
      <c r="D14" s="32">
        <f>SUM(D2:D13)</f>
        <v>862583.90958499303</v>
      </c>
      <c r="E14" s="32">
        <f>SUM(E2:E13)</f>
        <v>3159227.5567697939</v>
      </c>
      <c r="F14" s="31">
        <f>SUM(F2:F13)</f>
        <v>5956207.9807492299</v>
      </c>
    </row>
    <row r="15" spans="1:18" x14ac:dyDescent="0.25">
      <c r="A15" s="21"/>
      <c r="B15" s="23"/>
      <c r="C15" s="22">
        <f>C14/$F$14</f>
        <v>0.32476980667003458</v>
      </c>
      <c r="D15" s="22">
        <f>D14/$F$14</f>
        <v>0.14482098549495057</v>
      </c>
      <c r="E15" s="22">
        <f>E14/$F$14</f>
        <v>0.53040920783501511</v>
      </c>
    </row>
    <row r="16" spans="1:18" x14ac:dyDescent="0.25">
      <c r="B16" t="s">
        <v>12</v>
      </c>
    </row>
    <row r="17" spans="1:3" x14ac:dyDescent="0.25">
      <c r="A17" s="21" t="s">
        <v>0</v>
      </c>
      <c r="B17" s="19">
        <f>SUM(C2:E7)</f>
        <v>5102200.5175787378</v>
      </c>
      <c r="C17" s="20">
        <f>B17/B19</f>
        <v>0.85661893172120784</v>
      </c>
    </row>
    <row r="18" spans="1:3" x14ac:dyDescent="0.25">
      <c r="A18" s="21" t="s">
        <v>1</v>
      </c>
      <c r="B18" s="19">
        <f>SUM(C8:E13)</f>
        <v>854007.46317049244</v>
      </c>
      <c r="C18" s="20">
        <f>B18/B19</f>
        <v>0.14338106827879221</v>
      </c>
    </row>
    <row r="19" spans="1:3" x14ac:dyDescent="0.25">
      <c r="B19" s="19">
        <f>SUM(B17:B18)</f>
        <v>5956207.9807492299</v>
      </c>
    </row>
  </sheetData>
  <mergeCells count="4">
    <mergeCell ref="I2:K2"/>
    <mergeCell ref="M2:N2"/>
    <mergeCell ref="O2:P2"/>
    <mergeCell ref="Q2:R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E15" sqref="E15"/>
    </sheetView>
  </sheetViews>
  <sheetFormatPr baseColWidth="10" defaultRowHeight="15" x14ac:dyDescent="0.25"/>
  <sheetData>
    <row r="1" spans="1:3" x14ac:dyDescent="0.25">
      <c r="A1" s="29" t="s">
        <v>23</v>
      </c>
      <c r="B1" s="29" t="s">
        <v>24</v>
      </c>
      <c r="C1" s="29" t="s">
        <v>25</v>
      </c>
    </row>
    <row r="2" spans="1:3" x14ac:dyDescent="0.25">
      <c r="A2" s="29">
        <v>6</v>
      </c>
      <c r="B2" s="29">
        <v>2013</v>
      </c>
      <c r="C2" s="29">
        <f>datos!C16</f>
        <v>73.067052490117575</v>
      </c>
    </row>
    <row r="3" spans="1:3" x14ac:dyDescent="0.25">
      <c r="A3" s="29">
        <v>6</v>
      </c>
      <c r="B3" s="29">
        <v>2014</v>
      </c>
      <c r="C3" s="29">
        <f>datos!C17</f>
        <v>83.035378529145177</v>
      </c>
    </row>
    <row r="4" spans="1:3" x14ac:dyDescent="0.25">
      <c r="A4" s="29">
        <v>6</v>
      </c>
      <c r="B4" s="29">
        <v>2015</v>
      </c>
      <c r="C4" s="29">
        <f>datos!C18</f>
        <v>73.86377019615621</v>
      </c>
    </row>
    <row r="5" spans="1:3" x14ac:dyDescent="0.25">
      <c r="A5" s="29">
        <v>6</v>
      </c>
      <c r="B5" s="29">
        <v>2016</v>
      </c>
      <c r="C5" s="29">
        <f>datos!C19</f>
        <v>79.7236556510626</v>
      </c>
    </row>
    <row r="6" spans="1:3" x14ac:dyDescent="0.25">
      <c r="A6" s="29">
        <v>6</v>
      </c>
      <c r="B6" s="29">
        <v>2017</v>
      </c>
      <c r="C6" s="29">
        <f>datos!C20</f>
        <v>91.412184320514726</v>
      </c>
    </row>
    <row r="7" spans="1:3" x14ac:dyDescent="0.25">
      <c r="A7" s="29">
        <v>6</v>
      </c>
      <c r="B7" s="29">
        <v>2018</v>
      </c>
      <c r="C7" s="29">
        <f>datos!C21</f>
        <v>100</v>
      </c>
    </row>
    <row r="8" spans="1:3" x14ac:dyDescent="0.25">
      <c r="A8" s="29">
        <v>7</v>
      </c>
      <c r="B8" s="29">
        <v>2013</v>
      </c>
      <c r="C8" s="29">
        <f>datos!C22</f>
        <v>86.350179874572902</v>
      </c>
    </row>
    <row r="9" spans="1:3" x14ac:dyDescent="0.25">
      <c r="A9" s="29">
        <v>7</v>
      </c>
      <c r="B9" s="29">
        <v>2014</v>
      </c>
      <c r="C9" s="29">
        <f>datos!C23</f>
        <v>86.959331125931413</v>
      </c>
    </row>
    <row r="10" spans="1:3" x14ac:dyDescent="0.25">
      <c r="A10" s="29">
        <v>7</v>
      </c>
      <c r="B10" s="29">
        <v>2015</v>
      </c>
      <c r="C10" s="29">
        <f>datos!C24</f>
        <v>90.477218443875358</v>
      </c>
    </row>
    <row r="11" spans="1:3" x14ac:dyDescent="0.25">
      <c r="A11" s="29">
        <v>7</v>
      </c>
      <c r="B11" s="29">
        <v>2016</v>
      </c>
      <c r="C11" s="29">
        <f>datos!C25</f>
        <v>100</v>
      </c>
    </row>
    <row r="12" spans="1:3" x14ac:dyDescent="0.25">
      <c r="A12" s="29">
        <v>7</v>
      </c>
      <c r="B12" s="29">
        <v>2017</v>
      </c>
      <c r="C12" s="29">
        <f>datos!C26</f>
        <v>97.363610999133428</v>
      </c>
    </row>
    <row r="13" spans="1:3" x14ac:dyDescent="0.25">
      <c r="A13" s="29">
        <v>7</v>
      </c>
      <c r="B13" s="29">
        <v>2018</v>
      </c>
      <c r="C13" s="29">
        <f>datos!C27</f>
        <v>89.780724458023343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gráficos</vt:lpstr>
      <vt:lpstr>eco_status_mse2019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Geovagi</dc:creator>
  <cp:lastModifiedBy>H&amp;HProyectos</cp:lastModifiedBy>
  <dcterms:created xsi:type="dcterms:W3CDTF">2019-05-17T13:39:45Z</dcterms:created>
  <dcterms:modified xsi:type="dcterms:W3CDTF">2020-03-10T15:21:36Z</dcterms:modified>
</cp:coreProperties>
</file>