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Hurtadoyhurtado\carpeta compartida\PROYECTOS\CI IdSO MANABÍ Y SANTA ELENA\CAPAS DE DATOS\07 ECONOMÍA Y SUBSISTENCIA\CAPAS 2020 SUBIDAS\"/>
    </mc:Choice>
  </mc:AlternateContent>
  <bookViews>
    <workbookView xWindow="0" yWindow="0" windowWidth="12000" windowHeight="592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2" i="1" l="1"/>
  <c r="K31" i="1"/>
  <c r="K30" i="1"/>
  <c r="K29" i="1"/>
  <c r="G30" i="1"/>
  <c r="I13" i="1"/>
  <c r="I12" i="1"/>
  <c r="I27" i="1"/>
  <c r="I26" i="1"/>
  <c r="Q26" i="1" l="1"/>
  <c r="Q25" i="1"/>
  <c r="F21" i="1"/>
  <c r="F7" i="1" l="1"/>
  <c r="F2" i="1"/>
  <c r="H2" i="1"/>
  <c r="G2" i="1"/>
  <c r="H7" i="1" l="1"/>
  <c r="G7" i="1"/>
  <c r="F16" i="1" l="1"/>
  <c r="H21" i="1" l="1"/>
  <c r="G21" i="1"/>
  <c r="G16" i="1"/>
  <c r="H16" i="1"/>
  <c r="G13" i="1"/>
  <c r="G25" i="1"/>
  <c r="H25" i="1"/>
  <c r="F25" i="1"/>
  <c r="F27" i="1" s="1"/>
  <c r="G20" i="1"/>
  <c r="H20" i="1"/>
  <c r="F20" i="1"/>
  <c r="F26" i="1" s="1"/>
  <c r="G11" i="1"/>
  <c r="H11" i="1"/>
  <c r="F11" i="1"/>
  <c r="G6" i="1"/>
  <c r="G12" i="1" s="1"/>
  <c r="H6" i="1"/>
  <c r="F6" i="1"/>
  <c r="F12" i="1" s="1"/>
  <c r="H13" i="1" l="1"/>
  <c r="H26" i="1"/>
  <c r="H27" i="1"/>
  <c r="I11" i="1"/>
  <c r="G26" i="1"/>
  <c r="F13" i="1"/>
  <c r="G27" i="1"/>
  <c r="H12" i="1"/>
  <c r="I25" i="1"/>
  <c r="I6" i="1"/>
  <c r="I20" i="1"/>
  <c r="G32" i="1" l="1"/>
</calcChain>
</file>

<file path=xl/comments1.xml><?xml version="1.0" encoding="utf-8"?>
<comments xmlns="http://schemas.openxmlformats.org/spreadsheetml/2006/main">
  <authors>
    <author>H&amp;HProyectos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H&amp;HProyectos:</t>
        </r>
        <r>
          <rPr>
            <sz val="9"/>
            <color indexed="81"/>
            <rFont val="Tahoma"/>
            <family val="2"/>
          </rPr>
          <t xml:space="preserve">
Agricultura, ganadería, caza y silvicultura y pesca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H&amp;HProyectos:</t>
        </r>
        <r>
          <rPr>
            <sz val="9"/>
            <color indexed="81"/>
            <rFont val="Tahoma"/>
            <family val="2"/>
          </rPr>
          <t xml:space="preserve">
Alojamiento y servicios de comida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H&amp;HProyectos:</t>
        </r>
        <r>
          <rPr>
            <sz val="9"/>
            <color indexed="81"/>
            <rFont val="Tahoma"/>
            <family val="2"/>
          </rPr>
          <t xml:space="preserve">
Transporte</t>
        </r>
      </text>
    </comment>
  </commentList>
</comments>
</file>

<file path=xl/sharedStrings.xml><?xml version="1.0" encoding="utf-8"?>
<sst xmlns="http://schemas.openxmlformats.org/spreadsheetml/2006/main" count="71" uniqueCount="16">
  <si>
    <t>Año</t>
  </si>
  <si>
    <t>Provincia</t>
  </si>
  <si>
    <t>Transporte</t>
  </si>
  <si>
    <t>Manabi</t>
  </si>
  <si>
    <t>Santa Elena</t>
  </si>
  <si>
    <t>cf</t>
  </si>
  <si>
    <t>tour</t>
  </si>
  <si>
    <t>Tra</t>
  </si>
  <si>
    <t>Nota: 2017 Estimado con tendencia</t>
  </si>
  <si>
    <t>Tendencia</t>
  </si>
  <si>
    <t>Pesca y acuicultura</t>
  </si>
  <si>
    <t>Turismo</t>
  </si>
  <si>
    <t>Región</t>
  </si>
  <si>
    <t>Tendencia salarios</t>
  </si>
  <si>
    <t>Tendencia empleos</t>
  </si>
  <si>
    <t>tendencia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</si>
</sst>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-* #,##0.00\ _€_-;\-* #,##0.00\ _€_-;_-* &quot;-&quot;??\ _€_-;_-@_-"/>
    <numFmt numFmtId="165" formatCode="_ * #,##0.00_ ;_ * \-#,##0.00_ ;_ * &quot;-&quot;??_ ;_ @_ "/>
    <numFmt numFmtId="166" formatCode="_-* #,##0\ _€_-;\-* #,##0\ _€_-;_-* &quot;-&quot;??\ _€_-;_-@_-"/>
    <numFmt numFmtId="167" formatCode="0.0%"/>
    <numFmt numFmtId="168" formatCode="_-* #,##0.0\ _€_-;\-* #,##0.0\ _€_-;_-* &quot;-&quot;??\ _€_-;_-@_-"/>
    <numFmt numFmtId="169" formatCode="_-* #,##0.000000\ _€_-;\-* #,##0.000000\ _€_-;_-* &quot;-&quot;??\ _€_-;_-@_-"/>
    <numFmt numFmtId="174" formatCode="0.0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/>
    <xf numFmtId="0" fontId="0" fillId="0" borderId="1" xfId="0" applyBorder="1"/>
    <xf numFmtId="164" fontId="0" fillId="0" borderId="1" xfId="1" applyFont="1" applyBorder="1"/>
    <xf numFmtId="164" fontId="0" fillId="0" borderId="1" xfId="0" applyNumberFormat="1" applyBorder="1"/>
    <xf numFmtId="168" fontId="0" fillId="0" borderId="1" xfId="1" applyNumberFormat="1" applyFont="1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/>
    <xf numFmtId="164" fontId="0" fillId="0" borderId="1" xfId="1" applyNumberFormat="1" applyFont="1" applyBorder="1"/>
    <xf numFmtId="166" fontId="0" fillId="0" borderId="1" xfId="1" applyNumberFormat="1" applyFont="1" applyBorder="1"/>
    <xf numFmtId="167" fontId="0" fillId="0" borderId="1" xfId="2" applyNumberFormat="1" applyFont="1" applyBorder="1"/>
    <xf numFmtId="0" fontId="2" fillId="0" borderId="1" xfId="0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0" fillId="0" borderId="0" xfId="0" applyBorder="1"/>
    <xf numFmtId="0" fontId="0" fillId="0" borderId="1" xfId="0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2" fontId="0" fillId="0" borderId="1" xfId="0" applyNumberFormat="1" applyBorder="1"/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0" fillId="0" borderId="3" xfId="0" applyBorder="1"/>
    <xf numFmtId="174" fontId="0" fillId="0" borderId="1" xfId="0" applyNumberFormat="1" applyBorder="1" applyAlignment="1">
      <alignment vertical="center"/>
    </xf>
    <xf numFmtId="0" fontId="0" fillId="0" borderId="1" xfId="0" applyFill="1" applyBorder="1" applyAlignment="1">
      <alignment horizontal="center"/>
    </xf>
    <xf numFmtId="169" fontId="0" fillId="0" borderId="1" xfId="0" applyNumberFormat="1" applyFill="1" applyBorder="1" applyAlignment="1">
      <alignment horizontal="center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No. de trabajos en Manabí y Santa Elena</a:t>
            </a:r>
          </a:p>
        </c:rich>
      </c:tx>
      <c:layout>
        <c:manualLayout>
          <c:xMode val="edge"/>
          <c:yMode val="edge"/>
          <c:x val="0.1421526684164479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Hoja1!$N$8</c:f>
              <c:strCache>
                <c:ptCount val="1"/>
                <c:pt idx="0">
                  <c:v>Pesca y acuicultura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Hoja1!$M$9:$M$10</c:f>
              <c:strCache>
                <c:ptCount val="2"/>
                <c:pt idx="0">
                  <c:v>Manabi</c:v>
                </c:pt>
                <c:pt idx="1">
                  <c:v>Santa Elena</c:v>
                </c:pt>
              </c:strCache>
            </c:strRef>
          </c:cat>
          <c:val>
            <c:numRef>
              <c:f>Hoja1!$N$9:$N$10</c:f>
              <c:numCache>
                <c:formatCode>0.00</c:formatCode>
                <c:ptCount val="2"/>
                <c:pt idx="0">
                  <c:v>0.70292666857845454</c:v>
                </c:pt>
                <c:pt idx="1">
                  <c:v>0.7049587251657855</c:v>
                </c:pt>
              </c:numCache>
            </c:numRef>
          </c:val>
        </c:ser>
        <c:ser>
          <c:idx val="1"/>
          <c:order val="1"/>
          <c:tx>
            <c:strRef>
              <c:f>Hoja1!$O$8</c:f>
              <c:strCache>
                <c:ptCount val="1"/>
                <c:pt idx="0">
                  <c:v>Turismo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Hoja1!$M$9:$M$10</c:f>
              <c:strCache>
                <c:ptCount val="2"/>
                <c:pt idx="0">
                  <c:v>Manabi</c:v>
                </c:pt>
                <c:pt idx="1">
                  <c:v>Santa Elena</c:v>
                </c:pt>
              </c:strCache>
            </c:strRef>
          </c:cat>
          <c:val>
            <c:numRef>
              <c:f>Hoja1!$O$9:$O$10</c:f>
              <c:numCache>
                <c:formatCode>0.00</c:formatCode>
                <c:ptCount val="2"/>
                <c:pt idx="0">
                  <c:v>0.14193831574719501</c:v>
                </c:pt>
                <c:pt idx="1">
                  <c:v>0.14645760642423605</c:v>
                </c:pt>
              </c:numCache>
            </c:numRef>
          </c:val>
        </c:ser>
        <c:ser>
          <c:idx val="2"/>
          <c:order val="2"/>
          <c:tx>
            <c:strRef>
              <c:f>Hoja1!$P$8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Hoja1!$M$9:$M$10</c:f>
              <c:strCache>
                <c:ptCount val="2"/>
                <c:pt idx="0">
                  <c:v>Manabi</c:v>
                </c:pt>
                <c:pt idx="1">
                  <c:v>Santa Elena</c:v>
                </c:pt>
              </c:strCache>
            </c:strRef>
          </c:cat>
          <c:val>
            <c:numRef>
              <c:f>Hoja1!$P$9:$P$10</c:f>
              <c:numCache>
                <c:formatCode>0.00</c:formatCode>
                <c:ptCount val="2"/>
                <c:pt idx="0">
                  <c:v>4.955261463047643E-2</c:v>
                </c:pt>
                <c:pt idx="1">
                  <c:v>7.828577100792912E-2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413634656"/>
        <c:axId val="413644736"/>
      </c:barChart>
      <c:catAx>
        <c:axId val="413634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3644736"/>
        <c:crosses val="autoZero"/>
        <c:auto val="1"/>
        <c:lblAlgn val="ctr"/>
        <c:lblOffset val="100"/>
        <c:noMultiLvlLbl val="0"/>
      </c:catAx>
      <c:valAx>
        <c:axId val="41364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3634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Tendencia salarios en Manabí y Santa Elena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Hoja1!$N$24</c:f>
              <c:strCache>
                <c:ptCount val="1"/>
                <c:pt idx="0">
                  <c:v>Pesca y acuicultura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Hoja1!$M$25:$M$26</c:f>
              <c:strCache>
                <c:ptCount val="2"/>
                <c:pt idx="0">
                  <c:v>Manabi</c:v>
                </c:pt>
                <c:pt idx="1">
                  <c:v>Santa Elena</c:v>
                </c:pt>
              </c:strCache>
            </c:strRef>
          </c:cat>
          <c:val>
            <c:numRef>
              <c:f>Hoja1!$N$25:$N$26</c:f>
              <c:numCache>
                <c:formatCode>_-* #,##0.00\ _€_-;\-* #,##0.00\ _€_-;_-* "-"??\ _€_-;_-@_-</c:formatCode>
                <c:ptCount val="2"/>
                <c:pt idx="0">
                  <c:v>0.32620929553838157</c:v>
                </c:pt>
                <c:pt idx="1">
                  <c:v>0.32620929553838157</c:v>
                </c:pt>
              </c:numCache>
            </c:numRef>
          </c:val>
        </c:ser>
        <c:ser>
          <c:idx val="1"/>
          <c:order val="1"/>
          <c:tx>
            <c:strRef>
              <c:f>Hoja1!$O$24</c:f>
              <c:strCache>
                <c:ptCount val="1"/>
                <c:pt idx="0">
                  <c:v>Turismo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Hoja1!$M$25:$M$26</c:f>
              <c:strCache>
                <c:ptCount val="2"/>
                <c:pt idx="0">
                  <c:v>Manabi</c:v>
                </c:pt>
                <c:pt idx="1">
                  <c:v>Santa Elena</c:v>
                </c:pt>
              </c:strCache>
            </c:strRef>
          </c:cat>
          <c:val>
            <c:numRef>
              <c:f>Hoja1!$O$25:$O$26</c:f>
              <c:numCache>
                <c:formatCode>_-* #,##0.00\ _€_-;\-* #,##0.00\ _€_-;_-* "-"??\ _€_-;_-@_-</c:formatCode>
                <c:ptCount val="2"/>
                <c:pt idx="0">
                  <c:v>0.31807736518689261</c:v>
                </c:pt>
                <c:pt idx="1">
                  <c:v>0.31807736518689261</c:v>
                </c:pt>
              </c:numCache>
            </c:numRef>
          </c:val>
        </c:ser>
        <c:ser>
          <c:idx val="2"/>
          <c:order val="2"/>
          <c:tx>
            <c:strRef>
              <c:f>Hoja1!$P$24</c:f>
              <c:strCache>
                <c:ptCount val="1"/>
                <c:pt idx="0">
                  <c:v>Transporte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Hoja1!$M$25:$M$26</c:f>
              <c:strCache>
                <c:ptCount val="2"/>
                <c:pt idx="0">
                  <c:v>Manabi</c:v>
                </c:pt>
                <c:pt idx="1">
                  <c:v>Santa Elena</c:v>
                </c:pt>
              </c:strCache>
            </c:strRef>
          </c:cat>
          <c:val>
            <c:numRef>
              <c:f>Hoja1!$P$25:$P$26</c:f>
              <c:numCache>
                <c:formatCode>_-* #,##0.00\ _€_-;\-* #,##0.00\ _€_-;_-* "-"??\ _€_-;_-@_-</c:formatCode>
                <c:ptCount val="2"/>
                <c:pt idx="0">
                  <c:v>0.32987022898736756</c:v>
                </c:pt>
                <c:pt idx="1">
                  <c:v>0.32987022898736756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100"/>
        <c:axId val="413631856"/>
        <c:axId val="413631296"/>
      </c:barChart>
      <c:catAx>
        <c:axId val="41363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3631296"/>
        <c:crosses val="autoZero"/>
        <c:auto val="1"/>
        <c:lblAlgn val="ctr"/>
        <c:lblOffset val="100"/>
        <c:noMultiLvlLbl val="0"/>
      </c:catAx>
      <c:valAx>
        <c:axId val="41363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.00\ _€_-;\-* #,##0.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41363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732457</xdr:colOff>
      <xdr:row>5</xdr:row>
      <xdr:rowOff>167170</xdr:rowOff>
    </xdr:from>
    <xdr:to>
      <xdr:col>24</xdr:col>
      <xdr:colOff>732457</xdr:colOff>
      <xdr:row>18</xdr:row>
      <xdr:rowOff>52870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705970</xdr:colOff>
      <xdr:row>27</xdr:row>
      <xdr:rowOff>34738</xdr:rowOff>
    </xdr:from>
    <xdr:to>
      <xdr:col>18</xdr:col>
      <xdr:colOff>705970</xdr:colOff>
      <xdr:row>41</xdr:row>
      <xdr:rowOff>110938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34"/>
  <sheetViews>
    <sheetView tabSelected="1" zoomScale="85" zoomScaleNormal="85" workbookViewId="0">
      <selection activeCell="I28" sqref="I28:K32"/>
    </sheetView>
  </sheetViews>
  <sheetFormatPr baseColWidth="10" defaultRowHeight="15" x14ac:dyDescent="0.25"/>
  <cols>
    <col min="2" max="2" width="12.85546875" bestFit="1" customWidth="1"/>
    <col min="3" max="3" width="13" bestFit="1" customWidth="1"/>
    <col min="4" max="5" width="12" bestFit="1" customWidth="1"/>
    <col min="6" max="6" width="17.7109375" bestFit="1" customWidth="1"/>
    <col min="7" max="9" width="12" customWidth="1"/>
    <col min="10" max="10" width="5" bestFit="1" customWidth="1"/>
    <col min="11" max="11" width="10.140625" bestFit="1" customWidth="1"/>
    <col min="14" max="14" width="17.7109375" bestFit="1" customWidth="1"/>
  </cols>
  <sheetData>
    <row r="1" spans="1:17" s="1" customFormat="1" x14ac:dyDescent="0.25">
      <c r="A1" s="7" t="s">
        <v>0</v>
      </c>
      <c r="B1" s="7" t="s">
        <v>1</v>
      </c>
      <c r="C1" s="19" t="s">
        <v>5</v>
      </c>
      <c r="D1" s="19" t="s">
        <v>6</v>
      </c>
      <c r="E1" s="19" t="s">
        <v>7</v>
      </c>
      <c r="F1" s="19" t="s">
        <v>10</v>
      </c>
      <c r="G1" s="19" t="s">
        <v>11</v>
      </c>
      <c r="H1" s="19" t="s">
        <v>2</v>
      </c>
      <c r="I1" s="18" t="s">
        <v>1</v>
      </c>
    </row>
    <row r="2" spans="1:17" x14ac:dyDescent="0.25">
      <c r="A2" s="2">
        <v>2014</v>
      </c>
      <c r="B2" s="2" t="s">
        <v>3</v>
      </c>
      <c r="C2" s="9">
        <v>50276.101573745997</v>
      </c>
      <c r="D2" s="9">
        <v>11332.727813754213</v>
      </c>
      <c r="E2" s="9">
        <v>12156.926200209065</v>
      </c>
      <c r="F2" s="8">
        <f>+SLOPE(C2:C6,$A$2:$A$6)*STDEV($A$2:$A$6)/STDEV(C2:C6)</f>
        <v>0.98601658971243977</v>
      </c>
      <c r="G2" s="8">
        <f>+SLOPE(D2:D6,$A$2:$A$6)*STDEV($A$2:$A$6)/STDEV(D2:D6)</f>
        <v>0.89748688880149463</v>
      </c>
      <c r="H2" s="8">
        <f>+SLOPE(E2:E6,$A$2:$A$6)*STDEV($A$2:$A$6)/STDEV(E2:E6)</f>
        <v>0.38426650213444929</v>
      </c>
      <c r="I2" s="7"/>
    </row>
    <row r="3" spans="1:17" x14ac:dyDescent="0.25">
      <c r="A3" s="2">
        <v>2015</v>
      </c>
      <c r="B3" s="2" t="s">
        <v>3</v>
      </c>
      <c r="C3" s="9">
        <v>55617.108546773961</v>
      </c>
      <c r="D3" s="9">
        <v>13570.574485412846</v>
      </c>
      <c r="E3" s="9">
        <v>13793.042919599942</v>
      </c>
      <c r="F3" s="2"/>
      <c r="G3" s="9"/>
      <c r="H3" s="9"/>
      <c r="I3" s="10"/>
    </row>
    <row r="4" spans="1:17" x14ac:dyDescent="0.25">
      <c r="A4" s="2">
        <v>2016</v>
      </c>
      <c r="B4" s="2" t="s">
        <v>3</v>
      </c>
      <c r="C4" s="9">
        <v>61582.65837871391</v>
      </c>
      <c r="D4" s="9">
        <v>15636.221853970328</v>
      </c>
      <c r="E4" s="9">
        <v>13711.763779635519</v>
      </c>
      <c r="F4" s="9"/>
      <c r="G4" s="9"/>
      <c r="H4" s="9"/>
      <c r="I4" s="10"/>
    </row>
    <row r="5" spans="1:17" x14ac:dyDescent="0.25">
      <c r="A5" s="2">
        <v>2017</v>
      </c>
      <c r="B5" s="2" t="s">
        <v>3</v>
      </c>
      <c r="C5" s="9">
        <v>63261.28830713663</v>
      </c>
      <c r="D5" s="9">
        <v>15512.346558071817</v>
      </c>
      <c r="E5" s="9">
        <v>14300.444483222456</v>
      </c>
      <c r="F5" s="9"/>
      <c r="G5" s="9"/>
      <c r="H5" s="9"/>
      <c r="I5" s="10"/>
    </row>
    <row r="6" spans="1:17" x14ac:dyDescent="0.25">
      <c r="A6" s="2">
        <v>2018</v>
      </c>
      <c r="B6" s="2" t="s">
        <v>3</v>
      </c>
      <c r="C6" s="9">
        <v>71455.553776146349</v>
      </c>
      <c r="D6" s="9">
        <v>15851.914660237246</v>
      </c>
      <c r="E6" s="9">
        <v>12925.407338347293</v>
      </c>
      <c r="F6" s="10">
        <f>+C6/SUM($C$6:$E$6)</f>
        <v>0.71289537712895368</v>
      </c>
      <c r="G6" s="10">
        <f>+D6/SUM($C$6:$E$6)</f>
        <v>0.15815085158150852</v>
      </c>
      <c r="H6" s="10">
        <f>+E6/SUM($C$6:$E$6)</f>
        <v>0.12895377128953772</v>
      </c>
      <c r="I6" s="10">
        <f>SUM(F6:H6)</f>
        <v>1</v>
      </c>
    </row>
    <row r="7" spans="1:17" x14ac:dyDescent="0.25">
      <c r="A7" s="2">
        <v>2014</v>
      </c>
      <c r="B7" s="2" t="s">
        <v>4</v>
      </c>
      <c r="C7" s="9">
        <v>26635.387012247091</v>
      </c>
      <c r="D7" s="9">
        <v>6003.8782199737288</v>
      </c>
      <c r="E7" s="9">
        <v>6440.5239086990914</v>
      </c>
      <c r="F7" s="8">
        <f>+SLOPE(C7:C11,$A$7:$A$11)*STDEV($A$7:$A$11)/STDEV(C7:C11)</f>
        <v>0.98886701721207459</v>
      </c>
      <c r="G7" s="8">
        <f>+SLOPE(D7:D11,$A$7:$A$11)*STDEV($A$7:$A$11)/STDEV(D7:D11)</f>
        <v>0.92606271139016938</v>
      </c>
      <c r="H7" s="8">
        <f>+SLOPE(E7:E11,$A$7:$A$11)*STDEV($A$7:$A$11)/STDEV(E7:E11)</f>
        <v>0.60708399781620503</v>
      </c>
      <c r="I7" s="2"/>
      <c r="M7" s="21" t="s">
        <v>14</v>
      </c>
      <c r="N7" s="21"/>
      <c r="O7" s="21"/>
      <c r="P7" s="21"/>
      <c r="Q7" s="21"/>
    </row>
    <row r="8" spans="1:17" x14ac:dyDescent="0.25">
      <c r="A8" s="2">
        <v>2015</v>
      </c>
      <c r="B8" s="2" t="s">
        <v>4</v>
      </c>
      <c r="C8" s="9">
        <v>29853.36006951944</v>
      </c>
      <c r="D8" s="9">
        <v>7284.2198569627435</v>
      </c>
      <c r="E8" s="9">
        <v>7403.6332972408209</v>
      </c>
      <c r="F8" s="9"/>
      <c r="G8" s="9"/>
      <c r="H8" s="9"/>
      <c r="I8" s="10"/>
      <c r="M8" s="11" t="s">
        <v>12</v>
      </c>
      <c r="N8" s="6" t="s">
        <v>10</v>
      </c>
      <c r="O8" s="6" t="s">
        <v>11</v>
      </c>
      <c r="P8" s="6" t="s">
        <v>2</v>
      </c>
      <c r="Q8" s="18" t="s">
        <v>1</v>
      </c>
    </row>
    <row r="9" spans="1:17" x14ac:dyDescent="0.25">
      <c r="A9" s="2">
        <v>2016</v>
      </c>
      <c r="B9" s="2" t="s">
        <v>4</v>
      </c>
      <c r="C9" s="9">
        <v>33491.238674097927</v>
      </c>
      <c r="D9" s="9">
        <v>8503.6348195951759</v>
      </c>
      <c r="E9" s="9">
        <v>7457.0336110296166</v>
      </c>
      <c r="F9" s="9"/>
      <c r="G9" s="9"/>
      <c r="H9" s="9"/>
      <c r="I9" s="10"/>
      <c r="M9" s="2" t="s">
        <v>3</v>
      </c>
      <c r="N9" s="17">
        <v>0.70292666857845454</v>
      </c>
      <c r="O9" s="17">
        <v>0.14193831574719501</v>
      </c>
      <c r="P9" s="17">
        <v>4.955261463047643E-2</v>
      </c>
      <c r="Q9" s="17">
        <v>0.89441759895612605</v>
      </c>
    </row>
    <row r="10" spans="1:17" x14ac:dyDescent="0.25">
      <c r="A10" s="2">
        <v>2017</v>
      </c>
      <c r="B10" s="2" t="s">
        <v>4</v>
      </c>
      <c r="C10" s="9">
        <v>34858.8015016793</v>
      </c>
      <c r="D10" s="9">
        <v>8547.7520923658049</v>
      </c>
      <c r="E10" s="9">
        <v>7879.9589601497273</v>
      </c>
      <c r="F10" s="9"/>
      <c r="G10" s="9"/>
      <c r="H10" s="9"/>
      <c r="I10" s="10"/>
      <c r="M10" s="2" t="s">
        <v>4</v>
      </c>
      <c r="N10" s="17">
        <v>0.7049587251657855</v>
      </c>
      <c r="O10" s="17">
        <v>0.14645760642423605</v>
      </c>
      <c r="P10" s="17">
        <v>7.828577100792912E-2</v>
      </c>
      <c r="Q10" s="17">
        <v>0.92970210259795072</v>
      </c>
    </row>
    <row r="11" spans="1:17" x14ac:dyDescent="0.25">
      <c r="A11" s="2">
        <v>2018</v>
      </c>
      <c r="B11" s="2" t="s">
        <v>4</v>
      </c>
      <c r="C11" s="9">
        <v>39892.826000303161</v>
      </c>
      <c r="D11" s="9">
        <v>8849.944334538246</v>
      </c>
      <c r="E11" s="9">
        <v>7216.1084573927228</v>
      </c>
      <c r="F11" s="10">
        <f>+C11/SUM($C$11:$E$11)</f>
        <v>0.71289537712895379</v>
      </c>
      <c r="G11" s="10">
        <f>+D11/SUM($C$11:$E$11)</f>
        <v>0.15815085158150854</v>
      </c>
      <c r="H11" s="10">
        <f>+E11/SUM($C$11:$E$11)</f>
        <v>0.12895377128953772</v>
      </c>
      <c r="I11" s="10">
        <f>SUM(F11:H11)</f>
        <v>1</v>
      </c>
    </row>
    <row r="12" spans="1:17" x14ac:dyDescent="0.25">
      <c r="A12" s="2"/>
      <c r="B12" s="2"/>
      <c r="C12" s="2"/>
      <c r="D12" s="2"/>
      <c r="E12" s="2" t="s">
        <v>3</v>
      </c>
      <c r="F12" s="3">
        <f>+F2*F6</f>
        <v>0.70292666857845454</v>
      </c>
      <c r="G12" s="3">
        <f>+G2*G6</f>
        <v>0.14193831574719501</v>
      </c>
      <c r="H12" s="3">
        <f>+H2*H6</f>
        <v>4.955261463047643E-2</v>
      </c>
      <c r="I12" s="4">
        <f>+SUM(F12:H12)</f>
        <v>0.89441759895612594</v>
      </c>
    </row>
    <row r="13" spans="1:17" x14ac:dyDescent="0.25">
      <c r="A13" s="2"/>
      <c r="B13" s="2"/>
      <c r="C13" s="2"/>
      <c r="D13" s="2"/>
      <c r="E13" s="2" t="s">
        <v>4</v>
      </c>
      <c r="F13" s="3">
        <f>+F7*F11</f>
        <v>0.7049587251657855</v>
      </c>
      <c r="G13" s="3">
        <f>+G7*G11</f>
        <v>0.14645760642423605</v>
      </c>
      <c r="H13" s="3">
        <f>+H7*H11</f>
        <v>7.828577100792912E-2</v>
      </c>
      <c r="I13" s="4">
        <f>+SUM(F13:H13)</f>
        <v>0.92970210259795072</v>
      </c>
    </row>
    <row r="15" spans="1:17" x14ac:dyDescent="0.25">
      <c r="A15" s="19" t="s">
        <v>0</v>
      </c>
      <c r="B15" s="19" t="s">
        <v>1</v>
      </c>
      <c r="C15" s="19" t="s">
        <v>5</v>
      </c>
      <c r="D15" s="19" t="s">
        <v>6</v>
      </c>
      <c r="E15" s="19" t="s">
        <v>7</v>
      </c>
      <c r="F15" s="19" t="s">
        <v>10</v>
      </c>
      <c r="G15" s="19" t="s">
        <v>11</v>
      </c>
      <c r="H15" s="19" t="s">
        <v>2</v>
      </c>
      <c r="I15" s="18" t="s">
        <v>1</v>
      </c>
    </row>
    <row r="16" spans="1:17" x14ac:dyDescent="0.25">
      <c r="A16" s="2">
        <v>2015</v>
      </c>
      <c r="B16" s="23" t="s">
        <v>3</v>
      </c>
      <c r="C16" s="3">
        <v>366.71</v>
      </c>
      <c r="D16" s="3">
        <v>357.64620000000002</v>
      </c>
      <c r="E16" s="3">
        <v>370.85039999999998</v>
      </c>
      <c r="F16" s="12">
        <f>+SLOPE(C16:C20,$A$16:$A$20)*STDEV($A$16:$A$20)/STDEV(C16:C20)</f>
        <v>0.97424824372115848</v>
      </c>
      <c r="G16" s="12">
        <f>+SLOPE(D16:D20,$A$16:$A$20)*STDEV($A$16:$A$20)/STDEV(D16:D20)</f>
        <v>0.97403643506709969</v>
      </c>
      <c r="H16" s="12">
        <f>+SLOPE(E16:E20,$A$16:$A$20)*STDEV($A$16:$A$20)/STDEV(E16:E20)</f>
        <v>0.97418272147064222</v>
      </c>
      <c r="I16" s="2"/>
    </row>
    <row r="17" spans="1:17" x14ac:dyDescent="0.25">
      <c r="A17" s="2">
        <v>2016</v>
      </c>
      <c r="B17" s="23" t="s">
        <v>3</v>
      </c>
      <c r="C17" s="3">
        <v>379.14146899999997</v>
      </c>
      <c r="D17" s="3">
        <v>369.77040618000001</v>
      </c>
      <c r="E17" s="3">
        <v>383.42222856000001</v>
      </c>
      <c r="F17" s="2"/>
      <c r="G17" s="2"/>
      <c r="H17" s="2"/>
      <c r="I17" s="2"/>
    </row>
    <row r="18" spans="1:17" x14ac:dyDescent="0.25">
      <c r="A18" s="13">
        <v>2017</v>
      </c>
      <c r="B18" s="23" t="s">
        <v>3</v>
      </c>
      <c r="C18" s="3">
        <v>380.16878399999996</v>
      </c>
      <c r="D18" s="3">
        <v>370.79746872402455</v>
      </c>
      <c r="E18" s="3">
        <v>384.44954356</v>
      </c>
      <c r="F18" s="2"/>
      <c r="G18" s="2"/>
      <c r="H18" s="2"/>
      <c r="I18" s="2"/>
    </row>
    <row r="19" spans="1:17" x14ac:dyDescent="0.25">
      <c r="A19" s="2">
        <v>2018</v>
      </c>
      <c r="B19" s="23" t="s">
        <v>3</v>
      </c>
      <c r="C19" s="3">
        <v>399.2648574369378</v>
      </c>
      <c r="D19" s="3">
        <v>389.58912747301383</v>
      </c>
      <c r="E19" s="3">
        <v>403.77282344749631</v>
      </c>
      <c r="F19" s="2"/>
      <c r="G19" s="2"/>
      <c r="H19" s="2"/>
      <c r="I19" s="2"/>
    </row>
    <row r="20" spans="1:17" x14ac:dyDescent="0.25">
      <c r="A20" s="2">
        <v>2019</v>
      </c>
      <c r="B20" s="23" t="s">
        <v>3</v>
      </c>
      <c r="C20" s="3">
        <v>407.54161793160551</v>
      </c>
      <c r="D20" s="3">
        <v>397.46860187911585</v>
      </c>
      <c r="E20" s="3">
        <v>412.14303407756285</v>
      </c>
      <c r="F20" s="10">
        <f>C20/SUM($C$20:$E$20)</f>
        <v>0.33483180251105138</v>
      </c>
      <c r="G20" s="10">
        <f>D20/SUM($C$20:$E$20)</f>
        <v>0.32655592104722531</v>
      </c>
      <c r="H20" s="10">
        <f>E20/SUM($C$20:$E$20)</f>
        <v>0.33861227644172343</v>
      </c>
      <c r="I20" s="10">
        <f>SUM(F20:H20)</f>
        <v>1</v>
      </c>
    </row>
    <row r="21" spans="1:17" x14ac:dyDescent="0.25">
      <c r="A21" s="2">
        <v>2015</v>
      </c>
      <c r="B21" s="23" t="s">
        <v>4</v>
      </c>
      <c r="C21" s="3">
        <v>366.71</v>
      </c>
      <c r="D21" s="3">
        <v>357.64620000000002</v>
      </c>
      <c r="E21" s="3">
        <v>370.85039999999998</v>
      </c>
      <c r="F21" s="12">
        <f>+SLOPE(C21:C25,$A$16:$A$20)*STDEV($A$16:$A$20)/STDEV(C21:C25)</f>
        <v>0.97424824372115848</v>
      </c>
      <c r="G21" s="12">
        <f>+SLOPE(D21:D25,$A$16:$A$20)*STDEV($A$16:$A$20)/STDEV(D21:D25)</f>
        <v>0.97403643506709969</v>
      </c>
      <c r="H21" s="12">
        <f>+SLOPE(E21:E25,$A$16:$A$20)*STDEV($A$16:$A$20)/STDEV(E21:E25)</f>
        <v>0.97418272147064222</v>
      </c>
      <c r="I21" s="2"/>
    </row>
    <row r="22" spans="1:17" x14ac:dyDescent="0.25">
      <c r="A22" s="2">
        <v>2016</v>
      </c>
      <c r="B22" s="23" t="s">
        <v>4</v>
      </c>
      <c r="C22" s="3">
        <v>379.14146899999997</v>
      </c>
      <c r="D22" s="3">
        <v>369.77040618000001</v>
      </c>
      <c r="E22" s="3">
        <v>383.42222856000001</v>
      </c>
      <c r="F22" s="9"/>
      <c r="G22" s="9"/>
      <c r="H22" s="9"/>
      <c r="I22" s="10"/>
    </row>
    <row r="23" spans="1:17" x14ac:dyDescent="0.25">
      <c r="A23" s="13">
        <v>2017</v>
      </c>
      <c r="B23" s="23" t="s">
        <v>4</v>
      </c>
      <c r="C23" s="3">
        <v>380.16878399999996</v>
      </c>
      <c r="D23" s="3">
        <v>370.79746872402455</v>
      </c>
      <c r="E23" s="3">
        <v>384.44954356</v>
      </c>
      <c r="F23" s="9"/>
      <c r="G23" s="9"/>
      <c r="H23" s="9"/>
      <c r="I23" s="10"/>
      <c r="M23" s="21" t="s">
        <v>13</v>
      </c>
      <c r="N23" s="21"/>
      <c r="O23" s="21"/>
      <c r="P23" s="21"/>
      <c r="Q23" s="21"/>
    </row>
    <row r="24" spans="1:17" x14ac:dyDescent="0.25">
      <c r="A24" s="2">
        <v>2018</v>
      </c>
      <c r="B24" s="23" t="s">
        <v>4</v>
      </c>
      <c r="C24" s="3">
        <v>399.2648574369378</v>
      </c>
      <c r="D24" s="3">
        <v>389.58912747301383</v>
      </c>
      <c r="E24" s="3">
        <v>403.77282344749631</v>
      </c>
      <c r="F24" s="9"/>
      <c r="G24" s="9"/>
      <c r="H24" s="9"/>
      <c r="I24" s="10"/>
      <c r="M24" s="11" t="s">
        <v>12</v>
      </c>
      <c r="N24" s="6" t="s">
        <v>10</v>
      </c>
      <c r="O24" s="6" t="s">
        <v>11</v>
      </c>
      <c r="P24" s="6" t="s">
        <v>2</v>
      </c>
      <c r="Q24" s="18" t="s">
        <v>1</v>
      </c>
    </row>
    <row r="25" spans="1:17" x14ac:dyDescent="0.25">
      <c r="A25" s="2">
        <v>2019</v>
      </c>
      <c r="B25" s="23" t="s">
        <v>4</v>
      </c>
      <c r="C25" s="3">
        <v>407.54161793160551</v>
      </c>
      <c r="D25" s="3">
        <v>397.46860187911585</v>
      </c>
      <c r="E25" s="3">
        <v>412.14303407756285</v>
      </c>
      <c r="F25" s="10">
        <f>C25/SUM($C$25:$E$25)</f>
        <v>0.33483180251105138</v>
      </c>
      <c r="G25" s="10">
        <f>D25/SUM($C$25:$E$25)</f>
        <v>0.32655592104722531</v>
      </c>
      <c r="H25" s="10">
        <f>E25/SUM($C$25:$E$25)</f>
        <v>0.33861227644172343</v>
      </c>
      <c r="I25" s="10">
        <f>SUM(F25:H25)</f>
        <v>1</v>
      </c>
      <c r="M25" s="2" t="s">
        <v>3</v>
      </c>
      <c r="N25" s="4">
        <v>0.32620929553838157</v>
      </c>
      <c r="O25" s="4">
        <v>0.31807736518689261</v>
      </c>
      <c r="P25" s="4">
        <v>0.32987022898736756</v>
      </c>
      <c r="Q25" s="4">
        <f>+SUM(N25:P25)</f>
        <v>0.9741568897126418</v>
      </c>
    </row>
    <row r="26" spans="1:17" x14ac:dyDescent="0.25">
      <c r="A26" s="2" t="s">
        <v>8</v>
      </c>
      <c r="B26" s="23"/>
      <c r="C26" s="2"/>
      <c r="D26" s="2"/>
      <c r="E26" s="2" t="s">
        <v>3</v>
      </c>
      <c r="F26" s="5">
        <f>+F16*F20</f>
        <v>0.32620929553838157</v>
      </c>
      <c r="G26" s="5">
        <f t="shared" ref="G26:H26" si="0">+G16*G20</f>
        <v>0.31807736518689261</v>
      </c>
      <c r="H26" s="5">
        <f t="shared" si="0"/>
        <v>0.32987022898736756</v>
      </c>
      <c r="I26" s="4">
        <f>+SUM(F26:H26)</f>
        <v>0.9741568897126418</v>
      </c>
      <c r="M26" s="2" t="s">
        <v>4</v>
      </c>
      <c r="N26" s="4">
        <v>0.32620929553838157</v>
      </c>
      <c r="O26" s="4">
        <v>0.31807736518689261</v>
      </c>
      <c r="P26" s="4">
        <v>0.32987022898736756</v>
      </c>
      <c r="Q26" s="4">
        <f>+SUM(N26:P26)</f>
        <v>0.9741568897126418</v>
      </c>
    </row>
    <row r="27" spans="1:17" x14ac:dyDescent="0.25">
      <c r="A27" s="2"/>
      <c r="B27" s="23"/>
      <c r="C27" s="2"/>
      <c r="D27" s="2"/>
      <c r="E27" s="2" t="s">
        <v>4</v>
      </c>
      <c r="F27" s="3">
        <f>+F21*F25</f>
        <v>0.32620929553838157</v>
      </c>
      <c r="G27" s="3">
        <f>+G21*G25</f>
        <v>0.31807736518689261</v>
      </c>
      <c r="H27" s="3">
        <f>+H21*H25</f>
        <v>0.32987022898736756</v>
      </c>
      <c r="I27" s="4">
        <f>+SUM(F27:H27)</f>
        <v>0.9741568897126418</v>
      </c>
    </row>
    <row r="28" spans="1:17" x14ac:dyDescent="0.25">
      <c r="I28" s="22" t="s">
        <v>1</v>
      </c>
      <c r="J28" s="16" t="s">
        <v>0</v>
      </c>
      <c r="K28" s="16" t="s">
        <v>9</v>
      </c>
    </row>
    <row r="29" spans="1:17" x14ac:dyDescent="0.25">
      <c r="C29" s="14"/>
      <c r="D29" s="14"/>
      <c r="E29" s="19" t="s">
        <v>1</v>
      </c>
      <c r="F29" s="19" t="s">
        <v>0</v>
      </c>
      <c r="G29" s="19" t="s">
        <v>15</v>
      </c>
      <c r="I29" s="20" t="s">
        <v>4</v>
      </c>
      <c r="J29" s="15">
        <v>2018</v>
      </c>
      <c r="K29" s="24">
        <f>G30</f>
        <v>0.95192949615529621</v>
      </c>
    </row>
    <row r="30" spans="1:17" x14ac:dyDescent="0.25">
      <c r="C30" s="14"/>
      <c r="D30" s="14"/>
      <c r="E30" s="18" t="s">
        <v>4</v>
      </c>
      <c r="F30" s="25">
        <v>2018</v>
      </c>
      <c r="G30" s="26">
        <f>+AVERAGE(I13,I27)</f>
        <v>0.95192949615529621</v>
      </c>
      <c r="I30" s="20"/>
      <c r="J30" s="15">
        <v>2019</v>
      </c>
      <c r="K30" s="24">
        <f>G31</f>
        <v>0.95192949615529598</v>
      </c>
    </row>
    <row r="31" spans="1:17" x14ac:dyDescent="0.25">
      <c r="C31" s="14"/>
      <c r="D31" s="14"/>
      <c r="E31" s="18" t="s">
        <v>4</v>
      </c>
      <c r="F31" s="25">
        <v>2019</v>
      </c>
      <c r="G31" s="26">
        <v>0.95192949615529598</v>
      </c>
      <c r="I31" s="20" t="s">
        <v>3</v>
      </c>
      <c r="J31" s="15">
        <v>2018</v>
      </c>
      <c r="K31" s="24">
        <f>G32</f>
        <v>0.93428724433438393</v>
      </c>
    </row>
    <row r="32" spans="1:17" x14ac:dyDescent="0.25">
      <c r="C32" s="14"/>
      <c r="D32" s="14"/>
      <c r="E32" s="18" t="s">
        <v>3</v>
      </c>
      <c r="F32" s="25">
        <v>2018</v>
      </c>
      <c r="G32" s="26">
        <f>+AVERAGE(I12,I26)</f>
        <v>0.93428724433438393</v>
      </c>
      <c r="I32" s="20"/>
      <c r="J32" s="15">
        <v>2019</v>
      </c>
      <c r="K32" s="24">
        <f>G33</f>
        <v>0.93428724433438171</v>
      </c>
    </row>
    <row r="33" spans="3:7" x14ac:dyDescent="0.25">
      <c r="C33" s="14"/>
      <c r="D33" s="14"/>
      <c r="E33" s="18" t="s">
        <v>3</v>
      </c>
      <c r="F33" s="25">
        <v>2019</v>
      </c>
      <c r="G33" s="26">
        <v>0.93428724433438171</v>
      </c>
    </row>
    <row r="34" spans="3:7" x14ac:dyDescent="0.25">
      <c r="C34" s="14"/>
      <c r="D34" s="14"/>
      <c r="E34" s="14"/>
      <c r="F34" s="14"/>
    </row>
  </sheetData>
  <mergeCells count="4">
    <mergeCell ref="I29:I30"/>
    <mergeCell ref="I31:I32"/>
    <mergeCell ref="M7:Q7"/>
    <mergeCell ref="M23:Q23"/>
  </mergeCells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Geovagi</dc:creator>
  <cp:lastModifiedBy>H&amp;HProyectos</cp:lastModifiedBy>
  <dcterms:created xsi:type="dcterms:W3CDTF">2019-04-01T04:43:02Z</dcterms:created>
  <dcterms:modified xsi:type="dcterms:W3CDTF">2020-03-10T15:55:25Z</dcterms:modified>
</cp:coreProperties>
</file>