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S76" i="1"/>
  <c r="R76"/>
  <c r="T76" s="1"/>
  <c r="S75"/>
  <c r="R75"/>
  <c r="T75" s="1"/>
  <c r="S74"/>
  <c r="R74"/>
  <c r="T74" s="1"/>
  <c r="S73"/>
  <c r="R73"/>
  <c r="T73" s="1"/>
  <c r="S72"/>
  <c r="R72"/>
  <c r="T72" s="1"/>
  <c r="S71"/>
  <c r="R71"/>
  <c r="T71" s="1"/>
  <c r="S70"/>
  <c r="R70"/>
  <c r="T70" s="1"/>
  <c r="S69"/>
  <c r="R69"/>
  <c r="T69" s="1"/>
  <c r="S68"/>
  <c r="R68"/>
  <c r="T68" s="1"/>
  <c r="S67"/>
  <c r="R67"/>
  <c r="T67" s="1"/>
  <c r="S66"/>
  <c r="R66"/>
  <c r="T66" s="1"/>
  <c r="S65"/>
  <c r="R65"/>
  <c r="T65" s="1"/>
  <c r="S64"/>
  <c r="R64"/>
  <c r="T64" s="1"/>
  <c r="S63"/>
  <c r="R63"/>
  <c r="T63" s="1"/>
  <c r="S62"/>
  <c r="R62"/>
  <c r="T62" s="1"/>
  <c r="S61"/>
  <c r="R61"/>
  <c r="T61" s="1"/>
  <c r="S60"/>
  <c r="R60"/>
  <c r="T60" s="1"/>
  <c r="S59"/>
  <c r="R59"/>
  <c r="T59" s="1"/>
  <c r="S58"/>
  <c r="R58"/>
  <c r="T58" s="1"/>
  <c r="S57"/>
  <c r="R57"/>
  <c r="T57" s="1"/>
  <c r="S56"/>
  <c r="R56"/>
  <c r="T56" s="1"/>
  <c r="S55"/>
  <c r="R55"/>
  <c r="T55" s="1"/>
  <c r="S54"/>
  <c r="R54"/>
  <c r="T54" s="1"/>
  <c r="S53"/>
  <c r="R53"/>
  <c r="T53" s="1"/>
  <c r="S52"/>
  <c r="R52"/>
  <c r="T52" s="1"/>
  <c r="S51"/>
  <c r="R51"/>
  <c r="T51" s="1"/>
  <c r="S50"/>
  <c r="R50"/>
  <c r="T50" s="1"/>
  <c r="S49"/>
  <c r="R49"/>
  <c r="T49" s="1"/>
  <c r="S48"/>
  <c r="R48"/>
  <c r="T48" s="1"/>
  <c r="S47"/>
  <c r="R47"/>
  <c r="T47" s="1"/>
  <c r="S46"/>
  <c r="R46"/>
  <c r="T46" s="1"/>
  <c r="S45"/>
  <c r="R45"/>
  <c r="T45" s="1"/>
  <c r="S44"/>
  <c r="R44"/>
  <c r="T44" s="1"/>
  <c r="S43"/>
  <c r="R43"/>
  <c r="T43" s="1"/>
  <c r="S42"/>
  <c r="R42"/>
  <c r="T42" s="1"/>
  <c r="S41"/>
  <c r="R41"/>
  <c r="T41" s="1"/>
  <c r="S40"/>
  <c r="R40"/>
  <c r="T40" s="1"/>
  <c r="S39"/>
  <c r="R39"/>
  <c r="T39" s="1"/>
  <c r="S38"/>
  <c r="R38"/>
  <c r="T38" s="1"/>
  <c r="S37"/>
  <c r="R37"/>
  <c r="T37" s="1"/>
  <c r="S36"/>
  <c r="R36"/>
  <c r="T36" s="1"/>
  <c r="S35"/>
  <c r="R35"/>
  <c r="T35" s="1"/>
  <c r="S34"/>
  <c r="R34"/>
  <c r="T34" s="1"/>
  <c r="S33"/>
  <c r="R33"/>
  <c r="T33" s="1"/>
  <c r="S32"/>
  <c r="R32"/>
  <c r="T32" s="1"/>
  <c r="S31"/>
  <c r="R31"/>
  <c r="T31" s="1"/>
  <c r="S30"/>
  <c r="R30"/>
  <c r="T30" s="1"/>
  <c r="S29"/>
  <c r="R29"/>
  <c r="T29" s="1"/>
  <c r="S28"/>
  <c r="R28"/>
  <c r="T28" s="1"/>
  <c r="S27"/>
  <c r="R27"/>
  <c r="T27" s="1"/>
  <c r="S23"/>
  <c r="R23"/>
  <c r="T23" s="1"/>
  <c r="S22"/>
  <c r="R22"/>
  <c r="T22" s="1"/>
  <c r="S21"/>
  <c r="R21"/>
  <c r="T21" s="1"/>
  <c r="S20"/>
  <c r="R20"/>
  <c r="T20" s="1"/>
  <c r="S19"/>
  <c r="R19"/>
  <c r="T19" s="1"/>
  <c r="S18"/>
  <c r="R18"/>
  <c r="T18" s="1"/>
  <c r="S17"/>
  <c r="R17"/>
  <c r="T17" s="1"/>
  <c r="S16"/>
  <c r="R16"/>
  <c r="T16" s="1"/>
  <c r="S15"/>
  <c r="R15"/>
  <c r="T15" s="1"/>
  <c r="S14"/>
  <c r="R14"/>
  <c r="T14" s="1"/>
  <c r="T10"/>
  <c r="T9"/>
  <c r="T8"/>
  <c r="T7"/>
  <c r="T6"/>
  <c r="O6"/>
  <c r="R10"/>
  <c r="R9"/>
  <c r="R8"/>
  <c r="R7"/>
  <c r="R6"/>
  <c r="S6"/>
  <c r="O27"/>
  <c r="O14"/>
  <c r="Y76"/>
  <c r="Z76" s="1"/>
  <c r="AB76" s="1"/>
  <c r="Y75"/>
  <c r="Z75" s="1"/>
  <c r="AB75" s="1"/>
  <c r="Y74"/>
  <c r="Z74" s="1"/>
  <c r="AB74" s="1"/>
  <c r="Y73"/>
  <c r="Z73" s="1"/>
  <c r="AB73" s="1"/>
  <c r="Y72"/>
  <c r="Z72" s="1"/>
  <c r="AB72" s="1"/>
  <c r="Y71"/>
  <c r="Z71" s="1"/>
  <c r="AB71" s="1"/>
  <c r="Y70"/>
  <c r="Z70" s="1"/>
  <c r="AB70" s="1"/>
  <c r="Y69"/>
  <c r="Z69" s="1"/>
  <c r="AB69" s="1"/>
  <c r="Y68"/>
  <c r="Z68" s="1"/>
  <c r="AB68" s="1"/>
  <c r="Y67"/>
  <c r="Z67" s="1"/>
  <c r="AB67" s="1"/>
  <c r="Y66"/>
  <c r="Z66" s="1"/>
  <c r="AB66" s="1"/>
  <c r="Y65"/>
  <c r="Z65" s="1"/>
  <c r="AB65" s="1"/>
  <c r="Y64"/>
  <c r="Z64" s="1"/>
  <c r="AB64" s="1"/>
  <c r="Y63"/>
  <c r="Z63" s="1"/>
  <c r="AB63" s="1"/>
  <c r="Y62"/>
  <c r="Z62" s="1"/>
  <c r="AB62" s="1"/>
  <c r="Y61"/>
  <c r="Z61" s="1"/>
  <c r="AB61" s="1"/>
  <c r="Y60"/>
  <c r="Z60" s="1"/>
  <c r="AB60" s="1"/>
  <c r="Y59"/>
  <c r="Z59" s="1"/>
  <c r="AB59" s="1"/>
  <c r="Y58"/>
  <c r="Z58" s="1"/>
  <c r="AB58" s="1"/>
  <c r="Y57"/>
  <c r="Z57" s="1"/>
  <c r="AB57" s="1"/>
  <c r="Y56"/>
  <c r="Z56" s="1"/>
  <c r="AB56" s="1"/>
  <c r="Y55"/>
  <c r="Z55" s="1"/>
  <c r="AB55" s="1"/>
  <c r="Y54"/>
  <c r="Z54" s="1"/>
  <c r="AB54" s="1"/>
  <c r="Y53"/>
  <c r="Z53" s="1"/>
  <c r="AB53" s="1"/>
  <c r="Y52"/>
  <c r="Z52" s="1"/>
  <c r="AB52" s="1"/>
  <c r="Y51"/>
  <c r="Z51" s="1"/>
  <c r="AB51" s="1"/>
  <c r="Y50"/>
  <c r="Z50" s="1"/>
  <c r="AB50" s="1"/>
  <c r="Y49"/>
  <c r="Z49" s="1"/>
  <c r="AB49" s="1"/>
  <c r="Y48"/>
  <c r="Z48" s="1"/>
  <c r="AB48" s="1"/>
  <c r="Y47"/>
  <c r="Z47" s="1"/>
  <c r="AB47" s="1"/>
  <c r="Z46"/>
  <c r="AB46" s="1"/>
  <c r="Y46"/>
  <c r="Y45"/>
  <c r="Z45" s="1"/>
  <c r="AB45" s="1"/>
  <c r="Y44"/>
  <c r="Z44" s="1"/>
  <c r="AB44" s="1"/>
  <c r="Y43"/>
  <c r="Z43" s="1"/>
  <c r="AB43" s="1"/>
  <c r="Y42"/>
  <c r="Z42" s="1"/>
  <c r="AB42" s="1"/>
  <c r="Y41"/>
  <c r="Z41" s="1"/>
  <c r="AB41" s="1"/>
  <c r="Y40"/>
  <c r="Z40" s="1"/>
  <c r="AB40" s="1"/>
  <c r="Y39"/>
  <c r="Z39" s="1"/>
  <c r="AB39" s="1"/>
  <c r="Y38"/>
  <c r="Z38" s="1"/>
  <c r="AB38" s="1"/>
  <c r="Y37"/>
  <c r="Z37" s="1"/>
  <c r="AB37" s="1"/>
  <c r="Y36"/>
  <c r="Z36" s="1"/>
  <c r="AB36" s="1"/>
  <c r="Z35"/>
  <c r="AB35" s="1"/>
  <c r="Y35"/>
  <c r="Y34"/>
  <c r="Z34" s="1"/>
  <c r="AB34" s="1"/>
  <c r="Y33"/>
  <c r="Z33" s="1"/>
  <c r="AB33" s="1"/>
  <c r="Y32"/>
  <c r="Z32" s="1"/>
  <c r="AB32" s="1"/>
  <c r="Y31"/>
  <c r="Z31" s="1"/>
  <c r="AB31" s="1"/>
  <c r="Y30"/>
  <c r="Z30" s="1"/>
  <c r="AB30" s="1"/>
  <c r="Y29"/>
  <c r="Z29" s="1"/>
  <c r="AB29" s="1"/>
  <c r="Y28"/>
  <c r="Z28" s="1"/>
  <c r="AB28" s="1"/>
  <c r="Y27"/>
  <c r="Y26"/>
  <c r="Z26" s="1"/>
  <c r="AM26" s="1"/>
  <c r="Z27"/>
  <c r="AB27" s="1"/>
  <c r="Y23"/>
  <c r="Z23" s="1"/>
  <c r="AB23" s="1"/>
  <c r="Y22"/>
  <c r="Z22" s="1"/>
  <c r="AB22" s="1"/>
  <c r="Y21"/>
  <c r="Z21" s="1"/>
  <c r="AB21" s="1"/>
  <c r="Y20"/>
  <c r="Z20" s="1"/>
  <c r="AB20" s="1"/>
  <c r="Y19"/>
  <c r="Z19" s="1"/>
  <c r="AB19" s="1"/>
  <c r="Y18"/>
  <c r="Z18" s="1"/>
  <c r="AB18" s="1"/>
  <c r="Y17"/>
  <c r="Z17" s="1"/>
  <c r="AB17" s="1"/>
  <c r="Y16"/>
  <c r="Z16" s="1"/>
  <c r="AB16" s="1"/>
  <c r="Y15"/>
  <c r="Z15" s="1"/>
  <c r="AB15" s="1"/>
  <c r="Y14"/>
  <c r="Y13"/>
  <c r="AG13" s="1"/>
  <c r="Z14"/>
  <c r="AB14" s="1"/>
  <c r="Y10"/>
  <c r="Z10" s="1"/>
  <c r="AB10" s="1"/>
  <c r="Y9"/>
  <c r="Z9" s="1"/>
  <c r="AB9" s="1"/>
  <c r="Y8"/>
  <c r="Z8" s="1"/>
  <c r="AB8" s="1"/>
  <c r="Y7"/>
  <c r="Z7" s="1"/>
  <c r="AB7" s="1"/>
  <c r="Y6"/>
  <c r="Z6" s="1"/>
  <c r="AB6" s="1"/>
  <c r="Y5"/>
  <c r="AG5" s="1"/>
  <c r="AH5" s="1"/>
  <c r="AI5" s="1"/>
  <c r="AJ5" s="1"/>
  <c r="M76"/>
  <c r="N76" s="1"/>
  <c r="M75"/>
  <c r="N75" s="1"/>
  <c r="M74"/>
  <c r="N74" s="1"/>
  <c r="M73"/>
  <c r="N73" s="1"/>
  <c r="M72"/>
  <c r="N72" s="1"/>
  <c r="M71"/>
  <c r="N71" s="1"/>
  <c r="M70"/>
  <c r="N70" s="1"/>
  <c r="M69"/>
  <c r="N69" s="1"/>
  <c r="M68"/>
  <c r="N68" s="1"/>
  <c r="M67"/>
  <c r="N67" s="1"/>
  <c r="M66"/>
  <c r="N66" s="1"/>
  <c r="M65"/>
  <c r="N65" s="1"/>
  <c r="M64"/>
  <c r="N64" s="1"/>
  <c r="M63"/>
  <c r="N63" s="1"/>
  <c r="M62"/>
  <c r="N62" s="1"/>
  <c r="M61"/>
  <c r="N61" s="1"/>
  <c r="M60"/>
  <c r="N60" s="1"/>
  <c r="M59"/>
  <c r="N59" s="1"/>
  <c r="M58"/>
  <c r="N58" s="1"/>
  <c r="M57"/>
  <c r="N57" s="1"/>
  <c r="M56"/>
  <c r="N56" s="1"/>
  <c r="M55"/>
  <c r="N55" s="1"/>
  <c r="M54"/>
  <c r="N54" s="1"/>
  <c r="M53"/>
  <c r="N53" s="1"/>
  <c r="M52"/>
  <c r="N52" s="1"/>
  <c r="M51"/>
  <c r="N51" s="1"/>
  <c r="M50"/>
  <c r="N50" s="1"/>
  <c r="M49"/>
  <c r="N49" s="1"/>
  <c r="M48"/>
  <c r="N48" s="1"/>
  <c r="M47"/>
  <c r="N47" s="1"/>
  <c r="M46"/>
  <c r="N46" s="1"/>
  <c r="M45"/>
  <c r="N45" s="1"/>
  <c r="M44"/>
  <c r="N44" s="1"/>
  <c r="M43"/>
  <c r="N43" s="1"/>
  <c r="M42"/>
  <c r="N42" s="1"/>
  <c r="M41"/>
  <c r="N41" s="1"/>
  <c r="M40"/>
  <c r="N40" s="1"/>
  <c r="M39"/>
  <c r="N39" s="1"/>
  <c r="M38"/>
  <c r="N38" s="1"/>
  <c r="M37"/>
  <c r="N37" s="1"/>
  <c r="M36"/>
  <c r="N36" s="1"/>
  <c r="M35"/>
  <c r="N35" s="1"/>
  <c r="M34"/>
  <c r="N34" s="1"/>
  <c r="M33"/>
  <c r="N33" s="1"/>
  <c r="M32"/>
  <c r="N32" s="1"/>
  <c r="M31"/>
  <c r="N31" s="1"/>
  <c r="M30"/>
  <c r="N30" s="1"/>
  <c r="M29"/>
  <c r="N29" s="1"/>
  <c r="M28"/>
  <c r="N28" s="1"/>
  <c r="M27"/>
  <c r="N27" s="1"/>
  <c r="M26"/>
  <c r="Q26" s="1"/>
  <c r="M23"/>
  <c r="N23" s="1"/>
  <c r="M22"/>
  <c r="N22" s="1"/>
  <c r="M21"/>
  <c r="N21" s="1"/>
  <c r="M20"/>
  <c r="N20" s="1"/>
  <c r="M19"/>
  <c r="N19" s="1"/>
  <c r="M18"/>
  <c r="N18" s="1"/>
  <c r="M17"/>
  <c r="N17" s="1"/>
  <c r="M16"/>
  <c r="N16" s="1"/>
  <c r="M15"/>
  <c r="N15" s="1"/>
  <c r="M14"/>
  <c r="M13"/>
  <c r="Q13" s="1"/>
  <c r="N14"/>
  <c r="M10"/>
  <c r="N10" s="1"/>
  <c r="M9"/>
  <c r="N9" s="1"/>
  <c r="M8"/>
  <c r="N8" s="1"/>
  <c r="M7"/>
  <c r="N7" s="1"/>
  <c r="M6"/>
  <c r="N6" s="1"/>
  <c r="N5"/>
  <c r="P5" s="1"/>
  <c r="M5"/>
  <c r="Q5" s="1"/>
  <c r="C76"/>
  <c r="D76" s="1"/>
  <c r="C75"/>
  <c r="D75" s="1"/>
  <c r="C74"/>
  <c r="D74" s="1"/>
  <c r="C73"/>
  <c r="D73" s="1"/>
  <c r="C72"/>
  <c r="D72" s="1"/>
  <c r="C71"/>
  <c r="D71" s="1"/>
  <c r="C70"/>
  <c r="D70" s="1"/>
  <c r="C69"/>
  <c r="D69" s="1"/>
  <c r="C68"/>
  <c r="D68" s="1"/>
  <c r="C67"/>
  <c r="D67" s="1"/>
  <c r="C66"/>
  <c r="D66" s="1"/>
  <c r="C65"/>
  <c r="D65" s="1"/>
  <c r="C64"/>
  <c r="D64" s="1"/>
  <c r="C63"/>
  <c r="D63" s="1"/>
  <c r="C62"/>
  <c r="D62" s="1"/>
  <c r="C61"/>
  <c r="D61" s="1"/>
  <c r="C60"/>
  <c r="D60" s="1"/>
  <c r="C59"/>
  <c r="D59" s="1"/>
  <c r="C58"/>
  <c r="D58" s="1"/>
  <c r="C57"/>
  <c r="D57" s="1"/>
  <c r="C56"/>
  <c r="D56" s="1"/>
  <c r="C55"/>
  <c r="D55" s="1"/>
  <c r="C54"/>
  <c r="D54" s="1"/>
  <c r="C53"/>
  <c r="D53" s="1"/>
  <c r="C52"/>
  <c r="D52" s="1"/>
  <c r="C51"/>
  <c r="D51" s="1"/>
  <c r="C50"/>
  <c r="D50" s="1"/>
  <c r="C49"/>
  <c r="D49" s="1"/>
  <c r="C48"/>
  <c r="D48" s="1"/>
  <c r="C47"/>
  <c r="D47" s="1"/>
  <c r="C46"/>
  <c r="D46" s="1"/>
  <c r="C45"/>
  <c r="D45" s="1"/>
  <c r="C44"/>
  <c r="D44" s="1"/>
  <c r="C43"/>
  <c r="D43" s="1"/>
  <c r="C42"/>
  <c r="D42" s="1"/>
  <c r="C41"/>
  <c r="D41" s="1"/>
  <c r="C40"/>
  <c r="D40" s="1"/>
  <c r="C39"/>
  <c r="D39" s="1"/>
  <c r="C38"/>
  <c r="D38" s="1"/>
  <c r="C37"/>
  <c r="D37" s="1"/>
  <c r="C36"/>
  <c r="D36" s="1"/>
  <c r="C35"/>
  <c r="D35" s="1"/>
  <c r="C34"/>
  <c r="D34" s="1"/>
  <c r="C33"/>
  <c r="D33" s="1"/>
  <c r="C32"/>
  <c r="D32" s="1"/>
  <c r="C31"/>
  <c r="D31" s="1"/>
  <c r="C30"/>
  <c r="D30" s="1"/>
  <c r="C29"/>
  <c r="D29" s="1"/>
  <c r="C28"/>
  <c r="D28" s="1"/>
  <c r="C27"/>
  <c r="C26"/>
  <c r="G26" s="1"/>
  <c r="E27" s="1"/>
  <c r="D27"/>
  <c r="C23"/>
  <c r="D23" s="1"/>
  <c r="C22"/>
  <c r="D22" s="1"/>
  <c r="C21"/>
  <c r="D21" s="1"/>
  <c r="C20"/>
  <c r="D20" s="1"/>
  <c r="C19"/>
  <c r="D19" s="1"/>
  <c r="C18"/>
  <c r="D18" s="1"/>
  <c r="C17"/>
  <c r="D17" s="1"/>
  <c r="C16"/>
  <c r="D16" s="1"/>
  <c r="C15"/>
  <c r="D15" s="1"/>
  <c r="C14"/>
  <c r="D14" s="1"/>
  <c r="C5"/>
  <c r="C6"/>
  <c r="D6" s="1"/>
  <c r="G5"/>
  <c r="E6" s="1"/>
  <c r="C13"/>
  <c r="G13" s="1"/>
  <c r="E14" s="1"/>
  <c r="C10"/>
  <c r="D10" s="1"/>
  <c r="C9"/>
  <c r="D9" s="1"/>
  <c r="C8"/>
  <c r="D8" s="1"/>
  <c r="C7"/>
  <c r="D7" s="1"/>
  <c r="Q6" l="1"/>
  <c r="AH13"/>
  <c r="AI13" s="1"/>
  <c r="AJ13" s="1"/>
  <c r="AB26"/>
  <c r="AG26"/>
  <c r="AC26"/>
  <c r="AD26" s="1"/>
  <c r="AE26" s="1"/>
  <c r="AC27"/>
  <c r="AD27" s="1"/>
  <c r="AE27" s="1"/>
  <c r="AC28"/>
  <c r="AD28" s="1"/>
  <c r="AE28" s="1"/>
  <c r="AC29"/>
  <c r="AD29" s="1"/>
  <c r="AE29" s="1"/>
  <c r="AC30"/>
  <c r="AD30" s="1"/>
  <c r="AE30" s="1"/>
  <c r="AC31"/>
  <c r="AD31" s="1"/>
  <c r="AE31" s="1"/>
  <c r="AC32"/>
  <c r="AD32" s="1"/>
  <c r="AE32" s="1"/>
  <c r="AC33"/>
  <c r="AD33" s="1"/>
  <c r="AE33" s="1"/>
  <c r="AC34"/>
  <c r="AD34" s="1"/>
  <c r="AE34" s="1"/>
  <c r="AC35"/>
  <c r="AD35" s="1"/>
  <c r="AE35" s="1"/>
  <c r="AC36"/>
  <c r="AD36" s="1"/>
  <c r="AE36" s="1"/>
  <c r="AC37"/>
  <c r="AD37" s="1"/>
  <c r="AE37" s="1"/>
  <c r="AC38"/>
  <c r="AD38" s="1"/>
  <c r="AE38" s="1"/>
  <c r="AC39"/>
  <c r="AD39" s="1"/>
  <c r="AE39" s="1"/>
  <c r="AC40"/>
  <c r="AD40" s="1"/>
  <c r="AE40" s="1"/>
  <c r="AC41"/>
  <c r="AD41" s="1"/>
  <c r="AE41" s="1"/>
  <c r="AC42"/>
  <c r="AD42" s="1"/>
  <c r="AE42" s="1"/>
  <c r="AC43"/>
  <c r="AD43" s="1"/>
  <c r="AE43" s="1"/>
  <c r="AC44"/>
  <c r="AD44" s="1"/>
  <c r="AE44" s="1"/>
  <c r="AC45"/>
  <c r="AD45" s="1"/>
  <c r="AE45" s="1"/>
  <c r="AC46"/>
  <c r="AD46" s="1"/>
  <c r="AE46" s="1"/>
  <c r="AC47"/>
  <c r="AD47" s="1"/>
  <c r="AE47" s="1"/>
  <c r="AC48"/>
  <c r="AD48" s="1"/>
  <c r="AE48" s="1"/>
  <c r="AC49"/>
  <c r="AD49" s="1"/>
  <c r="AE49" s="1"/>
  <c r="AC50"/>
  <c r="AD50" s="1"/>
  <c r="AE50" s="1"/>
  <c r="AC51"/>
  <c r="AD51" s="1"/>
  <c r="AE51" s="1"/>
  <c r="AC52"/>
  <c r="AD52" s="1"/>
  <c r="AE52" s="1"/>
  <c r="AC53"/>
  <c r="AD53" s="1"/>
  <c r="AE53" s="1"/>
  <c r="AC54"/>
  <c r="AD54" s="1"/>
  <c r="AE54" s="1"/>
  <c r="AC55"/>
  <c r="AD55" s="1"/>
  <c r="AE55" s="1"/>
  <c r="AC56"/>
  <c r="AD56" s="1"/>
  <c r="AE56" s="1"/>
  <c r="AC57"/>
  <c r="AD57" s="1"/>
  <c r="AE57" s="1"/>
  <c r="AC58"/>
  <c r="AD58" s="1"/>
  <c r="AE58" s="1"/>
  <c r="AC59"/>
  <c r="AD59" s="1"/>
  <c r="AE59" s="1"/>
  <c r="AC60"/>
  <c r="AD60" s="1"/>
  <c r="AE60" s="1"/>
  <c r="AC61"/>
  <c r="AD61" s="1"/>
  <c r="AE61" s="1"/>
  <c r="AC62"/>
  <c r="AD62" s="1"/>
  <c r="AE62" s="1"/>
  <c r="AC63"/>
  <c r="AD63" s="1"/>
  <c r="AE63" s="1"/>
  <c r="AC64"/>
  <c r="AD64" s="1"/>
  <c r="AE64" s="1"/>
  <c r="AC65"/>
  <c r="AD65" s="1"/>
  <c r="AE65" s="1"/>
  <c r="AC66"/>
  <c r="AD66" s="1"/>
  <c r="AE66" s="1"/>
  <c r="AC67"/>
  <c r="AD67" s="1"/>
  <c r="AE67" s="1"/>
  <c r="AC68"/>
  <c r="AD68" s="1"/>
  <c r="AE68" s="1"/>
  <c r="AC69"/>
  <c r="AD69" s="1"/>
  <c r="AE69" s="1"/>
  <c r="AC70"/>
  <c r="AD70" s="1"/>
  <c r="AE70" s="1"/>
  <c r="AC71"/>
  <c r="AD71" s="1"/>
  <c r="AE71" s="1"/>
  <c r="AC72"/>
  <c r="AD72" s="1"/>
  <c r="AE72" s="1"/>
  <c r="AC73"/>
  <c r="AD73" s="1"/>
  <c r="AE73" s="1"/>
  <c r="AC74"/>
  <c r="AD74" s="1"/>
  <c r="AE74" s="1"/>
  <c r="AC75"/>
  <c r="AD75" s="1"/>
  <c r="AE75" s="1"/>
  <c r="AC76"/>
  <c r="AD76" s="1"/>
  <c r="AE76" s="1"/>
  <c r="AC14"/>
  <c r="AD14" s="1"/>
  <c r="AE14" s="1"/>
  <c r="AC15"/>
  <c r="AD15" s="1"/>
  <c r="AE15" s="1"/>
  <c r="AC16"/>
  <c r="AD16" s="1"/>
  <c r="AE16" s="1"/>
  <c r="AC17"/>
  <c r="AD17" s="1"/>
  <c r="AE17" s="1"/>
  <c r="AC18"/>
  <c r="AD18" s="1"/>
  <c r="AE18" s="1"/>
  <c r="AC19"/>
  <c r="AD19" s="1"/>
  <c r="AE19" s="1"/>
  <c r="AC20"/>
  <c r="AD20" s="1"/>
  <c r="AE20" s="1"/>
  <c r="AC21"/>
  <c r="AD21" s="1"/>
  <c r="AE21" s="1"/>
  <c r="AC22"/>
  <c r="AD22" s="1"/>
  <c r="AE22" s="1"/>
  <c r="AC23"/>
  <c r="AD23" s="1"/>
  <c r="AE23" s="1"/>
  <c r="AC6"/>
  <c r="AD6" s="1"/>
  <c r="AE6" s="1"/>
  <c r="AC7"/>
  <c r="AD7" s="1"/>
  <c r="AE7" s="1"/>
  <c r="AC8"/>
  <c r="AD8" s="1"/>
  <c r="AE8" s="1"/>
  <c r="AC9"/>
  <c r="AD9" s="1"/>
  <c r="AE9" s="1"/>
  <c r="AC10"/>
  <c r="AD10" s="1"/>
  <c r="AE10" s="1"/>
  <c r="Z13"/>
  <c r="AB13" s="1"/>
  <c r="D13"/>
  <c r="I13" s="1"/>
  <c r="F6"/>
  <c r="P7"/>
  <c r="P9"/>
  <c r="U5"/>
  <c r="Z5"/>
  <c r="P6"/>
  <c r="P8"/>
  <c r="P10"/>
  <c r="U6"/>
  <c r="P29"/>
  <c r="P33"/>
  <c r="P37"/>
  <c r="P31"/>
  <c r="P35"/>
  <c r="P39"/>
  <c r="P43"/>
  <c r="P47"/>
  <c r="P51"/>
  <c r="P55"/>
  <c r="P59"/>
  <c r="P63"/>
  <c r="P67"/>
  <c r="P71"/>
  <c r="P75"/>
  <c r="P41"/>
  <c r="P45"/>
  <c r="P49"/>
  <c r="P53"/>
  <c r="P57"/>
  <c r="P61"/>
  <c r="P65"/>
  <c r="P69"/>
  <c r="P73"/>
  <c r="P28"/>
  <c r="P30"/>
  <c r="P32"/>
  <c r="P34"/>
  <c r="P36"/>
  <c r="P38"/>
  <c r="P40"/>
  <c r="P42"/>
  <c r="P44"/>
  <c r="P46"/>
  <c r="P48"/>
  <c r="P50"/>
  <c r="P52"/>
  <c r="P54"/>
  <c r="P56"/>
  <c r="P58"/>
  <c r="P60"/>
  <c r="P62"/>
  <c r="P64"/>
  <c r="P66"/>
  <c r="P68"/>
  <c r="P70"/>
  <c r="P72"/>
  <c r="P74"/>
  <c r="P76"/>
  <c r="Q27"/>
  <c r="O28" s="1"/>
  <c r="U27"/>
  <c r="P27"/>
  <c r="N26"/>
  <c r="P15"/>
  <c r="P17"/>
  <c r="P19"/>
  <c r="P23"/>
  <c r="P21"/>
  <c r="P16"/>
  <c r="P18"/>
  <c r="P20"/>
  <c r="P22"/>
  <c r="Q14"/>
  <c r="N13"/>
  <c r="U14"/>
  <c r="P14"/>
  <c r="F76"/>
  <c r="F33"/>
  <c r="H34" s="1"/>
  <c r="F37"/>
  <c r="H38" s="1"/>
  <c r="F45"/>
  <c r="F29"/>
  <c r="H30" s="1"/>
  <c r="F31"/>
  <c r="H32" s="1"/>
  <c r="F35"/>
  <c r="H36" s="1"/>
  <c r="F39"/>
  <c r="H40" s="1"/>
  <c r="F43"/>
  <c r="H44" s="1"/>
  <c r="F47"/>
  <c r="F51"/>
  <c r="H52" s="1"/>
  <c r="F55"/>
  <c r="H56" s="1"/>
  <c r="F59"/>
  <c r="H60" s="1"/>
  <c r="F63"/>
  <c r="H64" s="1"/>
  <c r="F67"/>
  <c r="H68" s="1"/>
  <c r="F71"/>
  <c r="H72" s="1"/>
  <c r="F75"/>
  <c r="H76" s="1"/>
  <c r="F28"/>
  <c r="H29" s="1"/>
  <c r="F30"/>
  <c r="H31" s="1"/>
  <c r="F41"/>
  <c r="H42" s="1"/>
  <c r="F49"/>
  <c r="H50" s="1"/>
  <c r="F53"/>
  <c r="H54" s="1"/>
  <c r="F57"/>
  <c r="H58" s="1"/>
  <c r="F61"/>
  <c r="H62" s="1"/>
  <c r="F65"/>
  <c r="H66" s="1"/>
  <c r="F69"/>
  <c r="H70" s="1"/>
  <c r="F73"/>
  <c r="H74" s="1"/>
  <c r="F32"/>
  <c r="H33" s="1"/>
  <c r="F34"/>
  <c r="H35" s="1"/>
  <c r="F36"/>
  <c r="H37" s="1"/>
  <c r="F38"/>
  <c r="H39" s="1"/>
  <c r="F40"/>
  <c r="H41" s="1"/>
  <c r="F42"/>
  <c r="H43" s="1"/>
  <c r="F44"/>
  <c r="H45" s="1"/>
  <c r="F46"/>
  <c r="H47" s="1"/>
  <c r="H46"/>
  <c r="F48"/>
  <c r="H49" s="1"/>
  <c r="H48"/>
  <c r="F50"/>
  <c r="H51" s="1"/>
  <c r="F52"/>
  <c r="H53" s="1"/>
  <c r="F54"/>
  <c r="H55" s="1"/>
  <c r="F56"/>
  <c r="H57" s="1"/>
  <c r="F58"/>
  <c r="H59" s="1"/>
  <c r="F60"/>
  <c r="H61" s="1"/>
  <c r="F62"/>
  <c r="H63" s="1"/>
  <c r="F64"/>
  <c r="H65" s="1"/>
  <c r="F66"/>
  <c r="H67" s="1"/>
  <c r="F68"/>
  <c r="H69" s="1"/>
  <c r="F70"/>
  <c r="H71" s="1"/>
  <c r="F72"/>
  <c r="H73" s="1"/>
  <c r="F74"/>
  <c r="H75" s="1"/>
  <c r="G27"/>
  <c r="E28" s="1"/>
  <c r="D26"/>
  <c r="I26" s="1"/>
  <c r="F27"/>
  <c r="H28" s="1"/>
  <c r="I27"/>
  <c r="F15"/>
  <c r="H16" s="1"/>
  <c r="F21"/>
  <c r="F19"/>
  <c r="H20" s="1"/>
  <c r="F23"/>
  <c r="F17"/>
  <c r="H18" s="1"/>
  <c r="F16"/>
  <c r="H17" s="1"/>
  <c r="F18"/>
  <c r="H19" s="1"/>
  <c r="F20"/>
  <c r="H21" s="1"/>
  <c r="F22"/>
  <c r="H23" s="1"/>
  <c r="H22"/>
  <c r="G14"/>
  <c r="E15" s="1"/>
  <c r="F14"/>
  <c r="H15" s="1"/>
  <c r="I14"/>
  <c r="F13"/>
  <c r="H14" s="1"/>
  <c r="H7"/>
  <c r="F7"/>
  <c r="F9"/>
  <c r="H10" s="1"/>
  <c r="H8"/>
  <c r="F8"/>
  <c r="H9" s="1"/>
  <c r="F10"/>
  <c r="G6"/>
  <c r="E7" s="1"/>
  <c r="I6"/>
  <c r="D5"/>
  <c r="S7" l="1"/>
  <c r="O7" s="1"/>
  <c r="U7" s="1"/>
  <c r="O15"/>
  <c r="AF7"/>
  <c r="AL8" s="1"/>
  <c r="AF20"/>
  <c r="AL21" s="1"/>
  <c r="AF69"/>
  <c r="AF61"/>
  <c r="AF53"/>
  <c r="AF43"/>
  <c r="AF33"/>
  <c r="AF31"/>
  <c r="AK13"/>
  <c r="AB5"/>
  <c r="AC5" s="1"/>
  <c r="AD5" s="1"/>
  <c r="AE5" s="1"/>
  <c r="AH26"/>
  <c r="AI26" s="1"/>
  <c r="AJ26" s="1"/>
  <c r="AC13"/>
  <c r="AD13" s="1"/>
  <c r="AE13" s="1"/>
  <c r="AF16"/>
  <c r="AF73"/>
  <c r="AF65"/>
  <c r="AF57"/>
  <c r="AF49"/>
  <c r="AF39"/>
  <c r="AF47"/>
  <c r="AF75"/>
  <c r="AL76" s="1"/>
  <c r="AF71"/>
  <c r="AF67"/>
  <c r="AL68" s="1"/>
  <c r="AF63"/>
  <c r="AF59"/>
  <c r="AL60" s="1"/>
  <c r="AF55"/>
  <c r="AF51"/>
  <c r="AL52" s="1"/>
  <c r="AF45"/>
  <c r="AF41"/>
  <c r="AF37"/>
  <c r="AL38" s="1"/>
  <c r="AF29"/>
  <c r="AF74"/>
  <c r="AF70"/>
  <c r="AF66"/>
  <c r="AF62"/>
  <c r="AF58"/>
  <c r="AF54"/>
  <c r="AF50"/>
  <c r="AF46"/>
  <c r="AF42"/>
  <c r="AL43" s="1"/>
  <c r="AF38"/>
  <c r="AL39" s="1"/>
  <c r="AF34"/>
  <c r="AL35" s="1"/>
  <c r="AF30"/>
  <c r="AF26"/>
  <c r="AL27" s="1"/>
  <c r="AF35"/>
  <c r="AF27"/>
  <c r="AL28" s="1"/>
  <c r="AF76"/>
  <c r="AF72"/>
  <c r="AL73" s="1"/>
  <c r="AF68"/>
  <c r="AL69" s="1"/>
  <c r="AF64"/>
  <c r="AF60"/>
  <c r="AL61" s="1"/>
  <c r="AF56"/>
  <c r="AL57" s="1"/>
  <c r="AF52"/>
  <c r="AL53" s="1"/>
  <c r="AF48"/>
  <c r="AF44"/>
  <c r="AF40"/>
  <c r="AL41" s="1"/>
  <c r="AF36"/>
  <c r="AL37" s="1"/>
  <c r="AF32"/>
  <c r="AF28"/>
  <c r="AL29" s="1"/>
  <c r="AF22"/>
  <c r="AF18"/>
  <c r="AL19" s="1"/>
  <c r="AF14"/>
  <c r="AL15" s="1"/>
  <c r="AF21"/>
  <c r="AL22" s="1"/>
  <c r="AF17"/>
  <c r="AF23"/>
  <c r="AF19"/>
  <c r="AF15"/>
  <c r="AL16" s="1"/>
  <c r="AL20"/>
  <c r="AL17"/>
  <c r="AF9"/>
  <c r="AL10" s="1"/>
  <c r="AF10"/>
  <c r="AF6"/>
  <c r="AF8"/>
  <c r="AL9" s="1"/>
  <c r="AL72"/>
  <c r="AL64"/>
  <c r="AL56"/>
  <c r="AL48"/>
  <c r="AL44"/>
  <c r="AL31"/>
  <c r="AL65"/>
  <c r="AL49"/>
  <c r="AL34"/>
  <c r="AL30"/>
  <c r="AL70"/>
  <c r="AL62"/>
  <c r="AL46"/>
  <c r="AL42"/>
  <c r="AL33"/>
  <c r="AL23"/>
  <c r="AL18"/>
  <c r="AA14"/>
  <c r="AM14" s="1"/>
  <c r="AM13"/>
  <c r="U28"/>
  <c r="Q28"/>
  <c r="AM5"/>
  <c r="AK5"/>
  <c r="AA6" s="1"/>
  <c r="G28"/>
  <c r="E29" s="1"/>
  <c r="I28"/>
  <c r="Q15"/>
  <c r="U15"/>
  <c r="I15"/>
  <c r="G15"/>
  <c r="E16" s="1"/>
  <c r="U26"/>
  <c r="P26"/>
  <c r="U13"/>
  <c r="P13"/>
  <c r="F26"/>
  <c r="H27" s="1"/>
  <c r="G7"/>
  <c r="E8" s="1"/>
  <c r="I7"/>
  <c r="F5"/>
  <c r="H6" s="1"/>
  <c r="I5"/>
  <c r="Q7" l="1"/>
  <c r="O29"/>
  <c r="O16"/>
  <c r="U16" s="1"/>
  <c r="Q16"/>
  <c r="AK26"/>
  <c r="AA27" s="1"/>
  <c r="AG6"/>
  <c r="AH6"/>
  <c r="AI6" s="1"/>
  <c r="AJ6" s="1"/>
  <c r="AF13"/>
  <c r="AG14"/>
  <c r="AM6"/>
  <c r="AL54"/>
  <c r="AL66"/>
  <c r="AL32"/>
  <c r="AL40"/>
  <c r="AL51"/>
  <c r="AL59"/>
  <c r="AL67"/>
  <c r="AL75"/>
  <c r="AL45"/>
  <c r="AL50"/>
  <c r="AL58"/>
  <c r="AL74"/>
  <c r="AL36"/>
  <c r="AL47"/>
  <c r="AL55"/>
  <c r="AL63"/>
  <c r="AL71"/>
  <c r="AL14"/>
  <c r="AL7"/>
  <c r="AF5"/>
  <c r="AL6" s="1"/>
  <c r="G16"/>
  <c r="I16"/>
  <c r="E17"/>
  <c r="G17" s="1"/>
  <c r="E18" s="1"/>
  <c r="I29"/>
  <c r="G29"/>
  <c r="E30" s="1"/>
  <c r="G8"/>
  <c r="E9" s="1"/>
  <c r="I9" s="1"/>
  <c r="I8"/>
  <c r="S8" l="1"/>
  <c r="O8" s="1"/>
  <c r="Q29"/>
  <c r="U29"/>
  <c r="O17"/>
  <c r="AM27"/>
  <c r="AG27"/>
  <c r="AH27" s="1"/>
  <c r="AI27" s="1"/>
  <c r="AJ27" s="1"/>
  <c r="AK6"/>
  <c r="AK27"/>
  <c r="AA28" s="1"/>
  <c r="AH14"/>
  <c r="AI14" s="1"/>
  <c r="AJ14" s="1"/>
  <c r="I17"/>
  <c r="G30"/>
  <c r="I30"/>
  <c r="E31"/>
  <c r="G18"/>
  <c r="E19" s="1"/>
  <c r="I18"/>
  <c r="G9"/>
  <c r="E10" s="1"/>
  <c r="G10" s="1"/>
  <c r="I10"/>
  <c r="O30" l="1"/>
  <c r="Q30"/>
  <c r="Q17"/>
  <c r="U17"/>
  <c r="AG28"/>
  <c r="AM28"/>
  <c r="AK14"/>
  <c r="AA15"/>
  <c r="AA7"/>
  <c r="G31"/>
  <c r="E32" s="1"/>
  <c r="I31"/>
  <c r="G19"/>
  <c r="E20" s="1"/>
  <c r="I19"/>
  <c r="U8" l="1"/>
  <c r="Q8"/>
  <c r="O31"/>
  <c r="U30"/>
  <c r="O18"/>
  <c r="AH28"/>
  <c r="AI28" s="1"/>
  <c r="AJ28" s="1"/>
  <c r="AG15"/>
  <c r="AM15"/>
  <c r="AG7"/>
  <c r="AM7"/>
  <c r="G32"/>
  <c r="I32"/>
  <c r="E33"/>
  <c r="G20"/>
  <c r="E21" s="1"/>
  <c r="I20"/>
  <c r="S9" l="1"/>
  <c r="O9" s="1"/>
  <c r="U31"/>
  <c r="Q31"/>
  <c r="U18"/>
  <c r="Q18"/>
  <c r="AK28"/>
  <c r="AA29" s="1"/>
  <c r="AH15"/>
  <c r="AI15" s="1"/>
  <c r="AJ15" s="1"/>
  <c r="AH7"/>
  <c r="AI7" s="1"/>
  <c r="AJ7" s="1"/>
  <c r="I33"/>
  <c r="G33"/>
  <c r="E34" s="1"/>
  <c r="G21"/>
  <c r="E22" s="1"/>
  <c r="I21"/>
  <c r="O32" l="1"/>
  <c r="O19"/>
  <c r="AG29"/>
  <c r="AM29"/>
  <c r="AK15"/>
  <c r="AA16"/>
  <c r="AK7"/>
  <c r="AA8" s="1"/>
  <c r="I34"/>
  <c r="G34"/>
  <c r="E35" s="1"/>
  <c r="G22"/>
  <c r="E23" s="1"/>
  <c r="I22"/>
  <c r="U9" l="1"/>
  <c r="Q9"/>
  <c r="Q32"/>
  <c r="U32"/>
  <c r="U19"/>
  <c r="Q19"/>
  <c r="AH29"/>
  <c r="AI29" s="1"/>
  <c r="AJ29" s="1"/>
  <c r="AG16"/>
  <c r="AM16"/>
  <c r="AG8"/>
  <c r="AM8"/>
  <c r="G35"/>
  <c r="E36" s="1"/>
  <c r="I35"/>
  <c r="G23"/>
  <c r="I23"/>
  <c r="S10" l="1"/>
  <c r="O10" s="1"/>
  <c r="O33"/>
  <c r="Q33"/>
  <c r="O20"/>
  <c r="AK29"/>
  <c r="AA30" s="1"/>
  <c r="AH16"/>
  <c r="AI16" s="1"/>
  <c r="AJ16" s="1"/>
  <c r="AH8"/>
  <c r="AI8" s="1"/>
  <c r="AJ8" s="1"/>
  <c r="G36"/>
  <c r="E37" s="1"/>
  <c r="I36"/>
  <c r="U10" l="1"/>
  <c r="Q10"/>
  <c r="O34"/>
  <c r="U33"/>
  <c r="Q20"/>
  <c r="U20"/>
  <c r="AG30"/>
  <c r="AM30"/>
  <c r="AK16"/>
  <c r="AA17"/>
  <c r="AK8"/>
  <c r="AA9" s="1"/>
  <c r="G37"/>
  <c r="E38" s="1"/>
  <c r="I37"/>
  <c r="U34" l="1"/>
  <c r="Q34"/>
  <c r="O21"/>
  <c r="AH30"/>
  <c r="AI30" s="1"/>
  <c r="AJ30" s="1"/>
  <c r="AG17"/>
  <c r="AM17"/>
  <c r="AG9"/>
  <c r="G38"/>
  <c r="E39" s="1"/>
  <c r="I38"/>
  <c r="O35" l="1"/>
  <c r="U21"/>
  <c r="Q21"/>
  <c r="AK30"/>
  <c r="AA31" s="1"/>
  <c r="AH17"/>
  <c r="AI17" s="1"/>
  <c r="AJ17" s="1"/>
  <c r="AH9"/>
  <c r="AI9" s="1"/>
  <c r="AJ9" s="1"/>
  <c r="AM9"/>
  <c r="G39"/>
  <c r="E40" s="1"/>
  <c r="I39"/>
  <c r="Q35" l="1"/>
  <c r="U35"/>
  <c r="O22"/>
  <c r="AG31"/>
  <c r="AM31"/>
  <c r="AK17"/>
  <c r="AA18"/>
  <c r="AK9"/>
  <c r="AA10"/>
  <c r="G40"/>
  <c r="I40"/>
  <c r="E41"/>
  <c r="O36" l="1"/>
  <c r="Q36"/>
  <c r="U22"/>
  <c r="Q22"/>
  <c r="AH31"/>
  <c r="AI31" s="1"/>
  <c r="AJ31" s="1"/>
  <c r="AG18"/>
  <c r="AM18"/>
  <c r="AG10"/>
  <c r="I41"/>
  <c r="G41"/>
  <c r="E42" s="1"/>
  <c r="O37" l="1"/>
  <c r="U36"/>
  <c r="O23"/>
  <c r="AK31"/>
  <c r="AA32" s="1"/>
  <c r="AH18"/>
  <c r="AI18" s="1"/>
  <c r="AJ18" s="1"/>
  <c r="AH10"/>
  <c r="AI10" s="1"/>
  <c r="AJ10" s="1"/>
  <c r="AM10"/>
  <c r="G42"/>
  <c r="E43" s="1"/>
  <c r="I42"/>
  <c r="Q37" l="1"/>
  <c r="U37"/>
  <c r="U23"/>
  <c r="Q23"/>
  <c r="AK10"/>
  <c r="AG32"/>
  <c r="AM32"/>
  <c r="AK18"/>
  <c r="AA19" s="1"/>
  <c r="G43"/>
  <c r="E44" s="1"/>
  <c r="I43"/>
  <c r="O38" l="1"/>
  <c r="Q38"/>
  <c r="AH32"/>
  <c r="AI32" s="1"/>
  <c r="AJ32" s="1"/>
  <c r="AG19"/>
  <c r="AM19"/>
  <c r="G44"/>
  <c r="E45" s="1"/>
  <c r="I44"/>
  <c r="O39" l="1"/>
  <c r="U38"/>
  <c r="AK32"/>
  <c r="AA33" s="1"/>
  <c r="AH19"/>
  <c r="AI19" s="1"/>
  <c r="AJ19" s="1"/>
  <c r="I45"/>
  <c r="G45"/>
  <c r="E46" s="1"/>
  <c r="U39" l="1"/>
  <c r="Q39"/>
  <c r="AK19"/>
  <c r="AG33"/>
  <c r="AM33"/>
  <c r="AA20"/>
  <c r="G46"/>
  <c r="E47" s="1"/>
  <c r="I46"/>
  <c r="O40" l="1"/>
  <c r="AH33"/>
  <c r="AI33" s="1"/>
  <c r="AJ33" s="1"/>
  <c r="AG20"/>
  <c r="AM20"/>
  <c r="G47"/>
  <c r="E48" s="1"/>
  <c r="I47"/>
  <c r="O41" l="1"/>
  <c r="Q40"/>
  <c r="U40"/>
  <c r="AK33"/>
  <c r="AA34" s="1"/>
  <c r="AH20"/>
  <c r="AI20" s="1"/>
  <c r="AJ20" s="1"/>
  <c r="G48"/>
  <c r="E49" s="1"/>
  <c r="I48"/>
  <c r="O42" l="1"/>
  <c r="Q41"/>
  <c r="U41"/>
  <c r="AG34"/>
  <c r="AM34"/>
  <c r="AK20"/>
  <c r="AA21" s="1"/>
  <c r="I49"/>
  <c r="G49"/>
  <c r="E50" s="1"/>
  <c r="O43" l="1"/>
  <c r="Q42"/>
  <c r="U42"/>
  <c r="AH34"/>
  <c r="AI34" s="1"/>
  <c r="AJ34" s="1"/>
  <c r="AG21"/>
  <c r="AM21"/>
  <c r="I50"/>
  <c r="G50"/>
  <c r="E51" s="1"/>
  <c r="U43" l="1"/>
  <c r="Q43"/>
  <c r="AK34"/>
  <c r="AA35" s="1"/>
  <c r="AH21"/>
  <c r="AI21" s="1"/>
  <c r="AJ21" s="1"/>
  <c r="I51"/>
  <c r="G51"/>
  <c r="E52" s="1"/>
  <c r="O44" l="1"/>
  <c r="AG35"/>
  <c r="AM35"/>
  <c r="AK21"/>
  <c r="AA22" s="1"/>
  <c r="I52"/>
  <c r="G52"/>
  <c r="E53" s="1"/>
  <c r="O45" l="1"/>
  <c r="Q44"/>
  <c r="U44"/>
  <c r="AH35"/>
  <c r="AI35" s="1"/>
  <c r="AJ35" s="1"/>
  <c r="AG22"/>
  <c r="AM22"/>
  <c r="I53"/>
  <c r="G53"/>
  <c r="E54" s="1"/>
  <c r="U45" l="1"/>
  <c r="Q45"/>
  <c r="AK35"/>
  <c r="AA36" s="1"/>
  <c r="AH22"/>
  <c r="AI22" s="1"/>
  <c r="AJ22" s="1"/>
  <c r="I54"/>
  <c r="G54"/>
  <c r="E55" s="1"/>
  <c r="O46" l="1"/>
  <c r="AG36"/>
  <c r="AM36"/>
  <c r="AK22"/>
  <c r="AA23" s="1"/>
  <c r="I55"/>
  <c r="G55"/>
  <c r="E56" s="1"/>
  <c r="O47" l="1"/>
  <c r="Q46"/>
  <c r="U46"/>
  <c r="AH36"/>
  <c r="AI36" s="1"/>
  <c r="AJ36" s="1"/>
  <c r="AG23"/>
  <c r="AM23"/>
  <c r="I56"/>
  <c r="G56"/>
  <c r="E57" s="1"/>
  <c r="O48" l="1"/>
  <c r="Q47"/>
  <c r="U47"/>
  <c r="AK36"/>
  <c r="AA37" s="1"/>
  <c r="AH23"/>
  <c r="AI23" s="1"/>
  <c r="AJ23" s="1"/>
  <c r="I57"/>
  <c r="G57"/>
  <c r="E58" s="1"/>
  <c r="U48" l="1"/>
  <c r="Q48"/>
  <c r="AG37"/>
  <c r="AM37"/>
  <c r="AK23"/>
  <c r="I58"/>
  <c r="G58"/>
  <c r="E59" s="1"/>
  <c r="O49" l="1"/>
  <c r="AH37"/>
  <c r="AI37" s="1"/>
  <c r="AJ37" s="1"/>
  <c r="G59"/>
  <c r="E60" s="1"/>
  <c r="I59"/>
  <c r="O50" l="1"/>
  <c r="Q49"/>
  <c r="U49"/>
  <c r="AK37"/>
  <c r="AA38" s="1"/>
  <c r="I60"/>
  <c r="G60"/>
  <c r="E61" s="1"/>
  <c r="U50" l="1"/>
  <c r="Q50"/>
  <c r="AG38"/>
  <c r="AM38"/>
  <c r="G61"/>
  <c r="E62" s="1"/>
  <c r="I61"/>
  <c r="O51" l="1"/>
  <c r="AH38"/>
  <c r="AI38" s="1"/>
  <c r="AJ38" s="1"/>
  <c r="I62"/>
  <c r="G62"/>
  <c r="E63" s="1"/>
  <c r="U51" l="1"/>
  <c r="Q51"/>
  <c r="AK38"/>
  <c r="AA39" s="1"/>
  <c r="AG39" s="1"/>
  <c r="AM39"/>
  <c r="I63"/>
  <c r="G63"/>
  <c r="E64" s="1"/>
  <c r="O52" l="1"/>
  <c r="AH39"/>
  <c r="AI39" s="1"/>
  <c r="AJ39" s="1"/>
  <c r="I64"/>
  <c r="G64"/>
  <c r="E65" s="1"/>
  <c r="O53" l="1"/>
  <c r="Q52"/>
  <c r="U52"/>
  <c r="AK39"/>
  <c r="AA40" s="1"/>
  <c r="AG40" s="1"/>
  <c r="AM40"/>
  <c r="I65"/>
  <c r="G65"/>
  <c r="E66" s="1"/>
  <c r="U53" l="1"/>
  <c r="Q53"/>
  <c r="AH40"/>
  <c r="AI40" s="1"/>
  <c r="AJ40" s="1"/>
  <c r="G66"/>
  <c r="E67" s="1"/>
  <c r="I66"/>
  <c r="O54" l="1"/>
  <c r="AK40"/>
  <c r="AA41" s="1"/>
  <c r="AG41" s="1"/>
  <c r="AM41"/>
  <c r="G67"/>
  <c r="E68" s="1"/>
  <c r="I67"/>
  <c r="U54" l="1"/>
  <c r="Q54"/>
  <c r="AH41"/>
  <c r="AI41" s="1"/>
  <c r="AJ41" s="1"/>
  <c r="I68"/>
  <c r="G68"/>
  <c r="E69" s="1"/>
  <c r="O55" l="1"/>
  <c r="AK41"/>
  <c r="AA42" s="1"/>
  <c r="AG42" s="1"/>
  <c r="G69"/>
  <c r="E70" s="1"/>
  <c r="I69"/>
  <c r="O56" l="1"/>
  <c r="Q55"/>
  <c r="U55"/>
  <c r="AM42"/>
  <c r="AH42"/>
  <c r="AI42" s="1"/>
  <c r="AJ42" s="1"/>
  <c r="G70"/>
  <c r="E71" s="1"/>
  <c r="I70"/>
  <c r="U56" l="1"/>
  <c r="Q56"/>
  <c r="AK42"/>
  <c r="AA43" s="1"/>
  <c r="AG43" s="1"/>
  <c r="G71"/>
  <c r="E72" s="1"/>
  <c r="I71"/>
  <c r="O57" l="1"/>
  <c r="AM43"/>
  <c r="AH43"/>
  <c r="AI43" s="1"/>
  <c r="AJ43" s="1"/>
  <c r="G72"/>
  <c r="E73" s="1"/>
  <c r="I72"/>
  <c r="U57" l="1"/>
  <c r="Q57"/>
  <c r="AK43"/>
  <c r="AA44" s="1"/>
  <c r="AG44" s="1"/>
  <c r="I73"/>
  <c r="G73"/>
  <c r="E74" s="1"/>
  <c r="O58" l="1"/>
  <c r="AM44"/>
  <c r="AH44"/>
  <c r="AI44" s="1"/>
  <c r="AJ44" s="1"/>
  <c r="I74"/>
  <c r="G74"/>
  <c r="E75" s="1"/>
  <c r="O59" l="1"/>
  <c r="Q58"/>
  <c r="U58"/>
  <c r="AK44"/>
  <c r="AA45" s="1"/>
  <c r="AG45" s="1"/>
  <c r="G75"/>
  <c r="E76" s="1"/>
  <c r="I75"/>
  <c r="U59" l="1"/>
  <c r="Q59"/>
  <c r="AM45"/>
  <c r="AH45"/>
  <c r="AI45" s="1"/>
  <c r="AJ45" s="1"/>
  <c r="G76"/>
  <c r="I76"/>
  <c r="O60" l="1"/>
  <c r="AK45"/>
  <c r="AA46" s="1"/>
  <c r="AG46" s="1"/>
  <c r="U60" l="1"/>
  <c r="Q60"/>
  <c r="AM46"/>
  <c r="AH46"/>
  <c r="AI46" s="1"/>
  <c r="AJ46" s="1"/>
  <c r="O61" l="1"/>
  <c r="AK46"/>
  <c r="AA47" s="1"/>
  <c r="AG47" s="1"/>
  <c r="U61" l="1"/>
  <c r="Q61"/>
  <c r="AM47"/>
  <c r="AH47"/>
  <c r="AI47" s="1"/>
  <c r="AJ47" s="1"/>
  <c r="O62" l="1"/>
  <c r="AK47"/>
  <c r="AA48" s="1"/>
  <c r="AG48" s="1"/>
  <c r="O63" l="1"/>
  <c r="Q62"/>
  <c r="U62"/>
  <c r="AM48"/>
  <c r="AH48"/>
  <c r="AI48" s="1"/>
  <c r="AJ48" s="1"/>
  <c r="U63" l="1"/>
  <c r="Q63"/>
  <c r="AK48"/>
  <c r="AA49" s="1"/>
  <c r="AG49" s="1"/>
  <c r="O64" l="1"/>
  <c r="AM49"/>
  <c r="AH49"/>
  <c r="AI49" s="1"/>
  <c r="AJ49" s="1"/>
  <c r="Q64" l="1"/>
  <c r="U64"/>
  <c r="AK49"/>
  <c r="AA50" s="1"/>
  <c r="AG50" s="1"/>
  <c r="O65" l="1"/>
  <c r="AM50"/>
  <c r="AH50"/>
  <c r="AI50" s="1"/>
  <c r="AJ50" s="1"/>
  <c r="Q65" l="1"/>
  <c r="U65"/>
  <c r="AK50"/>
  <c r="AA51" s="1"/>
  <c r="AG51" s="1"/>
  <c r="O66" l="1"/>
  <c r="AM51"/>
  <c r="AH51"/>
  <c r="AI51" s="1"/>
  <c r="AJ51" s="1"/>
  <c r="U66" l="1"/>
  <c r="Q66"/>
  <c r="AK51"/>
  <c r="AA52" s="1"/>
  <c r="O67" l="1"/>
  <c r="AG52"/>
  <c r="AM52"/>
  <c r="U67" l="1"/>
  <c r="Q67"/>
  <c r="AH52"/>
  <c r="AI52" s="1"/>
  <c r="AJ52" s="1"/>
  <c r="O68" l="1"/>
  <c r="AK52"/>
  <c r="AA53" s="1"/>
  <c r="O69" l="1"/>
  <c r="Q68"/>
  <c r="U68"/>
  <c r="AG53"/>
  <c r="AM53"/>
  <c r="U69" l="1"/>
  <c r="Q69"/>
  <c r="AH53"/>
  <c r="AI53" s="1"/>
  <c r="AJ53" s="1"/>
  <c r="O70" l="1"/>
  <c r="AK53"/>
  <c r="AA54" s="1"/>
  <c r="U70" l="1"/>
  <c r="Q70"/>
  <c r="AG54"/>
  <c r="AM54"/>
  <c r="O71" l="1"/>
  <c r="AH54"/>
  <c r="AI54" s="1"/>
  <c r="AJ54" s="1"/>
  <c r="O72" l="1"/>
  <c r="Q71"/>
  <c r="U71"/>
  <c r="AK54"/>
  <c r="AA55" s="1"/>
  <c r="U72" l="1"/>
  <c r="Q72"/>
  <c r="AG55"/>
  <c r="AM55"/>
  <c r="O73" l="1"/>
  <c r="AH55"/>
  <c r="AI55" s="1"/>
  <c r="AJ55" s="1"/>
  <c r="O74" l="1"/>
  <c r="Q73"/>
  <c r="U73"/>
  <c r="AK55"/>
  <c r="AA56" s="1"/>
  <c r="AG56" s="1"/>
  <c r="U74" l="1"/>
  <c r="Q74"/>
  <c r="AM56"/>
  <c r="AH56"/>
  <c r="AI56" s="1"/>
  <c r="AJ56" s="1"/>
  <c r="O75" l="1"/>
  <c r="AK56"/>
  <c r="AA57" s="1"/>
  <c r="AG57" s="1"/>
  <c r="O76" l="1"/>
  <c r="Q75"/>
  <c r="U75"/>
  <c r="AM57"/>
  <c r="AH57"/>
  <c r="AI57" s="1"/>
  <c r="AJ57" s="1"/>
  <c r="U76" l="1"/>
  <c r="Q76"/>
  <c r="AK57"/>
  <c r="AA58" s="1"/>
  <c r="AG58" s="1"/>
  <c r="AM58" l="1"/>
  <c r="AH58"/>
  <c r="AI58" s="1"/>
  <c r="AJ58" s="1"/>
  <c r="AK58" l="1"/>
  <c r="AA59" s="1"/>
  <c r="AG59" s="1"/>
  <c r="AM59" l="1"/>
  <c r="AH59"/>
  <c r="AI59" s="1"/>
  <c r="AJ59" s="1"/>
  <c r="AK59" l="1"/>
  <c r="AA60" s="1"/>
  <c r="AG60" s="1"/>
  <c r="AM60" l="1"/>
  <c r="AH60"/>
  <c r="AI60" s="1"/>
  <c r="AJ60" s="1"/>
  <c r="AK60" l="1"/>
  <c r="AA61" s="1"/>
  <c r="AG61" s="1"/>
  <c r="AM61" l="1"/>
  <c r="AH61"/>
  <c r="AI61" s="1"/>
  <c r="AJ61" s="1"/>
  <c r="AK61" l="1"/>
  <c r="AA62" s="1"/>
  <c r="AG62" s="1"/>
  <c r="AM62" l="1"/>
  <c r="AH62"/>
  <c r="AI62" s="1"/>
  <c r="AJ62" s="1"/>
  <c r="AK62" l="1"/>
  <c r="AA63" s="1"/>
  <c r="AG63" l="1"/>
  <c r="AM63"/>
  <c r="AH63" l="1"/>
  <c r="AI63" s="1"/>
  <c r="AJ63" s="1"/>
  <c r="AK63" l="1"/>
  <c r="AA64" s="1"/>
  <c r="AG64" l="1"/>
  <c r="AM64"/>
  <c r="AH64" l="1"/>
  <c r="AI64" s="1"/>
  <c r="AJ64" s="1"/>
  <c r="AK64" l="1"/>
  <c r="AA65" s="1"/>
  <c r="AG65" l="1"/>
  <c r="AM65"/>
  <c r="AH65" l="1"/>
  <c r="AI65" s="1"/>
  <c r="AJ65" s="1"/>
  <c r="AK65" l="1"/>
  <c r="AA66" s="1"/>
  <c r="AG66" l="1"/>
  <c r="AM66"/>
  <c r="AH66" l="1"/>
  <c r="AI66" s="1"/>
  <c r="AJ66" s="1"/>
  <c r="AK66" l="1"/>
  <c r="AA67" s="1"/>
  <c r="AG67" l="1"/>
  <c r="AM67"/>
  <c r="AH67" l="1"/>
  <c r="AI67" s="1"/>
  <c r="AJ67" s="1"/>
  <c r="AK67" l="1"/>
  <c r="AA68" s="1"/>
  <c r="AG68" l="1"/>
  <c r="AM68"/>
  <c r="AH68" l="1"/>
  <c r="AI68" s="1"/>
  <c r="AJ68" s="1"/>
  <c r="AK68" l="1"/>
  <c r="AA69" s="1"/>
  <c r="AG69" l="1"/>
  <c r="AM69"/>
  <c r="AH69" l="1"/>
  <c r="AI69" s="1"/>
  <c r="AJ69" s="1"/>
  <c r="AK69" l="1"/>
  <c r="AA70" s="1"/>
  <c r="AG70" l="1"/>
  <c r="AM70"/>
  <c r="AH70" l="1"/>
  <c r="AI70" s="1"/>
  <c r="AJ70" s="1"/>
  <c r="AK70" l="1"/>
  <c r="AA71" s="1"/>
  <c r="AG71" l="1"/>
  <c r="AM71"/>
  <c r="AH71" l="1"/>
  <c r="AI71" s="1"/>
  <c r="AJ71" s="1"/>
  <c r="AK71" l="1"/>
  <c r="AA72" s="1"/>
  <c r="AG72" l="1"/>
  <c r="AM72"/>
  <c r="AH72" l="1"/>
  <c r="AI72" s="1"/>
  <c r="AJ72" s="1"/>
  <c r="AK72" l="1"/>
  <c r="AA73" s="1"/>
  <c r="AG73" l="1"/>
  <c r="AM73"/>
  <c r="AH73" l="1"/>
  <c r="AI73" s="1"/>
  <c r="AJ73" s="1"/>
  <c r="AK73" l="1"/>
  <c r="AA74" s="1"/>
  <c r="AG74" l="1"/>
  <c r="AM74"/>
  <c r="AH74" l="1"/>
  <c r="AI74" s="1"/>
  <c r="AJ74" s="1"/>
  <c r="AK74" l="1"/>
  <c r="AA75" s="1"/>
  <c r="AG75" l="1"/>
  <c r="AM75"/>
  <c r="AH75" l="1"/>
  <c r="AI75" s="1"/>
  <c r="AJ75" s="1"/>
  <c r="AK75" l="1"/>
  <c r="AA76" s="1"/>
  <c r="AG76" l="1"/>
  <c r="AM76"/>
  <c r="AH76" l="1"/>
  <c r="AI76" s="1"/>
  <c r="AJ76" s="1"/>
  <c r="AK76" l="1"/>
</calcChain>
</file>

<file path=xl/sharedStrings.xml><?xml version="1.0" encoding="utf-8"?>
<sst xmlns="http://schemas.openxmlformats.org/spreadsheetml/2006/main" count="115" uniqueCount="35">
  <si>
    <t>y=(x(1+(x^2)/3))/(1-(x^2)/3)</t>
  </si>
  <si>
    <t>Euler method</t>
  </si>
  <si>
    <t>x</t>
  </si>
  <si>
    <t>y (exact)</t>
  </si>
  <si>
    <t>y (approximation)</t>
  </si>
  <si>
    <t>LTE</t>
  </si>
  <si>
    <t>GTE</t>
  </si>
  <si>
    <t>f(x,y(approximation))</t>
  </si>
  <si>
    <t>y'=(y^2+xy-x^2)/(x^2), y(1)=2</t>
  </si>
  <si>
    <t>f(x,y(exact))</t>
  </si>
  <si>
    <t>Improved Euler method</t>
  </si>
  <si>
    <t xml:space="preserve"> Runge-Kutta method</t>
  </si>
  <si>
    <t>k1 (exact)</t>
  </si>
  <si>
    <t>k2 (exact)</t>
  </si>
  <si>
    <t>k3 (exact)</t>
  </si>
  <si>
    <t>k4 (exact)</t>
  </si>
  <si>
    <t>delta (exact)</t>
  </si>
  <si>
    <t>k1 (approximation)</t>
  </si>
  <si>
    <t>k2 (approximation)</t>
  </si>
  <si>
    <t>k3 (approximation)</t>
  </si>
  <si>
    <t>k4 (approximation)</t>
  </si>
  <si>
    <t>delta (approximation)</t>
  </si>
  <si>
    <t>GTE(h)=p*h^(q)</t>
  </si>
  <si>
    <t>GTE=o(h^0,67)</t>
  </si>
  <si>
    <t>LTE=o(h^1,69)</t>
  </si>
  <si>
    <t>LTE=o(h^4,56)</t>
  </si>
  <si>
    <t>GTE=o(h^3,79)</t>
  </si>
  <si>
    <t>www.desmos.com</t>
  </si>
  <si>
    <t>i.parfenov@innopolis.university</t>
  </si>
  <si>
    <t>For calculating asymptotics was used Desmos</t>
  </si>
  <si>
    <t>Igor Parfenov B19-01</t>
  </si>
  <si>
    <t>~y (exact)</t>
  </si>
  <si>
    <t>~y (approximation)</t>
  </si>
  <si>
    <t>GTE=o(h^1,73)</t>
  </si>
  <si>
    <t>LTE=o(h^2,64)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</si>
</sst>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2">
    <xf numFmtId="0" fontId="0" fillId="0" borderId="0" xfId="0"/>
    <xf numFmtId="0" fontId="1" fillId="2" borderId="8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0" fillId="2" borderId="3" xfId="0" applyFill="1" applyBorder="1"/>
    <xf numFmtId="0" fontId="0" fillId="2" borderId="0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3" borderId="3" xfId="0" applyFill="1" applyBorder="1"/>
    <xf numFmtId="0" fontId="0" fillId="3" borderId="0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1" fillId="3" borderId="8" xfId="0" applyFont="1" applyFill="1" applyBorder="1"/>
    <xf numFmtId="0" fontId="1" fillId="3" borderId="9" xfId="0" applyFont="1" applyFill="1" applyBorder="1"/>
    <xf numFmtId="0" fontId="1" fillId="3" borderId="10" xfId="0" applyFont="1" applyFill="1" applyBorder="1"/>
    <xf numFmtId="0" fontId="0" fillId="3" borderId="3" xfId="0" applyFont="1" applyFill="1" applyBorder="1"/>
    <xf numFmtId="0" fontId="0" fillId="3" borderId="0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0" fillId="3" borderId="7" xfId="0" applyFont="1" applyFill="1" applyBorder="1"/>
    <xf numFmtId="0" fontId="1" fillId="4" borderId="8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0" fillId="4" borderId="3" xfId="0" applyFill="1" applyBorder="1"/>
    <xf numFmtId="0" fontId="0" fillId="4" borderId="0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1" fillId="5" borderId="11" xfId="0" applyFont="1" applyFill="1" applyBorder="1"/>
    <xf numFmtId="0" fontId="1" fillId="5" borderId="12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0" fillId="3" borderId="1" xfId="0" applyFill="1" applyBorder="1"/>
    <xf numFmtId="0" fontId="0" fillId="3" borderId="2" xfId="0" applyFill="1" applyBorder="1"/>
    <xf numFmtId="0" fontId="0" fillId="2" borderId="1" xfId="0" applyFill="1" applyBorder="1"/>
    <xf numFmtId="0" fontId="0" fillId="2" borderId="2" xfId="0" applyFill="1" applyBorder="1"/>
    <xf numFmtId="0" fontId="1" fillId="6" borderId="1" xfId="0" applyFont="1" applyFill="1" applyBorder="1"/>
    <xf numFmtId="0" fontId="1" fillId="6" borderId="2" xfId="0" applyFont="1" applyFill="1" applyBorder="1"/>
    <xf numFmtId="0" fontId="0" fillId="7" borderId="8" xfId="0" applyFill="1" applyBorder="1"/>
    <xf numFmtId="0" fontId="0" fillId="7" borderId="9" xfId="0" applyFill="1" applyBorder="1"/>
    <xf numFmtId="0" fontId="2" fillId="7" borderId="9" xfId="1" applyFill="1" applyBorder="1" applyAlignment="1" applyProtection="1"/>
    <xf numFmtId="0" fontId="0" fillId="7" borderId="10" xfId="0" applyFill="1" applyBorder="1"/>
    <xf numFmtId="0" fontId="0" fillId="8" borderId="1" xfId="0" applyFill="1" applyBorder="1"/>
    <xf numFmtId="0" fontId="0" fillId="8" borderId="2" xfId="0" applyFill="1" applyBorder="1"/>
    <xf numFmtId="0" fontId="2" fillId="8" borderId="5" xfId="1" applyFill="1" applyBorder="1" applyAlignment="1" applyProtection="1"/>
    <xf numFmtId="0" fontId="0" fillId="8" borderId="7" xfId="0" applyFill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i.parfenov@innopolis.university" TargetMode="External"/><Relationship Id="rId1" Type="http://schemas.openxmlformats.org/officeDocument/2006/relationships/hyperlink" Target="http://www.desmo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79"/>
  <sheetViews>
    <sheetView tabSelected="1" topLeftCell="G61" workbookViewId="0">
      <selection activeCell="T78" sqref="T78"/>
    </sheetView>
  </sheetViews>
  <sheetFormatPr defaultRowHeight="15"/>
  <cols>
    <col min="1" max="1" width="27.42578125" customWidth="1"/>
    <col min="8" max="8" width="12" bestFit="1" customWidth="1"/>
    <col min="10" max="10" width="9.140625" customWidth="1"/>
    <col min="11" max="11" width="27.42578125" customWidth="1"/>
    <col min="20" max="20" width="12" bestFit="1" customWidth="1"/>
    <col min="23" max="23" width="27.42578125" customWidth="1"/>
    <col min="34" max="34" width="12" bestFit="1" customWidth="1"/>
  </cols>
  <sheetData>
    <row r="1" spans="1:39" ht="45" customHeight="1" thickBot="1">
      <c r="A1" s="34" t="s">
        <v>8</v>
      </c>
      <c r="C1" s="42" t="s">
        <v>22</v>
      </c>
      <c r="D1" s="43"/>
      <c r="K1" s="48" t="s">
        <v>30</v>
      </c>
      <c r="L1" s="49"/>
    </row>
    <row r="2" spans="1:39" ht="45" customHeight="1" thickBot="1">
      <c r="A2" s="35" t="s">
        <v>0</v>
      </c>
      <c r="C2" s="44" t="s">
        <v>29</v>
      </c>
      <c r="D2" s="45"/>
      <c r="E2" s="45"/>
      <c r="F2" s="45"/>
      <c r="G2" s="45"/>
      <c r="H2" s="46" t="s">
        <v>27</v>
      </c>
      <c r="I2" s="47"/>
      <c r="K2" s="50" t="s">
        <v>28</v>
      </c>
      <c r="L2" s="51"/>
    </row>
    <row r="3" spans="1:39" ht="15.75" thickBot="1"/>
    <row r="4" spans="1:39" ht="15.75" thickBot="1">
      <c r="A4" s="1" t="s">
        <v>1</v>
      </c>
      <c r="B4" s="2"/>
      <c r="C4" s="2" t="s">
        <v>2</v>
      </c>
      <c r="D4" s="2" t="s">
        <v>3</v>
      </c>
      <c r="E4" s="2" t="s">
        <v>4</v>
      </c>
      <c r="F4" s="2" t="s">
        <v>9</v>
      </c>
      <c r="G4" s="2" t="s">
        <v>7</v>
      </c>
      <c r="H4" s="2" t="s">
        <v>5</v>
      </c>
      <c r="I4" s="3" t="s">
        <v>6</v>
      </c>
      <c r="K4" s="16" t="s">
        <v>10</v>
      </c>
      <c r="L4" s="17"/>
      <c r="M4" s="17" t="s">
        <v>2</v>
      </c>
      <c r="N4" s="17" t="s">
        <v>3</v>
      </c>
      <c r="O4" s="17" t="s">
        <v>4</v>
      </c>
      <c r="P4" s="17" t="s">
        <v>9</v>
      </c>
      <c r="Q4" s="17" t="s">
        <v>7</v>
      </c>
      <c r="R4" s="17" t="s">
        <v>31</v>
      </c>
      <c r="S4" s="17" t="s">
        <v>32</v>
      </c>
      <c r="T4" s="17" t="s">
        <v>5</v>
      </c>
      <c r="U4" s="18" t="s">
        <v>6</v>
      </c>
      <c r="W4" s="25" t="s">
        <v>11</v>
      </c>
      <c r="X4" s="26"/>
      <c r="Y4" s="26" t="s">
        <v>2</v>
      </c>
      <c r="Z4" s="26" t="s">
        <v>3</v>
      </c>
      <c r="AA4" s="26" t="s">
        <v>4</v>
      </c>
      <c r="AB4" s="26" t="s">
        <v>12</v>
      </c>
      <c r="AC4" s="26" t="s">
        <v>13</v>
      </c>
      <c r="AD4" s="26" t="s">
        <v>14</v>
      </c>
      <c r="AE4" s="26" t="s">
        <v>15</v>
      </c>
      <c r="AF4" s="26" t="s">
        <v>16</v>
      </c>
      <c r="AG4" s="26" t="s">
        <v>17</v>
      </c>
      <c r="AH4" s="26" t="s">
        <v>18</v>
      </c>
      <c r="AI4" s="26" t="s">
        <v>19</v>
      </c>
      <c r="AJ4" s="26" t="s">
        <v>20</v>
      </c>
      <c r="AK4" s="26" t="s">
        <v>21</v>
      </c>
      <c r="AL4" s="26" t="s">
        <v>5</v>
      </c>
      <c r="AM4" s="27" t="s">
        <v>6</v>
      </c>
    </row>
    <row r="5" spans="1:39">
      <c r="A5" s="4">
        <v>0.1</v>
      </c>
      <c r="B5" s="5"/>
      <c r="C5" s="5">
        <f>1+A5*(ROW(C5)-5)</f>
        <v>1</v>
      </c>
      <c r="D5" s="5">
        <f>(C5*(1+(C5*C5)/3))/(1-(C5*C5)/3)</f>
        <v>1.9999999999999996</v>
      </c>
      <c r="E5" s="5">
        <v>2</v>
      </c>
      <c r="F5" s="5">
        <f>(D5*D5+C5*D5-C5*C5)/(C5*C5)</f>
        <v>4.9999999999999982</v>
      </c>
      <c r="G5" s="5">
        <f>(E5*E5+C5*E5-C5*C5)/(C5*C5)</f>
        <v>5</v>
      </c>
      <c r="H5" s="5">
        <v>0</v>
      </c>
      <c r="I5" s="6">
        <f>ABS(D5-E5)</f>
        <v>4.4408920985006262E-16</v>
      </c>
      <c r="K5" s="10">
        <v>0.1</v>
      </c>
      <c r="L5" s="11"/>
      <c r="M5" s="11">
        <f>1+K5*(ROW(M5)-5)</f>
        <v>1</v>
      </c>
      <c r="N5" s="11">
        <f>(M5*(1+(M5*M5)/3))/(1-(M5*M5)/3)</f>
        <v>1.9999999999999996</v>
      </c>
      <c r="O5" s="11">
        <v>2</v>
      </c>
      <c r="P5" s="11">
        <f>(N5*N5+M5*N5-M5*M5)/(M5*M5)</f>
        <v>4.9999999999999982</v>
      </c>
      <c r="Q5" s="11">
        <f>(O5*O5+M5*O5-M5*M5)/(M5*M5)</f>
        <v>5</v>
      </c>
      <c r="R5" s="11">
        <v>0</v>
      </c>
      <c r="S5" s="11">
        <v>0</v>
      </c>
      <c r="T5" s="11">
        <v>0</v>
      </c>
      <c r="U5" s="12">
        <f t="shared" ref="U5:U10" si="0">ABS(N5-O5)</f>
        <v>4.4408920985006262E-16</v>
      </c>
      <c r="W5" s="28">
        <v>0.1</v>
      </c>
      <c r="X5" s="29"/>
      <c r="Y5" s="29">
        <f>1+W5*(ROW(Y5)-5)</f>
        <v>1</v>
      </c>
      <c r="Z5" s="29">
        <f t="shared" ref="Z5:Z10" si="1">(Y5*(1+(Y5*Y5)/3))/(1-(Y5*Y5)/3)</f>
        <v>1.9999999999999996</v>
      </c>
      <c r="AA5" s="29">
        <v>2</v>
      </c>
      <c r="AB5" s="29">
        <f>(Z5*Z5+Y5*Z5-Y5*Y5)/(Y5*Y5)</f>
        <v>4.9999999999999982</v>
      </c>
      <c r="AC5" s="29">
        <f>((Z5+AB5*W5/2)*(Z5+AB5*W5/2)+(Y5+W5/2)*(Z5+AB5*W5/2)-(Y5+W5/2)*(Y5+W5/2))/((Y5+W5/2)*(Y5+W5/2))</f>
        <v>5.7346938775510186</v>
      </c>
      <c r="AD5" s="29">
        <f>((Z5+AC5*W5/2)*(Z5+AC5*W5/2)+(Y5+W5/2)*(Z5+AC5*W5/2)-(Y5+W5/2)*(Y5+W5/2))/((Y5+W5/2)*(Y5+W5/2))</f>
        <v>5.9208408061266962</v>
      </c>
      <c r="AE5" s="29">
        <f>((Z5+W5*AD5)*(Z5+W5*AD5)+(Y5+W5)*(Z5+W5*AD5)-(Y5+W5)*(Y5+W5))/((Y5+W5)*(Y5+W5))</f>
        <v>6.9092498922641008</v>
      </c>
      <c r="AF5" s="29">
        <f t="shared" ref="AF5" si="2">W5/6*(AB5+2*AC5+2*AD5+AE5)</f>
        <v>0.58700532099365876</v>
      </c>
      <c r="AG5" s="29">
        <f>(AA5*AA5+Y5*AA5-Y5*Y5)/(Y5*Y5)</f>
        <v>5</v>
      </c>
      <c r="AH5" s="29">
        <f>((AA5+AG5*W5/2)*(AA5+AG5*W5/2)+(Y5+W5/2)*(AA5+AG5*W5/2)-(Y5+W5/2)*(Y5+W5/2))/((Y5+W5/2)*(Y5+W5/2))</f>
        <v>5.7346938775510212</v>
      </c>
      <c r="AI5" s="29">
        <f>((AA5+AH5*W5/2)*(AA5+AH5*W5/2)+(Y5+W5/2)*(AA5+AH5*W5/2)-(Y5+W5/2)*(Y5+W5/2))/((Y5+W5/2)*(Y5+W5/2))</f>
        <v>5.9208408061266988</v>
      </c>
      <c r="AJ5" s="29">
        <f>((AA5+W5*AI5)*(AA5+W5*AI5)+(Y5+W5)*(AA5+W5*AI5)-(Y5+W5)*(Y5+W5))/((Y5+W5)*(Y5+W5))</f>
        <v>6.9092498922641052</v>
      </c>
      <c r="AK5" s="29">
        <f>W5/6*(AG5+2*AH5+2*AI5+AJ5)</f>
        <v>0.5870053209936591</v>
      </c>
      <c r="AL5" s="29">
        <v>0</v>
      </c>
      <c r="AM5" s="30">
        <f t="shared" ref="AM5:AM10" si="3">ABS(Z5-AA5)</f>
        <v>4.4408920985006262E-16</v>
      </c>
    </row>
    <row r="6" spans="1:39">
      <c r="A6" s="4">
        <v>0.1</v>
      </c>
      <c r="B6" s="5"/>
      <c r="C6" s="5">
        <f>1+A6*(ROW(C6)-5)</f>
        <v>1.1000000000000001</v>
      </c>
      <c r="D6" s="5">
        <f t="shared" ref="D6:D10" si="4">(C6*(1+(C6*C6)/3))/(1-(C6*C6)/3)</f>
        <v>2.5871508379888271</v>
      </c>
      <c r="E6" s="5">
        <f>E5+A5*G5</f>
        <v>2.5</v>
      </c>
      <c r="F6" s="5">
        <f t="shared" ref="F6" si="5">(D6*D6+C6*D6-C6*C6)/(C6*C6)</f>
        <v>6.883649074623138</v>
      </c>
      <c r="G6" s="5">
        <f>(E6*E6+C6*E6-C6*C6)/(C6*C6)</f>
        <v>6.438016528925619</v>
      </c>
      <c r="H6" s="5">
        <f>ABS(D6-(D5+A5*F5))</f>
        <v>8.7150837988827501E-2</v>
      </c>
      <c r="I6" s="6">
        <f>ABS(D6-E6)</f>
        <v>8.7150837988827057E-2</v>
      </c>
      <c r="K6" s="10">
        <v>0.1</v>
      </c>
      <c r="L6" s="11"/>
      <c r="M6" s="11">
        <f t="shared" ref="M6:M10" si="6">1+K6*(ROW(M6)-5)</f>
        <v>1.1000000000000001</v>
      </c>
      <c r="N6" s="11">
        <f t="shared" ref="N6:N10" si="7">(M6*(1+(M6*M6)/3))/(1-(M6*M6)/3)</f>
        <v>2.5871508379888271</v>
      </c>
      <c r="O6" s="11">
        <f>O5+K6/2*(Q5+( ((S6)*(S6)+(M6)*(S6)-(M6)*(M6))/((M6)*(M6)) ))</f>
        <v>2.571900826446281</v>
      </c>
      <c r="P6" s="11">
        <f>(N6*N6+M6*N6-M6*M6)/(M6*M6)</f>
        <v>6.883649074623138</v>
      </c>
      <c r="Q6" s="11">
        <f>(O6*O6+M6*O6-M6*M6)/(M6*M6)</f>
        <v>6.8047642728644391</v>
      </c>
      <c r="R6" s="11">
        <f>N5+K5*P5</f>
        <v>2.4999999999999996</v>
      </c>
      <c r="S6" s="11">
        <f>O5+K5*Q5</f>
        <v>2.5</v>
      </c>
      <c r="T6" s="11">
        <f>ABS(N6-(N5+K6/2*(P5+ ((R6)*(R6)+(M6)*(R6)-(M6)*(M6))/((M6)*(M6)) )))</f>
        <v>1.525001154254646E-2</v>
      </c>
      <c r="U6" s="12">
        <f t="shared" si="0"/>
        <v>1.5250011542546016E-2</v>
      </c>
      <c r="W6" s="28">
        <v>0.1</v>
      </c>
      <c r="X6" s="29"/>
      <c r="Y6" s="29">
        <f t="shared" ref="Y6:Y10" si="8">1+W6*(ROW(Y6)-5)</f>
        <v>1.1000000000000001</v>
      </c>
      <c r="Z6" s="29">
        <f t="shared" si="1"/>
        <v>2.5871508379888271</v>
      </c>
      <c r="AA6" s="29">
        <f>AA5+AK5</f>
        <v>2.5870053209936592</v>
      </c>
      <c r="AB6" s="29">
        <f t="shared" ref="AB6:AB10" si="9">(Z6*Z6+Y6*Z6-Y6*Y6)/(Y6*Y6)</f>
        <v>6.883649074623138</v>
      </c>
      <c r="AC6" s="29">
        <f t="shared" ref="AC6:AC10" si="10">((Z6+AB6*W6/2)*(Z6+AB6*W6/2)+(Y6+W6/2)*(Z6+AB6*W6/2)-(Y6+W6/2)*(Y6+W6/2))/((Y6+W6/2)*(Y6+W6/2))</f>
        <v>8.0463124027401882</v>
      </c>
      <c r="AD6" s="29">
        <f t="shared" ref="AD6:AD10" si="11">((Z6+AC6*W6/2)*(Z6+AC6*W6/2)+(Y6+W6/2)*(Z6+AC6*W6/2)-(Y6+W6/2)*(Y6+W6/2))/((Y6+W6/2)*(Y6+W6/2))</f>
        <v>8.3571237286231721</v>
      </c>
      <c r="AE6" s="29">
        <f t="shared" ref="AE6:AE10" si="12">((Z6+W6*AD6)*(Z6+W6*AD6)+(Y6+W6)*(Z6+W6*AD6)-(Y6+W6)*(Y6+W6))/((Y6+W6)*(Y6+W6))</f>
        <v>9.9884919536247025</v>
      </c>
      <c r="AF6" s="29">
        <f t="shared" ref="AF6:AF10" si="13">W6/6*(AB6+2*AC6+2*AD6+AE6)</f>
        <v>0.82798355484957598</v>
      </c>
      <c r="AG6" s="29">
        <f t="shared" ref="AG6:AG10" si="14">(AA6*AA6+Y6*AA6-Y6*Y6)/(Y6*Y6)</f>
        <v>6.8828945321839079</v>
      </c>
      <c r="AH6" s="29">
        <f t="shared" ref="AH6:AH10" si="15">((AA6+AG6*W6/2)*(AA6+AG6*W6/2)+(Y6+W6/2)*(AA6+AG6*W6/2)-(Y6+W6/2)*(Y6+W6/2))/((Y6+W6/2)*(Y6+W6/2))</f>
        <v>8.0453407609115306</v>
      </c>
      <c r="AI6" s="29">
        <f t="shared" ref="AI6:AI10" si="16">((AA6+AH6*W6/2)*(AA6+AH6*W6/2)+(Y6+W6/2)*(AA6+AH6*W6/2)-(Y6+W6/2)*(Y6+W6/2))/((Y6+W6/2)*(Y6+W6/2))</f>
        <v>8.356077466473435</v>
      </c>
      <c r="AJ6" s="29">
        <f t="shared" ref="AJ6:AJ10" si="17">((AA6+W6*AI6)*(AA6+W6*AI6)+(Y6+W6)*(AA6+W6*AI6)-(Y6+W6)*(Y6+W6))/((Y6+W6)*(Y6+W6))</f>
        <v>9.9870943694139971</v>
      </c>
      <c r="AK6" s="29">
        <f t="shared" ref="AK6:AK10" si="18">W6/6*(AG6+2*AH6+2*AI6+AJ6)</f>
        <v>0.82788042260613059</v>
      </c>
      <c r="AL6" s="29">
        <f>ABS(Z6-(Z5+AF5))</f>
        <v>1.455169951687374E-4</v>
      </c>
      <c r="AM6" s="30">
        <f t="shared" si="3"/>
        <v>1.4551699516784922E-4</v>
      </c>
    </row>
    <row r="7" spans="1:39">
      <c r="A7" s="4">
        <v>0.1</v>
      </c>
      <c r="B7" s="5"/>
      <c r="C7" s="5">
        <f t="shared" ref="C7:C10" si="19">1+A7*(ROW(C7)-5)</f>
        <v>1.2</v>
      </c>
      <c r="D7" s="5">
        <f t="shared" si="4"/>
        <v>3.4153846153846152</v>
      </c>
      <c r="E7" s="5">
        <f t="shared" ref="E7:E10" si="20">E6+A6*G6</f>
        <v>3.1438016528925621</v>
      </c>
      <c r="F7" s="5">
        <f t="shared" ref="F7:F10" si="21">(D7*D7+C7*D7-C7*C7)/(C7*C7)</f>
        <v>9.946745562130177</v>
      </c>
      <c r="G7" s="5">
        <f t="shared" ref="G7:G10" si="22">(E7*E7+C7*E7-C7*C7)/(C7*C7)</f>
        <v>8.4833686223618621</v>
      </c>
      <c r="H7" s="5">
        <f t="shared" ref="H7:H10" si="23">ABS(D7-(D6+A6*F6))</f>
        <v>0.13986886993347447</v>
      </c>
      <c r="I7" s="6">
        <f t="shared" ref="I7:I10" si="24">ABS(D7-E7)</f>
        <v>0.27158296249205316</v>
      </c>
      <c r="K7" s="10">
        <v>0.1</v>
      </c>
      <c r="L7" s="11"/>
      <c r="M7" s="11">
        <f t="shared" si="6"/>
        <v>1.2</v>
      </c>
      <c r="N7" s="11">
        <f t="shared" si="7"/>
        <v>3.4153846153846152</v>
      </c>
      <c r="O7" s="11">
        <f t="shared" ref="O7:O10" si="25">O6+K7/2*(Q6+( ((S7)*(S7)+(M7)*(S7)-(M7)*(M7))/((M7)*(M7)) ))</f>
        <v>3.3649449604046868</v>
      </c>
      <c r="P7" s="11">
        <f t="shared" ref="P7:P10" si="26">(N7*N7+M7*N7-M7*M7)/(M7*M7)</f>
        <v>9.946745562130177</v>
      </c>
      <c r="Q7" s="11">
        <f t="shared" ref="Q7:Q10" si="27">(O7*O7+M7*O7-M7*M7)/(M7*M7)</f>
        <v>9.6672142632211973</v>
      </c>
      <c r="R7" s="11">
        <f t="shared" ref="R7:R10" si="28">N6+K6*P6</f>
        <v>3.2755157454511408</v>
      </c>
      <c r="S7" s="11">
        <f t="shared" ref="S7:S10" si="29">O6+K6*Q6</f>
        <v>3.2523772537327251</v>
      </c>
      <c r="T7" s="11">
        <f t="shared" ref="T7:T10" si="30">ABS(N7-(N6+K7/2*(P6+ ((R7)*(R7)+(M7)*(R7)-(M7)*(M7))/((M7)*(M7)) )))</f>
        <v>2.5036660704919278E-2</v>
      </c>
      <c r="U7" s="12">
        <f t="shared" si="0"/>
        <v>5.0439654979928417E-2</v>
      </c>
      <c r="W7" s="28">
        <v>0.1</v>
      </c>
      <c r="X7" s="29"/>
      <c r="Y7" s="29">
        <f t="shared" si="8"/>
        <v>1.2</v>
      </c>
      <c r="Z7" s="29">
        <f t="shared" si="1"/>
        <v>3.4153846153846152</v>
      </c>
      <c r="AA7" s="29">
        <f t="shared" ref="AA7:AA10" si="31">AA6+AK6</f>
        <v>3.4148857435997897</v>
      </c>
      <c r="AB7" s="29">
        <f t="shared" si="9"/>
        <v>9.946745562130177</v>
      </c>
      <c r="AC7" s="29">
        <f t="shared" si="10"/>
        <v>11.928188788907951</v>
      </c>
      <c r="AD7" s="29">
        <f t="shared" si="11"/>
        <v>12.509909828420451</v>
      </c>
      <c r="AE7" s="29">
        <f t="shared" si="12"/>
        <v>15.474171302615314</v>
      </c>
      <c r="AF7" s="29">
        <f t="shared" si="13"/>
        <v>1.2382852349900382</v>
      </c>
      <c r="AG7" s="29">
        <f t="shared" si="14"/>
        <v>9.9439635653894705</v>
      </c>
      <c r="AH7" s="29">
        <f t="shared" si="15"/>
        <v>11.924483529014129</v>
      </c>
      <c r="AI7" s="29">
        <f t="shared" si="16"/>
        <v>12.505849722105999</v>
      </c>
      <c r="AJ7" s="29">
        <f t="shared" si="17"/>
        <v>15.468478657182137</v>
      </c>
      <c r="AK7" s="29">
        <f t="shared" si="18"/>
        <v>1.2378851454135311</v>
      </c>
      <c r="AL7" s="29">
        <f t="shared" ref="AL7:AL10" si="32">ABS(Z7-(Z6+AF6))</f>
        <v>2.5022254621243079E-4</v>
      </c>
      <c r="AM7" s="30">
        <f t="shared" si="3"/>
        <v>4.9887178482554972E-4</v>
      </c>
    </row>
    <row r="8" spans="1:39">
      <c r="A8" s="4">
        <v>0.1</v>
      </c>
      <c r="B8" s="5"/>
      <c r="C8" s="5">
        <f t="shared" si="19"/>
        <v>1.3</v>
      </c>
      <c r="D8" s="5">
        <f t="shared" si="4"/>
        <v>4.6541984732824435</v>
      </c>
      <c r="E8" s="5">
        <f t="shared" si="20"/>
        <v>3.9921385151287483</v>
      </c>
      <c r="F8" s="5">
        <f t="shared" si="21"/>
        <v>15.397645824835386</v>
      </c>
      <c r="G8" s="5">
        <f t="shared" si="22"/>
        <v>11.501153842391561</v>
      </c>
      <c r="H8" s="5">
        <f t="shared" si="23"/>
        <v>0.24413930168481102</v>
      </c>
      <c r="I8" s="6">
        <f t="shared" si="24"/>
        <v>0.66205995815369523</v>
      </c>
      <c r="K8" s="10">
        <v>0.1</v>
      </c>
      <c r="L8" s="11"/>
      <c r="M8" s="11">
        <f t="shared" si="6"/>
        <v>1.3</v>
      </c>
      <c r="N8" s="11">
        <f t="shared" si="7"/>
        <v>4.6541984732824435</v>
      </c>
      <c r="O8" s="11">
        <f t="shared" si="25"/>
        <v>4.5200364424605315</v>
      </c>
      <c r="P8" s="11">
        <f t="shared" si="26"/>
        <v>15.397645824835386</v>
      </c>
      <c r="Q8" s="11">
        <f t="shared" si="27"/>
        <v>14.566140128029554</v>
      </c>
      <c r="R8" s="11">
        <f t="shared" si="28"/>
        <v>4.4100591715976325</v>
      </c>
      <c r="S8" s="11">
        <f t="shared" si="29"/>
        <v>4.3316663867268064</v>
      </c>
      <c r="T8" s="11">
        <f t="shared" si="30"/>
        <v>4.6455904641339529E-2</v>
      </c>
      <c r="U8" s="12">
        <f t="shared" si="0"/>
        <v>0.13416203082191203</v>
      </c>
      <c r="W8" s="28">
        <v>0.1</v>
      </c>
      <c r="X8" s="29"/>
      <c r="Y8" s="29">
        <f t="shared" si="8"/>
        <v>1.3</v>
      </c>
      <c r="Z8" s="29">
        <f t="shared" si="1"/>
        <v>4.6541984732824435</v>
      </c>
      <c r="AA8" s="29">
        <f t="shared" si="31"/>
        <v>4.652770889013321</v>
      </c>
      <c r="AB8" s="29">
        <f t="shared" si="9"/>
        <v>15.397645824835386</v>
      </c>
      <c r="AC8" s="29">
        <f t="shared" si="10"/>
        <v>19.160856610254733</v>
      </c>
      <c r="AD8" s="29">
        <f t="shared" si="11"/>
        <v>20.439658826967417</v>
      </c>
      <c r="AE8" s="29">
        <f t="shared" si="12"/>
        <v>26.674916243918833</v>
      </c>
      <c r="AF8" s="29">
        <f t="shared" si="13"/>
        <v>2.0212265490533086</v>
      </c>
      <c r="AG8" s="29">
        <f t="shared" si="14"/>
        <v>15.388685858797114</v>
      </c>
      <c r="AH8" s="29">
        <f t="shared" si="15"/>
        <v>19.148305092365803</v>
      </c>
      <c r="AI8" s="29">
        <f t="shared" si="16"/>
        <v>20.425481404718138</v>
      </c>
      <c r="AJ8" s="29">
        <f t="shared" si="17"/>
        <v>26.653440585645377</v>
      </c>
      <c r="AK8" s="29">
        <f t="shared" si="18"/>
        <v>2.0198283239768395</v>
      </c>
      <c r="AL8" s="29">
        <f t="shared" si="32"/>
        <v>5.2862290779032151E-4</v>
      </c>
      <c r="AM8" s="30">
        <f t="shared" si="3"/>
        <v>1.4275842691224838E-3</v>
      </c>
    </row>
    <row r="9" spans="1:39">
      <c r="A9" s="4">
        <v>0.1</v>
      </c>
      <c r="B9" s="5"/>
      <c r="C9" s="5">
        <f t="shared" si="19"/>
        <v>1.4</v>
      </c>
      <c r="D9" s="5">
        <f t="shared" si="4"/>
        <v>6.6769230769230745</v>
      </c>
      <c r="E9" s="5">
        <f t="shared" si="20"/>
        <v>5.1422538993679048</v>
      </c>
      <c r="F9" s="5">
        <f t="shared" si="21"/>
        <v>26.51479289940827</v>
      </c>
      <c r="G9" s="5">
        <f t="shared" si="22"/>
        <v>16.164250318714025</v>
      </c>
      <c r="H9" s="5">
        <f t="shared" si="23"/>
        <v>0.48296002115709236</v>
      </c>
      <c r="I9" s="6">
        <f t="shared" si="24"/>
        <v>1.5346691775551697</v>
      </c>
      <c r="K9" s="10">
        <v>0.1</v>
      </c>
      <c r="L9" s="11"/>
      <c r="M9" s="11">
        <f t="shared" si="6"/>
        <v>1.4</v>
      </c>
      <c r="N9" s="11">
        <f t="shared" si="7"/>
        <v>6.6769230769230745</v>
      </c>
      <c r="O9" s="11">
        <f t="shared" si="25"/>
        <v>6.3230286861520639</v>
      </c>
      <c r="P9" s="11">
        <f t="shared" si="26"/>
        <v>26.51479289940827</v>
      </c>
      <c r="Q9" s="11">
        <f t="shared" si="27"/>
        <v>23.914761186997339</v>
      </c>
      <c r="R9" s="11">
        <f t="shared" si="28"/>
        <v>6.1939630557659822</v>
      </c>
      <c r="S9" s="11">
        <f t="shared" si="29"/>
        <v>5.9766504552634867</v>
      </c>
      <c r="T9" s="11">
        <f t="shared" si="30"/>
        <v>0.1029258171369678</v>
      </c>
      <c r="U9" s="12">
        <f t="shared" si="0"/>
        <v>0.35389439077101059</v>
      </c>
      <c r="W9" s="28">
        <v>0.1</v>
      </c>
      <c r="X9" s="29"/>
      <c r="Y9" s="29">
        <f t="shared" si="8"/>
        <v>1.4</v>
      </c>
      <c r="Z9" s="29">
        <f t="shared" si="1"/>
        <v>6.6769230769230745</v>
      </c>
      <c r="AA9" s="29">
        <f t="shared" si="31"/>
        <v>6.6725992129901606</v>
      </c>
      <c r="AB9" s="29">
        <f t="shared" si="9"/>
        <v>26.51479289940827</v>
      </c>
      <c r="AC9" s="29">
        <f t="shared" si="10"/>
        <v>34.979296830977042</v>
      </c>
      <c r="AD9" s="29">
        <f t="shared" si="11"/>
        <v>38.57818059283494</v>
      </c>
      <c r="AE9" s="29">
        <f t="shared" si="12"/>
        <v>55.347947782752314</v>
      </c>
      <c r="AF9" s="29">
        <f t="shared" si="13"/>
        <v>3.8162949254964094</v>
      </c>
      <c r="AG9" s="29">
        <f t="shared" si="14"/>
        <v>26.48225467111385</v>
      </c>
      <c r="AH9" s="29">
        <f t="shared" si="15"/>
        <v>34.929909288238122</v>
      </c>
      <c r="AI9" s="29">
        <f t="shared" si="16"/>
        <v>38.51906895091215</v>
      </c>
      <c r="AJ9" s="29">
        <f t="shared" si="17"/>
        <v>55.245327991628557</v>
      </c>
      <c r="AK9" s="29">
        <f t="shared" si="18"/>
        <v>3.8104256523507156</v>
      </c>
      <c r="AL9" s="29">
        <f t="shared" si="32"/>
        <v>1.4980545873228834E-3</v>
      </c>
      <c r="AM9" s="30">
        <f t="shared" si="3"/>
        <v>4.3238639329139517E-3</v>
      </c>
    </row>
    <row r="10" spans="1:39" ht="15.75" thickBot="1">
      <c r="A10" s="7">
        <v>0.1</v>
      </c>
      <c r="B10" s="8"/>
      <c r="C10" s="8">
        <f t="shared" si="19"/>
        <v>1.5</v>
      </c>
      <c r="D10" s="8">
        <f t="shared" si="4"/>
        <v>10.5</v>
      </c>
      <c r="E10" s="8">
        <f t="shared" si="20"/>
        <v>6.7586789312393076</v>
      </c>
      <c r="F10" s="8">
        <f t="shared" si="21"/>
        <v>55</v>
      </c>
      <c r="G10" s="8">
        <f t="shared" si="22"/>
        <v>23.80789301886092</v>
      </c>
      <c r="H10" s="8">
        <f t="shared" si="23"/>
        <v>1.1715976331360984</v>
      </c>
      <c r="I10" s="9">
        <f t="shared" si="24"/>
        <v>3.7413210687606924</v>
      </c>
      <c r="K10" s="13">
        <v>0.1</v>
      </c>
      <c r="L10" s="14"/>
      <c r="M10" s="14">
        <f t="shared" si="6"/>
        <v>1.5</v>
      </c>
      <c r="N10" s="14">
        <f t="shared" si="7"/>
        <v>10.5</v>
      </c>
      <c r="O10" s="14">
        <f t="shared" si="25"/>
        <v>9.4468634388588804</v>
      </c>
      <c r="P10" s="14">
        <f t="shared" si="26"/>
        <v>55</v>
      </c>
      <c r="Q10" s="14">
        <f t="shared" si="27"/>
        <v>44.961566218105318</v>
      </c>
      <c r="R10" s="14">
        <f t="shared" si="28"/>
        <v>9.3284023668639016</v>
      </c>
      <c r="S10" s="14">
        <f t="shared" si="29"/>
        <v>8.7145048048517975</v>
      </c>
      <c r="T10" s="14">
        <f t="shared" si="30"/>
        <v>0.30263296103078119</v>
      </c>
      <c r="U10" s="15">
        <f t="shared" si="0"/>
        <v>1.0531365611411196</v>
      </c>
      <c r="W10" s="31">
        <v>0.1</v>
      </c>
      <c r="X10" s="32"/>
      <c r="Y10" s="32">
        <f t="shared" si="8"/>
        <v>1.5</v>
      </c>
      <c r="Z10" s="32">
        <f t="shared" si="1"/>
        <v>10.5</v>
      </c>
      <c r="AA10" s="32">
        <f t="shared" si="31"/>
        <v>10.483024865340877</v>
      </c>
      <c r="AB10" s="32">
        <f t="shared" si="9"/>
        <v>55</v>
      </c>
      <c r="AC10" s="32">
        <f t="shared" si="10"/>
        <v>80.623309053069704</v>
      </c>
      <c r="AD10" s="32">
        <f t="shared" si="11"/>
        <v>96.264547706140718</v>
      </c>
      <c r="AE10" s="32">
        <f t="shared" si="12"/>
        <v>169.81113643224862</v>
      </c>
      <c r="AF10" s="32">
        <f t="shared" si="13"/>
        <v>9.6431141658444908</v>
      </c>
      <c r="AG10" s="32">
        <f t="shared" si="14"/>
        <v>54.830376722385068</v>
      </c>
      <c r="AH10" s="32">
        <f t="shared" si="15"/>
        <v>80.326367887239115</v>
      </c>
      <c r="AI10" s="32">
        <f t="shared" si="16"/>
        <v>95.85949511560014</v>
      </c>
      <c r="AJ10" s="32">
        <f t="shared" si="17"/>
        <v>168.87269200927568</v>
      </c>
      <c r="AK10" s="32">
        <f t="shared" si="18"/>
        <v>9.6012465789556547</v>
      </c>
      <c r="AL10" s="32">
        <f t="shared" si="32"/>
        <v>6.7819975805161192E-3</v>
      </c>
      <c r="AM10" s="33">
        <f t="shared" si="3"/>
        <v>1.697513465912337E-2</v>
      </c>
    </row>
    <row r="11" spans="1:39" ht="15.75" thickBot="1"/>
    <row r="12" spans="1:39" ht="15.75" thickBot="1">
      <c r="A12" s="1" t="s">
        <v>1</v>
      </c>
      <c r="B12" s="2"/>
      <c r="C12" s="2" t="s">
        <v>2</v>
      </c>
      <c r="D12" s="2" t="s">
        <v>3</v>
      </c>
      <c r="E12" s="2" t="s">
        <v>4</v>
      </c>
      <c r="F12" s="2" t="s">
        <v>9</v>
      </c>
      <c r="G12" s="2" t="s">
        <v>7</v>
      </c>
      <c r="H12" s="2" t="s">
        <v>5</v>
      </c>
      <c r="I12" s="3" t="s">
        <v>6</v>
      </c>
      <c r="K12" s="16" t="s">
        <v>10</v>
      </c>
      <c r="L12" s="17"/>
      <c r="M12" s="17" t="s">
        <v>2</v>
      </c>
      <c r="N12" s="17" t="s">
        <v>3</v>
      </c>
      <c r="O12" s="17" t="s">
        <v>4</v>
      </c>
      <c r="P12" s="17" t="s">
        <v>9</v>
      </c>
      <c r="Q12" s="17" t="s">
        <v>7</v>
      </c>
      <c r="R12" s="17" t="s">
        <v>31</v>
      </c>
      <c r="S12" s="17" t="s">
        <v>32</v>
      </c>
      <c r="T12" s="17" t="s">
        <v>5</v>
      </c>
      <c r="U12" s="18" t="s">
        <v>6</v>
      </c>
      <c r="W12" s="25" t="s">
        <v>11</v>
      </c>
      <c r="X12" s="26"/>
      <c r="Y12" s="26" t="s">
        <v>2</v>
      </c>
      <c r="Z12" s="26" t="s">
        <v>3</v>
      </c>
      <c r="AA12" s="26" t="s">
        <v>4</v>
      </c>
      <c r="AB12" s="26" t="s">
        <v>12</v>
      </c>
      <c r="AC12" s="26" t="s">
        <v>13</v>
      </c>
      <c r="AD12" s="26" t="s">
        <v>14</v>
      </c>
      <c r="AE12" s="26" t="s">
        <v>15</v>
      </c>
      <c r="AF12" s="26" t="s">
        <v>16</v>
      </c>
      <c r="AG12" s="26" t="s">
        <v>17</v>
      </c>
      <c r="AH12" s="26" t="s">
        <v>18</v>
      </c>
      <c r="AI12" s="26" t="s">
        <v>19</v>
      </c>
      <c r="AJ12" s="26" t="s">
        <v>20</v>
      </c>
      <c r="AK12" s="26" t="s">
        <v>21</v>
      </c>
      <c r="AL12" s="26" t="s">
        <v>5</v>
      </c>
      <c r="AM12" s="27" t="s">
        <v>6</v>
      </c>
    </row>
    <row r="13" spans="1:39">
      <c r="A13" s="4">
        <v>0.05</v>
      </c>
      <c r="B13" s="5"/>
      <c r="C13" s="5">
        <f>1+A13*(ROW(C13)-13)</f>
        <v>1</v>
      </c>
      <c r="D13" s="5">
        <f>(C13*(1+(C13*C13)/3))/(1-(C13*C13)/3)</f>
        <v>1.9999999999999996</v>
      </c>
      <c r="E13" s="5">
        <v>2</v>
      </c>
      <c r="F13" s="5">
        <f>(D13*D13+C13*D13-C13*C13)/(C13*C13)</f>
        <v>4.9999999999999982</v>
      </c>
      <c r="G13" s="5">
        <f>(E13*E13+C13*E13-C13*C13)/(C13*C13)</f>
        <v>5</v>
      </c>
      <c r="H13" s="5">
        <v>0</v>
      </c>
      <c r="I13" s="6">
        <f>ABS(D13-E13)</f>
        <v>4.4408920985006262E-16</v>
      </c>
      <c r="K13" s="19">
        <v>0.05</v>
      </c>
      <c r="L13" s="20"/>
      <c r="M13" s="20">
        <f>1+K13*(ROW(M13)-13)</f>
        <v>1</v>
      </c>
      <c r="N13" s="20">
        <f>(M13*(1+(M13*M13)/3))/(1-(M13*M13)/3)</f>
        <v>1.9999999999999996</v>
      </c>
      <c r="O13" s="20">
        <v>2</v>
      </c>
      <c r="P13" s="20">
        <f>(N13*N13+M13*N13-M13*M13)/(M13*M13)</f>
        <v>4.9999999999999982</v>
      </c>
      <c r="Q13" s="20">
        <f>(O13*O13+M13*O13-M13*M13)/(M13*M13)</f>
        <v>5</v>
      </c>
      <c r="R13" s="11">
        <v>0</v>
      </c>
      <c r="S13" s="11">
        <v>0</v>
      </c>
      <c r="T13" s="20">
        <v>0</v>
      </c>
      <c r="U13" s="21">
        <f>ABS(N13-O13)</f>
        <v>4.4408920985006262E-16</v>
      </c>
      <c r="W13" s="28">
        <v>0.05</v>
      </c>
      <c r="X13" s="29"/>
      <c r="Y13" s="29">
        <f>1+W13*(ROW(Y13)-13)</f>
        <v>1</v>
      </c>
      <c r="Z13" s="29">
        <f t="shared" ref="Z13:Z23" si="33">(Y13*(1+(Y13*Y13)/3))/(1-(Y13*Y13)/3)</f>
        <v>1.9999999999999996</v>
      </c>
      <c r="AA13" s="29">
        <v>2</v>
      </c>
      <c r="AB13" s="29">
        <f t="shared" ref="AB13:AB23" si="34">(Z13*Z13+Y13*Z13-Y13*Y13)/(Y13*Y13)</f>
        <v>4.9999999999999982</v>
      </c>
      <c r="AC13" s="29">
        <f t="shared" ref="AC13:AC23" si="35">((Z13+AB13*W13/2)*(Z13+AB13*W13/2)+(Y13+W13/2)*(Z13+AB13*W13/2)-(Y13+W13/2)*(Y13+W13/2))/((Y13+W13/2)*(Y13+W13/2))</f>
        <v>5.3712076145151677</v>
      </c>
      <c r="AD13" s="29">
        <f t="shared" ref="AD13:AD23" si="36">((Z13+AC13*W13/2)*(Z13+AC13*W13/2)+(Y13+W13/2)*(Z13+AC13*W13/2)-(Y13+W13/2)*(Y13+W13/2))/((Y13+W13/2)*(Y13+W13/2))</f>
        <v>5.4178837607113453</v>
      </c>
      <c r="AE13" s="29">
        <f t="shared" ref="AE13:AE23" si="37">((Z13+W13*AD13)*(Z13+W13*AD13)+(Y13+W13)*(Z13+W13*AD13)-(Y13+W13)*(Y13+W13))/((Y13+W13)*(Y13+W13))</f>
        <v>5.8402714836200103</v>
      </c>
      <c r="AF13" s="29">
        <f t="shared" ref="AF13:AF23" si="38">W13/6*(AB13+2*AC13+2*AD13+AE13)</f>
        <v>0.27015378528394191</v>
      </c>
      <c r="AG13" s="29">
        <f t="shared" ref="AG13:AG23" si="39">(AA13*AA13+Y13*AA13-Y13*Y13)/(Y13*Y13)</f>
        <v>5</v>
      </c>
      <c r="AH13" s="29">
        <f t="shared" ref="AH13:AH23" si="40">((AA13+AG13*W13/2)*(AA13+AG13*W13/2)+(Y13+W13/2)*(AA13+AG13*W13/2)-(Y13+W13/2)*(Y13+W13/2))/((Y13+W13/2)*(Y13+W13/2))</f>
        <v>5.3712076145151695</v>
      </c>
      <c r="AI13" s="29">
        <f t="shared" ref="AI13:AI23" si="41">((AA13+AH13*W13/2)*(AA13+AH13*W13/2)+(Y13+W13/2)*(AA13+AH13*W13/2)-(Y13+W13/2)*(Y13+W13/2))/((Y13+W13/2)*(Y13+W13/2))</f>
        <v>5.4178837607113479</v>
      </c>
      <c r="AJ13" s="29">
        <f t="shared" ref="AJ13:AJ23" si="42">((AA13+W13*AI13)*(AA13+W13*AI13)+(Y13+W13)*(AA13+W13*AI13)-(Y13+W13)*(Y13+W13))/((Y13+W13)*(Y13+W13))</f>
        <v>5.8402714836200129</v>
      </c>
      <c r="AK13" s="29">
        <f t="shared" ref="AK13:AK23" si="43">W13/6*(AG13+2*AH13+2*AI13+AJ13)</f>
        <v>0.27015378528394207</v>
      </c>
      <c r="AL13" s="29">
        <v>0</v>
      </c>
      <c r="AM13" s="30">
        <f>ABS(Z13-AA13)</f>
        <v>4.4408920985006262E-16</v>
      </c>
    </row>
    <row r="14" spans="1:39">
      <c r="A14" s="4">
        <v>0.05</v>
      </c>
      <c r="B14" s="5"/>
      <c r="C14" s="5">
        <f>1+A14*(ROW(C14)-13)</f>
        <v>1.05</v>
      </c>
      <c r="D14" s="5">
        <f t="shared" ref="D14:D23" si="44">(C14*(1+(C14*C14)/3))/(1-(C14*C14)/3)</f>
        <v>2.2701581027667981</v>
      </c>
      <c r="E14" s="5">
        <f>E13+A13*G13</f>
        <v>2.25</v>
      </c>
      <c r="F14" s="5">
        <f t="shared" ref="F14" si="45">(D14*D14+C14*D14-C14*C14)/(C14*C14)</f>
        <v>5.8365386117577192</v>
      </c>
      <c r="G14" s="5">
        <f>(E14*E14+C14*E14-C14*C14)/(C14*C14)</f>
        <v>5.7346938775510212</v>
      </c>
      <c r="H14" s="5">
        <f>ABS(D14-(D13+A13*F13))</f>
        <v>2.0158102766798525E-2</v>
      </c>
      <c r="I14" s="6">
        <f>ABS(D14-E14)</f>
        <v>2.0158102766798081E-2</v>
      </c>
      <c r="K14" s="19">
        <v>0.05</v>
      </c>
      <c r="L14" s="20"/>
      <c r="M14" s="20">
        <f>1+K14*(ROW(M14)-13)</f>
        <v>1.05</v>
      </c>
      <c r="N14" s="20">
        <f t="shared" ref="N14:N23" si="46">(M14*(1+(M14*M14)/3))/(1-(M14*M14)/3)</f>
        <v>2.2701581027667981</v>
      </c>
      <c r="O14" s="11">
        <f t="shared" ref="O14:O23" si="47">O13+K14/2*(Q13+( ((O13+K14*Q13)*(O13+K14*Q13)+(M14)*(O13+K14*Q13)-(M14)*(M14))/((M14)*(M14)) ))</f>
        <v>2.2683673469387755</v>
      </c>
      <c r="P14" s="20">
        <f>(N14*N14+M14*N14-M14*M14)/(M14*M14)</f>
        <v>5.8365386117577192</v>
      </c>
      <c r="Q14" s="20">
        <f>(O14*O14+M14*O14-M14*M14)/(M14*M14)</f>
        <v>5.8274613468877767</v>
      </c>
      <c r="R14" s="11">
        <f t="shared" ref="R14:R23" si="48">N13+K13*P13</f>
        <v>2.2499999999999996</v>
      </c>
      <c r="S14" s="11">
        <f t="shared" ref="S14:S23" si="49">O13+K13*Q13</f>
        <v>2.25</v>
      </c>
      <c r="T14" s="11">
        <f t="shared" ref="T14:T23" si="50">ABS(N14-(N13+K14/2*(P13+ ((R14)*(R14)+(M14)*(R14)-(M14)*(M14))/((M14)*(M14)) )))</f>
        <v>1.7907558280230162E-3</v>
      </c>
      <c r="U14" s="21">
        <f>ABS(N14-O14)</f>
        <v>1.7907558280225722E-3</v>
      </c>
      <c r="W14" s="28">
        <v>0.05</v>
      </c>
      <c r="X14" s="29"/>
      <c r="Y14" s="29">
        <f>1+W14*(ROW(Y14)-13)</f>
        <v>1.05</v>
      </c>
      <c r="Z14" s="29">
        <f t="shared" si="33"/>
        <v>2.2701581027667981</v>
      </c>
      <c r="AA14" s="29">
        <f>AA13+AK13</f>
        <v>2.270153785283942</v>
      </c>
      <c r="AB14" s="29">
        <f t="shared" si="34"/>
        <v>5.8365386117577192</v>
      </c>
      <c r="AC14" s="29">
        <f t="shared" si="35"/>
        <v>6.2988026026235033</v>
      </c>
      <c r="AD14" s="29">
        <f t="shared" si="36"/>
        <v>6.3579913913882464</v>
      </c>
      <c r="AE14" s="29">
        <f t="shared" si="37"/>
        <v>6.8883520288497122</v>
      </c>
      <c r="AF14" s="29">
        <f t="shared" si="38"/>
        <v>0.31698732190525769</v>
      </c>
      <c r="AG14" s="29">
        <f t="shared" si="39"/>
        <v>5.8365167196255312</v>
      </c>
      <c r="AH14" s="29">
        <f t="shared" si="40"/>
        <v>6.2987777355909342</v>
      </c>
      <c r="AI14" s="29">
        <f t="shared" si="41"/>
        <v>6.3579660454043818</v>
      </c>
      <c r="AJ14" s="29">
        <f t="shared" si="42"/>
        <v>6.8883230613248152</v>
      </c>
      <c r="AK14" s="29">
        <f t="shared" si="43"/>
        <v>0.31698606119117478</v>
      </c>
      <c r="AL14" s="29">
        <f>ABS(Z14-(Z13+AF13))</f>
        <v>4.31748285656397E-6</v>
      </c>
      <c r="AM14" s="30">
        <f>ABS(Z14-AA14)</f>
        <v>4.3174828561198808E-6</v>
      </c>
    </row>
    <row r="15" spans="1:39">
      <c r="A15" s="4">
        <v>0.05</v>
      </c>
      <c r="B15" s="5"/>
      <c r="C15" s="5">
        <f t="shared" ref="C15:C23" si="51">1+A15*(ROW(C15)-13)</f>
        <v>1.1000000000000001</v>
      </c>
      <c r="D15" s="5">
        <f t="shared" si="44"/>
        <v>2.5871508379888271</v>
      </c>
      <c r="E15" s="5">
        <f t="shared" ref="E15:E23" si="52">E14+A14*G14</f>
        <v>2.536734693877551</v>
      </c>
      <c r="F15" s="5">
        <f t="shared" ref="F15:F23" si="53">(D15*D15+C15*D15-C15*C15)/(C15*C15)</f>
        <v>6.883649074623138</v>
      </c>
      <c r="G15" s="5">
        <f t="shared" ref="G15:G23" si="54">(E15*E15+C15*E15-C15*C15)/(C15*C15)</f>
        <v>6.6243231986672209</v>
      </c>
      <c r="H15" s="5">
        <f t="shared" ref="H15:H23" si="55">ABS(D15-(D14+A14*F14))</f>
        <v>2.5165804634143196E-2</v>
      </c>
      <c r="I15" s="6">
        <f t="shared" ref="I15:I23" si="56">ABS(D15-E15)</f>
        <v>5.041614411127604E-2</v>
      </c>
      <c r="K15" s="19">
        <v>0.05</v>
      </c>
      <c r="L15" s="20"/>
      <c r="M15" s="20">
        <f t="shared" ref="M15:M23" si="57">1+K15*(ROW(M15)-13)</f>
        <v>1.1000000000000001</v>
      </c>
      <c r="N15" s="20">
        <f t="shared" si="46"/>
        <v>2.5871508379888271</v>
      </c>
      <c r="O15" s="11">
        <f t="shared" si="47"/>
        <v>2.5826072988801028</v>
      </c>
      <c r="P15" s="20">
        <f t="shared" ref="P15:P23" si="58">(N15*N15+M15*N15-M15*M15)/(M15*M15)</f>
        <v>6.883649074623138</v>
      </c>
      <c r="Q15" s="20">
        <f t="shared" ref="Q15:Q23" si="59">(O15*O15+M15*O15-M15*M15)/(M15*M15)</f>
        <v>6.8601061892536288</v>
      </c>
      <c r="R15" s="11">
        <f t="shared" si="48"/>
        <v>2.5619850333546839</v>
      </c>
      <c r="S15" s="11">
        <f t="shared" si="49"/>
        <v>2.5597404142831643</v>
      </c>
      <c r="T15" s="11">
        <f t="shared" si="50"/>
        <v>2.2373102623101104E-3</v>
      </c>
      <c r="U15" s="21">
        <f t="shared" ref="U15:U23" si="60">ABS(N15-O15)</f>
        <v>4.5435391087242927E-3</v>
      </c>
      <c r="W15" s="28">
        <v>0.05</v>
      </c>
      <c r="X15" s="29"/>
      <c r="Y15" s="29">
        <f t="shared" ref="Y15:Y23" si="61">1+W15*(ROW(Y15)-13)</f>
        <v>1.1000000000000001</v>
      </c>
      <c r="Z15" s="29">
        <f t="shared" si="33"/>
        <v>2.5871508379888271</v>
      </c>
      <c r="AA15" s="29">
        <f t="shared" ref="AA15:AA23" si="62">AA14+AK14</f>
        <v>2.5871398464751167</v>
      </c>
      <c r="AB15" s="29">
        <f t="shared" si="34"/>
        <v>6.883649074623138</v>
      </c>
      <c r="AC15" s="29">
        <f t="shared" si="35"/>
        <v>7.4681987914454977</v>
      </c>
      <c r="AD15" s="29">
        <f t="shared" si="36"/>
        <v>7.5450775909718413</v>
      </c>
      <c r="AE15" s="29">
        <f t="shared" si="37"/>
        <v>8.2225034060689133</v>
      </c>
      <c r="AF15" s="29">
        <f t="shared" si="38"/>
        <v>0.37610587704605603</v>
      </c>
      <c r="AG15" s="29">
        <f t="shared" si="39"/>
        <v>6.8835920796214181</v>
      </c>
      <c r="AH15" s="29">
        <f t="shared" si="40"/>
        <v>7.4681336157991076</v>
      </c>
      <c r="AI15" s="29">
        <f t="shared" si="41"/>
        <v>7.5450110503304666</v>
      </c>
      <c r="AJ15" s="29">
        <f t="shared" si="42"/>
        <v>8.2224267648198115</v>
      </c>
      <c r="AK15" s="29">
        <f t="shared" si="43"/>
        <v>0.37610256813916981</v>
      </c>
      <c r="AL15" s="29">
        <f t="shared" ref="AL15:AL23" si="63">ABS(Z15-(Z14+AF14))</f>
        <v>5.4133167712855368E-6</v>
      </c>
      <c r="AM15" s="30">
        <f t="shared" ref="AM15:AM23" si="64">ABS(Z15-AA15)</f>
        <v>1.0991513710312262E-5</v>
      </c>
    </row>
    <row r="16" spans="1:39">
      <c r="A16" s="4">
        <v>0.05</v>
      </c>
      <c r="B16" s="5"/>
      <c r="C16" s="5">
        <f t="shared" si="51"/>
        <v>1.1499999999999999</v>
      </c>
      <c r="D16" s="5">
        <f t="shared" si="44"/>
        <v>2.9632637853949317</v>
      </c>
      <c r="E16" s="5">
        <f t="shared" si="52"/>
        <v>2.8679508538109122</v>
      </c>
      <c r="F16" s="5">
        <f t="shared" si="53"/>
        <v>8.2163974404818703</v>
      </c>
      <c r="G16" s="5">
        <f t="shared" si="54"/>
        <v>7.7132594190981409</v>
      </c>
      <c r="H16" s="5">
        <f t="shared" si="55"/>
        <v>3.1930493674947602E-2</v>
      </c>
      <c r="I16" s="6">
        <f t="shared" si="56"/>
        <v>9.5312931584019545E-2</v>
      </c>
      <c r="K16" s="19">
        <v>0.05</v>
      </c>
      <c r="L16" s="20"/>
      <c r="M16" s="20">
        <f t="shared" si="57"/>
        <v>1.1499999999999999</v>
      </c>
      <c r="N16" s="20">
        <f t="shared" si="46"/>
        <v>2.9632637853949317</v>
      </c>
      <c r="O16" s="11">
        <f t="shared" si="47"/>
        <v>2.9545100223012066</v>
      </c>
      <c r="P16" s="20">
        <f t="shared" si="58"/>
        <v>8.2163974404818703</v>
      </c>
      <c r="Q16" s="20">
        <f t="shared" si="59"/>
        <v>8.1696151210016374</v>
      </c>
      <c r="R16" s="11">
        <f t="shared" si="48"/>
        <v>2.9313332917199841</v>
      </c>
      <c r="S16" s="11">
        <f t="shared" si="49"/>
        <v>2.9256126083427842</v>
      </c>
      <c r="T16" s="11">
        <f t="shared" si="50"/>
        <v>2.8639104720213915E-3</v>
      </c>
      <c r="U16" s="21">
        <f t="shared" si="60"/>
        <v>8.7537630937251087E-3</v>
      </c>
      <c r="W16" s="28">
        <v>0.05</v>
      </c>
      <c r="X16" s="29"/>
      <c r="Y16" s="29">
        <f t="shared" si="61"/>
        <v>1.1499999999999999</v>
      </c>
      <c r="Z16" s="29">
        <f t="shared" si="33"/>
        <v>2.9632637853949317</v>
      </c>
      <c r="AA16" s="29">
        <f t="shared" si="62"/>
        <v>2.9632424146142866</v>
      </c>
      <c r="AB16" s="29">
        <f t="shared" si="34"/>
        <v>8.2163974404818703</v>
      </c>
      <c r="AC16" s="29">
        <f t="shared" si="35"/>
        <v>8.9691695973840506</v>
      </c>
      <c r="AD16" s="29">
        <f t="shared" si="36"/>
        <v>9.0718269561152542</v>
      </c>
      <c r="AE16" s="29">
        <f t="shared" si="37"/>
        <v>9.9549480285560907</v>
      </c>
      <c r="AF16" s="29">
        <f t="shared" si="38"/>
        <v>0.45211115480030473</v>
      </c>
      <c r="AG16" s="29">
        <f t="shared" si="39"/>
        <v>8.2162830885259268</v>
      </c>
      <c r="AH16" s="29">
        <f t="shared" si="40"/>
        <v>8.9690377582294243</v>
      </c>
      <c r="AI16" s="29">
        <f t="shared" si="41"/>
        <v>9.0716920656983984</v>
      </c>
      <c r="AJ16" s="29">
        <f t="shared" si="42"/>
        <v>9.9547911748090527</v>
      </c>
      <c r="AK16" s="29">
        <f t="shared" si="43"/>
        <v>0.45210444925992188</v>
      </c>
      <c r="AL16" s="29">
        <f t="shared" si="63"/>
        <v>7.070360048544444E-6</v>
      </c>
      <c r="AM16" s="30">
        <f t="shared" si="64"/>
        <v>2.1370780645124654E-5</v>
      </c>
    </row>
    <row r="17" spans="1:39">
      <c r="A17" s="4">
        <v>0.05</v>
      </c>
      <c r="B17" s="5"/>
      <c r="C17" s="5">
        <f t="shared" si="51"/>
        <v>1.2</v>
      </c>
      <c r="D17" s="5">
        <f t="shared" si="44"/>
        <v>3.4153846153846152</v>
      </c>
      <c r="E17" s="5">
        <f t="shared" si="52"/>
        <v>3.2536138247658193</v>
      </c>
      <c r="F17" s="5">
        <f t="shared" si="53"/>
        <v>9.946745562130177</v>
      </c>
      <c r="G17" s="5">
        <f t="shared" si="54"/>
        <v>9.0627357711293381</v>
      </c>
      <c r="H17" s="5">
        <f t="shared" si="55"/>
        <v>4.1300957965590079E-2</v>
      </c>
      <c r="I17" s="6">
        <f t="shared" si="56"/>
        <v>0.16177079061879596</v>
      </c>
      <c r="K17" s="19">
        <v>0.05</v>
      </c>
      <c r="L17" s="20"/>
      <c r="M17" s="20">
        <f t="shared" si="57"/>
        <v>1.2</v>
      </c>
      <c r="N17" s="20">
        <f t="shared" si="46"/>
        <v>3.4153846153846152</v>
      </c>
      <c r="O17" s="11">
        <f t="shared" si="47"/>
        <v>3.400161787640438</v>
      </c>
      <c r="P17" s="20">
        <f t="shared" si="58"/>
        <v>9.946745562130177</v>
      </c>
      <c r="Q17" s="20">
        <f t="shared" si="59"/>
        <v>9.862009949513018</v>
      </c>
      <c r="R17" s="11">
        <f t="shared" si="48"/>
        <v>3.3740836574190252</v>
      </c>
      <c r="S17" s="11">
        <f t="shared" si="49"/>
        <v>3.3629907783512887</v>
      </c>
      <c r="T17" s="11">
        <f t="shared" si="50"/>
        <v>3.7709475164393602E-3</v>
      </c>
      <c r="U17" s="21">
        <f t="shared" si="60"/>
        <v>1.522282774417727E-2</v>
      </c>
      <c r="W17" s="28">
        <v>0.05</v>
      </c>
      <c r="X17" s="29"/>
      <c r="Y17" s="29">
        <f t="shared" si="61"/>
        <v>1.2</v>
      </c>
      <c r="Z17" s="29">
        <f t="shared" si="33"/>
        <v>3.4153846153846152</v>
      </c>
      <c r="AA17" s="29">
        <f t="shared" si="62"/>
        <v>3.4153468638742086</v>
      </c>
      <c r="AB17" s="29">
        <f t="shared" si="34"/>
        <v>9.946745562130177</v>
      </c>
      <c r="AC17" s="29">
        <f t="shared" si="35"/>
        <v>10.937527022436079</v>
      </c>
      <c r="AD17" s="29">
        <f t="shared" si="36"/>
        <v>11.079114703478441</v>
      </c>
      <c r="AE17" s="29">
        <f t="shared" si="37"/>
        <v>12.259096484333019</v>
      </c>
      <c r="AF17" s="29">
        <f t="shared" si="38"/>
        <v>0.55199271248576853</v>
      </c>
      <c r="AG17" s="29">
        <f t="shared" si="39"/>
        <v>9.9465350258503076</v>
      </c>
      <c r="AH17" s="29">
        <f t="shared" si="40"/>
        <v>10.937281851710722</v>
      </c>
      <c r="AI17" s="29">
        <f t="shared" si="41"/>
        <v>11.078863149052706</v>
      </c>
      <c r="AJ17" s="29">
        <f t="shared" si="42"/>
        <v>12.258800512040585</v>
      </c>
      <c r="AK17" s="29">
        <f t="shared" si="43"/>
        <v>0.5519802128284812</v>
      </c>
      <c r="AL17" s="29">
        <f t="shared" si="63"/>
        <v>9.6751893789992494E-6</v>
      </c>
      <c r="AM17" s="30">
        <f t="shared" si="64"/>
        <v>3.7751510406636157E-5</v>
      </c>
    </row>
    <row r="18" spans="1:39">
      <c r="A18" s="4">
        <v>0.05</v>
      </c>
      <c r="B18" s="5"/>
      <c r="C18" s="5">
        <f t="shared" si="51"/>
        <v>1.25</v>
      </c>
      <c r="D18" s="5">
        <f t="shared" si="44"/>
        <v>3.9673913043478271</v>
      </c>
      <c r="E18" s="5">
        <f t="shared" si="52"/>
        <v>3.7067506133222863</v>
      </c>
      <c r="F18" s="5">
        <f t="shared" si="53"/>
        <v>12.247637051039703</v>
      </c>
      <c r="G18" s="5">
        <f t="shared" si="54"/>
        <v>10.75900056065152</v>
      </c>
      <c r="H18" s="5">
        <f t="shared" si="55"/>
        <v>5.466941085670296E-2</v>
      </c>
      <c r="I18" s="6">
        <f t="shared" si="56"/>
        <v>0.26064069102554077</v>
      </c>
      <c r="K18" s="19">
        <v>0.05</v>
      </c>
      <c r="L18" s="20"/>
      <c r="M18" s="20">
        <f t="shared" si="57"/>
        <v>1.25</v>
      </c>
      <c r="N18" s="20">
        <f t="shared" si="46"/>
        <v>3.9673913043478271</v>
      </c>
      <c r="O18" s="11">
        <f t="shared" si="47"/>
        <v>3.9420971416119031</v>
      </c>
      <c r="P18" s="20">
        <f t="shared" si="58"/>
        <v>12.247637051039703</v>
      </c>
      <c r="Q18" s="20">
        <f t="shared" si="59"/>
        <v>12.099360832588554</v>
      </c>
      <c r="R18" s="11">
        <f t="shared" si="48"/>
        <v>3.9127218934911241</v>
      </c>
      <c r="S18" s="11">
        <f t="shared" si="49"/>
        <v>3.893262285116089</v>
      </c>
      <c r="T18" s="11">
        <f t="shared" si="50"/>
        <v>5.1333301872587001E-3</v>
      </c>
      <c r="U18" s="21">
        <f t="shared" si="60"/>
        <v>2.5294162735923997E-2</v>
      </c>
      <c r="W18" s="28">
        <v>0.05</v>
      </c>
      <c r="X18" s="29"/>
      <c r="Y18" s="29">
        <f t="shared" si="61"/>
        <v>1.25</v>
      </c>
      <c r="Z18" s="29">
        <f t="shared" si="33"/>
        <v>3.9673913043478271</v>
      </c>
      <c r="AA18" s="29">
        <f t="shared" si="62"/>
        <v>3.9673270767026896</v>
      </c>
      <c r="AB18" s="29">
        <f t="shared" si="34"/>
        <v>12.247637051039703</v>
      </c>
      <c r="AC18" s="29">
        <f t="shared" si="35"/>
        <v>13.586588189741812</v>
      </c>
      <c r="AD18" s="29">
        <f t="shared" si="36"/>
        <v>13.789528874766074</v>
      </c>
      <c r="AE18" s="29">
        <f t="shared" si="37"/>
        <v>15.414405500400449</v>
      </c>
      <c r="AF18" s="29">
        <f t="shared" si="38"/>
        <v>0.6867856390037993</v>
      </c>
      <c r="AG18" s="29">
        <f t="shared" si="39"/>
        <v>12.247259506826667</v>
      </c>
      <c r="AH18" s="29">
        <f t="shared" si="40"/>
        <v>13.586143095331616</v>
      </c>
      <c r="AI18" s="29">
        <f t="shared" si="41"/>
        <v>13.789070473590481</v>
      </c>
      <c r="AJ18" s="29">
        <f t="shared" si="42"/>
        <v>15.413858189700003</v>
      </c>
      <c r="AK18" s="29">
        <f t="shared" si="43"/>
        <v>0.6867628736197573</v>
      </c>
      <c r="AL18" s="29">
        <f t="shared" si="63"/>
        <v>1.3976477443389257E-5</v>
      </c>
      <c r="AM18" s="30">
        <f t="shared" si="64"/>
        <v>6.4227645137471256E-5</v>
      </c>
    </row>
    <row r="19" spans="1:39">
      <c r="A19" s="4">
        <v>0.05</v>
      </c>
      <c r="B19" s="5"/>
      <c r="C19" s="5">
        <f t="shared" si="51"/>
        <v>1.3</v>
      </c>
      <c r="D19" s="5">
        <f t="shared" si="44"/>
        <v>4.6541984732824435</v>
      </c>
      <c r="E19" s="5">
        <f t="shared" si="52"/>
        <v>4.2447006413548625</v>
      </c>
      <c r="F19" s="5">
        <f t="shared" si="53"/>
        <v>15.397645824835386</v>
      </c>
      <c r="G19" s="5">
        <f t="shared" si="54"/>
        <v>12.926387200283845</v>
      </c>
      <c r="H19" s="5">
        <f t="shared" si="55"/>
        <v>7.4425316382630946E-2</v>
      </c>
      <c r="I19" s="6">
        <f t="shared" si="56"/>
        <v>0.40949783192758105</v>
      </c>
      <c r="K19" s="19">
        <v>0.05</v>
      </c>
      <c r="L19" s="20"/>
      <c r="M19" s="20">
        <f t="shared" si="57"/>
        <v>1.3</v>
      </c>
      <c r="N19" s="20">
        <f t="shared" si="46"/>
        <v>4.6541984732824435</v>
      </c>
      <c r="O19" s="11">
        <f t="shared" si="47"/>
        <v>4.6128797795695053</v>
      </c>
      <c r="P19" s="20">
        <f t="shared" si="58"/>
        <v>15.397645824835386</v>
      </c>
      <c r="Q19" s="20">
        <f t="shared" si="59"/>
        <v>15.139292055740569</v>
      </c>
      <c r="R19" s="11">
        <f t="shared" si="48"/>
        <v>4.5797731568998126</v>
      </c>
      <c r="S19" s="11">
        <f t="shared" si="49"/>
        <v>4.5470651832413305</v>
      </c>
      <c r="T19" s="11">
        <f t="shared" si="50"/>
        <v>7.2726439510821805E-3</v>
      </c>
      <c r="U19" s="21">
        <f t="shared" si="60"/>
        <v>4.131869371293817E-2</v>
      </c>
      <c r="W19" s="28">
        <v>0.05</v>
      </c>
      <c r="X19" s="29"/>
      <c r="Y19" s="29">
        <f t="shared" si="61"/>
        <v>1.3</v>
      </c>
      <c r="Z19" s="29">
        <f t="shared" si="33"/>
        <v>4.6541984732824435</v>
      </c>
      <c r="AA19" s="29">
        <f t="shared" si="62"/>
        <v>4.6540899503224473</v>
      </c>
      <c r="AB19" s="29">
        <f t="shared" si="34"/>
        <v>15.397645824835386</v>
      </c>
      <c r="AC19" s="29">
        <f t="shared" si="35"/>
        <v>17.26687823074295</v>
      </c>
      <c r="AD19" s="29">
        <f t="shared" si="36"/>
        <v>17.571651884421886</v>
      </c>
      <c r="AE19" s="29">
        <f t="shared" si="37"/>
        <v>19.894881087547525</v>
      </c>
      <c r="AF19" s="29">
        <f t="shared" si="38"/>
        <v>0.87474655952260483</v>
      </c>
      <c r="AG19" s="29">
        <f t="shared" si="39"/>
        <v>15.396964616042354</v>
      </c>
      <c r="AH19" s="29">
        <f t="shared" si="40"/>
        <v>17.266062736428903</v>
      </c>
      <c r="AI19" s="29">
        <f t="shared" si="41"/>
        <v>17.570807722428089</v>
      </c>
      <c r="AJ19" s="29">
        <f t="shared" si="42"/>
        <v>19.893854262791773</v>
      </c>
      <c r="AK19" s="29">
        <f t="shared" si="43"/>
        <v>0.87470466497123434</v>
      </c>
      <c r="AL19" s="29">
        <f t="shared" si="63"/>
        <v>2.1529930816832632E-5</v>
      </c>
      <c r="AM19" s="30">
        <f t="shared" si="64"/>
        <v>1.0852295999619344E-4</v>
      </c>
    </row>
    <row r="20" spans="1:39">
      <c r="A20" s="4">
        <v>0.05</v>
      </c>
      <c r="B20" s="5"/>
      <c r="C20" s="5">
        <f t="shared" si="51"/>
        <v>1.35</v>
      </c>
      <c r="D20" s="5">
        <f t="shared" si="44"/>
        <v>5.5289808917197458</v>
      </c>
      <c r="E20" s="5">
        <f t="shared" si="52"/>
        <v>4.8910200013690552</v>
      </c>
      <c r="F20" s="5">
        <f t="shared" si="53"/>
        <v>19.86900077082235</v>
      </c>
      <c r="G20" s="5">
        <f t="shared" si="54"/>
        <v>15.748945764411728</v>
      </c>
      <c r="H20" s="5">
        <f t="shared" si="55"/>
        <v>0.10490012719553299</v>
      </c>
      <c r="I20" s="6">
        <f t="shared" si="56"/>
        <v>0.63796089035069059</v>
      </c>
      <c r="K20" s="19">
        <v>0.05</v>
      </c>
      <c r="L20" s="20"/>
      <c r="M20" s="20">
        <f t="shared" si="57"/>
        <v>1.35</v>
      </c>
      <c r="N20" s="20">
        <f t="shared" si="46"/>
        <v>5.5289808917197458</v>
      </c>
      <c r="O20" s="11">
        <f t="shared" si="47"/>
        <v>5.4613486187806783</v>
      </c>
      <c r="P20" s="20">
        <f t="shared" si="58"/>
        <v>19.86900077082235</v>
      </c>
      <c r="Q20" s="20">
        <f t="shared" si="59"/>
        <v>19.411055896412368</v>
      </c>
      <c r="R20" s="11">
        <f t="shared" si="48"/>
        <v>5.4240807645242128</v>
      </c>
      <c r="S20" s="11">
        <f t="shared" si="49"/>
        <v>5.3698443823565336</v>
      </c>
      <c r="T20" s="11">
        <f t="shared" si="50"/>
        <v>1.0819857560049329E-2</v>
      </c>
      <c r="U20" s="21">
        <f t="shared" si="60"/>
        <v>6.7632272939067484E-2</v>
      </c>
      <c r="W20" s="28">
        <v>0.05</v>
      </c>
      <c r="X20" s="29"/>
      <c r="Y20" s="29">
        <f t="shared" si="61"/>
        <v>1.35</v>
      </c>
      <c r="Z20" s="29">
        <f t="shared" si="33"/>
        <v>5.5289808917197458</v>
      </c>
      <c r="AA20" s="29">
        <f t="shared" si="62"/>
        <v>5.5287946152936813</v>
      </c>
      <c r="AB20" s="29">
        <f t="shared" si="34"/>
        <v>19.86900077082235</v>
      </c>
      <c r="AC20" s="29">
        <f t="shared" si="35"/>
        <v>22.587161575328352</v>
      </c>
      <c r="AD20" s="29">
        <f t="shared" si="36"/>
        <v>23.072184468731891</v>
      </c>
      <c r="AE20" s="29">
        <f t="shared" si="37"/>
        <v>26.557467759389851</v>
      </c>
      <c r="AF20" s="29">
        <f t="shared" si="38"/>
        <v>1.1478763384861059</v>
      </c>
      <c r="AG20" s="29">
        <f t="shared" si="39"/>
        <v>19.867732580931069</v>
      </c>
      <c r="AH20" s="29">
        <f t="shared" si="40"/>
        <v>22.585613591202993</v>
      </c>
      <c r="AI20" s="29">
        <f t="shared" si="41"/>
        <v>23.070570639307704</v>
      </c>
      <c r="AJ20" s="29">
        <f t="shared" si="42"/>
        <v>26.555456658447447</v>
      </c>
      <c r="AK20" s="29">
        <f t="shared" si="43"/>
        <v>1.1477963141699992</v>
      </c>
      <c r="AL20" s="29">
        <f t="shared" si="63"/>
        <v>3.5858914697151079E-5</v>
      </c>
      <c r="AM20" s="30">
        <f t="shared" si="64"/>
        <v>1.8627642606450223E-4</v>
      </c>
    </row>
    <row r="21" spans="1:39">
      <c r="A21" s="4">
        <v>0.05</v>
      </c>
      <c r="B21" s="5"/>
      <c r="C21" s="5">
        <f t="shared" si="51"/>
        <v>1.4</v>
      </c>
      <c r="D21" s="5">
        <f t="shared" si="44"/>
        <v>6.6769230769230745</v>
      </c>
      <c r="E21" s="5">
        <f t="shared" si="52"/>
        <v>5.6784672895896415</v>
      </c>
      <c r="F21" s="5">
        <f t="shared" si="53"/>
        <v>26.51479289940827</v>
      </c>
      <c r="G21" s="5">
        <f t="shared" si="54"/>
        <v>19.507573961410728</v>
      </c>
      <c r="H21" s="5">
        <f t="shared" si="55"/>
        <v>0.15449214666221067</v>
      </c>
      <c r="I21" s="6">
        <f t="shared" si="56"/>
        <v>0.99845578733343299</v>
      </c>
      <c r="K21" s="19">
        <v>0.05</v>
      </c>
      <c r="L21" s="20"/>
      <c r="M21" s="20">
        <f t="shared" si="57"/>
        <v>1.4</v>
      </c>
      <c r="N21" s="20">
        <f t="shared" si="46"/>
        <v>6.6769230769230745</v>
      </c>
      <c r="O21" s="11">
        <f t="shared" si="47"/>
        <v>6.5641507530956842</v>
      </c>
      <c r="P21" s="20">
        <f t="shared" si="58"/>
        <v>26.51479289940827</v>
      </c>
      <c r="Q21" s="20">
        <f t="shared" si="59"/>
        <v>25.672390899847244</v>
      </c>
      <c r="R21" s="11">
        <f t="shared" si="48"/>
        <v>6.5224309302608638</v>
      </c>
      <c r="S21" s="11">
        <f t="shared" si="49"/>
        <v>6.4319014136012971</v>
      </c>
      <c r="T21" s="11">
        <f t="shared" si="50"/>
        <v>1.7116291667606198E-2</v>
      </c>
      <c r="U21" s="21">
        <f t="shared" si="60"/>
        <v>0.11277232382739033</v>
      </c>
      <c r="W21" s="28">
        <v>0.05</v>
      </c>
      <c r="X21" s="29"/>
      <c r="Y21" s="29">
        <f t="shared" si="61"/>
        <v>1.4</v>
      </c>
      <c r="Z21" s="29">
        <f t="shared" si="33"/>
        <v>6.6769230769230745</v>
      </c>
      <c r="AA21" s="29">
        <f t="shared" si="62"/>
        <v>6.6765909294636803</v>
      </c>
      <c r="AB21" s="29">
        <f t="shared" si="34"/>
        <v>26.51479289940827</v>
      </c>
      <c r="AC21" s="29">
        <f t="shared" si="35"/>
        <v>30.680770544960804</v>
      </c>
      <c r="AD21" s="29">
        <f t="shared" si="36"/>
        <v>31.512106078015076</v>
      </c>
      <c r="AE21" s="29">
        <f t="shared" si="37"/>
        <v>37.083420132460077</v>
      </c>
      <c r="AF21" s="29">
        <f t="shared" si="38"/>
        <v>1.5665330523151677</v>
      </c>
      <c r="AG21" s="29">
        <f t="shared" si="39"/>
        <v>26.512292724819311</v>
      </c>
      <c r="AH21" s="29">
        <f t="shared" si="40"/>
        <v>30.677640696558417</v>
      </c>
      <c r="AI21" s="29">
        <f t="shared" si="41"/>
        <v>31.508809291961182</v>
      </c>
      <c r="AJ21" s="29">
        <f t="shared" si="42"/>
        <v>37.079176052304412</v>
      </c>
      <c r="AK21" s="29">
        <f t="shared" si="43"/>
        <v>1.5663697396180243</v>
      </c>
      <c r="AL21" s="29">
        <f t="shared" si="63"/>
        <v>6.5846717222761697E-5</v>
      </c>
      <c r="AM21" s="30">
        <f t="shared" si="64"/>
        <v>3.3214745939424972E-4</v>
      </c>
    </row>
    <row r="22" spans="1:39">
      <c r="A22" s="4">
        <v>0.05</v>
      </c>
      <c r="B22" s="5"/>
      <c r="C22" s="5">
        <f t="shared" si="51"/>
        <v>1.45</v>
      </c>
      <c r="D22" s="5">
        <f t="shared" si="44"/>
        <v>8.2435933147632294</v>
      </c>
      <c r="E22" s="5">
        <f t="shared" si="52"/>
        <v>6.6538459876601781</v>
      </c>
      <c r="F22" s="5">
        <f t="shared" si="53"/>
        <v>37.007153886143008</v>
      </c>
      <c r="G22" s="5">
        <f t="shared" si="54"/>
        <v>24.646488993868591</v>
      </c>
      <c r="H22" s="5">
        <f t="shared" si="55"/>
        <v>0.24093059286974139</v>
      </c>
      <c r="I22" s="6">
        <f t="shared" si="56"/>
        <v>1.5897473271030513</v>
      </c>
      <c r="K22" s="19">
        <v>0.05</v>
      </c>
      <c r="L22" s="20"/>
      <c r="M22" s="20">
        <f t="shared" si="57"/>
        <v>1.45</v>
      </c>
      <c r="N22" s="20">
        <f t="shared" si="46"/>
        <v>8.2435933147632294</v>
      </c>
      <c r="O22" s="11">
        <f t="shared" si="47"/>
        <v>8.0485796169566761</v>
      </c>
      <c r="P22" s="20">
        <f t="shared" si="58"/>
        <v>37.007153886143008</v>
      </c>
      <c r="Q22" s="20">
        <f t="shared" si="59"/>
        <v>35.361509771737289</v>
      </c>
      <c r="R22" s="11">
        <f t="shared" si="48"/>
        <v>8.002662721893488</v>
      </c>
      <c r="S22" s="11">
        <f t="shared" si="49"/>
        <v>7.8477702980880464</v>
      </c>
      <c r="T22" s="11">
        <f t="shared" si="50"/>
        <v>2.9317994580521756E-2</v>
      </c>
      <c r="U22" s="21">
        <f t="shared" si="60"/>
        <v>0.19501369780655331</v>
      </c>
      <c r="W22" s="28">
        <v>0.05</v>
      </c>
      <c r="X22" s="29"/>
      <c r="Y22" s="29">
        <f t="shared" si="61"/>
        <v>1.45</v>
      </c>
      <c r="Z22" s="29">
        <f t="shared" si="33"/>
        <v>8.2435933147632294</v>
      </c>
      <c r="AA22" s="29">
        <f t="shared" si="62"/>
        <v>8.2429606690817039</v>
      </c>
      <c r="AB22" s="29">
        <f t="shared" si="34"/>
        <v>37.007153886143008</v>
      </c>
      <c r="AC22" s="29">
        <f t="shared" si="35"/>
        <v>43.856223795905933</v>
      </c>
      <c r="AD22" s="29">
        <f t="shared" si="36"/>
        <v>45.428993059105402</v>
      </c>
      <c r="AE22" s="29">
        <f t="shared" si="37"/>
        <v>55.15053025090846</v>
      </c>
      <c r="AF22" s="29">
        <f t="shared" si="38"/>
        <v>2.2560676487256179</v>
      </c>
      <c r="AG22" s="29">
        <f t="shared" si="39"/>
        <v>37.001756747774721</v>
      </c>
      <c r="AH22" s="29">
        <f t="shared" si="40"/>
        <v>43.849234076852774</v>
      </c>
      <c r="AI22" s="29">
        <f t="shared" si="41"/>
        <v>45.421513707304449</v>
      </c>
      <c r="AJ22" s="29">
        <f t="shared" si="42"/>
        <v>55.140451108578667</v>
      </c>
      <c r="AK22" s="29">
        <f t="shared" si="43"/>
        <v>2.2556975285388985</v>
      </c>
      <c r="AL22" s="29">
        <f t="shared" si="63"/>
        <v>1.3718552498787062E-4</v>
      </c>
      <c r="AM22" s="30">
        <f t="shared" si="64"/>
        <v>6.3264568152554546E-4</v>
      </c>
    </row>
    <row r="23" spans="1:39" ht="15.75" thickBot="1">
      <c r="A23" s="7">
        <v>0.05</v>
      </c>
      <c r="B23" s="8"/>
      <c r="C23" s="8">
        <f t="shared" si="51"/>
        <v>1.5</v>
      </c>
      <c r="D23" s="8">
        <f t="shared" si="44"/>
        <v>10.5</v>
      </c>
      <c r="E23" s="8">
        <f t="shared" si="52"/>
        <v>7.8861704373536075</v>
      </c>
      <c r="F23" s="8">
        <f t="shared" si="53"/>
        <v>55</v>
      </c>
      <c r="G23" s="8">
        <f t="shared" si="54"/>
        <v>31.898195476897953</v>
      </c>
      <c r="H23" s="8">
        <f t="shared" si="55"/>
        <v>0.40604899092961944</v>
      </c>
      <c r="I23" s="9">
        <f t="shared" si="56"/>
        <v>2.6138295626463925</v>
      </c>
      <c r="K23" s="22">
        <v>0.05</v>
      </c>
      <c r="L23" s="23"/>
      <c r="M23" s="23">
        <f t="shared" si="57"/>
        <v>1.5</v>
      </c>
      <c r="N23" s="23">
        <f t="shared" si="46"/>
        <v>10.5</v>
      </c>
      <c r="O23" s="14">
        <f t="shared" si="47"/>
        <v>10.141969584800213</v>
      </c>
      <c r="P23" s="23">
        <f t="shared" si="58"/>
        <v>55</v>
      </c>
      <c r="Q23" s="23">
        <f t="shared" si="59"/>
        <v>51.476667304983522</v>
      </c>
      <c r="R23" s="14">
        <f t="shared" si="48"/>
        <v>10.093951009070381</v>
      </c>
      <c r="S23" s="14">
        <f t="shared" si="49"/>
        <v>9.8166551055435409</v>
      </c>
      <c r="T23" s="14">
        <f t="shared" si="50"/>
        <v>5.590813267076733E-2</v>
      </c>
      <c r="U23" s="24">
        <f t="shared" si="60"/>
        <v>0.35803041519978684</v>
      </c>
      <c r="W23" s="31">
        <v>0.05</v>
      </c>
      <c r="X23" s="32"/>
      <c r="Y23" s="32">
        <f t="shared" si="61"/>
        <v>1.5</v>
      </c>
      <c r="Z23" s="32">
        <f t="shared" si="33"/>
        <v>10.5</v>
      </c>
      <c r="AA23" s="32">
        <f t="shared" si="62"/>
        <v>10.498658197620603</v>
      </c>
      <c r="AB23" s="32">
        <f t="shared" si="34"/>
        <v>55</v>
      </c>
      <c r="AC23" s="32">
        <f t="shared" si="35"/>
        <v>67.422467078742287</v>
      </c>
      <c r="AD23" s="32">
        <f t="shared" si="36"/>
        <v>70.839137840615678</v>
      </c>
      <c r="AE23" s="32">
        <f t="shared" si="37"/>
        <v>90.130733211362553</v>
      </c>
      <c r="AF23" s="32">
        <f t="shared" si="38"/>
        <v>3.5137828587506541</v>
      </c>
      <c r="AG23" s="32">
        <f t="shared" si="39"/>
        <v>54.986582776398755</v>
      </c>
      <c r="AH23" s="32">
        <f t="shared" si="40"/>
        <v>67.404240042916712</v>
      </c>
      <c r="AI23" s="32">
        <f t="shared" si="41"/>
        <v>70.81912408594404</v>
      </c>
      <c r="AJ23" s="32">
        <f t="shared" si="42"/>
        <v>90.10184178044139</v>
      </c>
      <c r="AK23" s="32">
        <f t="shared" si="43"/>
        <v>3.5127929401213471</v>
      </c>
      <c r="AL23" s="32">
        <f t="shared" si="63"/>
        <v>3.3903651115352318E-4</v>
      </c>
      <c r="AM23" s="33">
        <f t="shared" si="64"/>
        <v>1.3418023793967393E-3</v>
      </c>
    </row>
    <row r="24" spans="1:39" ht="15.75" thickBot="1"/>
    <row r="25" spans="1:39" ht="15.75" thickBot="1">
      <c r="A25" s="1" t="s">
        <v>1</v>
      </c>
      <c r="B25" s="2"/>
      <c r="C25" s="2" t="s">
        <v>2</v>
      </c>
      <c r="D25" s="2" t="s">
        <v>3</v>
      </c>
      <c r="E25" s="2" t="s">
        <v>4</v>
      </c>
      <c r="F25" s="2" t="s">
        <v>9</v>
      </c>
      <c r="G25" s="2" t="s">
        <v>7</v>
      </c>
      <c r="H25" s="2" t="s">
        <v>5</v>
      </c>
      <c r="I25" s="3" t="s">
        <v>6</v>
      </c>
      <c r="K25" s="16" t="s">
        <v>10</v>
      </c>
      <c r="L25" s="17"/>
      <c r="M25" s="17" t="s">
        <v>2</v>
      </c>
      <c r="N25" s="17" t="s">
        <v>3</v>
      </c>
      <c r="O25" s="17" t="s">
        <v>4</v>
      </c>
      <c r="P25" s="17" t="s">
        <v>9</v>
      </c>
      <c r="Q25" s="17" t="s">
        <v>7</v>
      </c>
      <c r="R25" s="17" t="s">
        <v>31</v>
      </c>
      <c r="S25" s="17" t="s">
        <v>32</v>
      </c>
      <c r="T25" s="17" t="s">
        <v>5</v>
      </c>
      <c r="U25" s="18" t="s">
        <v>6</v>
      </c>
      <c r="W25" s="25" t="s">
        <v>11</v>
      </c>
      <c r="X25" s="26"/>
      <c r="Y25" s="26" t="s">
        <v>2</v>
      </c>
      <c r="Z25" s="26" t="s">
        <v>3</v>
      </c>
      <c r="AA25" s="26" t="s">
        <v>4</v>
      </c>
      <c r="AB25" s="26" t="s">
        <v>12</v>
      </c>
      <c r="AC25" s="26" t="s">
        <v>13</v>
      </c>
      <c r="AD25" s="26" t="s">
        <v>14</v>
      </c>
      <c r="AE25" s="26" t="s">
        <v>15</v>
      </c>
      <c r="AF25" s="26" t="s">
        <v>16</v>
      </c>
      <c r="AG25" s="26" t="s">
        <v>17</v>
      </c>
      <c r="AH25" s="26" t="s">
        <v>18</v>
      </c>
      <c r="AI25" s="26" t="s">
        <v>19</v>
      </c>
      <c r="AJ25" s="26" t="s">
        <v>20</v>
      </c>
      <c r="AK25" s="26" t="s">
        <v>21</v>
      </c>
      <c r="AL25" s="26" t="s">
        <v>5</v>
      </c>
      <c r="AM25" s="27" t="s">
        <v>6</v>
      </c>
    </row>
    <row r="26" spans="1:39">
      <c r="A26" s="4">
        <v>0.01</v>
      </c>
      <c r="B26" s="5"/>
      <c r="C26" s="5">
        <f>1+A26*(ROW(C26)-26)</f>
        <v>1</v>
      </c>
      <c r="D26" s="5">
        <f>(C26*(1+(C26*C26)/3))/(1-(C26*C26)/3)</f>
        <v>1.9999999999999996</v>
      </c>
      <c r="E26" s="5">
        <v>2</v>
      </c>
      <c r="F26" s="5">
        <f>(D26*D26+C26*D26-C26*C26)/(C26*C26)</f>
        <v>4.9999999999999982</v>
      </c>
      <c r="G26" s="5">
        <f>(E26*E26+C26*E26-C26*C26)/(C26*C26)</f>
        <v>5</v>
      </c>
      <c r="H26" s="5">
        <v>0</v>
      </c>
      <c r="I26" s="6">
        <f>ABS(D26-E26)</f>
        <v>4.4408920985006262E-16</v>
      </c>
      <c r="K26" s="10">
        <v>0.01</v>
      </c>
      <c r="L26" s="11"/>
      <c r="M26" s="11">
        <f>1+K26*(ROW(M26)-26)</f>
        <v>1</v>
      </c>
      <c r="N26" s="11">
        <f>(M26*(1+(M26*M26)/3))/(1-(M26*M26)/3)</f>
        <v>1.9999999999999996</v>
      </c>
      <c r="O26" s="11">
        <v>2</v>
      </c>
      <c r="P26" s="11">
        <f>(N26*N26+M26*N26-M26*M26)/(M26*M26)</f>
        <v>4.9999999999999982</v>
      </c>
      <c r="Q26" s="11">
        <f>(O26*O26+M26*O26-M26*M26)/(M26*M26)</f>
        <v>5</v>
      </c>
      <c r="R26" s="11">
        <v>0</v>
      </c>
      <c r="S26" s="11">
        <v>0</v>
      </c>
      <c r="T26" s="11">
        <v>0</v>
      </c>
      <c r="U26" s="12">
        <f>ABS(N26-O26)</f>
        <v>4.4408920985006262E-16</v>
      </c>
      <c r="W26" s="28">
        <v>0.01</v>
      </c>
      <c r="X26" s="29"/>
      <c r="Y26" s="29">
        <f>1+W26*(ROW(Y26)-26)</f>
        <v>1</v>
      </c>
      <c r="Z26" s="29">
        <f t="shared" ref="Z26:Z76" si="65">(Y26*(1+(Y26*Y26)/3))/(1-(Y26*Y26)/3)</f>
        <v>1.9999999999999996</v>
      </c>
      <c r="AA26" s="29">
        <v>2</v>
      </c>
      <c r="AB26" s="29">
        <f t="shared" ref="AB26:AB76" si="66">(Z26*Z26+Y26*Z26-Y26*Y26)/(Y26*Y26)</f>
        <v>4.9999999999999982</v>
      </c>
      <c r="AC26" s="29">
        <f t="shared" ref="AC26:AC76" si="67">((Z26+AB26*W26/2)*(Z26+AB26*W26/2)+(Y26+W26/2)*(Z26+AB26*W26/2)-(Y26+W26/2)*(Y26+W26/2))/((Y26+W26/2)*(Y26+W26/2))</f>
        <v>5.07484963243484</v>
      </c>
      <c r="AD26" s="29">
        <f t="shared" ref="AD26:AD76" si="68">((Z26+AC26*W26/2)*(Z26+AC26*W26/2)+(Y26+W26/2)*(Z26+AC26*W26/2)-(Y26+W26/2)*(Y26+W26/2))/((Y26+W26/2)*(Y26+W26/2))</f>
        <v>5.0767228182683359</v>
      </c>
      <c r="AE26" s="29">
        <f t="shared" ref="AE26:AE76" si="69">((Z26+W26*AD26)*(Z26+W26*AD26)+(Y26+W26)*(Z26+W26*AD26)-(Y26+W26)*(Y26+W26))/((Y26+W26)*(Y26+W26))</f>
        <v>5.1532409809357853</v>
      </c>
      <c r="AF26" s="29">
        <f t="shared" ref="AF26:AF76" si="70">W26/6*(AB26+2*AC26+2*AD26+AE26)</f>
        <v>5.076064313723689E-2</v>
      </c>
      <c r="AG26" s="29">
        <f t="shared" ref="AG26:AG76" si="71">(AA26*AA26+Y26*AA26-Y26*Y26)/(Y26*Y26)</f>
        <v>5</v>
      </c>
      <c r="AH26" s="29">
        <f t="shared" ref="AH26:AH76" si="72">((AA26+AG26*W26/2)*(AA26+AG26*W26/2)+(Y26+W26/2)*(AA26+AG26*W26/2)-(Y26+W26/2)*(Y26+W26/2))/((Y26+W26/2)*(Y26+W26/2))</f>
        <v>5.0748496324348418</v>
      </c>
      <c r="AI26" s="29">
        <f t="shared" ref="AI26:AI76" si="73">((AA26+AH26*W26/2)*(AA26+AH26*W26/2)+(Y26+W26/2)*(AA26+AH26*W26/2)-(Y26+W26/2)*(Y26+W26/2))/((Y26+W26/2)*(Y26+W26/2))</f>
        <v>5.0767228182683377</v>
      </c>
      <c r="AJ26" s="29">
        <f t="shared" ref="AJ26:AJ76" si="74">((AA26+W26*AI26)*(AA26+W26*AI26)+(Y26+W26)*(AA26+W26*AI26)-(Y26+W26)*(Y26+W26))/((Y26+W26)*(Y26+W26))</f>
        <v>5.153240980935788</v>
      </c>
      <c r="AK26" s="29">
        <f t="shared" ref="AK26:AK76" si="75">W26/6*(AG26+2*AH26+2*AI26+AJ26)</f>
        <v>5.0760643137236917E-2</v>
      </c>
      <c r="AL26" s="29">
        <v>0</v>
      </c>
      <c r="AM26" s="30">
        <f>ABS(Z26-AA26)</f>
        <v>4.4408920985006262E-16</v>
      </c>
    </row>
    <row r="27" spans="1:39">
      <c r="A27" s="4">
        <v>0.01</v>
      </c>
      <c r="B27" s="5"/>
      <c r="C27" s="5">
        <f>1+A27*(ROW(C27)-26)</f>
        <v>1.01</v>
      </c>
      <c r="D27" s="5">
        <f t="shared" ref="D27:D76" si="76">(C27*(1+(C27*C27)/3))/(1-(C27*C27)/3)</f>
        <v>2.0507606444769939</v>
      </c>
      <c r="E27" s="5">
        <f>E26+A26*G26</f>
        <v>2.0499999999999998</v>
      </c>
      <c r="F27" s="5">
        <f t="shared" ref="F27" si="77">(D27*D27+C27*D27-C27*C27)/(C27*C27)</f>
        <v>5.1532079912336615</v>
      </c>
      <c r="G27" s="5">
        <f>(E27*E27+C27*E27-C27*C27)/(C27*C27)</f>
        <v>5.1493971179296141</v>
      </c>
      <c r="H27" s="5">
        <f>ABS(D27-(D26+A26*F26))</f>
        <v>7.6064447699453197E-4</v>
      </c>
      <c r="I27" s="6">
        <f>ABS(D27-E27)</f>
        <v>7.6064447699408788E-4</v>
      </c>
      <c r="K27" s="10">
        <v>0.01</v>
      </c>
      <c r="L27" s="11"/>
      <c r="M27" s="11">
        <f>1+K27*(ROW(M27)-26)</f>
        <v>1.01</v>
      </c>
      <c r="N27" s="11">
        <f t="shared" ref="N27:N76" si="78">(M27*(1+(M27*M27)/3))/(1-(M27*M27)/3)</f>
        <v>2.0507606444769939</v>
      </c>
      <c r="O27" s="11">
        <f t="shared" ref="O27:O76" si="79">O26+K27/2*(Q26+( ((O26+K27*Q26)*(O26+K27*Q26)+(M27)*(O26+K27*Q26)-(M27)*(M27))/((M27)*(M27)) ))</f>
        <v>2.0507469855896479</v>
      </c>
      <c r="P27" s="11">
        <f>(N27*N27+M27*N27-M27*M27)/(M27*M27)</f>
        <v>5.1532079912336615</v>
      </c>
      <c r="Q27" s="11">
        <f>(O27*O27+M27*O27-M27*M27)/(M27*M27)</f>
        <v>5.1531395494074808</v>
      </c>
      <c r="R27" s="11">
        <f t="shared" ref="R27:R76" si="80">N26+K26*P26</f>
        <v>2.0499999999999994</v>
      </c>
      <c r="S27" s="11">
        <f t="shared" ref="S27:S76" si="81">O26+K26*Q26</f>
        <v>2.0499999999999998</v>
      </c>
      <c r="T27" s="11">
        <f t="shared" ref="T27:T76" si="82">ABS(N27-(N26+K27/2*(P26+ ((R27)*(R27)+(M27)*(R27)-(M27)*(M27))/((M27)*(M27)) )))</f>
        <v>1.3658887346501558E-5</v>
      </c>
      <c r="U27" s="12">
        <f>ABS(N27-O27)</f>
        <v>1.3658887346057469E-5</v>
      </c>
      <c r="W27" s="28">
        <v>0.01</v>
      </c>
      <c r="X27" s="29"/>
      <c r="Y27" s="29">
        <f>1+W27*(ROW(Y27)-26)</f>
        <v>1.01</v>
      </c>
      <c r="Z27" s="29">
        <f t="shared" si="65"/>
        <v>2.0507606444769939</v>
      </c>
      <c r="AA27" s="29">
        <f>AA26+AK26</f>
        <v>2.0507606431372367</v>
      </c>
      <c r="AB27" s="29">
        <f t="shared" si="66"/>
        <v>5.1532079912336615</v>
      </c>
      <c r="AC27" s="29">
        <f t="shared" si="67"/>
        <v>5.2312967127206607</v>
      </c>
      <c r="AD27" s="29">
        <f t="shared" si="68"/>
        <v>5.2332554943916225</v>
      </c>
      <c r="AE27" s="29">
        <f t="shared" si="69"/>
        <v>5.3131065636868602</v>
      </c>
      <c r="AF27" s="29">
        <f t="shared" si="70"/>
        <v>5.2325698281908486E-2</v>
      </c>
      <c r="AG27" s="29">
        <f t="shared" si="71"/>
        <v>5.1532079845204013</v>
      </c>
      <c r="AH27" s="29">
        <f t="shared" si="72"/>
        <v>5.2312967058314772</v>
      </c>
      <c r="AI27" s="29">
        <f t="shared" si="73"/>
        <v>5.2332554874969857</v>
      </c>
      <c r="AJ27" s="29">
        <f t="shared" si="74"/>
        <v>5.3131065566105926</v>
      </c>
      <c r="AK27" s="29">
        <f t="shared" si="75"/>
        <v>5.2325698212979867E-2</v>
      </c>
      <c r="AL27" s="29">
        <f>ABS(Z27-(Z26+AF26))</f>
        <v>1.339757638163519E-9</v>
      </c>
      <c r="AM27" s="30">
        <f>ABS(Z27-AA27)</f>
        <v>1.3397571940743092E-9</v>
      </c>
    </row>
    <row r="28" spans="1:39">
      <c r="A28" s="4">
        <v>0.01</v>
      </c>
      <c r="B28" s="5"/>
      <c r="C28" s="5">
        <f t="shared" ref="C28:C75" si="83">1+A28*(ROW(C28)-26)</f>
        <v>1.02</v>
      </c>
      <c r="D28" s="5">
        <f t="shared" si="76"/>
        <v>2.1030863441518677</v>
      </c>
      <c r="E28" s="5">
        <f t="shared" ref="E28:E75" si="84">E27+A27*G27</f>
        <v>2.1014939711792961</v>
      </c>
      <c r="F28" s="5">
        <f t="shared" ref="F28:F75" si="85">(D28*D28+C28*D28-C28*C28)/(C28*C28)</f>
        <v>5.3130721280209272</v>
      </c>
      <c r="G28" s="5">
        <f t="shared" ref="G28:G75" si="86">(E28*E28+C28*E28-C28*C28)/(C28*C28)</f>
        <v>5.305075703100548</v>
      </c>
      <c r="H28" s="5">
        <f t="shared" ref="H28:H75" si="87">ABS(D28-(D27+A27*F27))</f>
        <v>7.9361976253711219E-4</v>
      </c>
      <c r="I28" s="6">
        <f t="shared" ref="I28:I75" si="88">ABS(D28-E28)</f>
        <v>1.5923729725715319E-3</v>
      </c>
      <c r="K28" s="10">
        <v>0.01</v>
      </c>
      <c r="L28" s="11"/>
      <c r="M28" s="11">
        <f t="shared" ref="M28:M76" si="89">1+K28*(ROW(M28)-26)</f>
        <v>1.02</v>
      </c>
      <c r="N28" s="11">
        <f t="shared" si="78"/>
        <v>2.1030863441518677</v>
      </c>
      <c r="O28" s="11">
        <f t="shared" si="79"/>
        <v>2.1030577541761577</v>
      </c>
      <c r="P28" s="11">
        <f t="shared" ref="P28:P76" si="90">(N28*N28+M28*N28-M28*M28)/(M28*M28)</f>
        <v>5.3130721280209272</v>
      </c>
      <c r="Q28" s="11">
        <f t="shared" ref="Q28:Q76" si="91">(O28*O28+M28*O28-M28*M28)/(M28*M28)</f>
        <v>5.3129285146675755</v>
      </c>
      <c r="R28" s="11">
        <f t="shared" si="80"/>
        <v>2.1022927243893306</v>
      </c>
      <c r="S28" s="11">
        <f t="shared" si="81"/>
        <v>2.1022783810837224</v>
      </c>
      <c r="T28" s="11">
        <f t="shared" si="82"/>
        <v>1.4228740728761125E-5</v>
      </c>
      <c r="U28" s="12">
        <f t="shared" ref="U28:U76" si="92">ABS(N28-O28)</f>
        <v>2.8589975709980564E-5</v>
      </c>
      <c r="W28" s="28">
        <v>0.01</v>
      </c>
      <c r="X28" s="29"/>
      <c r="Y28" s="29">
        <f t="shared" ref="Y28:Y76" si="93">1+W28*(ROW(Y28)-26)</f>
        <v>1.02</v>
      </c>
      <c r="Z28" s="29">
        <f t="shared" si="65"/>
        <v>2.1030863441518677</v>
      </c>
      <c r="AA28" s="29">
        <f t="shared" ref="AA28:AA76" si="94">AA27+AK27</f>
        <v>2.1030863413502168</v>
      </c>
      <c r="AB28" s="29">
        <f t="shared" si="66"/>
        <v>5.3130721280209272</v>
      </c>
      <c r="AC28" s="29">
        <f t="shared" si="67"/>
        <v>5.3945835870411658</v>
      </c>
      <c r="AD28" s="29">
        <f t="shared" si="68"/>
        <v>5.3966336263102237</v>
      </c>
      <c r="AE28" s="29">
        <f t="shared" si="69"/>
        <v>5.480008037433147</v>
      </c>
      <c r="AF28" s="29">
        <f t="shared" si="70"/>
        <v>5.3959190986928085E-2</v>
      </c>
      <c r="AG28" s="29">
        <f t="shared" si="71"/>
        <v>5.3130721139475794</v>
      </c>
      <c r="AH28" s="29">
        <f t="shared" si="72"/>
        <v>5.394583572595848</v>
      </c>
      <c r="AI28" s="29">
        <f t="shared" si="73"/>
        <v>5.3966336118533205</v>
      </c>
      <c r="AJ28" s="29">
        <f t="shared" si="74"/>
        <v>5.4800080225920595</v>
      </c>
      <c r="AK28" s="29">
        <f t="shared" si="75"/>
        <v>5.3959190842396629E-2</v>
      </c>
      <c r="AL28" s="29">
        <f t="shared" ref="AL28:AL76" si="95">ABS(Z28-(Z27+AF27))</f>
        <v>1.3929652986632846E-9</v>
      </c>
      <c r="AM28" s="30">
        <f t="shared" ref="AM28:AM76" si="96">ABS(Z28-AA28)</f>
        <v>2.8016509112660515E-9</v>
      </c>
    </row>
    <row r="29" spans="1:39">
      <c r="A29" s="4">
        <v>0.01</v>
      </c>
      <c r="B29" s="5"/>
      <c r="C29" s="5">
        <f t="shared" si="83"/>
        <v>1.03</v>
      </c>
      <c r="D29" s="5">
        <f t="shared" si="76"/>
        <v>2.157045536589139</v>
      </c>
      <c r="E29" s="5">
        <f t="shared" si="84"/>
        <v>2.1545447282103014</v>
      </c>
      <c r="F29" s="5">
        <f t="shared" si="85"/>
        <v>5.4799720516598551</v>
      </c>
      <c r="G29" s="5">
        <f t="shared" si="86"/>
        <v>5.4673805786741561</v>
      </c>
      <c r="H29" s="5">
        <f t="shared" si="87"/>
        <v>8.2847115706208285E-4</v>
      </c>
      <c r="I29" s="6">
        <f t="shared" si="88"/>
        <v>2.5008083788375934E-3</v>
      </c>
      <c r="K29" s="10">
        <v>0.01</v>
      </c>
      <c r="L29" s="11"/>
      <c r="M29" s="11">
        <f t="shared" si="89"/>
        <v>1.03</v>
      </c>
      <c r="N29" s="11">
        <f t="shared" si="78"/>
        <v>2.157045536589139</v>
      </c>
      <c r="O29" s="11">
        <f t="shared" si="79"/>
        <v>2.1570006378610342</v>
      </c>
      <c r="P29" s="11">
        <f t="shared" si="90"/>
        <v>5.4799720516598551</v>
      </c>
      <c r="Q29" s="11">
        <f t="shared" si="91"/>
        <v>5.4797458843715461</v>
      </c>
      <c r="R29" s="11">
        <f t="shared" si="80"/>
        <v>2.1562170654320769</v>
      </c>
      <c r="S29" s="11">
        <f t="shared" si="81"/>
        <v>2.1561870393228335</v>
      </c>
      <c r="T29" s="11">
        <f t="shared" si="82"/>
        <v>1.4834668994545552E-5</v>
      </c>
      <c r="U29" s="12">
        <f t="shared" si="92"/>
        <v>4.489872810475859E-5</v>
      </c>
      <c r="W29" s="28">
        <v>0.01</v>
      </c>
      <c r="X29" s="29"/>
      <c r="Y29" s="29">
        <f t="shared" si="93"/>
        <v>1.03</v>
      </c>
      <c r="Z29" s="29">
        <f t="shared" si="65"/>
        <v>2.157045536589139</v>
      </c>
      <c r="AA29" s="29">
        <f t="shared" si="94"/>
        <v>2.1570455321926132</v>
      </c>
      <c r="AB29" s="29">
        <f t="shared" si="66"/>
        <v>5.4799720516598551</v>
      </c>
      <c r="AC29" s="29">
        <f t="shared" si="67"/>
        <v>5.5651032019837672</v>
      </c>
      <c r="AD29" s="29">
        <f t="shared" si="68"/>
        <v>5.5672506298166482</v>
      </c>
      <c r="AE29" s="29">
        <f t="shared" si="69"/>
        <v>5.6543527199721009</v>
      </c>
      <c r="AF29" s="29">
        <f t="shared" si="70"/>
        <v>5.5665054058721318E-2</v>
      </c>
      <c r="AG29" s="29">
        <f t="shared" si="71"/>
        <v>5.4799720295131538</v>
      </c>
      <c r="AH29" s="29">
        <f t="shared" si="72"/>
        <v>5.5651031792464911</v>
      </c>
      <c r="AI29" s="29">
        <f t="shared" si="73"/>
        <v>5.5672506070608945</v>
      </c>
      <c r="AJ29" s="29">
        <f t="shared" si="74"/>
        <v>5.6543526966061322</v>
      </c>
      <c r="AK29" s="29">
        <f t="shared" si="75"/>
        <v>5.5665053831223429E-2</v>
      </c>
      <c r="AL29" s="29">
        <f t="shared" si="95"/>
        <v>1.450343400932752E-9</v>
      </c>
      <c r="AM29" s="30">
        <f t="shared" si="96"/>
        <v>4.3965258100797655E-9</v>
      </c>
    </row>
    <row r="30" spans="1:39">
      <c r="A30" s="4">
        <v>0.01</v>
      </c>
      <c r="B30" s="5"/>
      <c r="C30" s="5">
        <f t="shared" si="83"/>
        <v>1.04</v>
      </c>
      <c r="D30" s="5">
        <f t="shared" si="76"/>
        <v>2.2127105921601338</v>
      </c>
      <c r="E30" s="5">
        <f t="shared" si="84"/>
        <v>2.2092185339970429</v>
      </c>
      <c r="F30" s="5">
        <f t="shared" si="85"/>
        <v>5.654315070732423</v>
      </c>
      <c r="G30" s="5">
        <f t="shared" si="86"/>
        <v>5.6366806641207168</v>
      </c>
      <c r="H30" s="5">
        <f t="shared" si="87"/>
        <v>8.6533505439634339E-4</v>
      </c>
      <c r="I30" s="6">
        <f t="shared" si="88"/>
        <v>3.4920581630908387E-3</v>
      </c>
      <c r="K30" s="10">
        <v>0.01</v>
      </c>
      <c r="L30" s="11"/>
      <c r="M30" s="11">
        <f t="shared" si="89"/>
        <v>1.04</v>
      </c>
      <c r="N30" s="11">
        <f t="shared" si="78"/>
        <v>2.2127105921601338</v>
      </c>
      <c r="O30" s="11">
        <f t="shared" si="79"/>
        <v>2.2126478918814483</v>
      </c>
      <c r="P30" s="11">
        <f t="shared" si="90"/>
        <v>5.654315070732423</v>
      </c>
      <c r="Q30" s="11">
        <f t="shared" si="91"/>
        <v>5.6539982442715626</v>
      </c>
      <c r="R30" s="11">
        <f t="shared" si="80"/>
        <v>2.2118452571057374</v>
      </c>
      <c r="S30" s="11">
        <f t="shared" si="81"/>
        <v>2.2117980967047499</v>
      </c>
      <c r="T30" s="11">
        <f t="shared" si="82"/>
        <v>1.5479573184151718E-5</v>
      </c>
      <c r="U30" s="12">
        <f t="shared" si="92"/>
        <v>6.2700278685490218E-5</v>
      </c>
      <c r="W30" s="28">
        <v>0.01</v>
      </c>
      <c r="X30" s="29"/>
      <c r="Y30" s="29">
        <f t="shared" si="93"/>
        <v>1.04</v>
      </c>
      <c r="Z30" s="29">
        <f t="shared" si="65"/>
        <v>2.2127105921601338</v>
      </c>
      <c r="AA30" s="29">
        <f t="shared" si="94"/>
        <v>2.2127105860238365</v>
      </c>
      <c r="AB30" s="29">
        <f t="shared" si="66"/>
        <v>5.654315070732423</v>
      </c>
      <c r="AC30" s="29">
        <f t="shared" si="67"/>
        <v>5.7432773427043795</v>
      </c>
      <c r="AD30" s="29">
        <f t="shared" si="68"/>
        <v>5.7455288061588838</v>
      </c>
      <c r="AE30" s="29">
        <f t="shared" si="69"/>
        <v>5.8365780480323606</v>
      </c>
      <c r="AF30" s="29">
        <f t="shared" si="70"/>
        <v>5.7447509027485522E-2</v>
      </c>
      <c r="AG30" s="29">
        <f t="shared" si="71"/>
        <v>5.6543150397251658</v>
      </c>
      <c r="AH30" s="29">
        <f t="shared" si="72"/>
        <v>5.7432773108626378</v>
      </c>
      <c r="AI30" s="29">
        <f t="shared" si="73"/>
        <v>5.7455287742908974</v>
      </c>
      <c r="AJ30" s="29">
        <f t="shared" si="74"/>
        <v>5.8365780153017823</v>
      </c>
      <c r="AK30" s="29">
        <f t="shared" si="75"/>
        <v>5.7447508708890038E-2</v>
      </c>
      <c r="AL30" s="29">
        <f t="shared" si="95"/>
        <v>1.5122734176031827E-9</v>
      </c>
      <c r="AM30" s="30">
        <f t="shared" si="96"/>
        <v>6.1362972481049383E-9</v>
      </c>
    </row>
    <row r="31" spans="1:39">
      <c r="A31" s="4">
        <v>0.01</v>
      </c>
      <c r="B31" s="5"/>
      <c r="C31" s="5">
        <f t="shared" si="83"/>
        <v>1.05</v>
      </c>
      <c r="D31" s="5">
        <f t="shared" si="76"/>
        <v>2.2701581027667981</v>
      </c>
      <c r="E31" s="5">
        <f t="shared" si="84"/>
        <v>2.2655853406382502</v>
      </c>
      <c r="F31" s="5">
        <f t="shared" si="85"/>
        <v>5.8365386117577192</v>
      </c>
      <c r="G31" s="5">
        <f t="shared" si="86"/>
        <v>5.8133710144082533</v>
      </c>
      <c r="H31" s="5">
        <f t="shared" si="87"/>
        <v>9.0435989933990157E-4</v>
      </c>
      <c r="I31" s="6">
        <f t="shared" si="88"/>
        <v>4.572762128547847E-3</v>
      </c>
      <c r="K31" s="10">
        <v>0.01</v>
      </c>
      <c r="L31" s="11"/>
      <c r="M31" s="11">
        <f t="shared" si="89"/>
        <v>1.05</v>
      </c>
      <c r="N31" s="11">
        <f t="shared" si="78"/>
        <v>2.2701581027667981</v>
      </c>
      <c r="O31" s="11">
        <f t="shared" si="79"/>
        <v>2.2700759823183172</v>
      </c>
      <c r="P31" s="11">
        <f t="shared" si="90"/>
        <v>5.8365386117577192</v>
      </c>
      <c r="Q31" s="11">
        <f t="shared" si="91"/>
        <v>5.8361222194400959</v>
      </c>
      <c r="R31" s="11">
        <f t="shared" si="80"/>
        <v>2.2692537428674582</v>
      </c>
      <c r="S31" s="11">
        <f t="shared" si="81"/>
        <v>2.2691878743241638</v>
      </c>
      <c r="T31" s="11">
        <f t="shared" si="82"/>
        <v>1.6166638359127461E-5</v>
      </c>
      <c r="U31" s="12">
        <f t="shared" si="92"/>
        <v>8.2120448480882402E-5</v>
      </c>
      <c r="W31" s="28">
        <v>0.01</v>
      </c>
      <c r="X31" s="29"/>
      <c r="Y31" s="29">
        <f t="shared" si="93"/>
        <v>1.05</v>
      </c>
      <c r="Z31" s="29">
        <f t="shared" si="65"/>
        <v>2.2701581027667981</v>
      </c>
      <c r="AA31" s="29">
        <f t="shared" si="94"/>
        <v>2.2701580947327265</v>
      </c>
      <c r="AB31" s="29">
        <f t="shared" si="66"/>
        <v>5.8365386117577192</v>
      </c>
      <c r="AC31" s="29">
        <f t="shared" si="67"/>
        <v>5.929559205717605</v>
      </c>
      <c r="AD31" s="29">
        <f t="shared" si="68"/>
        <v>5.9319219203191187</v>
      </c>
      <c r="AE31" s="29">
        <f t="shared" si="69"/>
        <v>6.0271542852088462</v>
      </c>
      <c r="AF31" s="29">
        <f t="shared" si="70"/>
        <v>5.9311091915066692E-2</v>
      </c>
      <c r="AG31" s="29">
        <f t="shared" si="71"/>
        <v>5.8365385710203048</v>
      </c>
      <c r="AH31" s="29">
        <f t="shared" si="72"/>
        <v>5.9295591638733827</v>
      </c>
      <c r="AI31" s="29">
        <f t="shared" si="73"/>
        <v>5.9319218784398977</v>
      </c>
      <c r="AJ31" s="29">
        <f t="shared" si="74"/>
        <v>6.0271542421850439</v>
      </c>
      <c r="AK31" s="29">
        <f t="shared" si="75"/>
        <v>5.9311091496386512E-2</v>
      </c>
      <c r="AL31" s="29">
        <f t="shared" si="95"/>
        <v>1.5791785656915636E-9</v>
      </c>
      <c r="AM31" s="30">
        <f t="shared" si="96"/>
        <v>8.0340716301918746E-9</v>
      </c>
    </row>
    <row r="32" spans="1:39">
      <c r="A32" s="4">
        <v>0.01</v>
      </c>
      <c r="B32" s="5"/>
      <c r="C32" s="5">
        <f t="shared" si="83"/>
        <v>1.06</v>
      </c>
      <c r="D32" s="5">
        <f t="shared" si="76"/>
        <v>2.3294691963334047</v>
      </c>
      <c r="E32" s="5">
        <f t="shared" si="84"/>
        <v>2.3237190507823327</v>
      </c>
      <c r="F32" s="5">
        <f t="shared" si="85"/>
        <v>6.0271129270021424</v>
      </c>
      <c r="G32" s="5">
        <f t="shared" si="86"/>
        <v>5.9978750630099826</v>
      </c>
      <c r="H32" s="5">
        <f t="shared" si="87"/>
        <v>9.4570744902933157E-4</v>
      </c>
      <c r="I32" s="6">
        <f t="shared" si="88"/>
        <v>5.7501455510720056E-3</v>
      </c>
      <c r="K32" s="10">
        <v>0.01</v>
      </c>
      <c r="L32" s="11"/>
      <c r="M32" s="11">
        <f t="shared" si="89"/>
        <v>1.06</v>
      </c>
      <c r="N32" s="11">
        <f t="shared" si="78"/>
        <v>2.3294691963334047</v>
      </c>
      <c r="O32" s="11">
        <f t="shared" si="79"/>
        <v>2.3293658994503277</v>
      </c>
      <c r="P32" s="11">
        <f t="shared" si="90"/>
        <v>6.0271129270021424</v>
      </c>
      <c r="Q32" s="11">
        <f t="shared" si="91"/>
        <v>6.0265871724273596</v>
      </c>
      <c r="R32" s="11">
        <f t="shared" si="80"/>
        <v>2.3285234888843753</v>
      </c>
      <c r="S32" s="11">
        <f t="shared" si="81"/>
        <v>2.328437204512718</v>
      </c>
      <c r="T32" s="11">
        <f t="shared" si="82"/>
        <v>1.6899366380940251E-5</v>
      </c>
      <c r="U32" s="12">
        <f t="shared" si="92"/>
        <v>1.0329688307697538E-4</v>
      </c>
      <c r="W32" s="28">
        <v>0.01</v>
      </c>
      <c r="X32" s="29"/>
      <c r="Y32" s="29">
        <f t="shared" si="93"/>
        <v>1.06</v>
      </c>
      <c r="Z32" s="29">
        <f t="shared" si="65"/>
        <v>2.3294691963334047</v>
      </c>
      <c r="AA32" s="29">
        <f t="shared" si="94"/>
        <v>2.329469186229113</v>
      </c>
      <c r="AB32" s="29">
        <f t="shared" si="66"/>
        <v>6.0271129270021424</v>
      </c>
      <c r="AC32" s="29">
        <f t="shared" si="67"/>
        <v>6.1244362436167226</v>
      </c>
      <c r="AD32" s="29">
        <f t="shared" si="68"/>
        <v>6.1269180519607822</v>
      </c>
      <c r="AE32" s="29">
        <f t="shared" si="69"/>
        <v>6.2265875183775892</v>
      </c>
      <c r="AF32" s="29">
        <f t="shared" si="70"/>
        <v>6.1260681727557907E-2</v>
      </c>
      <c r="AG32" s="29">
        <f t="shared" si="71"/>
        <v>6.0271128755729659</v>
      </c>
      <c r="AH32" s="29">
        <f t="shared" si="72"/>
        <v>6.1244361907764784</v>
      </c>
      <c r="AI32" s="29">
        <f t="shared" si="73"/>
        <v>6.126917999075661</v>
      </c>
      <c r="AJ32" s="29">
        <f t="shared" si="74"/>
        <v>6.2265874640325913</v>
      </c>
      <c r="AK32" s="29">
        <f t="shared" si="75"/>
        <v>6.1260681198849733E-2</v>
      </c>
      <c r="AL32" s="29">
        <f t="shared" si="95"/>
        <v>1.6515397938121623E-9</v>
      </c>
      <c r="AM32" s="30">
        <f t="shared" si="96"/>
        <v>1.0104291625623318E-8</v>
      </c>
    </row>
    <row r="33" spans="1:39">
      <c r="A33" s="4">
        <v>0.01</v>
      </c>
      <c r="B33" s="5"/>
      <c r="C33" s="5">
        <f t="shared" si="83"/>
        <v>1.07</v>
      </c>
      <c r="D33" s="5">
        <f t="shared" si="76"/>
        <v>2.3907298797908467</v>
      </c>
      <c r="E33" s="5">
        <f t="shared" si="84"/>
        <v>2.3836978014124326</v>
      </c>
      <c r="F33" s="5">
        <f t="shared" si="85"/>
        <v>6.2265440907511245</v>
      </c>
      <c r="G33" s="5">
        <f t="shared" si="86"/>
        <v>6.1906470922960679</v>
      </c>
      <c r="H33" s="5">
        <f t="shared" si="87"/>
        <v>9.8955418742052714E-4</v>
      </c>
      <c r="I33" s="6">
        <f t="shared" si="88"/>
        <v>7.0320783784141305E-3</v>
      </c>
      <c r="K33" s="10">
        <v>0.01</v>
      </c>
      <c r="L33" s="11"/>
      <c r="M33" s="11">
        <f t="shared" si="89"/>
        <v>1.07</v>
      </c>
      <c r="N33" s="11">
        <f t="shared" si="78"/>
        <v>2.3907298797908467</v>
      </c>
      <c r="O33" s="11">
        <f t="shared" si="79"/>
        <v>2.390603499462014</v>
      </c>
      <c r="P33" s="11">
        <f t="shared" si="90"/>
        <v>6.2265440907511245</v>
      </c>
      <c r="Q33" s="11">
        <f t="shared" si="91"/>
        <v>6.2258981885443117</v>
      </c>
      <c r="R33" s="11">
        <f t="shared" si="80"/>
        <v>2.3897403256034262</v>
      </c>
      <c r="S33" s="11">
        <f t="shared" si="81"/>
        <v>2.3896317711746011</v>
      </c>
      <c r="T33" s="11">
        <f t="shared" si="82"/>
        <v>1.7681613020847919E-5</v>
      </c>
      <c r="U33" s="12">
        <f t="shared" si="92"/>
        <v>1.2638032883272032E-4</v>
      </c>
      <c r="W33" s="28">
        <v>0.01</v>
      </c>
      <c r="X33" s="29"/>
      <c r="Y33" s="29">
        <f t="shared" si="93"/>
        <v>1.07</v>
      </c>
      <c r="Z33" s="29">
        <f t="shared" si="65"/>
        <v>2.3907298797908467</v>
      </c>
      <c r="AA33" s="29">
        <f t="shared" si="94"/>
        <v>2.3907298674279627</v>
      </c>
      <c r="AB33" s="29">
        <f t="shared" si="66"/>
        <v>6.2265440907511245</v>
      </c>
      <c r="AC33" s="29">
        <f t="shared" si="67"/>
        <v>6.3284333150688985</v>
      </c>
      <c r="AD33" s="29">
        <f t="shared" si="68"/>
        <v>6.3310427525018795</v>
      </c>
      <c r="AE33" s="29">
        <f t="shared" si="69"/>
        <v>6.4354229782510988</v>
      </c>
      <c r="AF33" s="29">
        <f t="shared" si="70"/>
        <v>6.3301532006906303E-2</v>
      </c>
      <c r="AG33" s="29">
        <f t="shared" si="71"/>
        <v>6.2265440275657644</v>
      </c>
      <c r="AH33" s="29">
        <f t="shared" si="72"/>
        <v>6.3284332501322638</v>
      </c>
      <c r="AI33" s="29">
        <f t="shared" si="73"/>
        <v>6.3310426875092123</v>
      </c>
      <c r="AJ33" s="29">
        <f t="shared" si="74"/>
        <v>6.4354229114457491</v>
      </c>
      <c r="AK33" s="29">
        <f t="shared" si="75"/>
        <v>6.3301531357157451E-2</v>
      </c>
      <c r="AL33" s="29">
        <f t="shared" si="95"/>
        <v>1.729884235857071E-9</v>
      </c>
      <c r="AM33" s="30">
        <f t="shared" si="96"/>
        <v>1.2362884049821332E-8</v>
      </c>
    </row>
    <row r="34" spans="1:39">
      <c r="A34" s="4">
        <v>0.01</v>
      </c>
      <c r="B34" s="5"/>
      <c r="C34" s="5">
        <f t="shared" si="83"/>
        <v>1.08</v>
      </c>
      <c r="D34" s="5">
        <f t="shared" si="76"/>
        <v>2.4540314136125656</v>
      </c>
      <c r="E34" s="5">
        <f t="shared" si="84"/>
        <v>2.4456042723353932</v>
      </c>
      <c r="F34" s="5">
        <f t="shared" si="85"/>
        <v>6.4353773197006667</v>
      </c>
      <c r="G34" s="5">
        <f t="shared" si="86"/>
        <v>6.392174957979555</v>
      </c>
      <c r="H34" s="5">
        <f t="shared" si="87"/>
        <v>1.036092914207476E-3</v>
      </c>
      <c r="I34" s="6">
        <f t="shared" si="88"/>
        <v>8.4271412771723675E-3</v>
      </c>
      <c r="K34" s="10">
        <v>0.01</v>
      </c>
      <c r="L34" s="11"/>
      <c r="M34" s="11">
        <f t="shared" si="89"/>
        <v>1.08</v>
      </c>
      <c r="N34" s="11">
        <f t="shared" si="78"/>
        <v>2.4540314136125656</v>
      </c>
      <c r="O34" s="11">
        <f t="shared" si="79"/>
        <v>2.4538798775457562</v>
      </c>
      <c r="P34" s="11">
        <f t="shared" si="90"/>
        <v>6.4353773197006667</v>
      </c>
      <c r="Q34" s="11">
        <f t="shared" si="91"/>
        <v>6.4345993837220439</v>
      </c>
      <c r="R34" s="11">
        <f t="shared" si="80"/>
        <v>2.4529953206983581</v>
      </c>
      <c r="S34" s="11">
        <f t="shared" si="81"/>
        <v>2.4528624813474571</v>
      </c>
      <c r="T34" s="11">
        <f t="shared" si="82"/>
        <v>1.8517630127945495E-5</v>
      </c>
      <c r="U34" s="12">
        <f t="shared" si="92"/>
        <v>1.5153606680939902E-4</v>
      </c>
      <c r="W34" s="28">
        <v>0.01</v>
      </c>
      <c r="X34" s="29"/>
      <c r="Y34" s="29">
        <f t="shared" si="93"/>
        <v>1.08</v>
      </c>
      <c r="Z34" s="29">
        <f t="shared" si="65"/>
        <v>2.4540314136125656</v>
      </c>
      <c r="AA34" s="29">
        <f t="shared" si="94"/>
        <v>2.4540313987851201</v>
      </c>
      <c r="AB34" s="29">
        <f t="shared" si="66"/>
        <v>6.4353773197006667</v>
      </c>
      <c r="AC34" s="29">
        <f t="shared" si="67"/>
        <v>6.5421161781031003</v>
      </c>
      <c r="AD34" s="29">
        <f t="shared" si="68"/>
        <v>6.5448625464639338</v>
      </c>
      <c r="AE34" s="29">
        <f t="shared" si="69"/>
        <v>6.6542487247728523</v>
      </c>
      <c r="AF34" s="29">
        <f t="shared" si="70"/>
        <v>6.5439305822679317E-2</v>
      </c>
      <c r="AG34" s="29">
        <f t="shared" si="71"/>
        <v>6.4353772435795449</v>
      </c>
      <c r="AH34" s="29">
        <f t="shared" si="72"/>
        <v>6.5421160998500056</v>
      </c>
      <c r="AI34" s="29">
        <f t="shared" si="73"/>
        <v>6.5448624681421901</v>
      </c>
      <c r="AJ34" s="29">
        <f t="shared" si="74"/>
        <v>6.6542486442433271</v>
      </c>
      <c r="AK34" s="29">
        <f t="shared" si="75"/>
        <v>6.5439305039678763E-2</v>
      </c>
      <c r="AL34" s="29">
        <f t="shared" si="95"/>
        <v>1.8148127445272166E-9</v>
      </c>
      <c r="AM34" s="30">
        <f t="shared" si="96"/>
        <v>1.4827445493637015E-8</v>
      </c>
    </row>
    <row r="35" spans="1:39">
      <c r="A35" s="4">
        <v>0.01</v>
      </c>
      <c r="B35" s="5"/>
      <c r="C35" s="5">
        <f t="shared" si="83"/>
        <v>1.0900000000000001</v>
      </c>
      <c r="D35" s="5">
        <f t="shared" si="76"/>
        <v>2.5194707213422385</v>
      </c>
      <c r="E35" s="5">
        <f t="shared" si="84"/>
        <v>2.5095260219151889</v>
      </c>
      <c r="F35" s="5">
        <f t="shared" si="85"/>
        <v>6.6542006581633011</v>
      </c>
      <c r="G35" s="5">
        <f t="shared" si="86"/>
        <v>6.6029830978512134</v>
      </c>
      <c r="H35" s="5">
        <f t="shared" si="87"/>
        <v>1.0855345326663546E-3</v>
      </c>
      <c r="I35" s="6">
        <f t="shared" si="88"/>
        <v>9.9446994270495637E-3</v>
      </c>
      <c r="K35" s="10">
        <v>0.01</v>
      </c>
      <c r="L35" s="11"/>
      <c r="M35" s="11">
        <f t="shared" si="89"/>
        <v>1.0900000000000001</v>
      </c>
      <c r="N35" s="11">
        <f t="shared" si="78"/>
        <v>2.5194707213422385</v>
      </c>
      <c r="O35" s="11">
        <f t="shared" si="79"/>
        <v>2.5192917758157258</v>
      </c>
      <c r="P35" s="11">
        <f t="shared" si="90"/>
        <v>6.6542006581633011</v>
      </c>
      <c r="Q35" s="11">
        <f t="shared" si="91"/>
        <v>6.6532775753992874</v>
      </c>
      <c r="R35" s="11">
        <f t="shared" si="80"/>
        <v>2.5183851868095721</v>
      </c>
      <c r="S35" s="11">
        <f t="shared" si="81"/>
        <v>2.5182258713829766</v>
      </c>
      <c r="T35" s="11">
        <f t="shared" si="82"/>
        <v>1.9412113560157707E-5</v>
      </c>
      <c r="U35" s="12">
        <f t="shared" si="92"/>
        <v>1.7894552651265272E-4</v>
      </c>
      <c r="W35" s="28">
        <v>0.01</v>
      </c>
      <c r="X35" s="29"/>
      <c r="Y35" s="29">
        <f t="shared" si="93"/>
        <v>1.0900000000000001</v>
      </c>
      <c r="Z35" s="29">
        <f t="shared" si="65"/>
        <v>2.5194707213422385</v>
      </c>
      <c r="AA35" s="29">
        <f t="shared" si="94"/>
        <v>2.519470703824799</v>
      </c>
      <c r="AB35" s="29">
        <f t="shared" si="66"/>
        <v>6.6542006581633011</v>
      </c>
      <c r="AC35" s="29">
        <f t="shared" si="67"/>
        <v>6.7660953701180038</v>
      </c>
      <c r="AD35" s="29">
        <f t="shared" si="68"/>
        <v>6.7689888206785351</v>
      </c>
      <c r="AE35" s="29">
        <f t="shared" si="69"/>
        <v>6.8836997438892578</v>
      </c>
      <c r="AF35" s="29">
        <f t="shared" si="70"/>
        <v>6.7680114639409414E-2</v>
      </c>
      <c r="AG35" s="29">
        <f t="shared" si="71"/>
        <v>6.6542005677977096</v>
      </c>
      <c r="AH35" s="29">
        <f t="shared" si="72"/>
        <v>6.766095277194049</v>
      </c>
      <c r="AI35" s="29">
        <f t="shared" si="73"/>
        <v>6.7689887276716494</v>
      </c>
      <c r="AJ35" s="29">
        <f t="shared" si="74"/>
        <v>6.883699648231743</v>
      </c>
      <c r="AK35" s="29">
        <f t="shared" si="75"/>
        <v>6.7680113709601419E-2</v>
      </c>
      <c r="AL35" s="29">
        <f t="shared" si="95"/>
        <v>1.9069936740834237E-9</v>
      </c>
      <c r="AM35" s="30">
        <f t="shared" si="96"/>
        <v>1.7517439498959675E-8</v>
      </c>
    </row>
    <row r="36" spans="1:39">
      <c r="A36" s="4">
        <v>0.01</v>
      </c>
      <c r="B36" s="5"/>
      <c r="C36" s="5">
        <f t="shared" si="83"/>
        <v>1.1000000000000001</v>
      </c>
      <c r="D36" s="5">
        <f t="shared" si="76"/>
        <v>2.5871508379888271</v>
      </c>
      <c r="E36" s="5">
        <f t="shared" si="84"/>
        <v>2.575555852893701</v>
      </c>
      <c r="F36" s="5">
        <f t="shared" si="85"/>
        <v>6.883649074623138</v>
      </c>
      <c r="G36" s="5">
        <f t="shared" si="86"/>
        <v>6.8236358591389008</v>
      </c>
      <c r="H36" s="5">
        <f t="shared" si="87"/>
        <v>1.1381100649554554E-3</v>
      </c>
      <c r="I36" s="6">
        <f t="shared" si="88"/>
        <v>1.159498509512602E-2</v>
      </c>
      <c r="K36" s="10">
        <v>0.01</v>
      </c>
      <c r="L36" s="11"/>
      <c r="M36" s="11">
        <f t="shared" si="89"/>
        <v>1.1000000000000001</v>
      </c>
      <c r="N36" s="11">
        <f t="shared" si="78"/>
        <v>2.5871508379888271</v>
      </c>
      <c r="O36" s="11">
        <f t="shared" si="79"/>
        <v>2.5869420298837449</v>
      </c>
      <c r="P36" s="11">
        <f t="shared" si="90"/>
        <v>6.883649074623138</v>
      </c>
      <c r="Q36" s="11">
        <f t="shared" si="91"/>
        <v>6.8825663626868989</v>
      </c>
      <c r="R36" s="11">
        <f t="shared" si="80"/>
        <v>2.5860127279238716</v>
      </c>
      <c r="S36" s="11">
        <f t="shared" si="81"/>
        <v>2.5858245515697189</v>
      </c>
      <c r="T36" s="11">
        <f t="shared" si="82"/>
        <v>2.0370257836077599E-5</v>
      </c>
      <c r="U36" s="12">
        <f t="shared" si="92"/>
        <v>2.0880810508216996E-4</v>
      </c>
      <c r="W36" s="28">
        <v>0.01</v>
      </c>
      <c r="X36" s="29"/>
      <c r="Y36" s="29">
        <f t="shared" si="93"/>
        <v>1.1000000000000001</v>
      </c>
      <c r="Z36" s="29">
        <f t="shared" si="65"/>
        <v>2.5871508379888271</v>
      </c>
      <c r="AA36" s="29">
        <f t="shared" si="94"/>
        <v>2.5871508175344005</v>
      </c>
      <c r="AB36" s="29">
        <f t="shared" si="66"/>
        <v>6.883649074623138</v>
      </c>
      <c r="AC36" s="29">
        <f t="shared" si="67"/>
        <v>7.001030524316965</v>
      </c>
      <c r="AD36" s="29">
        <f t="shared" si="68"/>
        <v>7.0040821512406159</v>
      </c>
      <c r="AE36" s="29">
        <f t="shared" si="69"/>
        <v>7.1244625090246618</v>
      </c>
      <c r="AF36" s="29">
        <f t="shared" si="70"/>
        <v>7.0030561557938284E-2</v>
      </c>
      <c r="AG36" s="29">
        <f t="shared" si="71"/>
        <v>6.8836489685593021</v>
      </c>
      <c r="AH36" s="29">
        <f t="shared" si="72"/>
        <v>7.0010304152167704</v>
      </c>
      <c r="AI36" s="29">
        <f t="shared" si="73"/>
        <v>7.004082042041305</v>
      </c>
      <c r="AJ36" s="29">
        <f t="shared" si="74"/>
        <v>7.1244623966778882</v>
      </c>
      <c r="AK36" s="29">
        <f t="shared" si="75"/>
        <v>7.0030560466255568E-2</v>
      </c>
      <c r="AL36" s="29">
        <f t="shared" si="95"/>
        <v>2.0071793116471781E-9</v>
      </c>
      <c r="AM36" s="30">
        <f t="shared" si="96"/>
        <v>2.0454426596927533E-8</v>
      </c>
    </row>
    <row r="37" spans="1:39">
      <c r="A37" s="4">
        <v>0.01</v>
      </c>
      <c r="B37" s="5"/>
      <c r="C37" s="5">
        <f t="shared" si="83"/>
        <v>1.1100000000000001</v>
      </c>
      <c r="D37" s="5">
        <f t="shared" si="76"/>
        <v>2.6571814016629904</v>
      </c>
      <c r="E37" s="5">
        <f t="shared" si="84"/>
        <v>2.6437922114850902</v>
      </c>
      <c r="F37" s="5">
        <f t="shared" si="85"/>
        <v>7.1244090229604851</v>
      </c>
      <c r="G37" s="5">
        <f t="shared" si="86"/>
        <v>7.0547411835546399</v>
      </c>
      <c r="H37" s="5">
        <f t="shared" si="87"/>
        <v>1.194072927932055E-3</v>
      </c>
      <c r="I37" s="6">
        <f t="shared" si="88"/>
        <v>1.338919017790019E-2</v>
      </c>
      <c r="K37" s="10">
        <v>0.01</v>
      </c>
      <c r="L37" s="11"/>
      <c r="M37" s="11">
        <f t="shared" si="89"/>
        <v>1.1100000000000001</v>
      </c>
      <c r="N37" s="11">
        <f t="shared" si="78"/>
        <v>2.6571814016629904</v>
      </c>
      <c r="O37" s="11">
        <f t="shared" si="79"/>
        <v>2.6569400584413212</v>
      </c>
      <c r="P37" s="11">
        <f t="shared" si="90"/>
        <v>7.1244090229604851</v>
      </c>
      <c r="Q37" s="11">
        <f t="shared" si="91"/>
        <v>7.123150668793147</v>
      </c>
      <c r="R37" s="11">
        <f t="shared" si="80"/>
        <v>2.6559873287350584</v>
      </c>
      <c r="S37" s="11">
        <f t="shared" si="81"/>
        <v>2.6557676935106138</v>
      </c>
      <c r="T37" s="11">
        <f t="shared" si="82"/>
        <v>2.1397818549928616E-5</v>
      </c>
      <c r="U37" s="12">
        <f t="shared" si="92"/>
        <v>2.4134322166924349E-4</v>
      </c>
      <c r="W37" s="28">
        <v>0.01</v>
      </c>
      <c r="X37" s="29"/>
      <c r="Y37" s="29">
        <f t="shared" si="93"/>
        <v>1.1100000000000001</v>
      </c>
      <c r="Z37" s="29">
        <f t="shared" si="65"/>
        <v>2.6571814016629904</v>
      </c>
      <c r="AA37" s="29">
        <f t="shared" si="94"/>
        <v>2.6571813780006561</v>
      </c>
      <c r="AB37" s="29">
        <f t="shared" si="66"/>
        <v>7.1244090229604851</v>
      </c>
      <c r="AC37" s="29">
        <f t="shared" si="67"/>
        <v>7.2476351795818141</v>
      </c>
      <c r="AD37" s="29">
        <f t="shared" si="68"/>
        <v>7.2508571254348464</v>
      </c>
      <c r="AE37" s="29">
        <f t="shared" si="69"/>
        <v>7.3772800684892212</v>
      </c>
      <c r="AF37" s="29">
        <f t="shared" si="70"/>
        <v>7.249778950247171E-2</v>
      </c>
      <c r="AG37" s="29">
        <f t="shared" si="71"/>
        <v>7.1244088995813595</v>
      </c>
      <c r="AH37" s="29">
        <f t="shared" si="72"/>
        <v>7.2476350526299509</v>
      </c>
      <c r="AI37" s="29">
        <f t="shared" si="73"/>
        <v>7.2508569983654949</v>
      </c>
      <c r="AJ37" s="29">
        <f t="shared" si="74"/>
        <v>7.3772799377144596</v>
      </c>
      <c r="AK37" s="29">
        <f t="shared" si="75"/>
        <v>7.2497788232144533E-2</v>
      </c>
      <c r="AL37" s="29">
        <f t="shared" si="95"/>
        <v>2.1162249730366511E-9</v>
      </c>
      <c r="AM37" s="30">
        <f t="shared" si="96"/>
        <v>2.366233431416731E-8</v>
      </c>
    </row>
    <row r="38" spans="1:39">
      <c r="A38" s="4">
        <v>0.01</v>
      </c>
      <c r="B38" s="5"/>
      <c r="C38" s="5">
        <f t="shared" si="83"/>
        <v>1.1200000000000001</v>
      </c>
      <c r="D38" s="5">
        <f t="shared" si="76"/>
        <v>2.7296791934005511</v>
      </c>
      <c r="E38" s="5">
        <f t="shared" si="84"/>
        <v>2.7143396233206367</v>
      </c>
      <c r="F38" s="5">
        <f t="shared" si="85"/>
        <v>7.377223529569914</v>
      </c>
      <c r="G38" s="5">
        <f t="shared" si="86"/>
        <v>7.2969546945531949</v>
      </c>
      <c r="H38" s="5">
        <f t="shared" si="87"/>
        <v>1.2537015079558955E-3</v>
      </c>
      <c r="I38" s="6">
        <f t="shared" si="88"/>
        <v>1.5339570079914377E-2</v>
      </c>
      <c r="K38" s="10">
        <v>0.01</v>
      </c>
      <c r="L38" s="11"/>
      <c r="M38" s="11">
        <f t="shared" si="89"/>
        <v>1.1200000000000001</v>
      </c>
      <c r="N38" s="11">
        <f t="shared" si="78"/>
        <v>2.7296791934005511</v>
      </c>
      <c r="O38" s="11">
        <f t="shared" si="79"/>
        <v>2.7294024007589979</v>
      </c>
      <c r="P38" s="11">
        <f t="shared" si="90"/>
        <v>7.377223529569914</v>
      </c>
      <c r="Q38" s="11">
        <f t="shared" si="91"/>
        <v>7.3757718065362381</v>
      </c>
      <c r="R38" s="11">
        <f t="shared" si="80"/>
        <v>2.7284254918925952</v>
      </c>
      <c r="S38" s="11">
        <f t="shared" si="81"/>
        <v>2.7281715651292529</v>
      </c>
      <c r="T38" s="11">
        <f t="shared" si="82"/>
        <v>2.2501183787326795E-5</v>
      </c>
      <c r="U38" s="12">
        <f t="shared" si="92"/>
        <v>2.7679264155322514E-4</v>
      </c>
      <c r="W38" s="28">
        <v>0.01</v>
      </c>
      <c r="X38" s="29"/>
      <c r="Y38" s="29">
        <f t="shared" si="93"/>
        <v>1.1200000000000001</v>
      </c>
      <c r="Z38" s="29">
        <f t="shared" si="65"/>
        <v>2.7296791934005511</v>
      </c>
      <c r="AA38" s="29">
        <f t="shared" si="94"/>
        <v>2.7296791662328008</v>
      </c>
      <c r="AB38" s="29">
        <f t="shared" si="66"/>
        <v>7.377223529569914</v>
      </c>
      <c r="AC38" s="29">
        <f t="shared" si="67"/>
        <v>7.5066821493142015</v>
      </c>
      <c r="AD38" s="29">
        <f t="shared" si="68"/>
        <v>7.5100877244177457</v>
      </c>
      <c r="AE38" s="29">
        <f t="shared" si="69"/>
        <v>7.6429577292774606</v>
      </c>
      <c r="AF38" s="29">
        <f t="shared" si="70"/>
        <v>7.5089535010518793E-2</v>
      </c>
      <c r="AG38" s="29">
        <f t="shared" si="71"/>
        <v>7.3772233870744053</v>
      </c>
      <c r="AH38" s="29">
        <f t="shared" si="72"/>
        <v>7.5066820026434264</v>
      </c>
      <c r="AI38" s="29">
        <f t="shared" si="73"/>
        <v>7.5100875776086067</v>
      </c>
      <c r="AJ38" s="29">
        <f t="shared" si="74"/>
        <v>7.6429575781356522</v>
      </c>
      <c r="AK38" s="29">
        <f t="shared" si="75"/>
        <v>7.5089533542856871E-2</v>
      </c>
      <c r="AL38" s="29">
        <f t="shared" si="95"/>
        <v>2.2350890027666992E-9</v>
      </c>
      <c r="AM38" s="30">
        <f t="shared" si="96"/>
        <v>2.716775027167273E-8</v>
      </c>
    </row>
    <row r="39" spans="1:39">
      <c r="A39" s="4">
        <v>0.01</v>
      </c>
      <c r="B39" s="5"/>
      <c r="C39" s="5">
        <f t="shared" si="83"/>
        <v>1.1299999999999999</v>
      </c>
      <c r="D39" s="5">
        <f t="shared" si="76"/>
        <v>2.8047687307759266</v>
      </c>
      <c r="E39" s="5">
        <f t="shared" si="84"/>
        <v>2.7873091702661688</v>
      </c>
      <c r="F39" s="5">
        <f t="shared" si="85"/>
        <v>7.642897876822933</v>
      </c>
      <c r="G39" s="5">
        <f t="shared" si="86"/>
        <v>7.5509842376463707</v>
      </c>
      <c r="H39" s="5">
        <f t="shared" si="87"/>
        <v>1.3173020796761747E-3</v>
      </c>
      <c r="I39" s="6">
        <f t="shared" si="88"/>
        <v>1.7459560509757832E-2</v>
      </c>
      <c r="K39" s="10">
        <v>0.01</v>
      </c>
      <c r="L39" s="11"/>
      <c r="M39" s="11">
        <f t="shared" si="89"/>
        <v>1.1299999999999999</v>
      </c>
      <c r="N39" s="11">
        <f t="shared" si="78"/>
        <v>2.8047687307759266</v>
      </c>
      <c r="O39" s="11">
        <f t="shared" si="79"/>
        <v>2.8044533076655882</v>
      </c>
      <c r="P39" s="11">
        <f t="shared" si="90"/>
        <v>7.642897876822933</v>
      </c>
      <c r="Q39" s="11">
        <f t="shared" si="91"/>
        <v>7.6412331369242503</v>
      </c>
      <c r="R39" s="11">
        <f t="shared" si="80"/>
        <v>2.8034514286962504</v>
      </c>
      <c r="S39" s="11">
        <f t="shared" si="81"/>
        <v>2.8031601188243602</v>
      </c>
      <c r="T39" s="11">
        <f t="shared" si="82"/>
        <v>2.3687456064624968E-5</v>
      </c>
      <c r="U39" s="12">
        <f t="shared" si="92"/>
        <v>3.1542311033838644E-4</v>
      </c>
      <c r="W39" s="28">
        <v>0.01</v>
      </c>
      <c r="X39" s="29"/>
      <c r="Y39" s="29">
        <f t="shared" si="93"/>
        <v>1.1299999999999999</v>
      </c>
      <c r="Z39" s="29">
        <f t="shared" si="65"/>
        <v>2.8047687307759266</v>
      </c>
      <c r="AA39" s="29">
        <f t="shared" si="94"/>
        <v>2.8047686997756576</v>
      </c>
      <c r="AB39" s="29">
        <f t="shared" si="66"/>
        <v>7.642897876822933</v>
      </c>
      <c r="AC39" s="29">
        <f t="shared" si="67"/>
        <v>7.779009524728373</v>
      </c>
      <c r="AD39" s="29">
        <f t="shared" si="68"/>
        <v>7.7826133424403547</v>
      </c>
      <c r="AE39" s="29">
        <f t="shared" si="69"/>
        <v>7.9223694185153102</v>
      </c>
      <c r="AF39" s="29">
        <f t="shared" si="70"/>
        <v>7.7814188382792832E-2</v>
      </c>
      <c r="AG39" s="29">
        <f t="shared" si="71"/>
        <v>7.6428977132020739</v>
      </c>
      <c r="AH39" s="29">
        <f t="shared" si="72"/>
        <v>7.7790093562546545</v>
      </c>
      <c r="AI39" s="29">
        <f t="shared" si="73"/>
        <v>7.7826131738045152</v>
      </c>
      <c r="AJ39" s="29">
        <f t="shared" si="74"/>
        <v>7.9223692448408238</v>
      </c>
      <c r="AK39" s="29">
        <f t="shared" si="75"/>
        <v>7.7814186696935392E-2</v>
      </c>
      <c r="AL39" s="29">
        <f t="shared" si="95"/>
        <v>2.3648567548661958E-9</v>
      </c>
      <c r="AM39" s="30">
        <f t="shared" si="96"/>
        <v>3.1000269018477411E-8</v>
      </c>
    </row>
    <row r="40" spans="1:39">
      <c r="A40" s="4">
        <v>0.01</v>
      </c>
      <c r="B40" s="5"/>
      <c r="C40" s="5">
        <f t="shared" si="83"/>
        <v>1.1400000000000001</v>
      </c>
      <c r="D40" s="5">
        <f t="shared" si="76"/>
        <v>2.8825829216654908</v>
      </c>
      <c r="E40" s="5">
        <f t="shared" si="84"/>
        <v>2.8628190126426323</v>
      </c>
      <c r="F40" s="5">
        <f t="shared" si="85"/>
        <v>7.9223059641245115</v>
      </c>
      <c r="G40" s="5">
        <f t="shared" si="86"/>
        <v>7.8175949319488582</v>
      </c>
      <c r="H40" s="5">
        <f t="shared" si="87"/>
        <v>1.3852121213346891E-3</v>
      </c>
      <c r="I40" s="6">
        <f t="shared" si="88"/>
        <v>1.9763909022858517E-2</v>
      </c>
      <c r="K40" s="10">
        <v>0.01</v>
      </c>
      <c r="L40" s="11"/>
      <c r="M40" s="11">
        <f t="shared" si="89"/>
        <v>1.1400000000000001</v>
      </c>
      <c r="N40" s="11">
        <f t="shared" si="78"/>
        <v>2.8825829216654908</v>
      </c>
      <c r="O40" s="11">
        <f t="shared" si="79"/>
        <v>2.8822253923201666</v>
      </c>
      <c r="P40" s="11">
        <f t="shared" si="90"/>
        <v>7.9223059641245115</v>
      </c>
      <c r="Q40" s="11">
        <f t="shared" si="91"/>
        <v>7.9204064014928637</v>
      </c>
      <c r="R40" s="11">
        <f t="shared" si="80"/>
        <v>2.8811977095441561</v>
      </c>
      <c r="S40" s="11">
        <f t="shared" si="81"/>
        <v>2.8808656390348308</v>
      </c>
      <c r="T40" s="11">
        <f t="shared" si="82"/>
        <v>2.4964546528227771E-5</v>
      </c>
      <c r="U40" s="12">
        <f t="shared" si="92"/>
        <v>3.5752934532418124E-4</v>
      </c>
      <c r="W40" s="28">
        <v>0.01</v>
      </c>
      <c r="X40" s="29"/>
      <c r="Y40" s="29">
        <f t="shared" si="93"/>
        <v>1.1400000000000001</v>
      </c>
      <c r="Z40" s="29">
        <f t="shared" si="65"/>
        <v>2.8825829216654908</v>
      </c>
      <c r="AA40" s="29">
        <f t="shared" si="94"/>
        <v>2.8825828864725929</v>
      </c>
      <c r="AB40" s="29">
        <f t="shared" si="66"/>
        <v>7.9223059641245115</v>
      </c>
      <c r="AC40" s="29">
        <f t="shared" si="67"/>
        <v>8.0655273997428161</v>
      </c>
      <c r="AD40" s="29">
        <f t="shared" si="68"/>
        <v>8.0693455301166708</v>
      </c>
      <c r="AE40" s="29">
        <f t="shared" si="69"/>
        <v>8.2164648164841552</v>
      </c>
      <c r="AF40" s="29">
        <f t="shared" si="70"/>
        <v>8.0680861067212742E-2</v>
      </c>
      <c r="AG40" s="29">
        <f t="shared" si="71"/>
        <v>7.9223057771340564</v>
      </c>
      <c r="AH40" s="29">
        <f t="shared" si="72"/>
        <v>8.0655272071365776</v>
      </c>
      <c r="AI40" s="29">
        <f t="shared" si="73"/>
        <v>8.069345337321236</v>
      </c>
      <c r="AJ40" s="29">
        <f t="shared" si="74"/>
        <v>8.2164646178545393</v>
      </c>
      <c r="AK40" s="29">
        <f t="shared" si="75"/>
        <v>8.0680859139840383E-2</v>
      </c>
      <c r="AL40" s="29">
        <f t="shared" si="95"/>
        <v>2.5067712350335114E-9</v>
      </c>
      <c r="AM40" s="30">
        <f t="shared" si="96"/>
        <v>3.5192897929192668E-8</v>
      </c>
    </row>
    <row r="41" spans="1:39">
      <c r="A41" s="4">
        <v>0.01</v>
      </c>
      <c r="B41" s="5"/>
      <c r="C41" s="5">
        <f t="shared" si="83"/>
        <v>1.1499999999999999</v>
      </c>
      <c r="D41" s="5">
        <f t="shared" si="76"/>
        <v>2.9632637853949317</v>
      </c>
      <c r="E41" s="5">
        <f t="shared" si="84"/>
        <v>2.940994961962121</v>
      </c>
      <c r="F41" s="5">
        <f t="shared" si="85"/>
        <v>8.2163974404818703</v>
      </c>
      <c r="G41" s="5">
        <f t="shared" si="86"/>
        <v>8.0976147996544547</v>
      </c>
      <c r="H41" s="5">
        <f t="shared" si="87"/>
        <v>1.4578040881958465E-3</v>
      </c>
      <c r="I41" s="6">
        <f t="shared" si="88"/>
        <v>2.226882343281078E-2</v>
      </c>
      <c r="K41" s="10">
        <v>0.01</v>
      </c>
      <c r="L41" s="11"/>
      <c r="M41" s="11">
        <f t="shared" si="89"/>
        <v>1.1499999999999999</v>
      </c>
      <c r="N41" s="11">
        <f t="shared" si="78"/>
        <v>2.9632637853949317</v>
      </c>
      <c r="O41" s="11">
        <f t="shared" si="79"/>
        <v>2.9628603479557389</v>
      </c>
      <c r="P41" s="11">
        <f t="shared" si="90"/>
        <v>8.2163974404818703</v>
      </c>
      <c r="Q41" s="11">
        <f t="shared" si="91"/>
        <v>8.2142388216540674</v>
      </c>
      <c r="R41" s="11">
        <f t="shared" si="80"/>
        <v>2.9618059813067359</v>
      </c>
      <c r="S41" s="11">
        <f t="shared" si="81"/>
        <v>2.9614294563350954</v>
      </c>
      <c r="T41" s="11">
        <f t="shared" si="82"/>
        <v>2.634128346068465E-5</v>
      </c>
      <c r="U41" s="12">
        <f t="shared" si="92"/>
        <v>4.0343743919279973E-4</v>
      </c>
      <c r="W41" s="28">
        <v>0.01</v>
      </c>
      <c r="X41" s="29"/>
      <c r="Y41" s="29">
        <f t="shared" si="93"/>
        <v>1.1499999999999999</v>
      </c>
      <c r="Z41" s="29">
        <f t="shared" si="65"/>
        <v>2.9632637853949317</v>
      </c>
      <c r="AA41" s="29">
        <f t="shared" si="94"/>
        <v>2.9632637456124331</v>
      </c>
      <c r="AB41" s="29">
        <f t="shared" si="66"/>
        <v>8.2163974404818703</v>
      </c>
      <c r="AC41" s="29">
        <f t="shared" si="67"/>
        <v>8.3672254183193324</v>
      </c>
      <c r="AD41" s="29">
        <f t="shared" si="68"/>
        <v>8.3712755630130502</v>
      </c>
      <c r="AE41" s="29">
        <f t="shared" si="69"/>
        <v>8.5262773700550891</v>
      </c>
      <c r="AF41" s="29">
        <f t="shared" si="70"/>
        <v>8.3699461288669549E-2</v>
      </c>
      <c r="AG41" s="29">
        <f t="shared" si="71"/>
        <v>8.2163972276108339</v>
      </c>
      <c r="AH41" s="29">
        <f t="shared" si="72"/>
        <v>8.3672251989724202</v>
      </c>
      <c r="AI41" s="29">
        <f t="shared" si="73"/>
        <v>8.3712753434460456</v>
      </c>
      <c r="AJ41" s="29">
        <f t="shared" si="74"/>
        <v>8.526277143756289</v>
      </c>
      <c r="AK41" s="29">
        <f t="shared" si="75"/>
        <v>8.3699459093673434E-2</v>
      </c>
      <c r="AL41" s="29">
        <f t="shared" si="95"/>
        <v>2.6622282156552046E-9</v>
      </c>
      <c r="AM41" s="30">
        <f t="shared" si="96"/>
        <v>3.9782498628682106E-8</v>
      </c>
    </row>
    <row r="42" spans="1:39">
      <c r="A42" s="4">
        <v>0.01</v>
      </c>
      <c r="B42" s="5"/>
      <c r="C42" s="5">
        <f t="shared" si="83"/>
        <v>1.1599999999999999</v>
      </c>
      <c r="D42" s="5">
        <f t="shared" si="76"/>
        <v>3.0469632495164398</v>
      </c>
      <c r="E42" s="5">
        <f t="shared" si="84"/>
        <v>3.0219711099586655</v>
      </c>
      <c r="F42" s="5">
        <f t="shared" si="85"/>
        <v>8.5262057174069952</v>
      </c>
      <c r="G42" s="5">
        <f t="shared" si="86"/>
        <v>8.3919410500719831</v>
      </c>
      <c r="H42" s="5">
        <f t="shared" si="87"/>
        <v>1.5354897166894865E-3</v>
      </c>
      <c r="I42" s="6">
        <f t="shared" si="88"/>
        <v>2.4992139557774351E-2</v>
      </c>
      <c r="K42" s="10">
        <v>0.01</v>
      </c>
      <c r="L42" s="11"/>
      <c r="M42" s="11">
        <f t="shared" si="89"/>
        <v>1.1599999999999999</v>
      </c>
      <c r="N42" s="11">
        <f t="shared" si="78"/>
        <v>3.0469632495164398</v>
      </c>
      <c r="O42" s="11">
        <f t="shared" si="79"/>
        <v>3.046509740775575</v>
      </c>
      <c r="P42" s="11">
        <f t="shared" si="90"/>
        <v>8.5262057174069952</v>
      </c>
      <c r="Q42" s="11">
        <f t="shared" si="91"/>
        <v>8.5237610730827349</v>
      </c>
      <c r="R42" s="11">
        <f t="shared" si="80"/>
        <v>3.0454277597997503</v>
      </c>
      <c r="S42" s="11">
        <f t="shared" si="81"/>
        <v>3.0450027361722798</v>
      </c>
      <c r="T42" s="11">
        <f t="shared" si="82"/>
        <v>2.7827537683045023E-5</v>
      </c>
      <c r="U42" s="12">
        <f t="shared" si="92"/>
        <v>4.535087408648053E-4</v>
      </c>
      <c r="W42" s="28">
        <v>0.01</v>
      </c>
      <c r="X42" s="29"/>
      <c r="Y42" s="29">
        <f t="shared" si="93"/>
        <v>1.1599999999999999</v>
      </c>
      <c r="Z42" s="29">
        <f t="shared" si="65"/>
        <v>3.0469632495164398</v>
      </c>
      <c r="AA42" s="29">
        <f t="shared" si="94"/>
        <v>3.0469632047061066</v>
      </c>
      <c r="AB42" s="29">
        <f t="shared" si="66"/>
        <v>8.5262057174069952</v>
      </c>
      <c r="AC42" s="29">
        <f t="shared" si="67"/>
        <v>8.6851812612354511</v>
      </c>
      <c r="AD42" s="29">
        <f t="shared" si="68"/>
        <v>8.6894829530544904</v>
      </c>
      <c r="AE42" s="29">
        <f t="shared" si="69"/>
        <v>8.852933312946913</v>
      </c>
      <c r="AF42" s="29">
        <f t="shared" si="70"/>
        <v>8.6880779098223004E-2</v>
      </c>
      <c r="AG42" s="29">
        <f t="shared" si="71"/>
        <v>8.5262054758412553</v>
      </c>
      <c r="AH42" s="29">
        <f t="shared" si="72"/>
        <v>8.6851810122229001</v>
      </c>
      <c r="AI42" s="29">
        <f t="shared" si="73"/>
        <v>8.689482703786517</v>
      </c>
      <c r="AJ42" s="29">
        <f t="shared" si="74"/>
        <v>8.8529330559329757</v>
      </c>
      <c r="AK42" s="29">
        <f t="shared" si="75"/>
        <v>8.6880776606321777E-2</v>
      </c>
      <c r="AL42" s="29">
        <f t="shared" si="95"/>
        <v>2.8328384082954017E-9</v>
      </c>
      <c r="AM42" s="30">
        <f t="shared" si="96"/>
        <v>4.4810333221789733E-8</v>
      </c>
    </row>
    <row r="43" spans="1:39">
      <c r="A43" s="4">
        <v>0.01</v>
      </c>
      <c r="B43" s="5"/>
      <c r="C43" s="5">
        <f t="shared" si="83"/>
        <v>1.17</v>
      </c>
      <c r="D43" s="5">
        <f t="shared" si="76"/>
        <v>3.1338440316350922</v>
      </c>
      <c r="E43" s="5">
        <f t="shared" si="84"/>
        <v>3.1058905204593854</v>
      </c>
      <c r="F43" s="5">
        <f t="shared" si="85"/>
        <v>8.8528569885513537</v>
      </c>
      <c r="G43" s="5">
        <f t="shared" si="86"/>
        <v>8.7015471064482099</v>
      </c>
      <c r="H43" s="5">
        <f t="shared" si="87"/>
        <v>1.6187249445822616E-3</v>
      </c>
      <c r="I43" s="6">
        <f t="shared" si="88"/>
        <v>2.7953511175706769E-2</v>
      </c>
      <c r="K43" s="10">
        <v>0.01</v>
      </c>
      <c r="L43" s="11"/>
      <c r="M43" s="11">
        <f t="shared" si="89"/>
        <v>1.17</v>
      </c>
      <c r="N43" s="11">
        <f t="shared" si="78"/>
        <v>3.1338440316350922</v>
      </c>
      <c r="O43" s="11">
        <f t="shared" si="79"/>
        <v>3.1333358873453494</v>
      </c>
      <c r="P43" s="11">
        <f t="shared" si="90"/>
        <v>8.8528569885513537</v>
      </c>
      <c r="Q43" s="11">
        <f t="shared" si="91"/>
        <v>8.8500962605890336</v>
      </c>
      <c r="R43" s="11">
        <f t="shared" si="80"/>
        <v>3.1322253066905099</v>
      </c>
      <c r="S43" s="11">
        <f t="shared" si="81"/>
        <v>3.1317473515064025</v>
      </c>
      <c r="T43" s="11">
        <f t="shared" si="82"/>
        <v>2.9434367688985219E-5</v>
      </c>
      <c r="U43" s="12">
        <f t="shared" si="92"/>
        <v>5.0814428974277348E-4</v>
      </c>
      <c r="W43" s="28">
        <v>0.01</v>
      </c>
      <c r="X43" s="29"/>
      <c r="Y43" s="29">
        <f t="shared" si="93"/>
        <v>1.17</v>
      </c>
      <c r="Z43" s="29">
        <f t="shared" si="65"/>
        <v>3.1338440316350922</v>
      </c>
      <c r="AA43" s="29">
        <f t="shared" si="94"/>
        <v>3.1338439813124284</v>
      </c>
      <c r="AB43" s="29">
        <f t="shared" si="66"/>
        <v>8.8528569885513537</v>
      </c>
      <c r="AC43" s="29">
        <f t="shared" si="67"/>
        <v>9.020570208333373</v>
      </c>
      <c r="AD43" s="29">
        <f t="shared" si="68"/>
        <v>9.0251450394027923</v>
      </c>
      <c r="AE43" s="29">
        <f t="shared" si="69"/>
        <v>9.1976618400136072</v>
      </c>
      <c r="AF43" s="29">
        <f t="shared" si="70"/>
        <v>9.0236582206728838E-2</v>
      </c>
      <c r="AG43" s="29">
        <f t="shared" si="71"/>
        <v>8.8528567151316206</v>
      </c>
      <c r="AH43" s="29">
        <f t="shared" si="72"/>
        <v>9.0205699263691947</v>
      </c>
      <c r="AI43" s="29">
        <f t="shared" si="73"/>
        <v>9.0251447571427228</v>
      </c>
      <c r="AJ43" s="29">
        <f t="shared" si="74"/>
        <v>9.1976615488600437</v>
      </c>
      <c r="AK43" s="29">
        <f t="shared" si="75"/>
        <v>9.0236579385025842E-2</v>
      </c>
      <c r="AL43" s="29">
        <f t="shared" si="95"/>
        <v>3.0204292400526356E-9</v>
      </c>
      <c r="AM43" s="30">
        <f t="shared" si="96"/>
        <v>5.0322663813773261E-8</v>
      </c>
    </row>
    <row r="44" spans="1:39">
      <c r="A44" s="4">
        <v>0.01</v>
      </c>
      <c r="B44" s="5"/>
      <c r="C44" s="5">
        <f t="shared" si="83"/>
        <v>1.18</v>
      </c>
      <c r="D44" s="5">
        <f t="shared" si="76"/>
        <v>3.2240806170689225</v>
      </c>
      <c r="E44" s="5">
        <f t="shared" si="84"/>
        <v>3.1929059915238676</v>
      </c>
      <c r="F44" s="5">
        <f t="shared" si="85"/>
        <v>9.1975804032611705</v>
      </c>
      <c r="G44" s="5">
        <f t="shared" si="86"/>
        <v>9.0274904773823454</v>
      </c>
      <c r="H44" s="5">
        <f t="shared" si="87"/>
        <v>1.708015548316677E-3</v>
      </c>
      <c r="I44" s="6">
        <f t="shared" si="88"/>
        <v>3.1174625545054901E-2</v>
      </c>
      <c r="K44" s="10">
        <v>0.01</v>
      </c>
      <c r="L44" s="11"/>
      <c r="M44" s="11">
        <f t="shared" si="89"/>
        <v>1.18</v>
      </c>
      <c r="N44" s="11">
        <f t="shared" si="78"/>
        <v>3.2240806170689225</v>
      </c>
      <c r="O44" s="11">
        <f t="shared" si="79"/>
        <v>3.2235128271754641</v>
      </c>
      <c r="P44" s="11">
        <f t="shared" si="90"/>
        <v>9.1975804032611705</v>
      </c>
      <c r="Q44" s="11">
        <f t="shared" si="91"/>
        <v>9.194470039522983</v>
      </c>
      <c r="R44" s="11">
        <f t="shared" si="80"/>
        <v>3.2223726015206058</v>
      </c>
      <c r="S44" s="11">
        <f t="shared" si="81"/>
        <v>3.2218368499512398</v>
      </c>
      <c r="T44" s="11">
        <f t="shared" si="82"/>
        <v>3.1174188197091723E-5</v>
      </c>
      <c r="U44" s="12">
        <f t="shared" si="92"/>
        <v>5.6778989345840358E-4</v>
      </c>
      <c r="W44" s="28">
        <v>0.01</v>
      </c>
      <c r="X44" s="29"/>
      <c r="Y44" s="29">
        <f t="shared" si="93"/>
        <v>1.18</v>
      </c>
      <c r="Z44" s="29">
        <f t="shared" si="65"/>
        <v>3.2240806170689225</v>
      </c>
      <c r="AA44" s="29">
        <f t="shared" si="94"/>
        <v>3.2240805606974541</v>
      </c>
      <c r="AB44" s="29">
        <f t="shared" si="66"/>
        <v>9.1975804032611705</v>
      </c>
      <c r="AC44" s="29">
        <f t="shared" si="67"/>
        <v>9.3746759348596242</v>
      </c>
      <c r="AD44" s="29">
        <f t="shared" si="68"/>
        <v>9.3795478181567518</v>
      </c>
      <c r="AE44" s="29">
        <f t="shared" si="69"/>
        <v>9.5618066074307766</v>
      </c>
      <c r="AF44" s="29">
        <f t="shared" si="70"/>
        <v>9.377972419454117E-2</v>
      </c>
      <c r="AG44" s="29">
        <f t="shared" si="71"/>
        <v>9.197580094434219</v>
      </c>
      <c r="AH44" s="29">
        <f t="shared" si="72"/>
        <v>9.374675616245467</v>
      </c>
      <c r="AI44" s="29">
        <f t="shared" si="73"/>
        <v>9.3795474992002781</v>
      </c>
      <c r="AJ44" s="29">
        <f t="shared" si="74"/>
        <v>9.5618062782803754</v>
      </c>
      <c r="AK44" s="29">
        <f t="shared" si="75"/>
        <v>9.3779721006010147E-2</v>
      </c>
      <c r="AL44" s="29">
        <f t="shared" si="95"/>
        <v>3.2271012528894971E-9</v>
      </c>
      <c r="AM44" s="30">
        <f t="shared" si="96"/>
        <v>5.6371468382110379E-8</v>
      </c>
    </row>
    <row r="45" spans="1:39">
      <c r="A45" s="4">
        <v>0.01</v>
      </c>
      <c r="B45" s="5"/>
      <c r="C45" s="5">
        <f t="shared" si="83"/>
        <v>1.19</v>
      </c>
      <c r="D45" s="5">
        <f t="shared" si="76"/>
        <v>3.3178603447187318</v>
      </c>
      <c r="E45" s="5">
        <f t="shared" si="84"/>
        <v>3.2831808962976909</v>
      </c>
      <c r="F45" s="5">
        <f t="shared" si="85"/>
        <v>9.5617195659009919</v>
      </c>
      <c r="G45" s="5">
        <f t="shared" si="86"/>
        <v>9.3709215905715428</v>
      </c>
      <c r="H45" s="5">
        <f t="shared" si="87"/>
        <v>1.8039236171976114E-3</v>
      </c>
      <c r="I45" s="6">
        <f t="shared" si="88"/>
        <v>3.467944842104087E-2</v>
      </c>
      <c r="K45" s="10">
        <v>0.01</v>
      </c>
      <c r="L45" s="11"/>
      <c r="M45" s="11">
        <f t="shared" si="89"/>
        <v>1.19</v>
      </c>
      <c r="N45" s="11">
        <f t="shared" si="78"/>
        <v>3.3178603447187318</v>
      </c>
      <c r="O45" s="11">
        <f t="shared" si="79"/>
        <v>3.3172274027630029</v>
      </c>
      <c r="P45" s="11">
        <f t="shared" si="90"/>
        <v>9.5617195659009919</v>
      </c>
      <c r="Q45" s="11">
        <f t="shared" si="91"/>
        <v>9.558222054183851</v>
      </c>
      <c r="R45" s="11">
        <f t="shared" si="80"/>
        <v>3.3160564211015342</v>
      </c>
      <c r="S45" s="11">
        <f t="shared" si="81"/>
        <v>3.3154575275706937</v>
      </c>
      <c r="T45" s="11">
        <f t="shared" si="82"/>
        <v>3.3060966320608287E-5</v>
      </c>
      <c r="U45" s="12">
        <f t="shared" si="92"/>
        <v>6.3294195572893841E-4</v>
      </c>
      <c r="W45" s="28">
        <v>0.01</v>
      </c>
      <c r="X45" s="29"/>
      <c r="Y45" s="29">
        <f t="shared" si="93"/>
        <v>1.19</v>
      </c>
      <c r="Z45" s="29">
        <f t="shared" si="65"/>
        <v>3.3178603447187318</v>
      </c>
      <c r="AA45" s="29">
        <f t="shared" si="94"/>
        <v>3.3178602817034641</v>
      </c>
      <c r="AB45" s="29">
        <f t="shared" si="66"/>
        <v>9.5617195659009919</v>
      </c>
      <c r="AC45" s="29">
        <f t="shared" si="67"/>
        <v>9.7489027273184377</v>
      </c>
      <c r="AD45" s="29">
        <f t="shared" si="68"/>
        <v>9.754098197185824</v>
      </c>
      <c r="AE45" s="29">
        <f t="shared" si="69"/>
        <v>9.9468387599920511</v>
      </c>
      <c r="AF45" s="29">
        <f t="shared" si="70"/>
        <v>9.7524266958169278E-2</v>
      </c>
      <c r="AG45" s="29">
        <f t="shared" si="71"/>
        <v>9.5617192176629562</v>
      </c>
      <c r="AH45" s="29">
        <f t="shared" si="72"/>
        <v>9.7489023678838631</v>
      </c>
      <c r="AI45" s="29">
        <f t="shared" si="73"/>
        <v>9.7540978373555589</v>
      </c>
      <c r="AJ45" s="29">
        <f t="shared" si="74"/>
        <v>9.9468383884917486</v>
      </c>
      <c r="AK45" s="29">
        <f t="shared" si="75"/>
        <v>9.7524263361055921E-2</v>
      </c>
      <c r="AL45" s="29">
        <f t="shared" si="95"/>
        <v>3.4552680716615214E-9</v>
      </c>
      <c r="AM45" s="30">
        <f t="shared" si="96"/>
        <v>6.30152676706075E-8</v>
      </c>
    </row>
    <row r="46" spans="1:39">
      <c r="A46" s="4">
        <v>0.01</v>
      </c>
      <c r="B46" s="5"/>
      <c r="C46" s="5">
        <f t="shared" si="83"/>
        <v>1.2</v>
      </c>
      <c r="D46" s="5">
        <f t="shared" si="76"/>
        <v>3.4153846153846152</v>
      </c>
      <c r="E46" s="5">
        <f t="shared" si="84"/>
        <v>3.3768901122034065</v>
      </c>
      <c r="F46" s="5">
        <f t="shared" si="85"/>
        <v>9.946745562130177</v>
      </c>
      <c r="G46" s="5">
        <f t="shared" si="86"/>
        <v>9.7330937253758503</v>
      </c>
      <c r="H46" s="5">
        <f t="shared" si="87"/>
        <v>1.9070750068737041E-3</v>
      </c>
      <c r="I46" s="6">
        <f t="shared" si="88"/>
        <v>3.8494503181208728E-2</v>
      </c>
      <c r="K46" s="10">
        <v>0.01</v>
      </c>
      <c r="L46" s="11"/>
      <c r="M46" s="11">
        <f t="shared" si="89"/>
        <v>1.2</v>
      </c>
      <c r="N46" s="11">
        <f t="shared" si="78"/>
        <v>3.4153846153846152</v>
      </c>
      <c r="O46" s="11">
        <f t="shared" si="79"/>
        <v>3.4146804612036719</v>
      </c>
      <c r="P46" s="11">
        <f t="shared" si="90"/>
        <v>9.946745562130177</v>
      </c>
      <c r="Q46" s="11">
        <f t="shared" si="91"/>
        <v>9.9428188927573107</v>
      </c>
      <c r="R46" s="11">
        <f t="shared" si="80"/>
        <v>3.4134775403777415</v>
      </c>
      <c r="S46" s="11">
        <f t="shared" si="81"/>
        <v>3.4128096233048413</v>
      </c>
      <c r="T46" s="11">
        <f t="shared" si="82"/>
        <v>3.5110450557152006E-5</v>
      </c>
      <c r="U46" s="12">
        <f t="shared" si="92"/>
        <v>7.0415418094338378E-4</v>
      </c>
      <c r="W46" s="28">
        <v>0.01</v>
      </c>
      <c r="X46" s="29"/>
      <c r="Y46" s="29">
        <f t="shared" si="93"/>
        <v>1.2</v>
      </c>
      <c r="Z46" s="29">
        <f t="shared" si="65"/>
        <v>3.4153846153846152</v>
      </c>
      <c r="AA46" s="29">
        <f t="shared" si="94"/>
        <v>3.4153845450645202</v>
      </c>
      <c r="AB46" s="29">
        <f t="shared" si="66"/>
        <v>9.946745562130177</v>
      </c>
      <c r="AC46" s="29">
        <f t="shared" si="67"/>
        <v>10.144789336201931</v>
      </c>
      <c r="AD46" s="29">
        <f t="shared" si="68"/>
        <v>10.150337894536055</v>
      </c>
      <c r="AE46" s="29">
        <f t="shared" si="69"/>
        <v>10.354371721741405</v>
      </c>
      <c r="AF46" s="29">
        <f t="shared" si="70"/>
        <v>0.10148561957557926</v>
      </c>
      <c r="AG46" s="29">
        <f t="shared" si="71"/>
        <v>9.9467451699604208</v>
      </c>
      <c r="AH46" s="29">
        <f t="shared" si="72"/>
        <v>10.144788931234674</v>
      </c>
      <c r="AI46" s="29">
        <f t="shared" si="73"/>
        <v>10.150337489111624</v>
      </c>
      <c r="AJ46" s="29">
        <f t="shared" si="74"/>
        <v>10.354371302968513</v>
      </c>
      <c r="AK46" s="29">
        <f t="shared" si="75"/>
        <v>0.10148561552270255</v>
      </c>
      <c r="AL46" s="29">
        <f t="shared" si="95"/>
        <v>3.7077141357144683E-9</v>
      </c>
      <c r="AM46" s="30">
        <f t="shared" si="96"/>
        <v>7.0320095080234069E-8</v>
      </c>
    </row>
    <row r="47" spans="1:39">
      <c r="A47" s="4">
        <v>0.01</v>
      </c>
      <c r="B47" s="5"/>
      <c r="C47" s="5">
        <f t="shared" si="83"/>
        <v>1.21</v>
      </c>
      <c r="D47" s="5">
        <f t="shared" si="76"/>
        <v>3.5168702389478481</v>
      </c>
      <c r="E47" s="5">
        <f t="shared" si="84"/>
        <v>3.474221049457165</v>
      </c>
      <c r="F47" s="5">
        <f t="shared" si="85"/>
        <v>10.354271748325926</v>
      </c>
      <c r="G47" s="5">
        <f t="shared" si="86"/>
        <v>10.115374202810202</v>
      </c>
      <c r="H47" s="5">
        <f t="shared" si="87"/>
        <v>2.0181679419311038E-3</v>
      </c>
      <c r="I47" s="6">
        <f t="shared" si="88"/>
        <v>4.2649189490683082E-2</v>
      </c>
      <c r="K47" s="10">
        <v>0.01</v>
      </c>
      <c r="L47" s="11"/>
      <c r="M47" s="11">
        <f t="shared" si="89"/>
        <v>1.21</v>
      </c>
      <c r="N47" s="11">
        <f t="shared" si="78"/>
        <v>3.5168702389478481</v>
      </c>
      <c r="O47" s="11">
        <f t="shared" si="79"/>
        <v>3.5160881936415929</v>
      </c>
      <c r="P47" s="11">
        <f t="shared" si="90"/>
        <v>10.354271748325926</v>
      </c>
      <c r="Q47" s="11">
        <f t="shared" si="91"/>
        <v>10.349868792959583</v>
      </c>
      <c r="R47" s="11">
        <f t="shared" si="80"/>
        <v>3.514852071005917</v>
      </c>
      <c r="S47" s="11">
        <f t="shared" si="81"/>
        <v>3.5141086501312451</v>
      </c>
      <c r="T47" s="11">
        <f t="shared" si="82"/>
        <v>3.7340438833854961E-5</v>
      </c>
      <c r="U47" s="12">
        <f t="shared" si="92"/>
        <v>7.8204530625525237E-4</v>
      </c>
      <c r="W47" s="28">
        <v>0.01</v>
      </c>
      <c r="X47" s="29"/>
      <c r="Y47" s="29">
        <f t="shared" si="93"/>
        <v>1.21</v>
      </c>
      <c r="Z47" s="29">
        <f t="shared" si="65"/>
        <v>3.5168702389478481</v>
      </c>
      <c r="AA47" s="29">
        <f t="shared" si="94"/>
        <v>3.5168701605872226</v>
      </c>
      <c r="AB47" s="29">
        <f t="shared" si="66"/>
        <v>10.354271748325926</v>
      </c>
      <c r="AC47" s="29">
        <f t="shared" si="67"/>
        <v>10.564024721131553</v>
      </c>
      <c r="AD47" s="29">
        <f t="shared" si="68"/>
        <v>10.569959237250346</v>
      </c>
      <c r="AE47" s="29">
        <f t="shared" si="69"/>
        <v>10.786178028085992</v>
      </c>
      <c r="AF47" s="29">
        <f t="shared" si="70"/>
        <v>0.10568069615529287</v>
      </c>
      <c r="AG47" s="29">
        <f t="shared" si="71"/>
        <v>10.354271307109718</v>
      </c>
      <c r="AH47" s="29">
        <f t="shared" si="72"/>
        <v>10.564024265295931</v>
      </c>
      <c r="AI47" s="29">
        <f t="shared" si="73"/>
        <v>10.569958780886569</v>
      </c>
      <c r="AJ47" s="29">
        <f t="shared" si="74"/>
        <v>10.786177556461787</v>
      </c>
      <c r="AK47" s="29">
        <f t="shared" si="75"/>
        <v>0.10568069159322752</v>
      </c>
      <c r="AL47" s="29">
        <f t="shared" si="95"/>
        <v>3.9876537627492326E-9</v>
      </c>
      <c r="AM47" s="30">
        <f t="shared" si="96"/>
        <v>7.8360625543894002E-8</v>
      </c>
    </row>
    <row r="48" spans="1:39">
      <c r="A48" s="4">
        <v>0.01</v>
      </c>
      <c r="B48" s="5"/>
      <c r="C48" s="5">
        <f t="shared" si="83"/>
        <v>1.22</v>
      </c>
      <c r="D48" s="5">
        <f t="shared" si="76"/>
        <v>3.6225509394019579</v>
      </c>
      <c r="E48" s="5">
        <f t="shared" si="84"/>
        <v>3.5753747914852672</v>
      </c>
      <c r="F48" s="5">
        <f t="shared" si="85"/>
        <v>10.786070582257725</v>
      </c>
      <c r="G48" s="5">
        <f t="shared" si="86"/>
        <v>10.519257017737399</v>
      </c>
      <c r="H48" s="5">
        <f t="shared" si="87"/>
        <v>2.1379829708503273E-3</v>
      </c>
      <c r="I48" s="6">
        <f t="shared" si="88"/>
        <v>4.717614791669078E-2</v>
      </c>
      <c r="K48" s="10">
        <v>0.01</v>
      </c>
      <c r="L48" s="11"/>
      <c r="M48" s="11">
        <f t="shared" si="89"/>
        <v>1.22</v>
      </c>
      <c r="N48" s="11">
        <f t="shared" si="78"/>
        <v>3.6225509394019579</v>
      </c>
      <c r="O48" s="11">
        <f t="shared" si="79"/>
        <v>3.6216836313606207</v>
      </c>
      <c r="P48" s="11">
        <f t="shared" si="90"/>
        <v>10.786070582257725</v>
      </c>
      <c r="Q48" s="11">
        <f t="shared" si="91"/>
        <v>10.781138374042872</v>
      </c>
      <c r="R48" s="11">
        <f t="shared" si="80"/>
        <v>3.6204129564311076</v>
      </c>
      <c r="S48" s="11">
        <f t="shared" si="81"/>
        <v>3.6195868815711889</v>
      </c>
      <c r="T48" s="11">
        <f t="shared" si="82"/>
        <v>3.977109322406136E-5</v>
      </c>
      <c r="U48" s="12">
        <f t="shared" si="92"/>
        <v>8.6730804133727801E-4</v>
      </c>
      <c r="W48" s="28">
        <v>0.01</v>
      </c>
      <c r="X48" s="29"/>
      <c r="Y48" s="29">
        <f t="shared" si="93"/>
        <v>1.22</v>
      </c>
      <c r="Z48" s="29">
        <f t="shared" si="65"/>
        <v>3.6225509394019579</v>
      </c>
      <c r="AA48" s="29">
        <f t="shared" si="94"/>
        <v>3.6225508521804501</v>
      </c>
      <c r="AB48" s="29">
        <f t="shared" si="66"/>
        <v>10.786070582257725</v>
      </c>
      <c r="AC48" s="29">
        <f t="shared" si="67"/>
        <v>11.008465989712958</v>
      </c>
      <c r="AD48" s="29">
        <f t="shared" si="68"/>
        <v>11.014823163499649</v>
      </c>
      <c r="AE48" s="29">
        <f t="shared" si="69"/>
        <v>11.244208527883815</v>
      </c>
      <c r="AF48" s="29">
        <f t="shared" si="70"/>
        <v>0.11012809569427792</v>
      </c>
      <c r="AG48" s="29">
        <f t="shared" si="71"/>
        <v>10.786070086195549</v>
      </c>
      <c r="AH48" s="29">
        <f t="shared" si="72"/>
        <v>11.008465476954052</v>
      </c>
      <c r="AI48" s="29">
        <f t="shared" si="73"/>
        <v>11.014822650130464</v>
      </c>
      <c r="AJ48" s="29">
        <f t="shared" si="74"/>
        <v>11.244207997071967</v>
      </c>
      <c r="AK48" s="29">
        <f t="shared" si="75"/>
        <v>0.11012809056239424</v>
      </c>
      <c r="AL48" s="29">
        <f t="shared" si="95"/>
        <v>4.2988168580393449E-9</v>
      </c>
      <c r="AM48" s="30">
        <f t="shared" si="96"/>
        <v>8.7221507794055242E-8</v>
      </c>
    </row>
    <row r="49" spans="1:39">
      <c r="A49" s="4">
        <v>0.01</v>
      </c>
      <c r="B49" s="5"/>
      <c r="C49" s="5">
        <f t="shared" si="83"/>
        <v>1.23</v>
      </c>
      <c r="D49" s="5">
        <f t="shared" si="76"/>
        <v>3.7326790397417788</v>
      </c>
      <c r="E49" s="5">
        <f t="shared" si="84"/>
        <v>3.6805673616626411</v>
      </c>
      <c r="F49" s="5">
        <f t="shared" si="85"/>
        <v>11.244092823458258</v>
      </c>
      <c r="G49" s="5">
        <f t="shared" si="86"/>
        <v>10.946377129077497</v>
      </c>
      <c r="H49" s="5">
        <f t="shared" si="87"/>
        <v>2.2673945172435594E-3</v>
      </c>
      <c r="I49" s="6">
        <f t="shared" si="88"/>
        <v>5.2111678079137747E-2</v>
      </c>
      <c r="K49" s="10">
        <v>0.01</v>
      </c>
      <c r="L49" s="11"/>
      <c r="M49" s="11">
        <f t="shared" si="89"/>
        <v>1.23</v>
      </c>
      <c r="N49" s="11">
        <f t="shared" si="78"/>
        <v>3.7326790397417788</v>
      </c>
      <c r="O49" s="11">
        <f t="shared" si="79"/>
        <v>3.7317183203100797</v>
      </c>
      <c r="P49" s="11">
        <f t="shared" si="90"/>
        <v>11.244092823458258</v>
      </c>
      <c r="Q49" s="11">
        <f t="shared" si="91"/>
        <v>11.238571720615562</v>
      </c>
      <c r="R49" s="11">
        <f t="shared" si="80"/>
        <v>3.7304116452245353</v>
      </c>
      <c r="S49" s="11">
        <f t="shared" si="81"/>
        <v>3.7294950151010493</v>
      </c>
      <c r="T49" s="11">
        <f t="shared" si="82"/>
        <v>4.2425310569971231E-5</v>
      </c>
      <c r="U49" s="12">
        <f t="shared" si="92"/>
        <v>9.6071943169917517E-4</v>
      </c>
      <c r="W49" s="28">
        <v>0.01</v>
      </c>
      <c r="X49" s="29"/>
      <c r="Y49" s="29">
        <f t="shared" si="93"/>
        <v>1.23</v>
      </c>
      <c r="Z49" s="29">
        <f t="shared" si="65"/>
        <v>3.7326790397417788</v>
      </c>
      <c r="AA49" s="29">
        <f t="shared" si="94"/>
        <v>3.7326789427428442</v>
      </c>
      <c r="AB49" s="29">
        <f t="shared" si="66"/>
        <v>11.244092823458258</v>
      </c>
      <c r="AC49" s="29">
        <f t="shared" si="67"/>
        <v>11.480158886465583</v>
      </c>
      <c r="AD49" s="29">
        <f t="shared" si="68"/>
        <v>11.486979786338575</v>
      </c>
      <c r="AE49" s="29">
        <f t="shared" si="69"/>
        <v>11.730614344684739</v>
      </c>
      <c r="AF49" s="29">
        <f t="shared" si="70"/>
        <v>0.11484830752291886</v>
      </c>
      <c r="AG49" s="29">
        <f t="shared" si="71"/>
        <v>11.244092265959109</v>
      </c>
      <c r="AH49" s="29">
        <f t="shared" si="72"/>
        <v>11.480158309896389</v>
      </c>
      <c r="AI49" s="29">
        <f t="shared" si="73"/>
        <v>11.486979209063854</v>
      </c>
      <c r="AJ49" s="29">
        <f t="shared" si="74"/>
        <v>11.730613747471546</v>
      </c>
      <c r="AK49" s="29">
        <f t="shared" si="75"/>
        <v>0.11484830175225193</v>
      </c>
      <c r="AL49" s="29">
        <f t="shared" si="95"/>
        <v>4.6455430613434601E-9</v>
      </c>
      <c r="AM49" s="30">
        <f t="shared" si="96"/>
        <v>9.6998934662195779E-8</v>
      </c>
    </row>
    <row r="50" spans="1:39">
      <c r="A50" s="4">
        <v>0.01</v>
      </c>
      <c r="B50" s="5"/>
      <c r="C50" s="5">
        <f t="shared" si="83"/>
        <v>1.24</v>
      </c>
      <c r="D50" s="5">
        <f t="shared" si="76"/>
        <v>3.8475273522975932</v>
      </c>
      <c r="E50" s="5">
        <f t="shared" si="84"/>
        <v>3.7900311329534162</v>
      </c>
      <c r="F50" s="5">
        <f t="shared" si="85"/>
        <v>11.73048949240839</v>
      </c>
      <c r="G50" s="5">
        <f t="shared" si="86"/>
        <v>11.39852666078199</v>
      </c>
      <c r="H50" s="5">
        <f t="shared" si="87"/>
        <v>2.4073843212319979E-3</v>
      </c>
      <c r="I50" s="6">
        <f t="shared" si="88"/>
        <v>5.7496219344177035E-2</v>
      </c>
      <c r="K50" s="10">
        <v>0.01</v>
      </c>
      <c r="L50" s="11"/>
      <c r="M50" s="11">
        <f t="shared" si="89"/>
        <v>1.24</v>
      </c>
      <c r="N50" s="11">
        <f t="shared" si="78"/>
        <v>3.8475273522975932</v>
      </c>
      <c r="O50" s="11">
        <f t="shared" si="79"/>
        <v>3.8464641993923743</v>
      </c>
      <c r="P50" s="11">
        <f t="shared" si="90"/>
        <v>11.73048949240839</v>
      </c>
      <c r="Q50" s="11">
        <f t="shared" si="91"/>
        <v>11.724312203729031</v>
      </c>
      <c r="R50" s="11">
        <f t="shared" si="80"/>
        <v>3.8451199679763612</v>
      </c>
      <c r="S50" s="11">
        <f t="shared" si="81"/>
        <v>3.8441040375162352</v>
      </c>
      <c r="T50" s="11">
        <f t="shared" si="82"/>
        <v>4.5329160358598131E-5</v>
      </c>
      <c r="U50" s="12">
        <f t="shared" si="92"/>
        <v>1.063152905218967E-3</v>
      </c>
      <c r="W50" s="28">
        <v>0.01</v>
      </c>
      <c r="X50" s="29"/>
      <c r="Y50" s="29">
        <f t="shared" si="93"/>
        <v>1.24</v>
      </c>
      <c r="Z50" s="29">
        <f t="shared" si="65"/>
        <v>3.8475273522975932</v>
      </c>
      <c r="AA50" s="29">
        <f t="shared" si="94"/>
        <v>3.8475272444950961</v>
      </c>
      <c r="AB50" s="29">
        <f t="shared" si="66"/>
        <v>11.73048949240839</v>
      </c>
      <c r="AC50" s="29">
        <f t="shared" si="67"/>
        <v>11.981361254657813</v>
      </c>
      <c r="AD50" s="29">
        <f t="shared" si="68"/>
        <v>11.98869194431528</v>
      </c>
      <c r="AE50" s="29">
        <f t="shared" si="69"/>
        <v>12.247772059704376</v>
      </c>
      <c r="AF50" s="29">
        <f t="shared" si="70"/>
        <v>0.11986394658343159</v>
      </c>
      <c r="AG50" s="29">
        <f t="shared" si="71"/>
        <v>11.730488865963803</v>
      </c>
      <c r="AH50" s="29">
        <f t="shared" si="72"/>
        <v>11.981360606425918</v>
      </c>
      <c r="AI50" s="29">
        <f t="shared" si="73"/>
        <v>11.988691295267104</v>
      </c>
      <c r="AJ50" s="29">
        <f t="shared" si="74"/>
        <v>12.247771387857078</v>
      </c>
      <c r="AK50" s="29">
        <f t="shared" si="75"/>
        <v>0.11986394009534489</v>
      </c>
      <c r="AL50" s="29">
        <f t="shared" si="95"/>
        <v>5.0328954337430787E-9</v>
      </c>
      <c r="AM50" s="30">
        <f t="shared" si="96"/>
        <v>1.0780249715125478E-7</v>
      </c>
    </row>
    <row r="51" spans="1:39">
      <c r="A51" s="4">
        <v>0.01</v>
      </c>
      <c r="B51" s="5"/>
      <c r="C51" s="5">
        <f t="shared" si="83"/>
        <v>1.25</v>
      </c>
      <c r="D51" s="5">
        <f t="shared" si="76"/>
        <v>3.9673913043478271</v>
      </c>
      <c r="E51" s="5">
        <f t="shared" si="84"/>
        <v>3.904016399561236</v>
      </c>
      <c r="F51" s="5">
        <f t="shared" si="85"/>
        <v>12.247637051039703</v>
      </c>
      <c r="G51" s="5">
        <f t="shared" si="86"/>
        <v>11.877673310396558</v>
      </c>
      <c r="H51" s="5">
        <f t="shared" si="87"/>
        <v>2.5590571261497885E-3</v>
      </c>
      <c r="I51" s="6">
        <f t="shared" si="88"/>
        <v>6.3374904786591024E-2</v>
      </c>
      <c r="K51" s="10">
        <v>0.01</v>
      </c>
      <c r="L51" s="11"/>
      <c r="M51" s="11">
        <f t="shared" si="89"/>
        <v>1.25</v>
      </c>
      <c r="N51" s="11">
        <f t="shared" si="78"/>
        <v>3.9673913043478271</v>
      </c>
      <c r="O51" s="11">
        <f t="shared" si="79"/>
        <v>3.9662157120325947</v>
      </c>
      <c r="P51" s="11">
        <f t="shared" si="90"/>
        <v>12.247637051039703</v>
      </c>
      <c r="Q51" s="11">
        <f t="shared" si="91"/>
        <v>12.240727497225578</v>
      </c>
      <c r="R51" s="11">
        <f t="shared" si="80"/>
        <v>3.9648322472216773</v>
      </c>
      <c r="S51" s="11">
        <f t="shared" si="81"/>
        <v>3.9637073214296645</v>
      </c>
      <c r="T51" s="11">
        <f t="shared" si="82"/>
        <v>4.8512403756806322E-5</v>
      </c>
      <c r="U51" s="12">
        <f t="shared" si="92"/>
        <v>1.1755923152323433E-3</v>
      </c>
      <c r="W51" s="28">
        <v>0.01</v>
      </c>
      <c r="X51" s="29"/>
      <c r="Y51" s="29">
        <f t="shared" si="93"/>
        <v>1.25</v>
      </c>
      <c r="Z51" s="29">
        <f t="shared" si="65"/>
        <v>3.9673913043478271</v>
      </c>
      <c r="AA51" s="29">
        <f t="shared" si="94"/>
        <v>3.9673911845904408</v>
      </c>
      <c r="AB51" s="29">
        <f t="shared" si="66"/>
        <v>12.247637051039703</v>
      </c>
      <c r="AC51" s="29">
        <f t="shared" si="67"/>
        <v>12.514569974413696</v>
      </c>
      <c r="AD51" s="29">
        <f t="shared" si="68"/>
        <v>12.522462245261659</v>
      </c>
      <c r="AE51" s="29">
        <f t="shared" si="69"/>
        <v>12.798312668221975</v>
      </c>
      <c r="AF51" s="29">
        <f t="shared" si="70"/>
        <v>0.12520002359768731</v>
      </c>
      <c r="AG51" s="29">
        <f t="shared" si="71"/>
        <v>12.247636347074556</v>
      </c>
      <c r="AH51" s="29">
        <f t="shared" si="72"/>
        <v>12.514569245543168</v>
      </c>
      <c r="AI51" s="29">
        <f t="shared" si="73"/>
        <v>12.522461515445732</v>
      </c>
      <c r="AJ51" s="29">
        <f t="shared" si="74"/>
        <v>12.798311912320575</v>
      </c>
      <c r="AK51" s="29">
        <f t="shared" si="75"/>
        <v>0.12520001630228822</v>
      </c>
      <c r="AL51" s="29">
        <f t="shared" si="95"/>
        <v>5.4668021221004892E-9</v>
      </c>
      <c r="AM51" s="30">
        <f t="shared" si="96"/>
        <v>1.1975738622993504E-7</v>
      </c>
    </row>
    <row r="52" spans="1:39">
      <c r="A52" s="4">
        <v>0.01</v>
      </c>
      <c r="B52" s="5"/>
      <c r="C52" s="5">
        <f t="shared" si="83"/>
        <v>1.26</v>
      </c>
      <c r="D52" s="5">
        <f t="shared" si="76"/>
        <v>4.0925913338997448</v>
      </c>
      <c r="E52" s="5">
        <f t="shared" si="84"/>
        <v>4.0227931326652016</v>
      </c>
      <c r="F52" s="5">
        <f t="shared" si="85"/>
        <v>12.798166356150777</v>
      </c>
      <c r="G52" s="5">
        <f t="shared" si="86"/>
        <v>12.385981314799984</v>
      </c>
      <c r="H52" s="5">
        <f t="shared" si="87"/>
        <v>2.7236590415204986E-3</v>
      </c>
      <c r="I52" s="6">
        <f t="shared" si="88"/>
        <v>6.9798201234543278E-2</v>
      </c>
      <c r="K52" s="10">
        <v>0.01</v>
      </c>
      <c r="L52" s="11"/>
      <c r="M52" s="11">
        <f t="shared" si="89"/>
        <v>1.26</v>
      </c>
      <c r="N52" s="11">
        <f t="shared" si="78"/>
        <v>4.0925913338997448</v>
      </c>
      <c r="O52" s="11">
        <f t="shared" si="79"/>
        <v>4.0912921855400457</v>
      </c>
      <c r="P52" s="11">
        <f t="shared" si="90"/>
        <v>12.798166356150777</v>
      </c>
      <c r="Q52" s="11">
        <f t="shared" si="91"/>
        <v>12.790438335375095</v>
      </c>
      <c r="R52" s="11">
        <f t="shared" si="80"/>
        <v>4.0898676748582243</v>
      </c>
      <c r="S52" s="11">
        <f t="shared" si="81"/>
        <v>4.0886229870048503</v>
      </c>
      <c r="T52" s="11">
        <f t="shared" si="82"/>
        <v>5.2009110993900265E-5</v>
      </c>
      <c r="U52" s="12">
        <f t="shared" si="92"/>
        <v>1.2991483596991316E-3</v>
      </c>
      <c r="W52" s="28">
        <v>0.01</v>
      </c>
      <c r="X52" s="29"/>
      <c r="Y52" s="29">
        <f t="shared" si="93"/>
        <v>1.26</v>
      </c>
      <c r="Z52" s="29">
        <f t="shared" si="65"/>
        <v>4.0925913338997448</v>
      </c>
      <c r="AA52" s="29">
        <f t="shared" si="94"/>
        <v>4.0925912008927288</v>
      </c>
      <c r="AB52" s="29">
        <f t="shared" si="66"/>
        <v>12.798166356150777</v>
      </c>
      <c r="AC52" s="29">
        <f t="shared" si="67"/>
        <v>13.082551978402426</v>
      </c>
      <c r="AD52" s="29">
        <f t="shared" si="68"/>
        <v>13.091064208242955</v>
      </c>
      <c r="AE52" s="29">
        <f t="shared" si="69"/>
        <v>13.385154969696012</v>
      </c>
      <c r="AF52" s="29">
        <f t="shared" si="70"/>
        <v>0.13088425616522928</v>
      </c>
      <c r="AG52" s="29">
        <f t="shared" si="71"/>
        <v>12.798165564845949</v>
      </c>
      <c r="AH52" s="29">
        <f t="shared" si="72"/>
        <v>13.082551158605661</v>
      </c>
      <c r="AI52" s="29">
        <f t="shared" si="73"/>
        <v>13.091063387349841</v>
      </c>
      <c r="AJ52" s="29">
        <f t="shared" si="74"/>
        <v>13.385154118932855</v>
      </c>
      <c r="AK52" s="29">
        <f t="shared" si="75"/>
        <v>0.13088424795948303</v>
      </c>
      <c r="AL52" s="29">
        <f t="shared" si="95"/>
        <v>5.9542308861182391E-9</v>
      </c>
      <c r="AM52" s="30">
        <f t="shared" si="96"/>
        <v>1.3300701606766552E-7</v>
      </c>
    </row>
    <row r="53" spans="1:39">
      <c r="A53" s="4">
        <v>0.01</v>
      </c>
      <c r="B53" s="5"/>
      <c r="C53" s="5">
        <f t="shared" si="83"/>
        <v>1.27</v>
      </c>
      <c r="D53" s="5">
        <f t="shared" si="76"/>
        <v>4.2234755965683801</v>
      </c>
      <c r="E53" s="5">
        <f t="shared" si="84"/>
        <v>4.1466529458132015</v>
      </c>
      <c r="F53" s="5">
        <f t="shared" si="85"/>
        <v>13.384996045911388</v>
      </c>
      <c r="G53" s="5">
        <f t="shared" si="86"/>
        <v>12.925835386077296</v>
      </c>
      <c r="H53" s="5">
        <f t="shared" si="87"/>
        <v>2.9025991071272017E-3</v>
      </c>
      <c r="I53" s="6">
        <f t="shared" si="88"/>
        <v>7.6822650755178579E-2</v>
      </c>
      <c r="K53" s="10">
        <v>0.01</v>
      </c>
      <c r="L53" s="11"/>
      <c r="M53" s="11">
        <f t="shared" si="89"/>
        <v>1.27</v>
      </c>
      <c r="N53" s="11">
        <f t="shared" si="78"/>
        <v>4.2234755965683801</v>
      </c>
      <c r="O53" s="11">
        <f t="shared" si="79"/>
        <v>4.2220405187305312</v>
      </c>
      <c r="P53" s="11">
        <f t="shared" si="90"/>
        <v>13.384996045911388</v>
      </c>
      <c r="Q53" s="11">
        <f t="shared" si="91"/>
        <v>13.376351665069222</v>
      </c>
      <c r="R53" s="11">
        <f t="shared" si="80"/>
        <v>4.2205729974612529</v>
      </c>
      <c r="S53" s="11">
        <f t="shared" si="81"/>
        <v>4.2191965688937962</v>
      </c>
      <c r="T53" s="11">
        <f t="shared" si="82"/>
        <v>5.5858398344099669E-5</v>
      </c>
      <c r="U53" s="12">
        <f t="shared" si="92"/>
        <v>1.4350778378489082E-3</v>
      </c>
      <c r="W53" s="28">
        <v>0.01</v>
      </c>
      <c r="X53" s="29"/>
      <c r="Y53" s="29">
        <f t="shared" si="93"/>
        <v>1.27</v>
      </c>
      <c r="Z53" s="29">
        <f t="shared" si="65"/>
        <v>4.2234755965683801</v>
      </c>
      <c r="AA53" s="29">
        <f t="shared" si="94"/>
        <v>4.2234754488522119</v>
      </c>
      <c r="AB53" s="29">
        <f t="shared" si="66"/>
        <v>13.384996045911388</v>
      </c>
      <c r="AC53" s="29">
        <f t="shared" si="67"/>
        <v>13.688380066008731</v>
      </c>
      <c r="AD53" s="29">
        <f t="shared" si="68"/>
        <v>13.6975782291293</v>
      </c>
      <c r="AE53" s="29">
        <f t="shared" si="69"/>
        <v>14.011544184777588</v>
      </c>
      <c r="AF53" s="29">
        <f t="shared" si="70"/>
        <v>0.13694742803494175</v>
      </c>
      <c r="AG53" s="29">
        <f t="shared" si="71"/>
        <v>13.384995155992128</v>
      </c>
      <c r="AH53" s="29">
        <f t="shared" si="72"/>
        <v>13.688379143461717</v>
      </c>
      <c r="AI53" s="29">
        <f t="shared" si="73"/>
        <v>13.697577305308926</v>
      </c>
      <c r="AJ53" s="29">
        <f t="shared" si="74"/>
        <v>14.011543226717663</v>
      </c>
      <c r="AK53" s="29">
        <f t="shared" si="75"/>
        <v>0.13694741880041847</v>
      </c>
      <c r="AL53" s="29">
        <f t="shared" si="95"/>
        <v>6.5034058138735418E-9</v>
      </c>
      <c r="AM53" s="30">
        <f t="shared" si="96"/>
        <v>1.4771616818620714E-7</v>
      </c>
    </row>
    <row r="54" spans="1:39">
      <c r="A54" s="4">
        <v>0.01</v>
      </c>
      <c r="B54" s="5"/>
      <c r="C54" s="5">
        <f t="shared" si="83"/>
        <v>1.28</v>
      </c>
      <c r="D54" s="5">
        <f t="shared" si="76"/>
        <v>4.3604230317273798</v>
      </c>
      <c r="E54" s="5">
        <f t="shared" si="84"/>
        <v>4.2759112996739743</v>
      </c>
      <c r="F54" s="5">
        <f t="shared" si="85"/>
        <v>14.01137115248391</v>
      </c>
      <c r="G54" s="5">
        <f t="shared" si="86"/>
        <v>13.499868106849524</v>
      </c>
      <c r="H54" s="5">
        <f t="shared" si="87"/>
        <v>3.0974746998859715E-3</v>
      </c>
      <c r="I54" s="6">
        <f t="shared" si="88"/>
        <v>8.4511732053405453E-2</v>
      </c>
      <c r="K54" s="10">
        <v>0.01</v>
      </c>
      <c r="L54" s="11"/>
      <c r="M54" s="11">
        <f t="shared" si="89"/>
        <v>1.28</v>
      </c>
      <c r="N54" s="11">
        <f t="shared" si="78"/>
        <v>4.3604230317273798</v>
      </c>
      <c r="O54" s="11">
        <f t="shared" si="79"/>
        <v>4.3588382254199258</v>
      </c>
      <c r="P54" s="11">
        <f t="shared" si="90"/>
        <v>14.01137115248391</v>
      </c>
      <c r="Q54" s="11">
        <f t="shared" si="91"/>
        <v>14.001698977001606</v>
      </c>
      <c r="R54" s="11">
        <f t="shared" si="80"/>
        <v>4.3573255570274938</v>
      </c>
      <c r="S54" s="11">
        <f t="shared" si="81"/>
        <v>4.3558040353812233</v>
      </c>
      <c r="T54" s="11">
        <f t="shared" si="82"/>
        <v>6.0105311155744801E-5</v>
      </c>
      <c r="U54" s="12">
        <f t="shared" si="92"/>
        <v>1.5848063074539454E-3</v>
      </c>
      <c r="W54" s="28">
        <v>0.01</v>
      </c>
      <c r="X54" s="29"/>
      <c r="Y54" s="29">
        <f t="shared" si="93"/>
        <v>1.28</v>
      </c>
      <c r="Z54" s="29">
        <f t="shared" si="65"/>
        <v>4.3604230317273798</v>
      </c>
      <c r="AA54" s="29">
        <f t="shared" si="94"/>
        <v>4.3604228676526304</v>
      </c>
      <c r="AB54" s="29">
        <f t="shared" si="66"/>
        <v>14.01137115248391</v>
      </c>
      <c r="AC54" s="29">
        <f t="shared" si="67"/>
        <v>14.335474383488632</v>
      </c>
      <c r="AD54" s="29">
        <f t="shared" si="68"/>
        <v>14.345433242999713</v>
      </c>
      <c r="AE54" s="29">
        <f t="shared" si="69"/>
        <v>14.681096755683082</v>
      </c>
      <c r="AF54" s="29">
        <f t="shared" si="70"/>
        <v>0.14342380526857282</v>
      </c>
      <c r="AG54" s="29">
        <f t="shared" si="71"/>
        <v>14.011370150966401</v>
      </c>
      <c r="AH54" s="29">
        <f t="shared" si="72"/>
        <v>14.335473344561438</v>
      </c>
      <c r="AI54" s="29">
        <f t="shared" si="73"/>
        <v>14.345432202590954</v>
      </c>
      <c r="AJ54" s="29">
        <f t="shared" si="74"/>
        <v>14.681095675976186</v>
      </c>
      <c r="AK54" s="29">
        <f t="shared" si="75"/>
        <v>0.14342379486874562</v>
      </c>
      <c r="AL54" s="29">
        <f t="shared" si="95"/>
        <v>7.1240577881326317E-9</v>
      </c>
      <c r="AM54" s="30">
        <f t="shared" si="96"/>
        <v>1.6407474934254651E-7</v>
      </c>
    </row>
    <row r="55" spans="1:39">
      <c r="A55" s="4">
        <v>0.01</v>
      </c>
      <c r="B55" s="5"/>
      <c r="C55" s="5">
        <f t="shared" si="83"/>
        <v>1.29</v>
      </c>
      <c r="D55" s="5">
        <f t="shared" si="76"/>
        <v>4.5038468448237152</v>
      </c>
      <c r="E55" s="5">
        <f t="shared" si="84"/>
        <v>4.4109099807424696</v>
      </c>
      <c r="F55" s="5">
        <f t="shared" si="85"/>
        <v>14.680907897032105</v>
      </c>
      <c r="G55" s="5">
        <f t="shared" si="86"/>
        <v>14.11099136672755</v>
      </c>
      <c r="H55" s="5">
        <f t="shared" si="87"/>
        <v>3.3101015714960269E-3</v>
      </c>
      <c r="I55" s="6">
        <f t="shared" si="88"/>
        <v>9.2936864081245574E-2</v>
      </c>
      <c r="K55" s="10">
        <v>0.01</v>
      </c>
      <c r="L55" s="11"/>
      <c r="M55" s="11">
        <f t="shared" si="89"/>
        <v>1.29</v>
      </c>
      <c r="N55" s="11">
        <f t="shared" si="78"/>
        <v>4.5038468448237152</v>
      </c>
      <c r="O55" s="11">
        <f t="shared" si="79"/>
        <v>4.5020968899907601</v>
      </c>
      <c r="P55" s="11">
        <f t="shared" si="90"/>
        <v>14.680907897032105</v>
      </c>
      <c r="Q55" s="11">
        <f t="shared" si="91"/>
        <v>14.670080761344002</v>
      </c>
      <c r="R55" s="11">
        <f t="shared" si="80"/>
        <v>4.5005367432522192</v>
      </c>
      <c r="S55" s="11">
        <f t="shared" si="81"/>
        <v>4.4988552151899421</v>
      </c>
      <c r="T55" s="11">
        <f t="shared" si="82"/>
        <v>6.4801886050069868E-5</v>
      </c>
      <c r="U55" s="12">
        <f t="shared" si="92"/>
        <v>1.7499548329551473E-3</v>
      </c>
      <c r="W55" s="28">
        <v>0.01</v>
      </c>
      <c r="X55" s="29"/>
      <c r="Y55" s="29">
        <f t="shared" si="93"/>
        <v>1.29</v>
      </c>
      <c r="Z55" s="29">
        <f t="shared" si="65"/>
        <v>4.5038468448237152</v>
      </c>
      <c r="AA55" s="29">
        <f t="shared" si="94"/>
        <v>4.5038466625213758</v>
      </c>
      <c r="AB55" s="29">
        <f t="shared" si="66"/>
        <v>14.680907897032105</v>
      </c>
      <c r="AC55" s="29">
        <f t="shared" si="67"/>
        <v>15.027650618110952</v>
      </c>
      <c r="AD55" s="29">
        <f t="shared" si="68"/>
        <v>15.038455138545899</v>
      </c>
      <c r="AE55" s="29">
        <f t="shared" si="69"/>
        <v>15.397852487888237</v>
      </c>
      <c r="AF55" s="29">
        <f t="shared" si="70"/>
        <v>0.15035161983039008</v>
      </c>
      <c r="AG55" s="29">
        <f t="shared" si="71"/>
        <v>14.680906768918639</v>
      </c>
      <c r="AH55" s="29">
        <f t="shared" si="72"/>
        <v>15.027649447043204</v>
      </c>
      <c r="AI55" s="29">
        <f t="shared" si="73"/>
        <v>15.038453965750881</v>
      </c>
      <c r="AJ55" s="29">
        <f t="shared" si="74"/>
        <v>15.397851269921924</v>
      </c>
      <c r="AK55" s="29">
        <f t="shared" si="75"/>
        <v>0.15035160810738124</v>
      </c>
      <c r="AL55" s="29">
        <f t="shared" si="95"/>
        <v>7.8277624382394606E-9</v>
      </c>
      <c r="AM55" s="30">
        <f t="shared" si="96"/>
        <v>1.8230233944649399E-7</v>
      </c>
    </row>
    <row r="56" spans="1:39">
      <c r="A56" s="4">
        <v>0.01</v>
      </c>
      <c r="B56" s="5"/>
      <c r="C56" s="5">
        <f t="shared" si="83"/>
        <v>1.3</v>
      </c>
      <c r="D56" s="5">
        <f t="shared" si="76"/>
        <v>4.6541984732824435</v>
      </c>
      <c r="E56" s="5">
        <f t="shared" si="84"/>
        <v>4.552019894409745</v>
      </c>
      <c r="F56" s="5">
        <f t="shared" si="85"/>
        <v>15.397645824835386</v>
      </c>
      <c r="G56" s="5">
        <f t="shared" si="86"/>
        <v>14.762432533630044</v>
      </c>
      <c r="H56" s="5">
        <f t="shared" si="87"/>
        <v>3.542549488407154E-3</v>
      </c>
      <c r="I56" s="6">
        <f t="shared" si="88"/>
        <v>0.10217857887269854</v>
      </c>
      <c r="K56" s="10">
        <v>0.01</v>
      </c>
      <c r="L56" s="11"/>
      <c r="M56" s="11">
        <f t="shared" si="89"/>
        <v>1.3</v>
      </c>
      <c r="N56" s="11">
        <f t="shared" si="78"/>
        <v>4.6541984732824435</v>
      </c>
      <c r="O56" s="11">
        <f t="shared" si="79"/>
        <v>4.6522661016085323</v>
      </c>
      <c r="P56" s="11">
        <f t="shared" si="90"/>
        <v>15.397645824835386</v>
      </c>
      <c r="Q56" s="11">
        <f t="shared" si="91"/>
        <v>15.385518232110615</v>
      </c>
      <c r="R56" s="11">
        <f t="shared" si="80"/>
        <v>4.6506559237940364</v>
      </c>
      <c r="S56" s="11">
        <f t="shared" si="81"/>
        <v>4.6487976976042003</v>
      </c>
      <c r="T56" s="11">
        <f t="shared" si="82"/>
        <v>7.0008433766588496E-5</v>
      </c>
      <c r="U56" s="12">
        <f t="shared" si="92"/>
        <v>1.9323716739112484E-3</v>
      </c>
      <c r="W56" s="28">
        <v>0.01</v>
      </c>
      <c r="X56" s="29"/>
      <c r="Y56" s="29">
        <f t="shared" si="93"/>
        <v>1.3</v>
      </c>
      <c r="Z56" s="29">
        <f t="shared" si="65"/>
        <v>4.6541984732824435</v>
      </c>
      <c r="AA56" s="29">
        <f t="shared" si="94"/>
        <v>4.6541982706287568</v>
      </c>
      <c r="AB56" s="29">
        <f t="shared" si="66"/>
        <v>15.397645824835386</v>
      </c>
      <c r="AC56" s="29">
        <f t="shared" si="67"/>
        <v>15.76917617748998</v>
      </c>
      <c r="AD56" s="29">
        <f t="shared" si="68"/>
        <v>15.780923204727594</v>
      </c>
      <c r="AE56" s="29">
        <f t="shared" si="69"/>
        <v>16.166335440903516</v>
      </c>
      <c r="AF56" s="29">
        <f t="shared" si="70"/>
        <v>0.15777363338362341</v>
      </c>
      <c r="AG56" s="29">
        <f t="shared" si="71"/>
        <v>15.397644552746208</v>
      </c>
      <c r="AH56" s="29">
        <f t="shared" si="72"/>
        <v>15.769174855998417</v>
      </c>
      <c r="AI56" s="29">
        <f t="shared" si="73"/>
        <v>15.780921881217779</v>
      </c>
      <c r="AJ56" s="29">
        <f t="shared" si="74"/>
        <v>16.166334065382706</v>
      </c>
      <c r="AK56" s="29">
        <f t="shared" si="75"/>
        <v>0.15777362015426885</v>
      </c>
      <c r="AL56" s="29">
        <f t="shared" si="95"/>
        <v>8.6283380440477231E-9</v>
      </c>
      <c r="AM56" s="30">
        <f t="shared" si="96"/>
        <v>2.0265368672056638E-7</v>
      </c>
    </row>
    <row r="57" spans="1:39">
      <c r="A57" s="4">
        <v>0.01</v>
      </c>
      <c r="B57" s="5"/>
      <c r="C57" s="5">
        <f t="shared" si="83"/>
        <v>1.31</v>
      </c>
      <c r="D57" s="5">
        <f t="shared" si="76"/>
        <v>4.8119721162084286</v>
      </c>
      <c r="E57" s="5">
        <f t="shared" si="84"/>
        <v>4.6996442197460455</v>
      </c>
      <c r="F57" s="5">
        <f t="shared" si="85"/>
        <v>16.166108687955514</v>
      </c>
      <c r="G57" s="5">
        <f t="shared" si="86"/>
        <v>15.457776190233513</v>
      </c>
      <c r="H57" s="5">
        <f t="shared" si="87"/>
        <v>3.7971846776310159E-3</v>
      </c>
      <c r="I57" s="6">
        <f t="shared" si="88"/>
        <v>0.11232789646238306</v>
      </c>
      <c r="K57" s="10">
        <v>0.01</v>
      </c>
      <c r="L57" s="11"/>
      <c r="M57" s="11">
        <f t="shared" si="89"/>
        <v>1.31</v>
      </c>
      <c r="N57" s="11">
        <f t="shared" si="78"/>
        <v>4.8119721162084286</v>
      </c>
      <c r="O57" s="11">
        <f t="shared" si="79"/>
        <v>4.8098379462443761</v>
      </c>
      <c r="P57" s="11">
        <f t="shared" si="90"/>
        <v>16.166108687955514</v>
      </c>
      <c r="Q57" s="11">
        <f t="shared" si="91"/>
        <v>16.152513710571906</v>
      </c>
      <c r="R57" s="11">
        <f t="shared" si="80"/>
        <v>4.8081749315307976</v>
      </c>
      <c r="S57" s="11">
        <f t="shared" si="81"/>
        <v>4.8061212839296381</v>
      </c>
      <c r="T57" s="11">
        <f t="shared" si="82"/>
        <v>7.579509512822824E-5</v>
      </c>
      <c r="U57" s="12">
        <f t="shared" si="92"/>
        <v>2.1341699640524681E-3</v>
      </c>
      <c r="W57" s="28">
        <v>0.01</v>
      </c>
      <c r="X57" s="29"/>
      <c r="Y57" s="29">
        <f t="shared" si="93"/>
        <v>1.31</v>
      </c>
      <c r="Z57" s="29">
        <f t="shared" si="65"/>
        <v>4.8119721162084286</v>
      </c>
      <c r="AA57" s="29">
        <f t="shared" si="94"/>
        <v>4.8119718907830258</v>
      </c>
      <c r="AB57" s="29">
        <f t="shared" si="66"/>
        <v>16.166108687955514</v>
      </c>
      <c r="AC57" s="29">
        <f t="shared" si="67"/>
        <v>16.564835902614149</v>
      </c>
      <c r="AD57" s="29">
        <f t="shared" si="68"/>
        <v>16.577636169661371</v>
      </c>
      <c r="AE57" s="29">
        <f t="shared" si="69"/>
        <v>16.991625287029741</v>
      </c>
      <c r="AF57" s="29">
        <f t="shared" si="70"/>
        <v>0.16573779686589382</v>
      </c>
      <c r="AG57" s="29">
        <f t="shared" si="71"/>
        <v>16.166107251682146</v>
      </c>
      <c r="AH57" s="29">
        <f t="shared" si="72"/>
        <v>16.564834409415816</v>
      </c>
      <c r="AI57" s="29">
        <f t="shared" si="73"/>
        <v>16.577634674098913</v>
      </c>
      <c r="AJ57" s="29">
        <f t="shared" si="74"/>
        <v>16.991623731465296</v>
      </c>
      <c r="AK57" s="29">
        <f t="shared" si="75"/>
        <v>0.16573778191696151</v>
      </c>
      <c r="AL57" s="29">
        <f t="shared" si="95"/>
        <v>9.5423615675827023E-9</v>
      </c>
      <c r="AM57" s="30">
        <f t="shared" si="96"/>
        <v>2.2542540278891465E-7</v>
      </c>
    </row>
    <row r="58" spans="1:39">
      <c r="A58" s="4">
        <v>0.01</v>
      </c>
      <c r="B58" s="5"/>
      <c r="C58" s="5">
        <f t="shared" si="83"/>
        <v>1.32</v>
      </c>
      <c r="D58" s="5">
        <f t="shared" si="76"/>
        <v>4.9777099236641238</v>
      </c>
      <c r="E58" s="5">
        <f t="shared" si="84"/>
        <v>4.8542219816483803</v>
      </c>
      <c r="F58" s="5">
        <f t="shared" si="85"/>
        <v>16.991375793951409</v>
      </c>
      <c r="G58" s="5">
        <f t="shared" si="86"/>
        <v>16.201012432790513</v>
      </c>
      <c r="H58" s="5">
        <f t="shared" si="87"/>
        <v>4.0767205761405023E-3</v>
      </c>
      <c r="I58" s="6">
        <f t="shared" si="88"/>
        <v>0.12348794201574353</v>
      </c>
      <c r="K58" s="10">
        <v>0.01</v>
      </c>
      <c r="L58" s="11"/>
      <c r="M58" s="11">
        <f t="shared" si="89"/>
        <v>1.32</v>
      </c>
      <c r="N58" s="11">
        <f t="shared" si="78"/>
        <v>4.9777099236641238</v>
      </c>
      <c r="O58" s="11">
        <f t="shared" si="79"/>
        <v>4.9753521509787042</v>
      </c>
      <c r="P58" s="11">
        <f t="shared" si="90"/>
        <v>16.991375793951409</v>
      </c>
      <c r="Q58" s="11">
        <f t="shared" si="91"/>
        <v>16.976121364520377</v>
      </c>
      <c r="R58" s="11">
        <f t="shared" si="80"/>
        <v>4.9736332030879833</v>
      </c>
      <c r="S58" s="11">
        <f t="shared" si="81"/>
        <v>4.971363083350095</v>
      </c>
      <c r="T58" s="11">
        <f t="shared" si="82"/>
        <v>8.2243736603260231E-5</v>
      </c>
      <c r="U58" s="12">
        <f t="shared" si="92"/>
        <v>2.3577726854195902E-3</v>
      </c>
      <c r="W58" s="28">
        <v>0.01</v>
      </c>
      <c r="X58" s="29"/>
      <c r="Y58" s="29">
        <f t="shared" si="93"/>
        <v>1.32</v>
      </c>
      <c r="Z58" s="29">
        <f t="shared" si="65"/>
        <v>4.9777099236641238</v>
      </c>
      <c r="AA58" s="29">
        <f t="shared" si="94"/>
        <v>4.9777096726999872</v>
      </c>
      <c r="AB58" s="29">
        <f t="shared" si="66"/>
        <v>16.991375793951409</v>
      </c>
      <c r="AC58" s="29">
        <f t="shared" si="67"/>
        <v>17.420009209245176</v>
      </c>
      <c r="AD58" s="29">
        <f t="shared" si="68"/>
        <v>17.433989741057211</v>
      </c>
      <c r="AE58" s="29">
        <f t="shared" si="69"/>
        <v>17.879441246461163</v>
      </c>
      <c r="AF58" s="29">
        <f t="shared" si="70"/>
        <v>0.1742980249016956</v>
      </c>
      <c r="AG58" s="29">
        <f t="shared" si="71"/>
        <v>16.991374169912188</v>
      </c>
      <c r="AH58" s="29">
        <f t="shared" si="72"/>
        <v>17.420007519475451</v>
      </c>
      <c r="AI58" s="29">
        <f t="shared" si="73"/>
        <v>17.433988048510631</v>
      </c>
      <c r="AJ58" s="29">
        <f t="shared" si="74"/>
        <v>17.879439484544573</v>
      </c>
      <c r="AK58" s="29">
        <f t="shared" si="75"/>
        <v>0.17429800798404824</v>
      </c>
      <c r="AL58" s="29">
        <f t="shared" si="95"/>
        <v>1.0589801036076096E-8</v>
      </c>
      <c r="AM58" s="30">
        <f t="shared" si="96"/>
        <v>2.509641365833204E-7</v>
      </c>
    </row>
    <row r="59" spans="1:39">
      <c r="A59" s="4">
        <v>0.01</v>
      </c>
      <c r="B59" s="5"/>
      <c r="C59" s="5">
        <f t="shared" si="83"/>
        <v>1.33</v>
      </c>
      <c r="D59" s="5">
        <f t="shared" si="76"/>
        <v>5.1520079603606534</v>
      </c>
      <c r="E59" s="5">
        <f t="shared" si="84"/>
        <v>5.0162321059762851</v>
      </c>
      <c r="F59" s="5">
        <f t="shared" si="85"/>
        <v>17.879165928486184</v>
      </c>
      <c r="G59" s="5">
        <f t="shared" si="86"/>
        <v>16.996592934578402</v>
      </c>
      <c r="H59" s="5">
        <f t="shared" si="87"/>
        <v>4.3842787570156361E-3</v>
      </c>
      <c r="I59" s="6">
        <f t="shared" si="88"/>
        <v>0.13577585438436834</v>
      </c>
      <c r="K59" s="10">
        <v>0.01</v>
      </c>
      <c r="L59" s="11"/>
      <c r="M59" s="11">
        <f t="shared" si="89"/>
        <v>1.33</v>
      </c>
      <c r="N59" s="11">
        <f t="shared" si="78"/>
        <v>5.1520079603606534</v>
      </c>
      <c r="O59" s="11">
        <f t="shared" si="79"/>
        <v>5.1494019937948083</v>
      </c>
      <c r="P59" s="11">
        <f t="shared" si="90"/>
        <v>17.879165928486184</v>
      </c>
      <c r="Q59" s="11">
        <f t="shared" si="91"/>
        <v>17.862030383540642</v>
      </c>
      <c r="R59" s="11">
        <f t="shared" si="80"/>
        <v>5.1476236816036378</v>
      </c>
      <c r="S59" s="11">
        <f t="shared" si="81"/>
        <v>5.1451133646239082</v>
      </c>
      <c r="T59" s="11">
        <f t="shared" si="82"/>
        <v>8.9450270332136483E-5</v>
      </c>
      <c r="U59" s="12">
        <f t="shared" si="92"/>
        <v>2.6059665658451081E-3</v>
      </c>
      <c r="W59" s="28">
        <v>0.01</v>
      </c>
      <c r="X59" s="29"/>
      <c r="Y59" s="29">
        <f t="shared" si="93"/>
        <v>1.33</v>
      </c>
      <c r="Z59" s="29">
        <f t="shared" si="65"/>
        <v>5.1520079603606534</v>
      </c>
      <c r="AA59" s="29">
        <f t="shared" si="94"/>
        <v>5.1520076806840356</v>
      </c>
      <c r="AB59" s="29">
        <f t="shared" si="66"/>
        <v>17.879165928486184</v>
      </c>
      <c r="AC59" s="29">
        <f t="shared" si="67"/>
        <v>18.34076098669518</v>
      </c>
      <c r="AD59" s="29">
        <f t="shared" si="68"/>
        <v>18.356067995989143</v>
      </c>
      <c r="AE59" s="29">
        <f t="shared" si="69"/>
        <v>18.836241197149448</v>
      </c>
      <c r="AF59" s="29">
        <f t="shared" si="70"/>
        <v>0.18351510848500716</v>
      </c>
      <c r="AG59" s="29">
        <f t="shared" si="71"/>
        <v>17.879164089059337</v>
      </c>
      <c r="AH59" s="29">
        <f t="shared" si="72"/>
        <v>18.340759071193862</v>
      </c>
      <c r="AI59" s="29">
        <f t="shared" si="73"/>
        <v>18.356066077216436</v>
      </c>
      <c r="AJ59" s="29">
        <f t="shared" si="74"/>
        <v>18.836239197984497</v>
      </c>
      <c r="AK59" s="29">
        <f t="shared" si="75"/>
        <v>0.18351508930644075</v>
      </c>
      <c r="AL59" s="29">
        <f t="shared" si="95"/>
        <v>1.1794834442468982E-8</v>
      </c>
      <c r="AM59" s="30">
        <f t="shared" si="96"/>
        <v>2.7967661786476583E-7</v>
      </c>
    </row>
    <row r="60" spans="1:39">
      <c r="A60" s="4">
        <v>0.01</v>
      </c>
      <c r="B60" s="5"/>
      <c r="C60" s="5">
        <f t="shared" si="83"/>
        <v>1.34</v>
      </c>
      <c r="D60" s="5">
        <f t="shared" si="76"/>
        <v>5.3355230820325499</v>
      </c>
      <c r="E60" s="5">
        <f t="shared" si="84"/>
        <v>5.1861980353220689</v>
      </c>
      <c r="F60" s="5">
        <f t="shared" si="85"/>
        <v>18.835936449557657</v>
      </c>
      <c r="G60" s="5">
        <f t="shared" si="86"/>
        <v>17.849496229065522</v>
      </c>
      <c r="H60" s="5">
        <f t="shared" si="87"/>
        <v>4.7234623870346937E-3</v>
      </c>
      <c r="I60" s="6">
        <f t="shared" si="88"/>
        <v>0.14932504671048097</v>
      </c>
      <c r="K60" s="10">
        <v>0.01</v>
      </c>
      <c r="L60" s="11"/>
      <c r="M60" s="11">
        <f t="shared" si="89"/>
        <v>1.34</v>
      </c>
      <c r="N60" s="11">
        <f t="shared" si="78"/>
        <v>5.3355230820325499</v>
      </c>
      <c r="O60" s="11">
        <f t="shared" si="79"/>
        <v>5.3326411150900714</v>
      </c>
      <c r="P60" s="11">
        <f t="shared" si="90"/>
        <v>18.835936449557657</v>
      </c>
      <c r="Q60" s="11">
        <f t="shared" si="91"/>
        <v>18.816663152467015</v>
      </c>
      <c r="R60" s="11">
        <f t="shared" si="80"/>
        <v>5.3307996196455152</v>
      </c>
      <c r="S60" s="11">
        <f t="shared" si="81"/>
        <v>5.3280222976302145</v>
      </c>
      <c r="T60" s="11">
        <f t="shared" si="82"/>
        <v>9.7527507473493813E-5</v>
      </c>
      <c r="U60" s="12">
        <f t="shared" si="92"/>
        <v>2.8819669424784422E-3</v>
      </c>
      <c r="W60" s="28">
        <v>0.01</v>
      </c>
      <c r="X60" s="29"/>
      <c r="Y60" s="29">
        <f t="shared" si="93"/>
        <v>1.34</v>
      </c>
      <c r="Z60" s="29">
        <f t="shared" si="65"/>
        <v>5.3355230820325499</v>
      </c>
      <c r="AA60" s="29">
        <f t="shared" si="94"/>
        <v>5.3355227699904759</v>
      </c>
      <c r="AB60" s="29">
        <f t="shared" si="66"/>
        <v>18.835936449557657</v>
      </c>
      <c r="AC60" s="29">
        <f t="shared" si="67"/>
        <v>19.333949130824951</v>
      </c>
      <c r="AD60" s="29">
        <f t="shared" si="68"/>
        <v>19.350751521073025</v>
      </c>
      <c r="AE60" s="29">
        <f t="shared" si="69"/>
        <v>19.869339177794686</v>
      </c>
      <c r="AF60" s="29">
        <f t="shared" si="70"/>
        <v>0.19345779488524717</v>
      </c>
      <c r="AG60" s="29">
        <f t="shared" si="71"/>
        <v>18.835934362260012</v>
      </c>
      <c r="AH60" s="29">
        <f t="shared" si="72"/>
        <v>19.333946955255765</v>
      </c>
      <c r="AI60" s="29">
        <f t="shared" si="73"/>
        <v>19.350749341637293</v>
      </c>
      <c r="AJ60" s="29">
        <f t="shared" si="74"/>
        <v>19.869336904948177</v>
      </c>
      <c r="AK60" s="29">
        <f t="shared" si="75"/>
        <v>0.19345777310165715</v>
      </c>
      <c r="AL60" s="29">
        <f t="shared" si="95"/>
        <v>1.3186888914162864E-8</v>
      </c>
      <c r="AM60" s="30">
        <f t="shared" si="96"/>
        <v>3.120420739577412E-7</v>
      </c>
    </row>
    <row r="61" spans="1:39">
      <c r="A61" s="4">
        <v>0.01</v>
      </c>
      <c r="B61" s="5"/>
      <c r="C61" s="5">
        <f t="shared" si="83"/>
        <v>1.35</v>
      </c>
      <c r="D61" s="5">
        <f t="shared" si="76"/>
        <v>5.5289808917197458</v>
      </c>
      <c r="E61" s="5">
        <f t="shared" si="84"/>
        <v>5.3646929976127238</v>
      </c>
      <c r="F61" s="5">
        <f t="shared" si="85"/>
        <v>19.86900077082235</v>
      </c>
      <c r="G61" s="5">
        <f t="shared" si="86"/>
        <v>18.765303981021766</v>
      </c>
      <c r="H61" s="5">
        <f t="shared" si="87"/>
        <v>5.0984451916189499E-3</v>
      </c>
      <c r="I61" s="6">
        <f t="shared" si="88"/>
        <v>0.16428789410702205</v>
      </c>
      <c r="K61" s="10">
        <v>0.01</v>
      </c>
      <c r="L61" s="11"/>
      <c r="M61" s="11">
        <f t="shared" si="89"/>
        <v>1.35</v>
      </c>
      <c r="N61" s="11">
        <f t="shared" si="78"/>
        <v>5.5289808917197458</v>
      </c>
      <c r="O61" s="11">
        <f t="shared" si="79"/>
        <v>5.5257913955520257</v>
      </c>
      <c r="P61" s="11">
        <f t="shared" si="90"/>
        <v>19.86900077082235</v>
      </c>
      <c r="Q61" s="11">
        <f t="shared" si="91"/>
        <v>19.847291594596452</v>
      </c>
      <c r="R61" s="11">
        <f t="shared" si="80"/>
        <v>5.5238824465281269</v>
      </c>
      <c r="S61" s="11">
        <f t="shared" si="81"/>
        <v>5.5208077466147412</v>
      </c>
      <c r="T61" s="11">
        <f t="shared" si="82"/>
        <v>1.0660868529388523E-4</v>
      </c>
      <c r="U61" s="12">
        <f t="shared" si="92"/>
        <v>3.1894961677201294E-3</v>
      </c>
      <c r="W61" s="28">
        <v>0.01</v>
      </c>
      <c r="X61" s="29"/>
      <c r="Y61" s="29">
        <f t="shared" si="93"/>
        <v>1.35</v>
      </c>
      <c r="Z61" s="29">
        <f t="shared" si="65"/>
        <v>5.5289808917197458</v>
      </c>
      <c r="AA61" s="29">
        <f t="shared" si="94"/>
        <v>5.5289805430921328</v>
      </c>
      <c r="AB61" s="29">
        <f t="shared" si="66"/>
        <v>19.86900077082235</v>
      </c>
      <c r="AC61" s="29">
        <f t="shared" si="67"/>
        <v>20.407352282942686</v>
      </c>
      <c r="AD61" s="29">
        <f t="shared" si="68"/>
        <v>20.425845906188155</v>
      </c>
      <c r="AE61" s="29">
        <f t="shared" si="69"/>
        <v>20.987045291097502</v>
      </c>
      <c r="AF61" s="29">
        <f t="shared" si="70"/>
        <v>0.20420407073363589</v>
      </c>
      <c r="AG61" s="29">
        <f t="shared" si="71"/>
        <v>19.868998397292593</v>
      </c>
      <c r="AH61" s="29">
        <f t="shared" si="72"/>
        <v>20.407349806701575</v>
      </c>
      <c r="AI61" s="29">
        <f t="shared" si="73"/>
        <v>20.425843425360892</v>
      </c>
      <c r="AJ61" s="29">
        <f t="shared" si="74"/>
        <v>20.987042701420116</v>
      </c>
      <c r="AK61" s="29">
        <f t="shared" si="75"/>
        <v>0.20420404593806274</v>
      </c>
      <c r="AL61" s="29">
        <f t="shared" si="95"/>
        <v>1.4801948999831893E-8</v>
      </c>
      <c r="AM61" s="30">
        <f t="shared" si="96"/>
        <v>3.4862761300047396E-7</v>
      </c>
    </row>
    <row r="62" spans="1:39">
      <c r="A62" s="4">
        <v>0.01</v>
      </c>
      <c r="B62" s="5"/>
      <c r="C62" s="5">
        <f t="shared" si="83"/>
        <v>1.3599999999999999</v>
      </c>
      <c r="D62" s="5">
        <f t="shared" si="76"/>
        <v>5.7331849791376897</v>
      </c>
      <c r="E62" s="5">
        <f t="shared" si="84"/>
        <v>5.5523460374229412</v>
      </c>
      <c r="F62" s="5">
        <f t="shared" si="85"/>
        <v>20.986668239963933</v>
      </c>
      <c r="G62" s="5">
        <f t="shared" si="86"/>
        <v>19.750290403428547</v>
      </c>
      <c r="H62" s="5">
        <f t="shared" si="87"/>
        <v>5.5140797097203986E-3</v>
      </c>
      <c r="I62" s="6">
        <f t="shared" si="88"/>
        <v>0.18083894171474846</v>
      </c>
      <c r="K62" s="10">
        <v>0.01</v>
      </c>
      <c r="L62" s="11"/>
      <c r="M62" s="11">
        <f t="shared" si="89"/>
        <v>1.3599999999999999</v>
      </c>
      <c r="N62" s="11">
        <f t="shared" si="78"/>
        <v>5.7331849791376897</v>
      </c>
      <c r="O62" s="11">
        <f t="shared" si="79"/>
        <v>5.7296521003122241</v>
      </c>
      <c r="P62" s="11">
        <f t="shared" si="90"/>
        <v>20.986668239963933</v>
      </c>
      <c r="Q62" s="11">
        <f t="shared" si="91"/>
        <v>20.962175630967188</v>
      </c>
      <c r="R62" s="11">
        <f t="shared" si="80"/>
        <v>5.7276708994279693</v>
      </c>
      <c r="S62" s="11">
        <f t="shared" si="81"/>
        <v>5.7242643114979899</v>
      </c>
      <c r="T62" s="11">
        <f t="shared" si="82"/>
        <v>1.168518505529903E-4</v>
      </c>
      <c r="U62" s="12">
        <f t="shared" si="92"/>
        <v>3.5328788254656018E-3</v>
      </c>
      <c r="W62" s="28">
        <v>0.01</v>
      </c>
      <c r="X62" s="29"/>
      <c r="Y62" s="29">
        <f t="shared" si="93"/>
        <v>1.3599999999999999</v>
      </c>
      <c r="Z62" s="29">
        <f t="shared" si="65"/>
        <v>5.7331849791376897</v>
      </c>
      <c r="AA62" s="29">
        <f t="shared" si="94"/>
        <v>5.7331845890301958</v>
      </c>
      <c r="AB62" s="29">
        <f t="shared" si="66"/>
        <v>20.986668239963933</v>
      </c>
      <c r="AC62" s="29">
        <f t="shared" si="67"/>
        <v>21.569822232699309</v>
      </c>
      <c r="AD62" s="29">
        <f t="shared" si="68"/>
        <v>21.590235090942713</v>
      </c>
      <c r="AE62" s="29">
        <f t="shared" si="69"/>
        <v>22.198833023971279</v>
      </c>
      <c r="AF62" s="29">
        <f t="shared" si="70"/>
        <v>0.21584269318536542</v>
      </c>
      <c r="AG62" s="29">
        <f t="shared" si="71"/>
        <v>20.986665534696371</v>
      </c>
      <c r="AH62" s="29">
        <f t="shared" si="72"/>
        <v>21.569819407552512</v>
      </c>
      <c r="AI62" s="29">
        <f t="shared" si="73"/>
        <v>21.590232260335394</v>
      </c>
      <c r="AJ62" s="29">
        <f t="shared" si="74"/>
        <v>22.198830066123698</v>
      </c>
      <c r="AK62" s="29">
        <f t="shared" si="75"/>
        <v>0.21584266489432646</v>
      </c>
      <c r="AL62" s="29">
        <f t="shared" si="95"/>
        <v>1.6684308157266514E-8</v>
      </c>
      <c r="AM62" s="30">
        <f t="shared" si="96"/>
        <v>3.9010749386392263E-7</v>
      </c>
    </row>
    <row r="63" spans="1:39">
      <c r="A63" s="4">
        <v>0.01</v>
      </c>
      <c r="B63" s="5"/>
      <c r="C63" s="5">
        <f t="shared" si="83"/>
        <v>1.37</v>
      </c>
      <c r="D63" s="5">
        <f t="shared" si="76"/>
        <v>5.9490276912118256</v>
      </c>
      <c r="E63" s="5">
        <f t="shared" si="84"/>
        <v>5.7498489414572269</v>
      </c>
      <c r="F63" s="5">
        <f t="shared" si="85"/>
        <v>22.198411427228567</v>
      </c>
      <c r="G63" s="5">
        <f t="shared" si="86"/>
        <v>20.811527465167661</v>
      </c>
      <c r="H63" s="5">
        <f t="shared" si="87"/>
        <v>5.9760296744970631E-3</v>
      </c>
      <c r="I63" s="6">
        <f t="shared" si="88"/>
        <v>0.19917874975459871</v>
      </c>
      <c r="K63" s="10">
        <v>0.01</v>
      </c>
      <c r="L63" s="11"/>
      <c r="M63" s="11">
        <f t="shared" si="89"/>
        <v>1.37</v>
      </c>
      <c r="N63" s="11">
        <f t="shared" si="78"/>
        <v>5.9490276912118256</v>
      </c>
      <c r="O63" s="11">
        <f t="shared" si="79"/>
        <v>5.9451105332849092</v>
      </c>
      <c r="P63" s="11">
        <f t="shared" si="90"/>
        <v>22.198411427228567</v>
      </c>
      <c r="Q63" s="11">
        <f t="shared" si="91"/>
        <v>22.170728692831528</v>
      </c>
      <c r="R63" s="11">
        <f t="shared" si="80"/>
        <v>5.9430516615373286</v>
      </c>
      <c r="S63" s="11">
        <f t="shared" si="81"/>
        <v>5.9392738566218961</v>
      </c>
      <c r="T63" s="11">
        <f t="shared" si="82"/>
        <v>1.2844533750655529E-4</v>
      </c>
      <c r="U63" s="12">
        <f t="shared" si="92"/>
        <v>3.9171579269163814E-3</v>
      </c>
      <c r="W63" s="28">
        <v>0.01</v>
      </c>
      <c r="X63" s="29"/>
      <c r="Y63" s="29">
        <f t="shared" si="93"/>
        <v>1.37</v>
      </c>
      <c r="Z63" s="29">
        <f t="shared" si="65"/>
        <v>5.9490276912118256</v>
      </c>
      <c r="AA63" s="29">
        <f t="shared" si="94"/>
        <v>5.9490272539245224</v>
      </c>
      <c r="AB63" s="29">
        <f t="shared" si="66"/>
        <v>22.198411427228567</v>
      </c>
      <c r="AC63" s="29">
        <f t="shared" si="67"/>
        <v>22.831466580811014</v>
      </c>
      <c r="AD63" s="29">
        <f t="shared" si="68"/>
        <v>22.854065213790374</v>
      </c>
      <c r="AE63" s="29">
        <f t="shared" si="69"/>
        <v>23.515540301711471</v>
      </c>
      <c r="AF63" s="29">
        <f t="shared" si="70"/>
        <v>0.22847502553023802</v>
      </c>
      <c r="AG63" s="29">
        <f t="shared" si="71"/>
        <v>22.198408335986645</v>
      </c>
      <c r="AH63" s="29">
        <f t="shared" si="72"/>
        <v>22.831463349185817</v>
      </c>
      <c r="AI63" s="29">
        <f t="shared" si="73"/>
        <v>22.854061975636675</v>
      </c>
      <c r="AJ63" s="29">
        <f t="shared" si="74"/>
        <v>23.515536914310982</v>
      </c>
      <c r="AK63" s="29">
        <f t="shared" si="75"/>
        <v>0.22847499316657102</v>
      </c>
      <c r="AL63" s="29">
        <f t="shared" si="95"/>
        <v>1.8888770547675904E-8</v>
      </c>
      <c r="AM63" s="30">
        <f t="shared" si="96"/>
        <v>4.3728730325653942E-7</v>
      </c>
    </row>
    <row r="64" spans="1:39">
      <c r="A64" s="4">
        <v>0.01</v>
      </c>
      <c r="B64" s="5"/>
      <c r="C64" s="5">
        <f t="shared" si="83"/>
        <v>1.38</v>
      </c>
      <c r="D64" s="5">
        <f t="shared" si="76"/>
        <v>6.1775027382256269</v>
      </c>
      <c r="E64" s="5">
        <f t="shared" si="84"/>
        <v>5.9579642161089037</v>
      </c>
      <c r="F64" s="5">
        <f t="shared" si="85"/>
        <v>23.51506713901307</v>
      </c>
      <c r="G64" s="5">
        <f t="shared" si="86"/>
        <v>21.957009146536691</v>
      </c>
      <c r="H64" s="5">
        <f t="shared" si="87"/>
        <v>6.490932741515465E-3</v>
      </c>
      <c r="I64" s="6">
        <f t="shared" si="88"/>
        <v>0.2195385221167232</v>
      </c>
      <c r="K64" s="10">
        <v>0.01</v>
      </c>
      <c r="L64" s="11"/>
      <c r="M64" s="11">
        <f t="shared" si="89"/>
        <v>1.38</v>
      </c>
      <c r="N64" s="11">
        <f t="shared" si="78"/>
        <v>6.1775027382256269</v>
      </c>
      <c r="O64" s="11">
        <f t="shared" si="79"/>
        <v>6.1731545007870672</v>
      </c>
      <c r="P64" s="11">
        <f t="shared" si="90"/>
        <v>23.51506713901307</v>
      </c>
      <c r="Q64" s="11">
        <f t="shared" si="91"/>
        <v>23.48371649951364</v>
      </c>
      <c r="R64" s="11">
        <f t="shared" si="80"/>
        <v>6.1710118054841114</v>
      </c>
      <c r="S64" s="11">
        <f t="shared" si="81"/>
        <v>6.1668178202132244</v>
      </c>
      <c r="T64" s="11">
        <f t="shared" si="82"/>
        <v>1.4161465451145716E-4</v>
      </c>
      <c r="U64" s="12">
        <f t="shared" si="92"/>
        <v>4.3482374385597211E-3</v>
      </c>
      <c r="W64" s="28">
        <v>0.01</v>
      </c>
      <c r="X64" s="29"/>
      <c r="Y64" s="29">
        <f t="shared" si="93"/>
        <v>1.38</v>
      </c>
      <c r="Z64" s="29">
        <f t="shared" si="65"/>
        <v>6.1775027382256269</v>
      </c>
      <c r="AA64" s="29">
        <f t="shared" si="94"/>
        <v>6.177502247091093</v>
      </c>
      <c r="AB64" s="29">
        <f t="shared" si="66"/>
        <v>23.51506713901307</v>
      </c>
      <c r="AC64" s="29">
        <f t="shared" si="67"/>
        <v>24.203868727149956</v>
      </c>
      <c r="AD64" s="29">
        <f t="shared" si="68"/>
        <v>24.228966100990959</v>
      </c>
      <c r="AE64" s="29">
        <f t="shared" si="69"/>
        <v>24.949612278981299</v>
      </c>
      <c r="AF64" s="29">
        <f t="shared" si="70"/>
        <v>0.24221724845712703</v>
      </c>
      <c r="AG64" s="29">
        <f t="shared" si="71"/>
        <v>23.515063596829034</v>
      </c>
      <c r="AH64" s="29">
        <f t="shared" si="72"/>
        <v>24.203865019975659</v>
      </c>
      <c r="AI64" s="29">
        <f t="shared" si="73"/>
        <v>24.22896238597637</v>
      </c>
      <c r="AJ64" s="29">
        <f t="shared" si="74"/>
        <v>24.949608388255474</v>
      </c>
      <c r="AK64" s="29">
        <f t="shared" si="75"/>
        <v>0.24221721132831431</v>
      </c>
      <c r="AL64" s="29">
        <f t="shared" si="95"/>
        <v>2.1483563372726167E-8</v>
      </c>
      <c r="AM64" s="30">
        <f t="shared" si="96"/>
        <v>4.9113453393090367E-7</v>
      </c>
    </row>
    <row r="65" spans="1:39">
      <c r="A65" s="4">
        <v>0.01</v>
      </c>
      <c r="B65" s="5"/>
      <c r="C65" s="5">
        <f t="shared" si="83"/>
        <v>1.3900000000000001</v>
      </c>
      <c r="D65" s="5">
        <f t="shared" si="76"/>
        <v>6.4197200112370112</v>
      </c>
      <c r="E65" s="5">
        <f t="shared" si="84"/>
        <v>6.1775343075742706</v>
      </c>
      <c r="F65" s="5">
        <f t="shared" si="85"/>
        <v>24.949079156511761</v>
      </c>
      <c r="G65" s="5">
        <f t="shared" si="86"/>
        <v>23.19579877272675</v>
      </c>
      <c r="H65" s="5">
        <f t="shared" si="87"/>
        <v>7.0666016212532767E-3</v>
      </c>
      <c r="I65" s="6">
        <f t="shared" si="88"/>
        <v>0.24218570366274061</v>
      </c>
      <c r="K65" s="10">
        <v>0.01</v>
      </c>
      <c r="L65" s="11"/>
      <c r="M65" s="11">
        <f t="shared" si="89"/>
        <v>1.3900000000000001</v>
      </c>
      <c r="N65" s="11">
        <f t="shared" si="78"/>
        <v>6.4197200112370112</v>
      </c>
      <c r="O65" s="11">
        <f t="shared" si="79"/>
        <v>6.414886953177942</v>
      </c>
      <c r="P65" s="11">
        <f t="shared" si="90"/>
        <v>24.949079156511761</v>
      </c>
      <c r="Q65" s="11">
        <f t="shared" si="91"/>
        <v>24.913496965462404</v>
      </c>
      <c r="R65" s="11">
        <f t="shared" si="80"/>
        <v>6.4126534096157579</v>
      </c>
      <c r="S65" s="11">
        <f t="shared" si="81"/>
        <v>6.4079916657822036</v>
      </c>
      <c r="T65" s="11">
        <f t="shared" si="82"/>
        <v>1.5663119545905602E-4</v>
      </c>
      <c r="U65" s="12">
        <f t="shared" si="92"/>
        <v>4.8330580590691952E-3</v>
      </c>
      <c r="W65" s="28">
        <v>0.01</v>
      </c>
      <c r="X65" s="29"/>
      <c r="Y65" s="29">
        <f t="shared" si="93"/>
        <v>1.3900000000000001</v>
      </c>
      <c r="Z65" s="29">
        <f t="shared" si="65"/>
        <v>6.4197200112370112</v>
      </c>
      <c r="AA65" s="29">
        <f t="shared" si="94"/>
        <v>6.4197194584194071</v>
      </c>
      <c r="AB65" s="29">
        <f t="shared" si="66"/>
        <v>24.949079156511761</v>
      </c>
      <c r="AC65" s="29">
        <f t="shared" si="67"/>
        <v>25.700354161158323</v>
      </c>
      <c r="AD65" s="29">
        <f t="shared" si="68"/>
        <v>25.728319468028175</v>
      </c>
      <c r="AE65" s="29">
        <f t="shared" si="69"/>
        <v>26.515396071486737</v>
      </c>
      <c r="AF65" s="29">
        <f t="shared" si="70"/>
        <v>0.25720303747728585</v>
      </c>
      <c r="AG65" s="29">
        <f t="shared" si="71"/>
        <v>24.949075085146596</v>
      </c>
      <c r="AH65" s="29">
        <f t="shared" si="72"/>
        <v>25.700349895119366</v>
      </c>
      <c r="AI65" s="29">
        <f t="shared" si="73"/>
        <v>25.728315192528068</v>
      </c>
      <c r="AJ65" s="29">
        <f t="shared" si="74"/>
        <v>26.515391588281794</v>
      </c>
      <c r="AK65" s="29">
        <f t="shared" si="75"/>
        <v>0.25720299474787212</v>
      </c>
      <c r="AL65" s="29">
        <f t="shared" si="95"/>
        <v>2.4554257294084891E-8</v>
      </c>
      <c r="AM65" s="30">
        <f t="shared" si="96"/>
        <v>5.5281760413805614E-7</v>
      </c>
    </row>
    <row r="66" spans="1:39">
      <c r="A66" s="4">
        <v>0.01</v>
      </c>
      <c r="B66" s="5"/>
      <c r="C66" s="5">
        <f t="shared" si="83"/>
        <v>1.4</v>
      </c>
      <c r="D66" s="5">
        <f t="shared" si="76"/>
        <v>6.6769230769230745</v>
      </c>
      <c r="E66" s="5">
        <f t="shared" si="84"/>
        <v>6.4094922953015381</v>
      </c>
      <c r="F66" s="5">
        <f t="shared" si="85"/>
        <v>26.51479289940827</v>
      </c>
      <c r="G66" s="5">
        <f t="shared" si="86"/>
        <v>24.538204437220372</v>
      </c>
      <c r="H66" s="5">
        <f t="shared" si="87"/>
        <v>7.7122741209461054E-3</v>
      </c>
      <c r="I66" s="6">
        <f t="shared" si="88"/>
        <v>0.26743078162153644</v>
      </c>
      <c r="K66" s="10">
        <v>0.01</v>
      </c>
      <c r="L66" s="11"/>
      <c r="M66" s="11">
        <f t="shared" si="89"/>
        <v>1.4</v>
      </c>
      <c r="N66" s="11">
        <f t="shared" si="78"/>
        <v>6.6769230769230745</v>
      </c>
      <c r="O66" s="11">
        <f t="shared" si="79"/>
        <v>6.6715432616786181</v>
      </c>
      <c r="P66" s="11">
        <f t="shared" si="90"/>
        <v>26.51479289940827</v>
      </c>
      <c r="Q66" s="11">
        <f t="shared" si="91"/>
        <v>26.474311254489514</v>
      </c>
      <c r="R66" s="11">
        <f t="shared" si="80"/>
        <v>6.6692108028021284</v>
      </c>
      <c r="S66" s="11">
        <f t="shared" si="81"/>
        <v>6.6640219228325659</v>
      </c>
      <c r="T66" s="11">
        <f t="shared" si="82"/>
        <v>1.7382333173010522E-4</v>
      </c>
      <c r="U66" s="12">
        <f t="shared" si="92"/>
        <v>5.3798152444564096E-3</v>
      </c>
      <c r="W66" s="28">
        <v>0.01</v>
      </c>
      <c r="X66" s="29"/>
      <c r="Y66" s="29">
        <f t="shared" si="93"/>
        <v>1.4</v>
      </c>
      <c r="Z66" s="29">
        <f t="shared" si="65"/>
        <v>6.6769230769230745</v>
      </c>
      <c r="AA66" s="29">
        <f t="shared" si="94"/>
        <v>6.6769224531672791</v>
      </c>
      <c r="AB66" s="29">
        <f t="shared" si="66"/>
        <v>26.51479289940827</v>
      </c>
      <c r="AC66" s="29">
        <f t="shared" si="67"/>
        <v>27.33631453517792</v>
      </c>
      <c r="AD66" s="29">
        <f t="shared" si="68"/>
        <v>27.36758544279995</v>
      </c>
      <c r="AE66" s="29">
        <f t="shared" si="69"/>
        <v>28.229500526987426</v>
      </c>
      <c r="AF66" s="29">
        <f t="shared" si="70"/>
        <v>0.27358682230391906</v>
      </c>
      <c r="AG66" s="29">
        <f t="shared" si="71"/>
        <v>26.514788204103851</v>
      </c>
      <c r="AH66" s="29">
        <f t="shared" si="72"/>
        <v>27.336309609194664</v>
      </c>
      <c r="AI66" s="29">
        <f t="shared" si="73"/>
        <v>27.367580505340044</v>
      </c>
      <c r="AJ66" s="29">
        <f t="shared" si="74"/>
        <v>28.229495342926164</v>
      </c>
      <c r="AK66" s="29">
        <f t="shared" si="75"/>
        <v>0.2735867729601657</v>
      </c>
      <c r="AL66" s="29">
        <f t="shared" si="95"/>
        <v>2.8208777536065099E-8</v>
      </c>
      <c r="AM66" s="30">
        <f t="shared" si="96"/>
        <v>6.2375579545914661E-7</v>
      </c>
    </row>
    <row r="67" spans="1:39">
      <c r="A67" s="4">
        <v>0.01</v>
      </c>
      <c r="B67" s="5"/>
      <c r="C67" s="5">
        <f t="shared" si="83"/>
        <v>1.4100000000000001</v>
      </c>
      <c r="D67" s="5">
        <f t="shared" si="76"/>
        <v>6.9505099318114487</v>
      </c>
      <c r="E67" s="5">
        <f t="shared" si="84"/>
        <v>6.654874339673742</v>
      </c>
      <c r="F67" s="5">
        <f t="shared" si="85"/>
        <v>28.22881510792401</v>
      </c>
      <c r="G67" s="5">
        <f t="shared" si="86"/>
        <v>25.995988781141783</v>
      </c>
      <c r="H67" s="5">
        <f t="shared" si="87"/>
        <v>8.4389258942918488E-3</v>
      </c>
      <c r="I67" s="6">
        <f t="shared" si="88"/>
        <v>0.29563559213770674</v>
      </c>
      <c r="K67" s="10">
        <v>0.01</v>
      </c>
      <c r="L67" s="11"/>
      <c r="M67" s="11">
        <f t="shared" si="89"/>
        <v>1.4100000000000001</v>
      </c>
      <c r="N67" s="11">
        <f t="shared" si="78"/>
        <v>6.9505099318114487</v>
      </c>
      <c r="O67" s="11">
        <f t="shared" si="79"/>
        <v>6.9445117005346733</v>
      </c>
      <c r="P67" s="11">
        <f t="shared" si="90"/>
        <v>28.22881510792401</v>
      </c>
      <c r="Q67" s="11">
        <f t="shared" si="91"/>
        <v>28.18263882934302</v>
      </c>
      <c r="R67" s="11">
        <f t="shared" si="80"/>
        <v>6.9420710059171569</v>
      </c>
      <c r="S67" s="11">
        <f t="shared" si="81"/>
        <v>6.9362863742235135</v>
      </c>
      <c r="T67" s="11">
        <f t="shared" si="82"/>
        <v>1.9359063392965226E-4</v>
      </c>
      <c r="U67" s="12">
        <f t="shared" si="92"/>
        <v>5.9982312767754564E-3</v>
      </c>
      <c r="W67" s="28">
        <v>0.01</v>
      </c>
      <c r="X67" s="29"/>
      <c r="Y67" s="29">
        <f t="shared" si="93"/>
        <v>1.4100000000000001</v>
      </c>
      <c r="Z67" s="29">
        <f t="shared" si="65"/>
        <v>6.9505099318114487</v>
      </c>
      <c r="AA67" s="29">
        <f t="shared" si="94"/>
        <v>6.950509226127445</v>
      </c>
      <c r="AB67" s="29">
        <f t="shared" si="66"/>
        <v>28.22881510792401</v>
      </c>
      <c r="AC67" s="29">
        <f t="shared" si="67"/>
        <v>29.129604305400363</v>
      </c>
      <c r="AD67" s="29">
        <f t="shared" si="68"/>
        <v>29.16470236996464</v>
      </c>
      <c r="AE67" s="29">
        <f t="shared" si="69"/>
        <v>30.111237971178078</v>
      </c>
      <c r="AF67" s="29">
        <f t="shared" si="70"/>
        <v>0.29154777738305349</v>
      </c>
      <c r="AG67" s="29">
        <f t="shared" si="71"/>
        <v>28.228809673216851</v>
      </c>
      <c r="AH67" s="29">
        <f t="shared" si="72"/>
        <v>29.129598596083422</v>
      </c>
      <c r="AI67" s="29">
        <f t="shared" si="73"/>
        <v>29.16469664664773</v>
      </c>
      <c r="AJ67" s="29">
        <f t="shared" si="74"/>
        <v>30.111231953684715</v>
      </c>
      <c r="AK67" s="29">
        <f t="shared" si="75"/>
        <v>0.29154772018727315</v>
      </c>
      <c r="AL67" s="29">
        <f t="shared" si="95"/>
        <v>3.2584455134099244E-8</v>
      </c>
      <c r="AM67" s="30">
        <f t="shared" si="96"/>
        <v>7.0568400367676531E-7</v>
      </c>
    </row>
    <row r="68" spans="1:39">
      <c r="A68" s="4">
        <v>0.01</v>
      </c>
      <c r="B68" s="5"/>
      <c r="C68" s="5">
        <f t="shared" si="83"/>
        <v>1.42</v>
      </c>
      <c r="D68" s="5">
        <f t="shared" si="76"/>
        <v>7.2420577470516481</v>
      </c>
      <c r="E68" s="5">
        <f t="shared" si="84"/>
        <v>6.9148342274851595</v>
      </c>
      <c r="F68" s="5">
        <f t="shared" si="85"/>
        <v>30.110455471356943</v>
      </c>
      <c r="G68" s="5">
        <f t="shared" si="86"/>
        <v>27.582621006064873</v>
      </c>
      <c r="H68" s="5">
        <f t="shared" si="87"/>
        <v>9.2596641609592467E-3</v>
      </c>
      <c r="I68" s="6">
        <f t="shared" si="88"/>
        <v>0.32722351956648854</v>
      </c>
      <c r="K68" s="10">
        <v>0.01</v>
      </c>
      <c r="L68" s="11"/>
      <c r="M68" s="11">
        <f t="shared" si="89"/>
        <v>1.42</v>
      </c>
      <c r="N68" s="11">
        <f t="shared" si="78"/>
        <v>7.2420577470516481</v>
      </c>
      <c r="O68" s="11">
        <f t="shared" si="79"/>
        <v>7.2353578500974365</v>
      </c>
      <c r="P68" s="11">
        <f t="shared" si="90"/>
        <v>30.110455471356943</v>
      </c>
      <c r="Q68" s="11">
        <f t="shared" si="91"/>
        <v>30.057633091700538</v>
      </c>
      <c r="R68" s="11">
        <f t="shared" si="80"/>
        <v>7.2327980828906888</v>
      </c>
      <c r="S68" s="11">
        <f t="shared" si="81"/>
        <v>7.2263380888281032</v>
      </c>
      <c r="T68" s="11">
        <f t="shared" si="82"/>
        <v>2.1642223982709652E-4</v>
      </c>
      <c r="U68" s="12">
        <f t="shared" si="92"/>
        <v>6.6998969542115816E-3</v>
      </c>
      <c r="W68" s="28">
        <v>0.01</v>
      </c>
      <c r="X68" s="29"/>
      <c r="Y68" s="29">
        <f t="shared" si="93"/>
        <v>1.42</v>
      </c>
      <c r="Z68" s="29">
        <f t="shared" si="65"/>
        <v>7.2420577470516481</v>
      </c>
      <c r="AA68" s="29">
        <f t="shared" si="94"/>
        <v>7.242056946314718</v>
      </c>
      <c r="AB68" s="29">
        <f t="shared" si="66"/>
        <v>30.110455471356943</v>
      </c>
      <c r="AC68" s="29">
        <f t="shared" si="67"/>
        <v>31.101029120475751</v>
      </c>
      <c r="AD68" s="29">
        <f t="shared" si="68"/>
        <v>31.140579315631296</v>
      </c>
      <c r="AE68" s="29">
        <f t="shared" si="69"/>
        <v>32.183169991563581</v>
      </c>
      <c r="AF68" s="29">
        <f t="shared" si="70"/>
        <v>0.31129473722522438</v>
      </c>
      <c r="AG68" s="29">
        <f t="shared" si="71"/>
        <v>30.110449155639834</v>
      </c>
      <c r="AH68" s="29">
        <f t="shared" si="72"/>
        <v>31.101022476207625</v>
      </c>
      <c r="AI68" s="29">
        <f t="shared" si="73"/>
        <v>31.140572654181085</v>
      </c>
      <c r="AJ68" s="29">
        <f t="shared" si="74"/>
        <v>32.183162977368937</v>
      </c>
      <c r="AK68" s="29">
        <f t="shared" si="75"/>
        <v>0.31129467065631033</v>
      </c>
      <c r="AL68" s="29">
        <f t="shared" si="95"/>
        <v>3.7857145862574271E-8</v>
      </c>
      <c r="AM68" s="30">
        <f t="shared" si="96"/>
        <v>8.0073693009552471E-7</v>
      </c>
    </row>
    <row r="69" spans="1:39">
      <c r="A69" s="4">
        <v>0.01</v>
      </c>
      <c r="B69" s="5"/>
      <c r="C69" s="5">
        <f t="shared" si="83"/>
        <v>1.43</v>
      </c>
      <c r="D69" s="5">
        <f t="shared" si="76"/>
        <v>7.5533525285310397</v>
      </c>
      <c r="E69" s="5">
        <f t="shared" si="84"/>
        <v>7.1906604375458079</v>
      </c>
      <c r="F69" s="5">
        <f t="shared" si="85"/>
        <v>32.182272255888137</v>
      </c>
      <c r="G69" s="5">
        <f t="shared" si="86"/>
        <v>29.313581081606429</v>
      </c>
      <c r="H69" s="5">
        <f t="shared" si="87"/>
        <v>1.0190226765821819E-2</v>
      </c>
      <c r="I69" s="6">
        <f t="shared" si="88"/>
        <v>0.36269209098523181</v>
      </c>
      <c r="K69" s="10">
        <v>0.01</v>
      </c>
      <c r="L69" s="11"/>
      <c r="M69" s="11">
        <f t="shared" si="89"/>
        <v>1.43</v>
      </c>
      <c r="N69" s="11">
        <f t="shared" si="78"/>
        <v>7.5533525285310397</v>
      </c>
      <c r="O69" s="11">
        <f t="shared" si="79"/>
        <v>7.5458538248850813</v>
      </c>
      <c r="P69" s="11">
        <f t="shared" si="90"/>
        <v>32.182272255888137</v>
      </c>
      <c r="Q69" s="11">
        <f t="shared" si="91"/>
        <v>32.1216592088212</v>
      </c>
      <c r="R69" s="11">
        <f t="shared" si="80"/>
        <v>7.5431623017652178</v>
      </c>
      <c r="S69" s="11">
        <f t="shared" si="81"/>
        <v>7.5359341810144418</v>
      </c>
      <c r="T69" s="11">
        <f t="shared" si="82"/>
        <v>2.4292076328347179E-4</v>
      </c>
      <c r="U69" s="12">
        <f t="shared" si="92"/>
        <v>7.4987036459583933E-3</v>
      </c>
      <c r="W69" s="28">
        <v>0.01</v>
      </c>
      <c r="X69" s="29"/>
      <c r="Y69" s="29">
        <f t="shared" si="93"/>
        <v>1.43</v>
      </c>
      <c r="Z69" s="29">
        <f t="shared" si="65"/>
        <v>7.5533525285310397</v>
      </c>
      <c r="AA69" s="29">
        <f t="shared" si="94"/>
        <v>7.5533516169710282</v>
      </c>
      <c r="AB69" s="29">
        <f t="shared" si="66"/>
        <v>32.182272255888137</v>
      </c>
      <c r="AC69" s="29">
        <f t="shared" si="67"/>
        <v>33.274951034254137</v>
      </c>
      <c r="AD69" s="29">
        <f t="shared" si="68"/>
        <v>33.319706679382136</v>
      </c>
      <c r="AE69" s="29">
        <f t="shared" si="69"/>
        <v>34.47178623494721</v>
      </c>
      <c r="AF69" s="29">
        <f t="shared" si="70"/>
        <v>0.33307228986351317</v>
      </c>
      <c r="AG69" s="29">
        <f t="shared" si="71"/>
        <v>32.182264884281587</v>
      </c>
      <c r="AH69" s="29">
        <f t="shared" si="72"/>
        <v>33.274943267413143</v>
      </c>
      <c r="AI69" s="29">
        <f t="shared" si="73"/>
        <v>33.319698891314715</v>
      </c>
      <c r="AJ69" s="29">
        <f t="shared" si="74"/>
        <v>34.47177802153108</v>
      </c>
      <c r="AK69" s="29">
        <f t="shared" si="75"/>
        <v>0.33307221203878062</v>
      </c>
      <c r="AL69" s="29">
        <f t="shared" si="95"/>
        <v>4.4254167441692971E-8</v>
      </c>
      <c r="AM69" s="30">
        <f t="shared" si="96"/>
        <v>9.1156001147396637E-7</v>
      </c>
    </row>
    <row r="70" spans="1:39">
      <c r="A70" s="4">
        <v>0.01</v>
      </c>
      <c r="B70" s="5"/>
      <c r="C70" s="5">
        <f t="shared" si="83"/>
        <v>1.44</v>
      </c>
      <c r="D70" s="5">
        <f t="shared" si="76"/>
        <v>7.8864248704663185</v>
      </c>
      <c r="E70" s="5">
        <f t="shared" si="84"/>
        <v>7.4837962483618723</v>
      </c>
      <c r="F70" s="5">
        <f t="shared" si="85"/>
        <v>34.470750892641391</v>
      </c>
      <c r="G70" s="5">
        <f t="shared" si="86"/>
        <v>31.206728821680336</v>
      </c>
      <c r="H70" s="5">
        <f t="shared" si="87"/>
        <v>1.1249619376397568E-2</v>
      </c>
      <c r="I70" s="6">
        <f t="shared" si="88"/>
        <v>0.40262862210444617</v>
      </c>
      <c r="K70" s="10">
        <v>0.01</v>
      </c>
      <c r="L70" s="11"/>
      <c r="M70" s="11">
        <f t="shared" si="89"/>
        <v>1.44</v>
      </c>
      <c r="N70" s="11">
        <f t="shared" si="78"/>
        <v>7.8864248704663185</v>
      </c>
      <c r="O70" s="11">
        <f t="shared" si="79"/>
        <v>7.8780134768947976</v>
      </c>
      <c r="P70" s="11">
        <f t="shared" si="90"/>
        <v>34.470750892641391</v>
      </c>
      <c r="Q70" s="11">
        <f t="shared" si="91"/>
        <v>34.400962456049662</v>
      </c>
      <c r="R70" s="11">
        <f t="shared" si="80"/>
        <v>7.8751752510899209</v>
      </c>
      <c r="S70" s="11">
        <f t="shared" si="81"/>
        <v>7.8670704169732932</v>
      </c>
      <c r="T70" s="11">
        <f t="shared" si="82"/>
        <v>2.7383367245459311E-4</v>
      </c>
      <c r="U70" s="12">
        <f t="shared" si="92"/>
        <v>8.4113935715208754E-3</v>
      </c>
      <c r="W70" s="28">
        <v>0.01</v>
      </c>
      <c r="X70" s="29"/>
      <c r="Y70" s="29">
        <f t="shared" si="93"/>
        <v>1.44</v>
      </c>
      <c r="Z70" s="29">
        <f t="shared" si="65"/>
        <v>7.8864248704663185</v>
      </c>
      <c r="AA70" s="29">
        <f t="shared" si="94"/>
        <v>7.886423829009809</v>
      </c>
      <c r="AB70" s="29">
        <f t="shared" si="66"/>
        <v>34.470750892641391</v>
      </c>
      <c r="AC70" s="29">
        <f t="shared" si="67"/>
        <v>35.680043600361195</v>
      </c>
      <c r="AD70" s="29">
        <f t="shared" si="68"/>
        <v>35.730918432691823</v>
      </c>
      <c r="AE70" s="29">
        <f t="shared" si="69"/>
        <v>37.008354599575711</v>
      </c>
      <c r="AF70" s="29">
        <f t="shared" si="70"/>
        <v>0.35716838259720524</v>
      </c>
      <c r="AG70" s="29">
        <f t="shared" si="71"/>
        <v>34.470742247563592</v>
      </c>
      <c r="AH70" s="29">
        <f t="shared" si="72"/>
        <v>35.680034477009343</v>
      </c>
      <c r="AI70" s="29">
        <f t="shared" si="73"/>
        <v>35.730909282930092</v>
      </c>
      <c r="AJ70" s="29">
        <f t="shared" si="74"/>
        <v>37.008344933783917</v>
      </c>
      <c r="AK70" s="29">
        <f t="shared" si="75"/>
        <v>0.35716829116871068</v>
      </c>
      <c r="AL70" s="29">
        <f t="shared" si="95"/>
        <v>5.2071765566097383E-8</v>
      </c>
      <c r="AM70" s="30">
        <f t="shared" si="96"/>
        <v>1.0414565094762906E-6</v>
      </c>
    </row>
    <row r="71" spans="1:39">
      <c r="A71" s="4">
        <v>0.01</v>
      </c>
      <c r="B71" s="5"/>
      <c r="C71" s="5">
        <f t="shared" si="83"/>
        <v>1.45</v>
      </c>
      <c r="D71" s="5">
        <f t="shared" si="76"/>
        <v>8.2435933147632294</v>
      </c>
      <c r="E71" s="5">
        <f t="shared" si="84"/>
        <v>7.7958635365786755</v>
      </c>
      <c r="F71" s="5">
        <f t="shared" si="85"/>
        <v>37.007153886143008</v>
      </c>
      <c r="G71" s="5">
        <f t="shared" si="86"/>
        <v>33.282754058975527</v>
      </c>
      <c r="H71" s="5">
        <f t="shared" si="87"/>
        <v>1.2460935370496529E-2</v>
      </c>
      <c r="I71" s="6">
        <f t="shared" si="88"/>
        <v>0.44772977818455395</v>
      </c>
      <c r="K71" s="10">
        <v>0.01</v>
      </c>
      <c r="L71" s="11"/>
      <c r="M71" s="11">
        <f t="shared" si="89"/>
        <v>1.45</v>
      </c>
      <c r="N71" s="11">
        <f t="shared" si="78"/>
        <v>8.2435933147632294</v>
      </c>
      <c r="O71" s="11">
        <f t="shared" si="79"/>
        <v>8.2341350486946059</v>
      </c>
      <c r="P71" s="11">
        <f t="shared" si="90"/>
        <v>37.007153886143008</v>
      </c>
      <c r="Q71" s="11">
        <f t="shared" si="91"/>
        <v>36.926504552079948</v>
      </c>
      <c r="R71" s="11">
        <f t="shared" si="80"/>
        <v>8.2311323793927329</v>
      </c>
      <c r="S71" s="11">
        <f t="shared" si="81"/>
        <v>8.222023101455294</v>
      </c>
      <c r="T71" s="11">
        <f t="shared" si="82"/>
        <v>3.1009483440058716E-4</v>
      </c>
      <c r="U71" s="12">
        <f t="shared" si="92"/>
        <v>9.4582660686235442E-3</v>
      </c>
      <c r="W71" s="28">
        <v>0.01</v>
      </c>
      <c r="X71" s="29"/>
      <c r="Y71" s="29">
        <f t="shared" si="93"/>
        <v>1.45</v>
      </c>
      <c r="Z71" s="29">
        <f t="shared" si="65"/>
        <v>8.2435933147632294</v>
      </c>
      <c r="AA71" s="29">
        <f t="shared" si="94"/>
        <v>8.2435921201785192</v>
      </c>
      <c r="AB71" s="29">
        <f t="shared" si="66"/>
        <v>37.007153886143008</v>
      </c>
      <c r="AC71" s="29">
        <f t="shared" si="67"/>
        <v>38.350240812660346</v>
      </c>
      <c r="AD71" s="29">
        <f t="shared" si="68"/>
        <v>38.408350598688926</v>
      </c>
      <c r="AE71" s="29">
        <f t="shared" si="69"/>
        <v>39.829994127230279</v>
      </c>
      <c r="AF71" s="29">
        <f t="shared" si="70"/>
        <v>0.3839238847267864</v>
      </c>
      <c r="AG71" s="29">
        <f t="shared" si="71"/>
        <v>37.007143694710216</v>
      </c>
      <c r="AH71" s="29">
        <f t="shared" si="72"/>
        <v>38.350230038728625</v>
      </c>
      <c r="AI71" s="29">
        <f t="shared" si="73"/>
        <v>38.408339791643662</v>
      </c>
      <c r="AJ71" s="29">
        <f t="shared" si="74"/>
        <v>39.829982689976397</v>
      </c>
      <c r="AK71" s="29">
        <f t="shared" si="75"/>
        <v>0.38392377674238531</v>
      </c>
      <c r="AL71" s="29">
        <f t="shared" si="95"/>
        <v>6.1699704900775032E-8</v>
      </c>
      <c r="AM71" s="30">
        <f t="shared" si="96"/>
        <v>1.1945847102623475E-6</v>
      </c>
    </row>
    <row r="72" spans="1:39">
      <c r="A72" s="4">
        <v>0.01</v>
      </c>
      <c r="B72" s="5"/>
      <c r="C72" s="5">
        <f t="shared" si="83"/>
        <v>1.46</v>
      </c>
      <c r="D72" s="5">
        <f t="shared" si="76"/>
        <v>8.6275172731460135</v>
      </c>
      <c r="E72" s="5">
        <f t="shared" si="84"/>
        <v>8.1286910771684315</v>
      </c>
      <c r="F72" s="5">
        <f t="shared" si="85"/>
        <v>39.828593318270784</v>
      </c>
      <c r="G72" s="5">
        <f t="shared" si="86"/>
        <v>35.565728842514346</v>
      </c>
      <c r="H72" s="5">
        <f t="shared" si="87"/>
        <v>1.385241952135452E-2</v>
      </c>
      <c r="I72" s="6">
        <f t="shared" si="88"/>
        <v>0.49882619597758193</v>
      </c>
      <c r="K72" s="10">
        <v>0.01</v>
      </c>
      <c r="L72" s="11"/>
      <c r="M72" s="11">
        <f t="shared" si="89"/>
        <v>1.46</v>
      </c>
      <c r="N72" s="11">
        <f t="shared" si="78"/>
        <v>8.6275172731460135</v>
      </c>
      <c r="O72" s="11">
        <f t="shared" si="79"/>
        <v>8.6168531816039557</v>
      </c>
      <c r="P72" s="11">
        <f t="shared" si="90"/>
        <v>39.828593318270784</v>
      </c>
      <c r="Q72" s="11">
        <f t="shared" si="91"/>
        <v>39.735018013914427</v>
      </c>
      <c r="R72" s="11">
        <f t="shared" si="80"/>
        <v>8.6136648536246589</v>
      </c>
      <c r="S72" s="11">
        <f t="shared" si="81"/>
        <v>8.6034000942154059</v>
      </c>
      <c r="T72" s="11">
        <f t="shared" si="82"/>
        <v>3.528800365568685E-4</v>
      </c>
      <c r="U72" s="12">
        <f t="shared" si="92"/>
        <v>1.0664091542057719E-2</v>
      </c>
      <c r="W72" s="28">
        <v>0.01</v>
      </c>
      <c r="X72" s="29"/>
      <c r="Y72" s="29">
        <f t="shared" si="93"/>
        <v>1.46</v>
      </c>
      <c r="Z72" s="29">
        <f t="shared" si="65"/>
        <v>8.6275172731460135</v>
      </c>
      <c r="AA72" s="29">
        <f t="shared" si="94"/>
        <v>8.6275158969209045</v>
      </c>
      <c r="AB72" s="29">
        <f t="shared" si="66"/>
        <v>39.828593318270784</v>
      </c>
      <c r="AC72" s="29">
        <f t="shared" si="67"/>
        <v>41.325938910867123</v>
      </c>
      <c r="AD72" s="29">
        <f t="shared" si="68"/>
        <v>41.392655921261891</v>
      </c>
      <c r="AE72" s="29">
        <f t="shared" si="69"/>
        <v>42.981039847870406</v>
      </c>
      <c r="AF72" s="29">
        <f t="shared" si="70"/>
        <v>0.41374470471733205</v>
      </c>
      <c r="AG72" s="29">
        <f t="shared" si="71"/>
        <v>39.828581235282158</v>
      </c>
      <c r="AH72" s="29">
        <f t="shared" si="72"/>
        <v>41.325926113447061</v>
      </c>
      <c r="AI72" s="29">
        <f t="shared" si="73"/>
        <v>41.392643081973631</v>
      </c>
      <c r="AJ72" s="29">
        <f t="shared" si="74"/>
        <v>42.981026233346675</v>
      </c>
      <c r="AK72" s="29">
        <f t="shared" si="75"/>
        <v>0.41374457643245038</v>
      </c>
      <c r="AL72" s="29">
        <f t="shared" si="95"/>
        <v>7.3655996857269201E-8</v>
      </c>
      <c r="AM72" s="30">
        <f t="shared" si="96"/>
        <v>1.3762251089843858E-6</v>
      </c>
    </row>
    <row r="73" spans="1:39">
      <c r="A73" s="4">
        <v>0.01</v>
      </c>
      <c r="B73" s="5"/>
      <c r="C73" s="5">
        <f t="shared" si="83"/>
        <v>1.47</v>
      </c>
      <c r="D73" s="5">
        <f t="shared" si="76"/>
        <v>9.0412620664998187</v>
      </c>
      <c r="E73" s="5">
        <f t="shared" si="84"/>
        <v>8.4843483655935756</v>
      </c>
      <c r="F73" s="5">
        <f t="shared" si="85"/>
        <v>42.979395156130927</v>
      </c>
      <c r="G73" s="5">
        <f t="shared" si="86"/>
        <v>38.083788831585423</v>
      </c>
      <c r="H73" s="5">
        <f t="shared" si="87"/>
        <v>1.5458860171097655E-2</v>
      </c>
      <c r="I73" s="6">
        <f t="shared" si="88"/>
        <v>0.55691370090624304</v>
      </c>
      <c r="K73" s="10">
        <v>0.01</v>
      </c>
      <c r="L73" s="11"/>
      <c r="M73" s="11">
        <f t="shared" si="89"/>
        <v>1.47</v>
      </c>
      <c r="N73" s="11">
        <f t="shared" si="78"/>
        <v>9.0412620664998187</v>
      </c>
      <c r="O73" s="11">
        <f t="shared" si="79"/>
        <v>9.029202761905891</v>
      </c>
      <c r="P73" s="11">
        <f t="shared" si="90"/>
        <v>42.979395156130927</v>
      </c>
      <c r="Q73" s="11">
        <f t="shared" si="91"/>
        <v>42.870345955671546</v>
      </c>
      <c r="R73" s="11">
        <f t="shared" si="80"/>
        <v>9.025803206328721</v>
      </c>
      <c r="S73" s="11">
        <f t="shared" si="81"/>
        <v>9.0142033617430997</v>
      </c>
      <c r="T73" s="11">
        <f t="shared" si="82"/>
        <v>4.0368193234030514E-4</v>
      </c>
      <c r="U73" s="12">
        <f t="shared" si="92"/>
        <v>1.2059304593927678E-2</v>
      </c>
      <c r="W73" s="28">
        <v>0.01</v>
      </c>
      <c r="X73" s="29"/>
      <c r="Y73" s="29">
        <f t="shared" si="93"/>
        <v>1.47</v>
      </c>
      <c r="Z73" s="29">
        <f t="shared" si="65"/>
        <v>9.0412620664998187</v>
      </c>
      <c r="AA73" s="29">
        <f t="shared" si="94"/>
        <v>9.0412604733533541</v>
      </c>
      <c r="AB73" s="29">
        <f t="shared" si="66"/>
        <v>42.979395156130927</v>
      </c>
      <c r="AC73" s="29">
        <f t="shared" si="67"/>
        <v>44.655531078818392</v>
      </c>
      <c r="AD73" s="29">
        <f t="shared" si="68"/>
        <v>44.732556092315384</v>
      </c>
      <c r="AE73" s="29">
        <f t="shared" si="69"/>
        <v>46.514794033907201</v>
      </c>
      <c r="AF73" s="29">
        <f t="shared" si="70"/>
        <v>0.44711727255384281</v>
      </c>
      <c r="AG73" s="29">
        <f t="shared" si="71"/>
        <v>42.979380740826116</v>
      </c>
      <c r="AH73" s="29">
        <f t="shared" si="72"/>
        <v>44.655515780529953</v>
      </c>
      <c r="AI73" s="29">
        <f t="shared" si="73"/>
        <v>44.732540740604236</v>
      </c>
      <c r="AJ73" s="29">
        <f t="shared" si="74"/>
        <v>46.514777720996385</v>
      </c>
      <c r="AK73" s="29">
        <f t="shared" si="75"/>
        <v>0.44711711917348484</v>
      </c>
      <c r="AL73" s="29">
        <f t="shared" si="95"/>
        <v>8.8636472383996079E-8</v>
      </c>
      <c r="AM73" s="30">
        <f t="shared" si="96"/>
        <v>1.5931464645291271E-6</v>
      </c>
    </row>
    <row r="74" spans="1:39">
      <c r="A74" s="4">
        <v>0.01</v>
      </c>
      <c r="B74" s="5"/>
      <c r="C74" s="5">
        <f t="shared" si="83"/>
        <v>1.48</v>
      </c>
      <c r="D74" s="5">
        <f t="shared" si="76"/>
        <v>9.488379446640316</v>
      </c>
      <c r="E74" s="5">
        <f t="shared" si="84"/>
        <v>8.8651862539094299</v>
      </c>
      <c r="F74" s="5">
        <f t="shared" si="85"/>
        <v>46.512849755503133</v>
      </c>
      <c r="G74" s="5">
        <f t="shared" si="86"/>
        <v>40.869979443156808</v>
      </c>
      <c r="H74" s="5">
        <f t="shared" si="87"/>
        <v>1.732342857918745E-2</v>
      </c>
      <c r="I74" s="6">
        <f t="shared" si="88"/>
        <v>0.62319319273088603</v>
      </c>
      <c r="K74" s="10">
        <v>0.01</v>
      </c>
      <c r="L74" s="11"/>
      <c r="M74" s="11">
        <f t="shared" si="89"/>
        <v>1.48</v>
      </c>
      <c r="N74" s="11">
        <f t="shared" si="78"/>
        <v>9.488379446640316</v>
      </c>
      <c r="O74" s="11">
        <f t="shared" si="79"/>
        <v>9.4746978702948805</v>
      </c>
      <c r="P74" s="11">
        <f t="shared" si="90"/>
        <v>46.512849755503133</v>
      </c>
      <c r="Q74" s="11">
        <f t="shared" si="91"/>
        <v>46.385159140525374</v>
      </c>
      <c r="R74" s="11">
        <f t="shared" si="80"/>
        <v>9.4710560180611285</v>
      </c>
      <c r="S74" s="11">
        <f t="shared" si="81"/>
        <v>9.457906221462606</v>
      </c>
      <c r="T74" s="11">
        <f t="shared" si="82"/>
        <v>4.644122945069995E-4</v>
      </c>
      <c r="U74" s="12">
        <f t="shared" si="92"/>
        <v>1.3681576345435431E-2</v>
      </c>
      <c r="W74" s="28">
        <v>0.01</v>
      </c>
      <c r="X74" s="29"/>
      <c r="Y74" s="29">
        <f t="shared" si="93"/>
        <v>1.48</v>
      </c>
      <c r="Z74" s="29">
        <f t="shared" si="65"/>
        <v>9.488379446640316</v>
      </c>
      <c r="AA74" s="29">
        <f t="shared" si="94"/>
        <v>9.4883775925268381</v>
      </c>
      <c r="AB74" s="29">
        <f t="shared" si="66"/>
        <v>46.512849755503133</v>
      </c>
      <c r="AC74" s="29">
        <f t="shared" si="67"/>
        <v>48.397384719100863</v>
      </c>
      <c r="AD74" s="29">
        <f t="shared" si="68"/>
        <v>48.486843183265393</v>
      </c>
      <c r="AE74" s="29">
        <f t="shared" si="69"/>
        <v>50.495794146385443</v>
      </c>
      <c r="AF74" s="29">
        <f t="shared" si="70"/>
        <v>0.48462849951103515</v>
      </c>
      <c r="AG74" s="29">
        <f t="shared" si="71"/>
        <v>46.512832439419796</v>
      </c>
      <c r="AH74" s="29">
        <f t="shared" si="72"/>
        <v>48.397366302531644</v>
      </c>
      <c r="AI74" s="29">
        <f t="shared" si="73"/>
        <v>48.486824697848135</v>
      </c>
      <c r="AJ74" s="29">
        <f t="shared" si="74"/>
        <v>50.495774458841076</v>
      </c>
      <c r="AK74" s="29">
        <f t="shared" si="75"/>
        <v>0.48462831483170071</v>
      </c>
      <c r="AL74" s="29">
        <f t="shared" si="95"/>
        <v>1.0758665425214531E-7</v>
      </c>
      <c r="AM74" s="30">
        <f t="shared" si="96"/>
        <v>1.8541134778615742E-6</v>
      </c>
    </row>
    <row r="75" spans="1:39">
      <c r="A75" s="4">
        <v>0.01</v>
      </c>
      <c r="B75" s="5"/>
      <c r="C75" s="5">
        <f t="shared" si="83"/>
        <v>1.49</v>
      </c>
      <c r="D75" s="5">
        <f t="shared" si="76"/>
        <v>9.9730080779587116</v>
      </c>
      <c r="E75" s="5">
        <f t="shared" si="84"/>
        <v>9.2738860483409979</v>
      </c>
      <c r="F75" s="5">
        <f t="shared" si="85"/>
        <v>50.493478743835048</v>
      </c>
      <c r="G75" s="5">
        <f t="shared" si="86"/>
        <v>43.963313656881176</v>
      </c>
      <c r="H75" s="5">
        <f t="shared" si="87"/>
        <v>1.9500133763363792E-2</v>
      </c>
      <c r="I75" s="6">
        <f t="shared" si="88"/>
        <v>0.69912202961771364</v>
      </c>
      <c r="K75" s="10">
        <v>0.01</v>
      </c>
      <c r="L75" s="11"/>
      <c r="M75" s="11">
        <f t="shared" si="89"/>
        <v>1.49</v>
      </c>
      <c r="N75" s="11">
        <f t="shared" si="78"/>
        <v>9.9730080779587116</v>
      </c>
      <c r="O75" s="11">
        <f t="shared" si="79"/>
        <v>9.9574301704355808</v>
      </c>
      <c r="P75" s="11">
        <f t="shared" si="90"/>
        <v>50.493478743835048</v>
      </c>
      <c r="Q75" s="11">
        <f t="shared" si="91"/>
        <v>50.343176682604287</v>
      </c>
      <c r="R75" s="11">
        <f t="shared" si="80"/>
        <v>9.9535079441953478</v>
      </c>
      <c r="S75" s="11">
        <f t="shared" si="81"/>
        <v>9.9385494617001342</v>
      </c>
      <c r="T75" s="11">
        <f t="shared" si="82"/>
        <v>5.375431372254269E-4</v>
      </c>
      <c r="U75" s="12">
        <f t="shared" si="92"/>
        <v>1.5577907523130818E-2</v>
      </c>
      <c r="W75" s="28">
        <v>0.01</v>
      </c>
      <c r="X75" s="29"/>
      <c r="Y75" s="29">
        <f t="shared" si="93"/>
        <v>1.49</v>
      </c>
      <c r="Z75" s="29">
        <f t="shared" si="65"/>
        <v>9.9730080779587116</v>
      </c>
      <c r="AA75" s="29">
        <f t="shared" si="94"/>
        <v>9.9730059073585391</v>
      </c>
      <c r="AB75" s="29">
        <f t="shared" si="66"/>
        <v>50.493478743835048</v>
      </c>
      <c r="AC75" s="29">
        <f t="shared" si="67"/>
        <v>52.622413374366985</v>
      </c>
      <c r="AD75" s="29">
        <f t="shared" si="68"/>
        <v>52.726985262324774</v>
      </c>
      <c r="AE75" s="29">
        <f t="shared" si="69"/>
        <v>55.002779340150873</v>
      </c>
      <c r="AF75" s="29">
        <f t="shared" si="70"/>
        <v>0.52699175892894912</v>
      </c>
      <c r="AG75" s="29">
        <f t="shared" si="71"/>
        <v>50.493457785763049</v>
      </c>
      <c r="AH75" s="29">
        <f t="shared" si="72"/>
        <v>52.62239103206484</v>
      </c>
      <c r="AI75" s="29">
        <f t="shared" si="73"/>
        <v>52.726962830323359</v>
      </c>
      <c r="AJ75" s="29">
        <f t="shared" si="74"/>
        <v>55.002755390359908</v>
      </c>
      <c r="AK75" s="29">
        <f t="shared" si="75"/>
        <v>0.52699153483483219</v>
      </c>
      <c r="AL75" s="29">
        <f t="shared" si="95"/>
        <v>1.318073596934255E-7</v>
      </c>
      <c r="AM75" s="30">
        <f t="shared" si="96"/>
        <v>2.1706001724908219E-6</v>
      </c>
    </row>
    <row r="76" spans="1:39" ht="15.75" thickBot="1">
      <c r="A76" s="7">
        <v>0.01</v>
      </c>
      <c r="B76" s="8"/>
      <c r="C76" s="8">
        <f t="shared" ref="C76" si="97">1+A76*(ROW(C76)-26)</f>
        <v>1.5</v>
      </c>
      <c r="D76" s="8">
        <f t="shared" si="76"/>
        <v>10.5</v>
      </c>
      <c r="E76" s="8">
        <f t="shared" ref="E76" si="98">E75+A75*G75</f>
        <v>9.7135191849098099</v>
      </c>
      <c r="F76" s="8">
        <f t="shared" ref="F76" si="99">(D76*D76+C76*D76-C76*C76)/(C76*C76)</f>
        <v>55</v>
      </c>
      <c r="G76" s="8">
        <f t="shared" ref="G76" si="100">(E76*E76+C76*E76-C76*C76)/(C76*C76)</f>
        <v>47.410103881322513</v>
      </c>
      <c r="H76" s="8">
        <f t="shared" ref="H76" si="101">ABS(D76-(D75+A75*F75))</f>
        <v>2.2057134602938788E-2</v>
      </c>
      <c r="I76" s="9">
        <f t="shared" ref="I76" si="102">ABS(D76-E76)</f>
        <v>0.78648081509019008</v>
      </c>
      <c r="K76" s="13">
        <v>0.01</v>
      </c>
      <c r="L76" s="14"/>
      <c r="M76" s="14">
        <f t="shared" si="89"/>
        <v>1.5</v>
      </c>
      <c r="N76" s="14">
        <f t="shared" si="78"/>
        <v>10.5</v>
      </c>
      <c r="O76" s="14">
        <f t="shared" si="79"/>
        <v>10.482192554684916</v>
      </c>
      <c r="P76" s="14">
        <f t="shared" si="90"/>
        <v>55</v>
      </c>
      <c r="Q76" s="14">
        <f t="shared" si="91"/>
        <v>54.82206648245301</v>
      </c>
      <c r="R76" s="14">
        <f t="shared" si="80"/>
        <v>10.477942865397061</v>
      </c>
      <c r="S76" s="14">
        <f t="shared" si="81"/>
        <v>10.460861937261624</v>
      </c>
      <c r="T76" s="14">
        <f t="shared" si="82"/>
        <v>6.2630390295659311E-4</v>
      </c>
      <c r="U76" s="15">
        <f t="shared" si="92"/>
        <v>1.7807445315083825E-2</v>
      </c>
      <c r="W76" s="31">
        <v>0.01</v>
      </c>
      <c r="X76" s="32"/>
      <c r="Y76" s="32">
        <f t="shared" si="93"/>
        <v>1.5</v>
      </c>
      <c r="Z76" s="32">
        <f t="shared" si="65"/>
        <v>10.5</v>
      </c>
      <c r="AA76" s="32">
        <f t="shared" si="94"/>
        <v>10.499997442193372</v>
      </c>
      <c r="AB76" s="32">
        <f t="shared" si="66"/>
        <v>55</v>
      </c>
      <c r="AC76" s="32">
        <f t="shared" si="67"/>
        <v>57.417456760962914</v>
      </c>
      <c r="AD76" s="32">
        <f t="shared" si="68"/>
        <v>57.540554047107555</v>
      </c>
      <c r="AE76" s="32">
        <f t="shared" si="69"/>
        <v>60.132612715235609</v>
      </c>
      <c r="AF76" s="32">
        <f t="shared" si="70"/>
        <v>0.57508105721896097</v>
      </c>
      <c r="AG76" s="32">
        <f t="shared" si="71"/>
        <v>54.999974421936628</v>
      </c>
      <c r="AH76" s="32">
        <f t="shared" si="72"/>
        <v>57.417429424074427</v>
      </c>
      <c r="AI76" s="32">
        <f t="shared" si="73"/>
        <v>57.540526591948115</v>
      </c>
      <c r="AJ76" s="32">
        <f t="shared" si="74"/>
        <v>60.132583323592797</v>
      </c>
      <c r="AK76" s="32">
        <f t="shared" si="75"/>
        <v>0.57508078296262422</v>
      </c>
      <c r="AL76" s="32">
        <f t="shared" si="95"/>
        <v>1.6311233963506311E-7</v>
      </c>
      <c r="AM76" s="33">
        <f t="shared" si="96"/>
        <v>2.5578066278342249E-6</v>
      </c>
    </row>
    <row r="77" spans="1:39" ht="15.75" thickBot="1"/>
    <row r="78" spans="1:39">
      <c r="H78" s="40" t="s">
        <v>24</v>
      </c>
      <c r="I78" s="41"/>
      <c r="T78" s="38" t="s">
        <v>34</v>
      </c>
      <c r="U78" s="39"/>
      <c r="AL78" s="36" t="s">
        <v>25</v>
      </c>
      <c r="AM78" s="37"/>
    </row>
    <row r="79" spans="1:39" ht="15.75" thickBot="1">
      <c r="H79" s="7" t="s">
        <v>23</v>
      </c>
      <c r="I79" s="9"/>
      <c r="T79" s="13" t="s">
        <v>33</v>
      </c>
      <c r="U79" s="15"/>
      <c r="AL79" s="31" t="s">
        <v>26</v>
      </c>
      <c r="AM79" s="33"/>
    </row>
  </sheetData>
  <hyperlinks>
    <hyperlink ref="H2" r:id="rId1"/>
    <hyperlink ref="K2" r:id="rId2"/>
  </hyperlinks>
  <pageMargins left="0.7" right="0.7" top="0.75" bottom="0.75" header="0.3" footer="0.3"/>
  <pageSetup paperSize="9" orientation="portrait" horizontalDpi="0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2020-10-02T10:06:02Z</dcterms:created>
  <dcterms:modified xsi:type="dcterms:W3CDTF">2020-10-08T15:31:21Z</dcterms:modified>
</cp:coreProperties>
</file>