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<sst xmlns="http://schemas.openxmlformats.org/spreadsheetml/2006/main" count="19" uniqueCount="17">
  <si>
    <t>NOTE: THIS IS "VIEW ONLY" CLICK FILE &gt; MAKE A COPY TO EDIT</t>
  </si>
  <si>
    <t>Short 2-OHM Delta Neutral Calc</t>
  </si>
  <si>
    <t>Current Price</t>
  </si>
  <si>
    <t># Tokens</t>
  </si>
  <si>
    <t>Value Tokens</t>
  </si>
  <si>
    <t>Price Change</t>
  </si>
  <si>
    <t>Short Exposure</t>
  </si>
  <si>
    <t>Short 2-OHM Required</t>
  </si>
  <si>
    <t>Total Value Assets</t>
  </si>
  <si>
    <t>PROJECTION CALCULATOR</t>
  </si>
  <si>
    <t>Date</t>
  </si>
  <si>
    <t>Future Short Exposure</t>
  </si>
  <si>
    <t>Rebase Rate</t>
  </si>
  <si>
    <t>Rebase Earned (Tokens)</t>
  </si>
  <si>
    <t>Short 2-OHM Value</t>
  </si>
  <si>
    <t>Rebase Earned (FIAT)</t>
  </si>
  <si>
    <t>COMPARISON TO HODLing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</si>
</sst>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Nunito"/>
    </font>
    <font/>
    <font>
      <b/>
      <sz val="15.0"/>
      <color theme="1"/>
      <name val="Montserrat"/>
    </font>
    <font>
      <b/>
      <sz val="11.0"/>
      <color theme="1"/>
      <name val="Nunito"/>
    </font>
    <font>
      <sz val="11.0"/>
      <color rgb="FF11A9CC"/>
      <name val="Inconsolata"/>
    </font>
    <font>
      <b/>
      <color theme="1"/>
      <name val="Montserrat"/>
    </font>
    <font>
      <sz val="11.0"/>
      <color rgb="FF000000"/>
      <name val="Inconsolata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</fills>
  <borders count="15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2" fontId="2" numFmtId="0" xfId="0" applyAlignment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4" fontId="1" numFmtId="0" xfId="0" applyFill="1" applyFont="1"/>
    <xf borderId="7" fillId="5" fontId="4" numFmtId="0" xfId="0" applyAlignment="1" applyBorder="1" applyFill="1" applyFont="1">
      <alignment horizontal="center" readingOrder="0" vertical="center"/>
    </xf>
    <xf borderId="8" fillId="0" fontId="3" numFmtId="0" xfId="0" applyBorder="1" applyFont="1"/>
    <xf borderId="9" fillId="0" fontId="3" numFmtId="0" xfId="0" applyBorder="1" applyFont="1"/>
    <xf borderId="0" fillId="2" fontId="4" numFmtId="0" xfId="0" applyAlignment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7" fillId="6" fontId="5" numFmtId="0" xfId="0" applyAlignment="1" applyBorder="1" applyFill="1" applyFont="1">
      <alignment horizontal="center" readingOrder="0"/>
    </xf>
    <xf borderId="8" fillId="6" fontId="5" numFmtId="0" xfId="0" applyAlignment="1" applyBorder="1" applyFont="1">
      <alignment horizontal="center" readingOrder="0"/>
    </xf>
    <xf borderId="9" fillId="7" fontId="5" numFmtId="0" xfId="0" applyAlignment="1" applyBorder="1" applyFill="1" applyFont="1">
      <alignment horizontal="center" readingOrder="0"/>
    </xf>
    <xf borderId="0" fillId="7" fontId="1" numFmtId="0" xfId="0" applyAlignment="1" applyFont="1">
      <alignment readingOrder="0"/>
    </xf>
    <xf borderId="13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14" fillId="0" fontId="1" numFmtId="164" xfId="0" applyAlignment="1" applyBorder="1" applyFont="1" applyNumberFormat="1">
      <alignment readingOrder="0"/>
    </xf>
    <xf borderId="0" fillId="4" fontId="6" numFmtId="10" xfId="0" applyAlignment="1" applyFont="1" applyNumberFormat="1">
      <alignment readingOrder="0"/>
    </xf>
    <xf borderId="0" fillId="0" fontId="1" numFmtId="10" xfId="0" applyFont="1" applyNumberFormat="1"/>
    <xf borderId="13" fillId="6" fontId="5" numFmtId="0" xfId="0" applyAlignment="1" applyBorder="1" applyFont="1">
      <alignment horizontal="center" readingOrder="0"/>
    </xf>
    <xf borderId="0" fillId="7" fontId="5" numFmtId="0" xfId="0" applyAlignment="1" applyFont="1">
      <alignment horizontal="center" readingOrder="0"/>
    </xf>
    <xf borderId="14" fillId="7" fontId="5" numFmtId="0" xfId="0" applyAlignment="1" applyBorder="1" applyFont="1">
      <alignment horizontal="center" readingOrder="0"/>
    </xf>
    <xf borderId="10" fillId="0" fontId="1" numFmtId="10" xfId="0" applyAlignment="1" applyBorder="1" applyFont="1" applyNumberFormat="1">
      <alignment readingOrder="0"/>
    </xf>
    <xf borderId="11" fillId="0" fontId="1" numFmtId="164" xfId="0" applyAlignment="1" applyBorder="1" applyFont="1" applyNumberFormat="1">
      <alignment readingOrder="0"/>
    </xf>
    <xf borderId="12" fillId="0" fontId="1" numFmtId="164" xfId="0" applyBorder="1" applyFont="1" applyNumberFormat="1"/>
    <xf borderId="13" fillId="8" fontId="7" numFmtId="0" xfId="0" applyAlignment="1" applyBorder="1" applyFill="1" applyFont="1">
      <alignment horizontal="center" readingOrder="0"/>
    </xf>
    <xf borderId="14" fillId="0" fontId="3" numFmtId="0" xfId="0" applyBorder="1" applyFont="1"/>
    <xf borderId="0" fillId="2" fontId="7" numFmtId="0" xfId="0" applyAlignment="1" applyFont="1">
      <alignment horizontal="center" readingOrder="0"/>
    </xf>
    <xf borderId="0" fillId="6" fontId="5" numFmtId="0" xfId="0" applyAlignment="1" applyFont="1">
      <alignment horizontal="center" readingOrder="0"/>
    </xf>
    <xf borderId="13" fillId="0" fontId="1" numFmtId="165" xfId="0" applyAlignment="1" applyBorder="1" applyFont="1" applyNumberFormat="1">
      <alignment readingOrder="0"/>
    </xf>
    <xf borderId="0" fillId="0" fontId="1" numFmtId="10" xfId="0" applyAlignment="1" applyFont="1" applyNumberFormat="1">
      <alignment readingOrder="0"/>
    </xf>
    <xf borderId="14" fillId="0" fontId="1" numFmtId="164" xfId="0" applyBorder="1" applyFont="1" applyNumberFormat="1"/>
    <xf borderId="0" fillId="2" fontId="1" numFmtId="0" xfId="0" applyAlignment="1" applyFont="1">
      <alignment readingOrder="0"/>
    </xf>
    <xf borderId="13" fillId="0" fontId="1" numFmtId="10" xfId="0" applyAlignment="1" applyBorder="1" applyFont="1" applyNumberFormat="1">
      <alignment readingOrder="0"/>
    </xf>
    <xf borderId="0" fillId="0" fontId="1" numFmtId="0" xfId="0" applyFont="1"/>
    <xf borderId="0" fillId="2" fontId="1" numFmtId="164" xfId="0" applyFont="1" applyNumberFormat="1"/>
    <xf borderId="10" fillId="0" fontId="1" numFmtId="164" xfId="0" applyAlignment="1" applyBorder="1" applyFont="1" applyNumberFormat="1">
      <alignment readingOrder="0"/>
    </xf>
    <xf borderId="11" fillId="0" fontId="1" numFmtId="164" xfId="0" applyBorder="1" applyFont="1" applyNumberFormat="1"/>
    <xf borderId="0" fillId="2" fontId="1" numFmtId="10" xfId="0" applyFont="1" applyNumberFormat="1"/>
    <xf borderId="13" fillId="9" fontId="5" numFmtId="0" xfId="0" applyAlignment="1" applyBorder="1" applyFill="1" applyFont="1">
      <alignment horizontal="center" readingOrder="0"/>
    </xf>
    <xf borderId="0" fillId="9" fontId="5" numFmtId="0" xfId="0" applyAlignment="1" applyFont="1">
      <alignment horizontal="center" readingOrder="0"/>
    </xf>
    <xf borderId="14" fillId="9" fontId="5" numFmtId="0" xfId="0" applyAlignment="1" applyBorder="1" applyFont="1">
      <alignment horizontal="center"/>
    </xf>
    <xf borderId="10" fillId="0" fontId="1" numFmtId="0" xfId="0" applyBorder="1" applyFont="1"/>
    <xf borderId="11" fillId="4" fontId="8" numFmtId="0" xfId="0" applyBorder="1" applyFont="1"/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  <col customWidth="1" min="3" max="3" width="21.0"/>
    <col customWidth="1" min="4" max="4" width="27.5"/>
    <col customWidth="1" min="5" max="5" width="19.88"/>
    <col customWidth="1" min="6" max="6" width="21.38"/>
    <col customWidth="1" min="8" max="8" width="18.5"/>
    <col customWidth="1" hidden="1" min="9" max="9" width="18.5"/>
    <col customWidth="1" min="10" max="11" width="19.5"/>
    <col customWidth="1" min="12" max="12" width="16.5"/>
    <col customWidth="1" min="13" max="13" width="17.75"/>
  </cols>
  <sheetData>
    <row r="1">
      <c r="E1" s="1"/>
    </row>
    <row r="2">
      <c r="B2" s="2" t="s">
        <v>0</v>
      </c>
      <c r="C2" s="3"/>
      <c r="D2" s="4"/>
      <c r="E2" s="5"/>
    </row>
    <row r="3">
      <c r="B3" s="6"/>
      <c r="C3" s="7"/>
      <c r="D3" s="8"/>
      <c r="E3" s="5"/>
    </row>
    <row r="4">
      <c r="E4" s="1"/>
      <c r="F4" s="9"/>
    </row>
    <row r="5">
      <c r="B5" s="10" t="s">
        <v>1</v>
      </c>
      <c r="C5" s="11"/>
      <c r="D5" s="12"/>
      <c r="E5" s="13"/>
      <c r="F5" s="9"/>
    </row>
    <row r="6">
      <c r="B6" s="14"/>
      <c r="C6" s="15"/>
      <c r="D6" s="16"/>
      <c r="E6" s="13"/>
      <c r="F6" s="9"/>
    </row>
    <row r="7">
      <c r="B7" s="17" t="s">
        <v>2</v>
      </c>
      <c r="C7" s="18" t="s">
        <v>3</v>
      </c>
      <c r="D7" s="19" t="s">
        <v>4</v>
      </c>
      <c r="E7" s="1"/>
      <c r="F7" s="9"/>
      <c r="I7" s="20" t="s">
        <v>5</v>
      </c>
    </row>
    <row r="8">
      <c r="B8" s="21">
        <v>1000.0</v>
      </c>
      <c r="C8" s="22">
        <v>10.0</v>
      </c>
      <c r="D8" s="23">
        <f>B8*C8</f>
        <v>10000</v>
      </c>
      <c r="E8" s="1"/>
      <c r="F8" s="24"/>
      <c r="I8" s="25">
        <f>-1*((B8-B17)/B8)</f>
        <v>-0.4</v>
      </c>
    </row>
    <row r="9">
      <c r="B9" s="26" t="s">
        <v>6</v>
      </c>
      <c r="C9" s="27" t="s">
        <v>7</v>
      </c>
      <c r="D9" s="28" t="s">
        <v>8</v>
      </c>
      <c r="E9" s="1"/>
      <c r="F9" s="9"/>
    </row>
    <row r="10">
      <c r="B10" s="29">
        <v>0.3765</v>
      </c>
      <c r="C10" s="30">
        <f>(D8/B10)/2</f>
        <v>13280.21248</v>
      </c>
      <c r="D10" s="31">
        <f>C10+D8</f>
        <v>23280.21248</v>
      </c>
      <c r="E10" s="1"/>
      <c r="F10" s="9"/>
    </row>
    <row r="11">
      <c r="B11" s="32" t="s">
        <v>9</v>
      </c>
      <c r="D11" s="33"/>
      <c r="E11" s="34"/>
      <c r="F11" s="9"/>
    </row>
    <row r="12">
      <c r="B12" s="26" t="s">
        <v>10</v>
      </c>
      <c r="C12" s="35" t="s">
        <v>11</v>
      </c>
      <c r="D12" s="28" t="str">
        <f>"Value Tokens (" &amp; round(C8*((1+B15)^(3*(B13-today()))),2) &amp; " OHM)"</f>
        <v>Value Tokens (0.03 OHM)</v>
      </c>
      <c r="E12" s="1"/>
      <c r="F12" s="9"/>
    </row>
    <row r="13">
      <c r="B13" s="36">
        <v>44555.0</v>
      </c>
      <c r="C13" s="37">
        <v>0.5</v>
      </c>
      <c r="D13" s="38">
        <f>B17*(C8*((1+B15)^(3*(B13-today()))))</f>
        <v>20.82285824</v>
      </c>
      <c r="E13" s="1"/>
      <c r="F13" s="9"/>
    </row>
    <row r="14">
      <c r="B14" s="26" t="s">
        <v>12</v>
      </c>
      <c r="C14" s="27" t="s">
        <v>13</v>
      </c>
      <c r="D14" s="28" t="s">
        <v>14</v>
      </c>
      <c r="E14" s="39"/>
      <c r="F14" s="9"/>
    </row>
    <row r="15">
      <c r="B15" s="40">
        <v>0.0039</v>
      </c>
      <c r="C15" s="41">
        <f>(C8*((1+B15)^(3*(B13-today()))))-C8</f>
        <v>-9.965295236</v>
      </c>
      <c r="D15" s="38">
        <f>C10*(1+(I8*-1*2*C13))</f>
        <v>18592.29748</v>
      </c>
      <c r="E15" s="42"/>
      <c r="F15" s="9"/>
    </row>
    <row r="16">
      <c r="B16" s="26" t="str">
        <f>"Future Price (" &amp;I8*100  &amp; "%) "</f>
        <v>Future Price (-40%) </v>
      </c>
      <c r="C16" s="27" t="s">
        <v>15</v>
      </c>
      <c r="D16" s="28" t="s">
        <v>8</v>
      </c>
      <c r="E16" s="39"/>
      <c r="F16" s="9"/>
    </row>
    <row r="17">
      <c r="B17" s="43">
        <v>600.0</v>
      </c>
      <c r="C17" s="44">
        <f>C15*B17</f>
        <v>-5979.177142</v>
      </c>
      <c r="D17" s="31">
        <f>D13+E15+D15</f>
        <v>18613.12034</v>
      </c>
      <c r="E17" s="45"/>
      <c r="F17" s="9"/>
    </row>
    <row r="18">
      <c r="B18" s="32" t="s">
        <v>16</v>
      </c>
      <c r="D18" s="33"/>
      <c r="E18" s="34"/>
    </row>
    <row r="19">
      <c r="B19" s="46" t="str">
        <f>"Initial Tokens for $" &amp; round(D10,2)</f>
        <v>Initial Tokens for $23280.21</v>
      </c>
      <c r="C19" s="47" t="str">
        <f>IFERROR(__xludf.DUMMYFUNCTION("""Tokens @ "" &amp; TO_TEXT(B13)"),"Tokens @ 12/25/2021")</f>
        <v>Tokens @ 12/25/2021</v>
      </c>
      <c r="D19" s="48" t="str">
        <f>IFERROR(__xludf.DUMMYFUNCTION("""FIAT Value @ ""&amp; TO_TEXT(B13)"),"FIAT Value @ 12/25/2021")</f>
        <v>FIAT Value @ 12/25/2021</v>
      </c>
      <c r="E19" s="1"/>
    </row>
    <row r="20">
      <c r="B20" s="49">
        <f>round(D10/B8,2)</f>
        <v>23.28</v>
      </c>
      <c r="C20" s="50">
        <f>(D10/B8)*(1+B15)^(3*(B13-today()))</f>
        <v>0.08079342741</v>
      </c>
      <c r="D20" s="31">
        <f>C20*B17</f>
        <v>48.47605645</v>
      </c>
      <c r="E20" s="1"/>
    </row>
    <row r="21">
      <c r="E21" s="1"/>
    </row>
    <row r="22">
      <c r="B22" s="2" t="s">
        <v>0</v>
      </c>
      <c r="C22" s="3"/>
      <c r="D22" s="4"/>
      <c r="E22" s="5"/>
      <c r="F22" s="51"/>
    </row>
    <row r="23">
      <c r="B23" s="6"/>
      <c r="C23" s="7"/>
      <c r="D23" s="8"/>
      <c r="E23" s="5"/>
      <c r="F23" s="51"/>
    </row>
    <row r="24">
      <c r="E24" s="1"/>
      <c r="F24" s="51"/>
    </row>
    <row r="25">
      <c r="E25" s="1"/>
      <c r="F25" s="51"/>
    </row>
  </sheetData>
  <mergeCells count="5">
    <mergeCell ref="B2:D3"/>
    <mergeCell ref="B5:D6"/>
    <mergeCell ref="B11:D11"/>
    <mergeCell ref="B18:D18"/>
    <mergeCell ref="B22:D23"/>
  </mergeCells>
  <drawing r:id="rId1"/>
</worksheet>
</file>