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d9946c6d41068c0c/Documents/"/>
    </mc:Choice>
  </mc:AlternateContent>
  <xr:revisionPtr revIDLastSave="647" documentId="8_{F830E9D2-CD41-418F-BF74-1E4100FB4376}" xr6:coauthVersionLast="47" xr6:coauthVersionMax="47" xr10:uidLastSave="{F926255F-4BED-4FBC-8D65-4BB63F4C480A}"/>
  <bookViews>
    <workbookView xWindow="-108" yWindow="-108" windowWidth="23256" windowHeight="12456" activeTab="2" xr2:uid="{2404EA36-6441-4B36-BDBD-5D02C6B8E30C}"/>
  </bookViews>
  <sheets>
    <sheet name="Sheet2" sheetId="3" r:id="rId1"/>
    <sheet name="Sheet1 (2)" sheetId="2" r:id="rId2"/>
    <sheet name="Sheet1" sheetId="1" r:id="rId3"/>
  </sheets>
  <definedNames>
    <definedName name="ExternalData_1" localSheetId="1" hidden="1">'Sheet1 (2)'!$A$1:$N$6</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 i="2" l="1"/>
  <c r="R3" i="2"/>
  <c r="R4" i="2"/>
  <c r="R5" i="2"/>
  <c r="R6" i="2"/>
  <c r="Q2" i="2"/>
  <c r="Q3" i="2"/>
  <c r="Q4" i="2"/>
  <c r="Q5" i="2"/>
  <c r="Q6" i="2"/>
  <c r="P2" i="2"/>
  <c r="P3" i="2"/>
  <c r="P4" i="2"/>
  <c r="P5" i="2"/>
  <c r="P6" i="2"/>
  <c r="O2" i="2"/>
  <c r="O3" i="2"/>
  <c r="O4" i="2"/>
  <c r="O5" i="2"/>
  <c r="O6" i="2"/>
  <c r="A23" i="1"/>
  <c r="A3" i="1"/>
  <c r="A16" i="1"/>
  <c r="A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6447F7-8E48-45F4-A99C-0FA7C59DE923}"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<sst xmlns="http://schemas.openxmlformats.org/spreadsheetml/2006/main" count="50" uniqueCount="32">
  <si>
    <t>Year</t>
  </si>
  <si>
    <t>Opening Price (INR)</t>
  </si>
  <si>
    <t>Closing Price (INR)</t>
  </si>
  <si>
    <t>High Price (INR)</t>
  </si>
  <si>
    <t>Low Price (INR)</t>
  </si>
  <si>
    <t>% Change in Stock</t>
  </si>
  <si>
    <t>Revenue (₹ Cr)</t>
  </si>
  <si>
    <t>Net Profit (₹ Cr)</t>
  </si>
  <si>
    <t>EPS (₹)</t>
  </si>
  <si>
    <t>ROE (%)</t>
  </si>
  <si>
    <t>Debt-to-Equity Ratio</t>
  </si>
  <si>
    <t>JLR Revenue (₹ Cr)</t>
  </si>
  <si>
    <t>EV Revenue (₹ Cr)</t>
  </si>
  <si>
    <t>Vehicle Sales (Units)</t>
  </si>
  <si>
    <t>PROFITIBILITY RATIO</t>
  </si>
  <si>
    <t>Year % change</t>
  </si>
  <si>
    <t>Max return</t>
  </si>
  <si>
    <t>CAGR</t>
  </si>
  <si>
    <t>Row Labels</t>
  </si>
  <si>
    <t>Grand Total</t>
  </si>
  <si>
    <t>Sum of Year % change</t>
  </si>
  <si>
    <t>Sum of Max return</t>
  </si>
  <si>
    <t>Sum of Opening Price (INR)</t>
  </si>
  <si>
    <t>Sum of Closing Price (INR)</t>
  </si>
  <si>
    <t>Sum of High Price (INR)</t>
  </si>
  <si>
    <t>Sum of Low Price (INR)</t>
  </si>
  <si>
    <t>Sum of % Change in Stock</t>
  </si>
  <si>
    <t>Sum of Revenue (₹ Cr)</t>
  </si>
  <si>
    <t>Sum of Net Profit (₹ Cr)</t>
  </si>
  <si>
    <t>Sum of PROFITIBILITY RATIO</t>
  </si>
  <si>
    <t>Sum of ROE (%)</t>
  </si>
  <si>
    <t>🚗 Tata Motors Financial &amp; Stock Performance Dashboard (2020–2024)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</si>
</sst>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20"/>
      <color rgb="FFFF0000"/>
      <name val="Arial Black"/>
      <family val="2"/>
    </font>
    <font>
      <sz val="18"/>
      <color rgb="FFFF0000"/>
      <name val="Arial Black"/>
      <family val="2"/>
    </font>
    <font>
      <b/>
      <sz val="11"/>
      <color rgb="FF002060"/>
      <name val="Bahnschrift"/>
      <family val="2"/>
    </font>
    <font>
      <b/>
      <sz val="12"/>
      <color theme="4" tint="-0.499984740745262"/>
      <name val="Bahnschrift"/>
      <family val="2"/>
    </font>
    <font>
      <b/>
      <sz val="12"/>
      <color rgb="FF002060"/>
      <name val="Bahnschrift"/>
      <family val="2"/>
    </font>
    <font>
      <b/>
      <sz val="16"/>
      <color rgb="FF002060"/>
      <name val="Bahnschrift"/>
      <family val="2"/>
    </font>
    <font>
      <sz val="14"/>
      <color theme="0"/>
      <name val="Arial Black"/>
      <family val="2"/>
    </font>
    <font>
      <b/>
      <sz val="24"/>
      <color rgb="FF002060"/>
      <name val="Arial Black"/>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theme="1" tint="4.9989318521683403E-2"/>
        <bgColor indexed="64"/>
      </patternFill>
    </fill>
    <fill>
      <patternFill patternType="solid">
        <fgColor theme="4" tint="-0.499984740745262"/>
        <bgColor indexed="64"/>
      </patternFill>
    </fill>
    <fill>
      <patternFill patternType="solid">
        <fgColor theme="4" tint="0.59999389629810485"/>
        <bgColor indexed="64"/>
      </patternFill>
    </fill>
  </fills>
  <borders count="22">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right/>
      <top/>
      <bottom style="thin">
        <color indexed="64"/>
      </bottom>
      <diagonal/>
    </border>
    <border>
      <left/>
      <right/>
      <top/>
      <bottom style="medium">
        <color indexed="64"/>
      </bottom>
      <diagonal/>
    </border>
    <border>
      <left/>
      <right/>
      <top style="medium">
        <color indexed="64"/>
      </top>
      <bottom/>
      <diagonal/>
    </border>
    <border>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diagonal/>
    </border>
    <border>
      <left style="medium">
        <color indexed="64"/>
      </left>
      <right/>
      <top/>
      <bottom/>
      <diagonal/>
    </border>
    <border>
      <left style="medium">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5">
    <xf numFmtId="0" fontId="0" fillId="0" borderId="0" xfId="0"/>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7" fillId="4" borderId="14" xfId="0" applyFont="1" applyFill="1" applyBorder="1" applyAlignment="1">
      <alignment vertical="center"/>
    </xf>
    <xf numFmtId="0" fontId="7" fillId="4" borderId="15" xfId="0" applyFont="1" applyFill="1" applyBorder="1" applyAlignment="1">
      <alignment vertical="center"/>
    </xf>
    <xf numFmtId="0" fontId="7" fillId="4" borderId="18" xfId="0" applyFont="1" applyFill="1" applyBorder="1" applyAlignment="1">
      <alignment vertical="center"/>
    </xf>
    <xf numFmtId="0" fontId="7" fillId="4" borderId="0" xfId="0" applyFont="1" applyFill="1" applyAlignment="1">
      <alignment vertical="center"/>
    </xf>
    <xf numFmtId="0" fontId="7" fillId="4" borderId="17" xfId="0" applyFont="1" applyFill="1" applyBorder="1" applyAlignment="1">
      <alignment vertical="center"/>
    </xf>
    <xf numFmtId="0" fontId="7" fillId="4" borderId="20" xfId="0" applyFont="1" applyFill="1" applyBorder="1" applyAlignment="1">
      <alignment vertical="center"/>
    </xf>
    <xf numFmtId="0" fontId="7" fillId="4" borderId="11" xfId="0" applyFont="1" applyFill="1" applyBorder="1" applyAlignment="1">
      <alignment vertical="center"/>
    </xf>
    <xf numFmtId="0" fontId="7" fillId="4" borderId="21" xfId="0" applyFont="1" applyFill="1" applyBorder="1" applyAlignment="1">
      <alignment vertical="center"/>
    </xf>
    <xf numFmtId="0" fontId="2" fillId="3" borderId="18" xfId="0" applyFont="1" applyFill="1" applyBorder="1" applyAlignment="1">
      <alignment horizontal="center" vertical="center"/>
    </xf>
    <xf numFmtId="0" fontId="2" fillId="3" borderId="0" xfId="0" applyFont="1" applyFill="1" applyAlignment="1">
      <alignment horizontal="center" vertical="center"/>
    </xf>
    <xf numFmtId="0" fontId="2" fillId="3" borderId="16" xfId="0" applyFont="1" applyFill="1" applyBorder="1" applyAlignment="1">
      <alignment horizontal="center" vertical="center"/>
    </xf>
    <xf numFmtId="0" fontId="2" fillId="3" borderId="10" xfId="0" applyFont="1" applyFill="1" applyBorder="1" applyAlignment="1">
      <alignment horizontal="center" vertical="center"/>
    </xf>
    <xf numFmtId="0" fontId="6" fillId="2" borderId="19" xfId="0" applyFont="1" applyFill="1" applyBorder="1" applyAlignment="1">
      <alignment horizontal="center" vertical="center"/>
    </xf>
    <xf numFmtId="0" fontId="6" fillId="2" borderId="13" xfId="0" applyFont="1" applyFill="1" applyBorder="1" applyAlignment="1">
      <alignment horizontal="center" vertical="center"/>
    </xf>
    <xf numFmtId="0" fontId="6" fillId="2" borderId="16" xfId="0" applyFont="1" applyFill="1" applyBorder="1" applyAlignment="1">
      <alignment horizontal="center" vertical="center"/>
    </xf>
    <xf numFmtId="0" fontId="6" fillId="2" borderId="10" xfId="0" applyFont="1" applyFill="1" applyBorder="1" applyAlignment="1">
      <alignment horizontal="center" vertical="center"/>
    </xf>
    <xf numFmtId="0" fontId="2" fillId="3" borderId="19"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11"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8" xfId="0" applyFont="1" applyFill="1" applyBorder="1" applyAlignment="1">
      <alignment horizontal="center" vertical="center"/>
    </xf>
    <xf numFmtId="0" fontId="4" fillId="2" borderId="0" xfId="0" applyFont="1" applyFill="1" applyAlignment="1">
      <alignment horizontal="center" vertical="center"/>
    </xf>
    <xf numFmtId="0" fontId="1" fillId="3" borderId="18" xfId="0" applyFont="1" applyFill="1" applyBorder="1" applyAlignment="1">
      <alignment horizontal="center" vertical="center"/>
    </xf>
    <xf numFmtId="0" fontId="1" fillId="3" borderId="0" xfId="0" applyFont="1" applyFill="1" applyAlignment="1">
      <alignment horizontal="center" vertical="center"/>
    </xf>
    <xf numFmtId="0" fontId="1" fillId="3" borderId="16" xfId="0" applyFont="1" applyFill="1" applyBorder="1" applyAlignment="1">
      <alignment horizontal="center" vertical="center"/>
    </xf>
    <xf numFmtId="0" fontId="1" fillId="3" borderId="10" xfId="0" applyFont="1" applyFill="1" applyBorder="1" applyAlignment="1">
      <alignment horizontal="center" vertical="center"/>
    </xf>
    <xf numFmtId="0" fontId="5" fillId="2" borderId="19" xfId="0" applyFont="1" applyFill="1" applyBorder="1" applyAlignment="1">
      <alignment horizontal="center" vertical="center"/>
    </xf>
    <xf numFmtId="0" fontId="5" fillId="2" borderId="13"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0"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18" xfId="0" applyFont="1" applyFill="1" applyBorder="1" applyAlignment="1">
      <alignment horizontal="center" vertical="center"/>
    </xf>
    <xf numFmtId="0" fontId="3" fillId="2" borderId="0" xfId="0" applyFont="1" applyFill="1" applyAlignment="1">
      <alignment horizontal="center" vertical="center"/>
    </xf>
    <xf numFmtId="0" fontId="8" fillId="5" borderId="12" xfId="0" applyFont="1" applyFill="1" applyBorder="1" applyAlignment="1">
      <alignment horizontal="center" vertical="center"/>
    </xf>
    <xf numFmtId="0" fontId="8" fillId="5" borderId="15" xfId="0" applyFont="1" applyFill="1" applyBorder="1" applyAlignment="1">
      <alignment horizontal="center" vertical="center"/>
    </xf>
    <xf numFmtId="0" fontId="8" fillId="5" borderId="0" xfId="0" applyFont="1" applyFill="1" applyAlignment="1">
      <alignment horizontal="center" vertical="center"/>
    </xf>
    <xf numFmtId="0" fontId="8" fillId="5" borderId="17" xfId="0" applyFont="1" applyFill="1" applyBorder="1" applyAlignment="1">
      <alignment horizontal="center" vertical="center"/>
    </xf>
    <xf numFmtId="0" fontId="8" fillId="5" borderId="11" xfId="0" applyFont="1" applyFill="1" applyBorder="1" applyAlignment="1">
      <alignment horizontal="center" vertical="center"/>
    </xf>
    <xf numFmtId="0" fontId="8" fillId="5" borderId="21" xfId="0" applyFont="1" applyFill="1" applyBorder="1" applyAlignment="1">
      <alignment horizontal="center" vertical="center"/>
    </xf>
    <xf numFmtId="0" fontId="0" fillId="0" borderId="0" xfId="0" applyNumberFormat="1"/>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image" Target="../media/image4.jpeg"/></Relationships>
</file>

<file path=xl/charts/_rels/chart4.xml.rels><?xml version="1.0" encoding="UTF-8" standalone="yes"?>
<Relationships xmlns="http://schemas.openxmlformats.org/package/2006/relationships"><Relationship Id="rId3" Type="http://schemas.openxmlformats.org/officeDocument/2006/relationships/image" Target="../media/image5.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image" Target="../media/image4.jpeg"/></Relationships>
</file>

<file path=xl/charts/_rels/chart8.xml.rels><?xml version="1.0" encoding="UTF-8" standalone="yes"?>
<Relationships xmlns="http://schemas.openxmlformats.org/package/2006/relationships"><Relationship Id="rId3" Type="http://schemas.openxmlformats.org/officeDocument/2006/relationships/image" Target="../media/image5.jpeg"/><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[TATA MOTORS.xlsx]Sheet2!PivotTable3</c:name>
    <c:fmtId val="40"/>
  </c:pivotSource>
  <c:chart>
    <c:title>
      <c:tx>
        <c:rich>
          <a:bodyPr rot="0" spcFirstLastPara="1" vertOverflow="ellipsis" vert="horz" wrap="square" anchor="ctr" anchorCtr="1"/>
          <a:lstStyle/>
          <a:p>
            <a:pPr>
              <a:defRPr sz="1600" b="1" i="0" u="none" strike="noStrike" kern="1200" cap="all" spc="120" normalizeH="0" baseline="0">
                <a:solidFill>
                  <a:schemeClr val="lt1"/>
                </a:solidFill>
                <a:latin typeface="+mn-lt"/>
                <a:ea typeface="+mn-ea"/>
                <a:cs typeface="+mn-cs"/>
              </a:defRPr>
            </a:pPr>
            <a:r>
              <a:rPr lang="en-IN" sz="1600" b="1" i="0" u="none" strike="noStrike" cap="all" normalizeH="0" baseline="0">
                <a:solidFill>
                  <a:schemeClr val="lt1"/>
                </a:solidFill>
                <a:latin typeface="+mn-lt"/>
                <a:ea typeface="+mn-ea"/>
                <a:cs typeface="+mn-cs"/>
              </a:rPr>
              <a:t>Stock Price Movement Over Time</a:t>
            </a:r>
            <a:endParaRPr lang="en-IN"/>
          </a:p>
        </c:rich>
      </c:tx>
      <c:overlay val="0"/>
      <c:spPr>
        <a:solidFill>
          <a:schemeClr val="dk1"/>
        </a:solidFill>
        <a:ln w="19050" cap="flat" cmpd="sng" algn="ctr">
          <a:solidFill>
            <a:schemeClr val="lt1"/>
          </a:solidFill>
          <a:prstDash val="solid"/>
          <a:miter lim="800000"/>
        </a:ln>
        <a:effectLst/>
      </c:spPr>
      <c:txPr>
        <a:bodyPr rot="0" spcFirstLastPara="1" vertOverflow="ellipsis" vert="horz" wrap="square" anchor="ctr" anchorCtr="1"/>
        <a:lstStyle/>
        <a:p>
          <a:pPr>
            <a:defRPr sz="1600" b="1" i="0" u="none" strike="noStrike" kern="1200" cap="all" spc="120" normalizeH="0" baseline="0">
              <a:solidFill>
                <a:schemeClr val="lt1"/>
              </a:solidFill>
              <a:latin typeface="+mn-lt"/>
              <a:ea typeface="+mn-ea"/>
              <a:cs typeface="+mn-cs"/>
            </a:defRPr>
          </a:pPr>
          <a:endParaRPr lang="en-IN"/>
        </a:p>
      </c:txPr>
    </c:title>
    <c:autoTitleDeleted val="0"/>
    <c:pivotFmts>
      <c:pivotFmt>
        <c:idx val="0"/>
        <c:spPr>
          <a:ln w="22225" cap="rnd">
            <a:solidFill>
              <a:schemeClr val="accent4"/>
            </a:solidFill>
            <a:round/>
          </a:ln>
          <a:effectLst/>
        </c:spPr>
        <c:marker>
          <c:symbol val="diamond"/>
          <c:size val="6"/>
          <c:spPr>
            <a:solidFill>
              <a:schemeClr val="accent4">
                <a:shade val="58000"/>
              </a:schemeClr>
            </a:solidFill>
            <a:ln w="9525">
              <a:solidFill>
                <a:schemeClr val="accent4">
                  <a:shade val="58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4"/>
            </a:solidFill>
            <a:round/>
          </a:ln>
          <a:effectLst/>
        </c:spPr>
        <c:marker>
          <c:symbol val="square"/>
          <c:size val="6"/>
          <c:spPr>
            <a:solidFill>
              <a:schemeClr val="accent4">
                <a:shade val="86000"/>
              </a:schemeClr>
            </a:solidFill>
            <a:ln w="9525">
              <a:solidFill>
                <a:schemeClr val="accent4">
                  <a:shade val="8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4"/>
            </a:solidFill>
            <a:round/>
          </a:ln>
          <a:effectLst/>
        </c:spPr>
        <c:marker>
          <c:symbol val="triangle"/>
          <c:size val="6"/>
          <c:spPr>
            <a:solidFill>
              <a:schemeClr val="accent4">
                <a:tint val="86000"/>
              </a:schemeClr>
            </a:solidFill>
            <a:ln w="9525">
              <a:solidFill>
                <a:schemeClr val="accent4">
                  <a:tint val="8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4"/>
            </a:solidFill>
            <a:round/>
          </a:ln>
          <a:effectLst/>
        </c:spPr>
        <c:marker>
          <c:symbol val="x"/>
          <c:size val="6"/>
          <c:spPr>
            <a:noFill/>
            <a:ln w="9525">
              <a:solidFill>
                <a:schemeClr val="accent4">
                  <a:tint val="58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02537182852147E-2"/>
          <c:y val="0.20166229221347332"/>
          <c:w val="0.52753018372703409"/>
          <c:h val="0.65853091280256637"/>
        </c:manualLayout>
      </c:layout>
      <c:lineChart>
        <c:grouping val="stacked"/>
        <c:varyColors val="0"/>
        <c:ser>
          <c:idx val="0"/>
          <c:order val="0"/>
          <c:tx>
            <c:strRef>
              <c:f>Sheet2!$B$16</c:f>
              <c:strCache>
                <c:ptCount val="1"/>
                <c:pt idx="0">
                  <c:v>Sum of Opening Price (INR)</c:v>
                </c:pt>
              </c:strCache>
            </c:strRef>
          </c:tx>
          <c:spPr>
            <a:ln w="22225" cap="rnd">
              <a:solidFill>
                <a:schemeClr val="accent4">
                  <a:shade val="58000"/>
                </a:schemeClr>
              </a:solidFill>
              <a:round/>
            </a:ln>
            <a:effectLst/>
          </c:spPr>
          <c:marker>
            <c:symbol val="diamond"/>
            <c:size val="6"/>
            <c:spPr>
              <a:solidFill>
                <a:schemeClr val="accent4">
                  <a:shade val="58000"/>
                </a:schemeClr>
              </a:solidFill>
              <a:ln w="9525">
                <a:solidFill>
                  <a:schemeClr val="accent4">
                    <a:shade val="58000"/>
                  </a:schemeClr>
                </a:solidFill>
                <a:round/>
              </a:ln>
              <a:effectLst/>
            </c:spPr>
          </c:marker>
          <c:cat>
            <c:strRef>
              <c:f>Sheet2!$A$17:$A$22</c:f>
              <c:strCache>
                <c:ptCount val="5"/>
                <c:pt idx="0">
                  <c:v>2020</c:v>
                </c:pt>
                <c:pt idx="1">
                  <c:v>2021</c:v>
                </c:pt>
                <c:pt idx="2">
                  <c:v>2022</c:v>
                </c:pt>
                <c:pt idx="3">
                  <c:v>2023</c:v>
                </c:pt>
                <c:pt idx="4">
                  <c:v>2024</c:v>
                </c:pt>
              </c:strCache>
            </c:strRef>
          </c:cat>
          <c:val>
            <c:numRef>
              <c:f>Sheet2!$B$17:$B$22</c:f>
              <c:numCache>
                <c:formatCode>General</c:formatCode>
                <c:ptCount val="5"/>
                <c:pt idx="0">
                  <c:v>74</c:v>
                </c:pt>
                <c:pt idx="1">
                  <c:v>295</c:v>
                </c:pt>
                <c:pt idx="2">
                  <c:v>445</c:v>
                </c:pt>
                <c:pt idx="3">
                  <c:v>400</c:v>
                </c:pt>
                <c:pt idx="4">
                  <c:v>660</c:v>
                </c:pt>
              </c:numCache>
            </c:numRef>
          </c:val>
          <c:smooth val="0"/>
          <c:extLst>
            <c:ext xmlns:c16="http://schemas.microsoft.com/office/drawing/2014/chart" uri="{C3380CC4-5D6E-409C-BE32-E72D297353CC}">
              <c16:uniqueId val="{00000000-E1AD-40D8-9225-7C74E298BA88}"/>
            </c:ext>
          </c:extLst>
        </c:ser>
        <c:ser>
          <c:idx val="1"/>
          <c:order val="1"/>
          <c:tx>
            <c:strRef>
              <c:f>Sheet2!$C$16</c:f>
              <c:strCache>
                <c:ptCount val="1"/>
                <c:pt idx="0">
                  <c:v>Sum of Closing Price (INR)</c:v>
                </c:pt>
              </c:strCache>
            </c:strRef>
          </c:tx>
          <c:spPr>
            <a:ln w="22225" cap="rnd">
              <a:solidFill>
                <a:schemeClr val="accent4">
                  <a:shade val="86000"/>
                </a:schemeClr>
              </a:solidFill>
              <a:round/>
            </a:ln>
            <a:effectLst/>
          </c:spPr>
          <c:marker>
            <c:symbol val="square"/>
            <c:size val="6"/>
            <c:spPr>
              <a:solidFill>
                <a:schemeClr val="accent4">
                  <a:shade val="86000"/>
                </a:schemeClr>
              </a:solidFill>
              <a:ln w="9525">
                <a:solidFill>
                  <a:schemeClr val="accent4">
                    <a:shade val="86000"/>
                  </a:schemeClr>
                </a:solidFill>
                <a:round/>
              </a:ln>
              <a:effectLst/>
            </c:spPr>
          </c:marker>
          <c:cat>
            <c:strRef>
              <c:f>Sheet2!$A$17:$A$22</c:f>
              <c:strCache>
                <c:ptCount val="5"/>
                <c:pt idx="0">
                  <c:v>2020</c:v>
                </c:pt>
                <c:pt idx="1">
                  <c:v>2021</c:v>
                </c:pt>
                <c:pt idx="2">
                  <c:v>2022</c:v>
                </c:pt>
                <c:pt idx="3">
                  <c:v>2023</c:v>
                </c:pt>
                <c:pt idx="4">
                  <c:v>2024</c:v>
                </c:pt>
              </c:strCache>
            </c:strRef>
          </c:cat>
          <c:val>
            <c:numRef>
              <c:f>Sheet2!$C$17:$C$22</c:f>
              <c:numCache>
                <c:formatCode>General</c:formatCode>
                <c:ptCount val="5"/>
                <c:pt idx="0">
                  <c:v>295</c:v>
                </c:pt>
                <c:pt idx="1">
                  <c:v>445</c:v>
                </c:pt>
                <c:pt idx="2">
                  <c:v>400</c:v>
                </c:pt>
                <c:pt idx="3">
                  <c:v>660</c:v>
                </c:pt>
                <c:pt idx="4">
                  <c:v>980</c:v>
                </c:pt>
              </c:numCache>
            </c:numRef>
          </c:val>
          <c:smooth val="0"/>
          <c:extLst>
            <c:ext xmlns:c16="http://schemas.microsoft.com/office/drawing/2014/chart" uri="{C3380CC4-5D6E-409C-BE32-E72D297353CC}">
              <c16:uniqueId val="{00000001-E1AD-40D8-9225-7C74E298BA88}"/>
            </c:ext>
          </c:extLst>
        </c:ser>
        <c:ser>
          <c:idx val="2"/>
          <c:order val="2"/>
          <c:tx>
            <c:strRef>
              <c:f>Sheet2!$D$16</c:f>
              <c:strCache>
                <c:ptCount val="1"/>
                <c:pt idx="0">
                  <c:v>Sum of High Price (INR)</c:v>
                </c:pt>
              </c:strCache>
            </c:strRef>
          </c:tx>
          <c:spPr>
            <a:ln w="22225" cap="rnd">
              <a:solidFill>
                <a:schemeClr val="accent4">
                  <a:tint val="86000"/>
                </a:schemeClr>
              </a:solidFill>
              <a:round/>
            </a:ln>
            <a:effectLst/>
          </c:spPr>
          <c:marker>
            <c:symbol val="triangle"/>
            <c:size val="6"/>
            <c:spPr>
              <a:solidFill>
                <a:schemeClr val="accent4">
                  <a:tint val="86000"/>
                </a:schemeClr>
              </a:solidFill>
              <a:ln w="9525">
                <a:solidFill>
                  <a:schemeClr val="accent4">
                    <a:tint val="86000"/>
                  </a:schemeClr>
                </a:solidFill>
                <a:round/>
              </a:ln>
              <a:effectLst/>
            </c:spPr>
          </c:marker>
          <c:cat>
            <c:strRef>
              <c:f>Sheet2!$A$17:$A$22</c:f>
              <c:strCache>
                <c:ptCount val="5"/>
                <c:pt idx="0">
                  <c:v>2020</c:v>
                </c:pt>
                <c:pt idx="1">
                  <c:v>2021</c:v>
                </c:pt>
                <c:pt idx="2">
                  <c:v>2022</c:v>
                </c:pt>
                <c:pt idx="3">
                  <c:v>2023</c:v>
                </c:pt>
                <c:pt idx="4">
                  <c:v>2024</c:v>
                </c:pt>
              </c:strCache>
            </c:strRef>
          </c:cat>
          <c:val>
            <c:numRef>
              <c:f>Sheet2!$D$17:$D$22</c:f>
              <c:numCache>
                <c:formatCode>General</c:formatCode>
                <c:ptCount val="5"/>
                <c:pt idx="0">
                  <c:v>350</c:v>
                </c:pt>
                <c:pt idx="1">
                  <c:v>475</c:v>
                </c:pt>
                <c:pt idx="2">
                  <c:v>460</c:v>
                </c:pt>
                <c:pt idx="3">
                  <c:v>720</c:v>
                </c:pt>
                <c:pt idx="4">
                  <c:v>1000</c:v>
                </c:pt>
              </c:numCache>
            </c:numRef>
          </c:val>
          <c:smooth val="0"/>
          <c:extLst>
            <c:ext xmlns:c16="http://schemas.microsoft.com/office/drawing/2014/chart" uri="{C3380CC4-5D6E-409C-BE32-E72D297353CC}">
              <c16:uniqueId val="{00000002-E1AD-40D8-9225-7C74E298BA88}"/>
            </c:ext>
          </c:extLst>
        </c:ser>
        <c:ser>
          <c:idx val="3"/>
          <c:order val="3"/>
          <c:tx>
            <c:strRef>
              <c:f>Sheet2!$E$16</c:f>
              <c:strCache>
                <c:ptCount val="1"/>
                <c:pt idx="0">
                  <c:v>Sum of Low Price (INR)</c:v>
                </c:pt>
              </c:strCache>
            </c:strRef>
          </c:tx>
          <c:spPr>
            <a:ln w="22225" cap="rnd">
              <a:solidFill>
                <a:schemeClr val="accent4">
                  <a:tint val="58000"/>
                </a:schemeClr>
              </a:solidFill>
              <a:round/>
            </a:ln>
            <a:effectLst/>
          </c:spPr>
          <c:marker>
            <c:symbol val="x"/>
            <c:size val="6"/>
            <c:spPr>
              <a:noFill/>
              <a:ln w="9525">
                <a:solidFill>
                  <a:schemeClr val="accent4">
                    <a:tint val="58000"/>
                  </a:schemeClr>
                </a:solidFill>
                <a:round/>
              </a:ln>
              <a:effectLst/>
            </c:spPr>
          </c:marker>
          <c:cat>
            <c:strRef>
              <c:f>Sheet2!$A$17:$A$22</c:f>
              <c:strCache>
                <c:ptCount val="5"/>
                <c:pt idx="0">
                  <c:v>2020</c:v>
                </c:pt>
                <c:pt idx="1">
                  <c:v>2021</c:v>
                </c:pt>
                <c:pt idx="2">
                  <c:v>2022</c:v>
                </c:pt>
                <c:pt idx="3">
                  <c:v>2023</c:v>
                </c:pt>
                <c:pt idx="4">
                  <c:v>2024</c:v>
                </c:pt>
              </c:strCache>
            </c:strRef>
          </c:cat>
          <c:val>
            <c:numRef>
              <c:f>Sheet2!$E$17:$E$22</c:f>
              <c:numCache>
                <c:formatCode>General</c:formatCode>
                <c:ptCount val="5"/>
                <c:pt idx="0">
                  <c:v>70</c:v>
                </c:pt>
                <c:pt idx="1">
                  <c:v>270</c:v>
                </c:pt>
                <c:pt idx="2">
                  <c:v>370</c:v>
                </c:pt>
                <c:pt idx="3">
                  <c:v>385</c:v>
                </c:pt>
                <c:pt idx="4">
                  <c:v>650</c:v>
                </c:pt>
              </c:numCache>
            </c:numRef>
          </c:val>
          <c:smooth val="0"/>
          <c:extLst>
            <c:ext xmlns:c16="http://schemas.microsoft.com/office/drawing/2014/chart" uri="{C3380CC4-5D6E-409C-BE32-E72D297353CC}">
              <c16:uniqueId val="{00000003-E1AD-40D8-9225-7C74E298BA88}"/>
            </c:ext>
          </c:extLst>
        </c:ser>
        <c:dLbls>
          <c:showLegendKey val="0"/>
          <c:showVal val="0"/>
          <c:showCatName val="0"/>
          <c:showSerName val="0"/>
          <c:showPercent val="0"/>
          <c:showBubbleSize val="0"/>
        </c:dLbls>
        <c:marker val="1"/>
        <c:smooth val="0"/>
        <c:axId val="945617184"/>
        <c:axId val="945617664"/>
      </c:lineChart>
      <c:catAx>
        <c:axId val="945617184"/>
        <c:scaling>
          <c:orientation val="minMax"/>
        </c:scaling>
        <c:delete val="0"/>
        <c:axPos val="b"/>
        <c:numFmt formatCode="General" sourceLinked="1"/>
        <c:majorTickMark val="out"/>
        <c:minorTickMark val="none"/>
        <c:tickLblPos val="nextTo"/>
        <c:spPr>
          <a:solidFill>
            <a:schemeClr val="accent2">
              <a:lumMod val="60000"/>
              <a:lumOff val="4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ln>
                  <a:solidFill>
                    <a:schemeClr val="tx1">
                      <a:lumMod val="95000"/>
                      <a:lumOff val="5000"/>
                    </a:schemeClr>
                  </a:solidFill>
                </a:ln>
                <a:solidFill>
                  <a:schemeClr val="tx1">
                    <a:lumMod val="95000"/>
                    <a:lumOff val="5000"/>
                  </a:schemeClr>
                </a:solidFill>
                <a:latin typeface="+mn-lt"/>
                <a:ea typeface="+mn-ea"/>
                <a:cs typeface="+mn-cs"/>
              </a:defRPr>
            </a:pPr>
            <a:endParaRPr lang="en-US"/>
          </a:p>
        </c:txPr>
        <c:crossAx val="945617664"/>
        <c:crosses val="autoZero"/>
        <c:auto val="1"/>
        <c:lblAlgn val="ctr"/>
        <c:lblOffset val="100"/>
        <c:noMultiLvlLbl val="0"/>
      </c:catAx>
      <c:valAx>
        <c:axId val="945617664"/>
        <c:scaling>
          <c:orientation val="minMax"/>
        </c:scaling>
        <c:delete val="0"/>
        <c:axPos val="l"/>
        <c:numFmt formatCode="General" sourceLinked="1"/>
        <c:majorTickMark val="out"/>
        <c:minorTickMark val="none"/>
        <c:tickLblPos val="nextTo"/>
        <c:spPr>
          <a:solidFill>
            <a:schemeClr val="accent2">
              <a:lumMod val="60000"/>
              <a:lumOff val="40000"/>
            </a:schemeClr>
          </a:solid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tx1">
                      <a:lumMod val="95000"/>
                      <a:lumOff val="5000"/>
                    </a:schemeClr>
                  </a:solidFill>
                </a:ln>
                <a:solidFill>
                  <a:schemeClr val="tx1"/>
                </a:solidFill>
                <a:latin typeface="+mn-lt"/>
                <a:ea typeface="+mn-ea"/>
                <a:cs typeface="+mn-cs"/>
              </a:defRPr>
            </a:pPr>
            <a:endParaRPr lang="en-US"/>
          </a:p>
        </c:txPr>
        <c:crossAx val="945617184"/>
        <c:crosses val="autoZero"/>
        <c:crossBetween val="between"/>
      </c:valAx>
      <c:spPr>
        <a:noFill/>
        <a:ln>
          <a:noFill/>
        </a:ln>
        <a:effectLst/>
      </c:spPr>
    </c:plotArea>
    <c:legend>
      <c:legendPos val="r"/>
      <c:overlay val="0"/>
      <c:spPr>
        <a:solidFill>
          <a:schemeClr val="accent2">
            <a:lumMod val="75000"/>
          </a:schemeClr>
        </a:solidFill>
        <a:ln>
          <a:noFill/>
        </a:ln>
        <a:effectLst/>
      </c:spPr>
      <c:txPr>
        <a:bodyPr rot="0" spcFirstLastPara="1" vertOverflow="ellipsis" vert="horz" wrap="square" anchor="ctr" anchorCtr="1"/>
        <a:lstStyle/>
        <a:p>
          <a:pPr>
            <a:defRPr sz="900" b="0" i="0" u="none" strike="noStrike" kern="1200" baseline="0">
              <a:ln>
                <a:solidFill>
                  <a:schemeClr val="tx1">
                    <a:lumMod val="95000"/>
                    <a:lumOff val="5000"/>
                  </a:schemeClr>
                </a:solidFill>
              </a:ln>
              <a:solidFill>
                <a:schemeClr val="tx1">
                  <a:lumMod val="95000"/>
                  <a:lumOff val="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a:ln w="38100" cap="flat" cmpd="sng" algn="ctr">
      <a:solidFill>
        <a:schemeClr val="bg1"/>
      </a:solidFill>
      <a:prstDash val="sysDot"/>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[TATA MOTORS.xlsx]Sheet2!PivotTable4</c:name>
    <c:fmtId val="42"/>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IN" sz="1600" b="1" i="0" u="none" strike="noStrike" baseline="0">
                <a:ln>
                  <a:solidFill>
                    <a:schemeClr val="tx1"/>
                  </a:solidFill>
                </a:ln>
                <a:solidFill>
                  <a:schemeClr val="bg1">
                    <a:lumMod val="95000"/>
                  </a:schemeClr>
                </a:solidFill>
                <a:latin typeface="Arial Black" panose="020B0A04020102020204" pitchFamily="34" charset="0"/>
                <a:ea typeface="+mn-ea"/>
                <a:cs typeface="+mn-cs"/>
              </a:rPr>
              <a:t>Yearly Sum of Stock % Changes</a:t>
            </a:r>
            <a:endParaRPr lang="en-IN" sz="1600" b="1">
              <a:ln>
                <a:solidFill>
                  <a:schemeClr val="tx1"/>
                </a:solidFill>
              </a:ln>
              <a:solidFill>
                <a:schemeClr val="bg1">
                  <a:lumMod val="95000"/>
                </a:schemeClr>
              </a:solidFill>
              <a:latin typeface="Arial Black" panose="020B0A04020102020204" pitchFamily="34" charset="0"/>
            </a:endParaRPr>
          </a:p>
        </c:rich>
      </c:tx>
      <c:overlay val="0"/>
      <c:spPr>
        <a:solidFill>
          <a:schemeClr val="dk1"/>
        </a:solidFill>
        <a:ln w="12700" cap="flat" cmpd="sng" algn="ctr">
          <a:solidFill>
            <a:schemeClr val="bg1"/>
          </a:solidFill>
          <a:prstDash val="solid"/>
          <a:miter lim="800000"/>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IN"/>
        </a:p>
      </c:txPr>
    </c:title>
    <c:autoTitleDeleted val="0"/>
    <c:pivotFmts>
      <c:pivotFmt>
        <c:idx val="0"/>
        <c:spPr>
          <a:pattFill prst="smGrid">
            <a:fgClr>
              <a:schemeClr val="bg1"/>
            </a:fgClr>
            <a:bgClr>
              <a:schemeClr val="accent5">
                <a:lumMod val="75000"/>
              </a:schemeClr>
            </a:bgClr>
          </a:pattFill>
          <a:ln w="28575" cmpd="dbl">
            <a:solidFill>
              <a:schemeClr val="bg1"/>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Sheet2!$B$37</c:f>
              <c:strCache>
                <c:ptCount val="1"/>
                <c:pt idx="0">
                  <c:v>Total</c:v>
                </c:pt>
              </c:strCache>
            </c:strRef>
          </c:tx>
          <c:spPr>
            <a:pattFill prst="smGrid">
              <a:fgClr>
                <a:schemeClr val="bg1"/>
              </a:fgClr>
              <a:bgClr>
                <a:schemeClr val="accent5">
                  <a:lumMod val="75000"/>
                </a:schemeClr>
              </a:bgClr>
            </a:pattFill>
            <a:ln w="28575" cmpd="dbl">
              <a:solidFill>
                <a:schemeClr val="bg1"/>
              </a:solidFill>
              <a:prstDash val="lgDash"/>
            </a:ln>
            <a:effectLst/>
          </c:spPr>
          <c:invertIfNegative val="0"/>
          <c:cat>
            <c:strRef>
              <c:f>Sheet2!$A$38:$A$43</c:f>
              <c:strCache>
                <c:ptCount val="5"/>
                <c:pt idx="0">
                  <c:v>2020</c:v>
                </c:pt>
                <c:pt idx="1">
                  <c:v>2021</c:v>
                </c:pt>
                <c:pt idx="2">
                  <c:v>2022</c:v>
                </c:pt>
                <c:pt idx="3">
                  <c:v>2023</c:v>
                </c:pt>
                <c:pt idx="4">
                  <c:v>2024</c:v>
                </c:pt>
              </c:strCache>
            </c:strRef>
          </c:cat>
          <c:val>
            <c:numRef>
              <c:f>Sheet2!$B$38:$B$43</c:f>
              <c:numCache>
                <c:formatCode>General</c:formatCode>
                <c:ptCount val="5"/>
                <c:pt idx="0">
                  <c:v>298.60000000000002</c:v>
                </c:pt>
                <c:pt idx="1">
                  <c:v>50.8</c:v>
                </c:pt>
                <c:pt idx="2">
                  <c:v>-10.1</c:v>
                </c:pt>
                <c:pt idx="3">
                  <c:v>65</c:v>
                </c:pt>
                <c:pt idx="4">
                  <c:v>48.5</c:v>
                </c:pt>
              </c:numCache>
            </c:numRef>
          </c:val>
          <c:extLst>
            <c:ext xmlns:c16="http://schemas.microsoft.com/office/drawing/2014/chart" uri="{C3380CC4-5D6E-409C-BE32-E72D297353CC}">
              <c16:uniqueId val="{00000000-33B6-462D-BBB3-D82FCC4E8078}"/>
            </c:ext>
          </c:extLst>
        </c:ser>
        <c:dLbls>
          <c:showLegendKey val="0"/>
          <c:showVal val="0"/>
          <c:showCatName val="0"/>
          <c:showSerName val="0"/>
          <c:showPercent val="0"/>
          <c:showBubbleSize val="0"/>
        </c:dLbls>
        <c:gapWidth val="150"/>
        <c:overlap val="100"/>
        <c:axId val="1044713424"/>
        <c:axId val="1044710064"/>
      </c:barChart>
      <c:catAx>
        <c:axId val="1044713424"/>
        <c:scaling>
          <c:orientation val="minMax"/>
        </c:scaling>
        <c:delete val="0"/>
        <c:axPos val="l"/>
        <c:numFmt formatCode="General" sourceLinked="1"/>
        <c:majorTickMark val="none"/>
        <c:minorTickMark val="none"/>
        <c:tickLblPos val="nextTo"/>
        <c:spPr>
          <a:solidFill>
            <a:schemeClr val="bg1">
              <a:lumMod val="95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tx1"/>
                  </a:solidFill>
                </a:ln>
                <a:solidFill>
                  <a:schemeClr val="tx1">
                    <a:lumMod val="95000"/>
                    <a:lumOff val="5000"/>
                  </a:schemeClr>
                </a:solidFill>
                <a:latin typeface="+mn-lt"/>
                <a:ea typeface="+mn-ea"/>
                <a:cs typeface="+mn-cs"/>
              </a:defRPr>
            </a:pPr>
            <a:endParaRPr lang="en-US"/>
          </a:p>
        </c:txPr>
        <c:crossAx val="1044710064"/>
        <c:crosses val="autoZero"/>
        <c:auto val="1"/>
        <c:lblAlgn val="ctr"/>
        <c:lblOffset val="100"/>
        <c:noMultiLvlLbl val="0"/>
      </c:catAx>
      <c:valAx>
        <c:axId val="1044710064"/>
        <c:scaling>
          <c:orientation val="minMax"/>
        </c:scaling>
        <c:delete val="0"/>
        <c:axPos val="b"/>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crossAx val="1044713424"/>
        <c:crosses val="autoZero"/>
        <c:crossBetween val="between"/>
      </c:valAx>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a:ln w="38100" cap="flat" cmpd="sng" algn="ctr">
      <a:solidFill>
        <a:schemeClr val="bg1"/>
      </a:solidFill>
      <a:prstDash val="sysDot"/>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[TATA MOTORS.xlsx]Sheet2!PivotTable5</c:name>
    <c:fmtId val="44"/>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solidFill>
                <a:latin typeface="+mn-lt"/>
                <a:ea typeface="+mn-ea"/>
                <a:cs typeface="+mn-cs"/>
              </a:defRPr>
            </a:pPr>
            <a:r>
              <a:rPr lang="en-IN" sz="1400" b="0" i="0" u="none" strike="noStrike" baseline="0">
                <a:ln>
                  <a:solidFill>
                    <a:schemeClr val="tx1"/>
                  </a:solidFill>
                </a:ln>
                <a:solidFill>
                  <a:schemeClr val="tx1"/>
                </a:solidFill>
                <a:latin typeface="Arial Black" panose="020B0A04020102020204" pitchFamily="34" charset="0"/>
              </a:rPr>
              <a:t>Yearly Maximum Returns</a:t>
            </a:r>
            <a:endParaRPr lang="en-US">
              <a:ln>
                <a:solidFill>
                  <a:schemeClr val="tx1"/>
                </a:solidFill>
              </a:ln>
              <a:solidFill>
                <a:schemeClr val="tx1"/>
              </a:solidFill>
              <a:latin typeface="Arial Black" panose="020B0A04020102020204" pitchFamily="34" charset="0"/>
            </a:endParaRPr>
          </a:p>
        </c:rich>
      </c:tx>
      <c:layout>
        <c:manualLayout>
          <c:xMode val="edge"/>
          <c:yMode val="edge"/>
          <c:x val="0.44224806201550387"/>
          <c:y val="5.9164479440069993E-2"/>
        </c:manualLayout>
      </c:layout>
      <c:overlay val="0"/>
      <c:spPr>
        <a:solidFill>
          <a:schemeClr val="accent4">
            <a:lumMod val="40000"/>
            <a:lumOff val="60000"/>
          </a:schemeClr>
        </a:solidFill>
        <a:ln w="28575">
          <a:solidFill>
            <a:schemeClr val="tx1"/>
          </a:solid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solidFill>
              <a:latin typeface="+mn-lt"/>
              <a:ea typeface="+mn-ea"/>
              <a:cs typeface="+mn-cs"/>
            </a:defRPr>
          </a:pPr>
          <a:endParaRPr lang="en-US"/>
        </a:p>
      </c:txPr>
    </c:title>
    <c:autoTitleDeleted val="0"/>
    <c:pivotFmts>
      <c:pivotFmt>
        <c:idx val="0"/>
        <c:spPr>
          <a:blipFill>
            <a:blip xmlns:r="http://schemas.openxmlformats.org/officeDocument/2006/relationships" r:embed="rId3"/>
            <a:tile tx="0" ty="0" sx="100000" sy="100000" flip="none" algn="tl"/>
          </a:blip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Sheet2!$B$53</c:f>
              <c:strCache>
                <c:ptCount val="1"/>
                <c:pt idx="0">
                  <c:v>Total</c:v>
                </c:pt>
              </c:strCache>
            </c:strRef>
          </c:tx>
          <c:spPr>
            <a:blipFill>
              <a:blip xmlns:r="http://schemas.openxmlformats.org/officeDocument/2006/relationships" r:embed="rId3"/>
              <a:tile tx="0" ty="0" sx="100000" sy="100000" flip="none" algn="tl"/>
            </a:blipFill>
            <a:ln w="38100">
              <a:solidFill>
                <a:schemeClr val="bg1"/>
              </a:solidFill>
            </a:ln>
            <a:effectLst/>
          </c:spPr>
          <c:invertIfNegative val="0"/>
          <c:cat>
            <c:strRef>
              <c:f>Sheet2!$A$54:$A$59</c:f>
              <c:strCache>
                <c:ptCount val="5"/>
                <c:pt idx="0">
                  <c:v>2020</c:v>
                </c:pt>
                <c:pt idx="1">
                  <c:v>2021</c:v>
                </c:pt>
                <c:pt idx="2">
                  <c:v>2022</c:v>
                </c:pt>
                <c:pt idx="3">
                  <c:v>2023</c:v>
                </c:pt>
                <c:pt idx="4">
                  <c:v>2024</c:v>
                </c:pt>
              </c:strCache>
            </c:strRef>
          </c:cat>
          <c:val>
            <c:numRef>
              <c:f>Sheet2!$B$54:$B$59</c:f>
              <c:numCache>
                <c:formatCode>General</c:formatCode>
                <c:ptCount val="5"/>
                <c:pt idx="0">
                  <c:v>400</c:v>
                </c:pt>
                <c:pt idx="1">
                  <c:v>75.925925925925924</c:v>
                </c:pt>
                <c:pt idx="2">
                  <c:v>24.324324324324326</c:v>
                </c:pt>
                <c:pt idx="3">
                  <c:v>87.012987012987011</c:v>
                </c:pt>
                <c:pt idx="4">
                  <c:v>53.846153846153847</c:v>
                </c:pt>
              </c:numCache>
            </c:numRef>
          </c:val>
          <c:extLst>
            <c:ext xmlns:c16="http://schemas.microsoft.com/office/drawing/2014/chart" uri="{C3380CC4-5D6E-409C-BE32-E72D297353CC}">
              <c16:uniqueId val="{00000000-7A21-4A76-BAB2-C0CFD1E29B5C}"/>
            </c:ext>
          </c:extLst>
        </c:ser>
        <c:dLbls>
          <c:showLegendKey val="0"/>
          <c:showVal val="0"/>
          <c:showCatName val="0"/>
          <c:showSerName val="0"/>
          <c:showPercent val="0"/>
          <c:showBubbleSize val="0"/>
        </c:dLbls>
        <c:gapWidth val="219"/>
        <c:overlap val="-27"/>
        <c:axId val="942019488"/>
        <c:axId val="942014208"/>
      </c:barChart>
      <c:catAx>
        <c:axId val="942019488"/>
        <c:scaling>
          <c:orientation val="minMax"/>
        </c:scaling>
        <c:delete val="0"/>
        <c:axPos val="b"/>
        <c:numFmt formatCode="General" sourceLinked="1"/>
        <c:majorTickMark val="none"/>
        <c:minorTickMark val="none"/>
        <c:tickLblPos val="nextTo"/>
        <c:spPr>
          <a:solidFill>
            <a:schemeClr val="tx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crossAx val="942014208"/>
        <c:crosses val="autoZero"/>
        <c:auto val="1"/>
        <c:lblAlgn val="ctr"/>
        <c:lblOffset val="100"/>
        <c:noMultiLvlLbl val="0"/>
      </c:catAx>
      <c:valAx>
        <c:axId val="942014208"/>
        <c:scaling>
          <c:orientation val="minMax"/>
        </c:scaling>
        <c:delete val="0"/>
        <c:axPos val="l"/>
        <c:numFmt formatCode="General" sourceLinked="1"/>
        <c:majorTickMark val="none"/>
        <c:minorTickMark val="none"/>
        <c:tickLblPos val="nextTo"/>
        <c:spPr>
          <a:solidFill>
            <a:schemeClr val="tx1"/>
          </a:solidFill>
          <a:ln>
            <a:noFill/>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crossAx val="942019488"/>
        <c:crosses val="autoZero"/>
        <c:crossBetween val="between"/>
      </c:valAx>
      <c:spPr>
        <a:noFill/>
        <a:ln>
          <a:noFill/>
        </a:ln>
        <a:effectLst/>
      </c:spPr>
    </c:plotArea>
    <c:legend>
      <c:legendPos val="r"/>
      <c:overlay val="0"/>
      <c:spPr>
        <a:solidFill>
          <a:schemeClr val="tx1"/>
        </a:solid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4">
        <a:extLst>
          <a:ext uri="{28A0092B-C50C-407E-A947-70E740481C1C}">
            <a14:useLocalDpi xmlns:a14="http://schemas.microsoft.com/office/drawing/2010/main" val="0"/>
          </a:ext>
        </a:extLst>
      </a:blip>
      <a:srcRect/>
      <a:stretch>
        <a:fillRect/>
      </a:stretch>
    </a:blipFill>
    <a:ln w="38100" cap="flat" cmpd="sng" algn="ctr">
      <a:solidFill>
        <a:schemeClr val="bg1"/>
      </a:solidFill>
      <a:prstDash val="sys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[TATA MOTORS.xlsx]Sheet2!PivotTable6</c:name>
    <c:fmtId val="46"/>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solidFill>
                <a:latin typeface="+mn-lt"/>
                <a:ea typeface="+mn-ea"/>
                <a:cs typeface="+mn-cs"/>
              </a:defRPr>
            </a:pPr>
            <a:r>
              <a:rPr lang="en-IN" sz="1400" b="0" i="0" u="none" strike="noStrike" baseline="0">
                <a:ln>
                  <a:solidFill>
                    <a:schemeClr val="tx1"/>
                  </a:solidFill>
                </a:ln>
                <a:solidFill>
                  <a:schemeClr val="tx1"/>
                </a:solidFill>
                <a:latin typeface="Arial Black" panose="020B0A04020102020204" pitchFamily="34" charset="0"/>
                <a:ea typeface="+mn-ea"/>
                <a:cs typeface="+mn-cs"/>
              </a:rPr>
              <a:t>Tata Motors Yearly % Change Breakdown</a:t>
            </a:r>
            <a:endParaRPr lang="en-IN" sz="1400">
              <a:ln>
                <a:solidFill>
                  <a:schemeClr val="tx1"/>
                </a:solidFill>
              </a:ln>
              <a:solidFill>
                <a:schemeClr val="tx1"/>
              </a:solidFill>
              <a:latin typeface="Arial Black" panose="020B0A04020102020204" pitchFamily="34" charset="0"/>
            </a:endParaRPr>
          </a:p>
        </c:rich>
      </c:tx>
      <c:layout>
        <c:manualLayout>
          <c:xMode val="edge"/>
          <c:yMode val="edge"/>
          <c:x val="8.464451134784623E-2"/>
          <c:y val="0.10083114610673666"/>
        </c:manualLayout>
      </c:layout>
      <c:overlay val="0"/>
      <c:spPr>
        <a:solidFill>
          <a:srgbClr val="FFFF00"/>
        </a:solidFill>
        <a:ln>
          <a:noFill/>
        </a:ln>
        <a:effectLst>
          <a:outerShdw blurRad="57150" dist="19050" dir="5400000" algn="ctr" rotWithShape="0">
            <a:srgbClr val="000000">
              <a:alpha val="63000"/>
            </a:srgbClr>
          </a:outerShdw>
        </a:effectLst>
      </c:spPr>
      <c:txPr>
        <a:bodyPr rot="0" spcFirstLastPara="1" vertOverflow="ellipsis" vert="horz" wrap="square" anchor="ctr" anchorCtr="1"/>
        <a:lstStyle/>
        <a:p>
          <a:pPr>
            <a:defRPr sz="1400" b="0" i="0" u="none" strike="noStrike" kern="1200" spc="0" baseline="0">
              <a:ln>
                <a:solidFill>
                  <a:schemeClr val="tx1"/>
                </a:solidFill>
              </a:ln>
              <a:solidFill>
                <a:schemeClr val="tx1"/>
              </a:solidFill>
              <a:latin typeface="+mn-lt"/>
              <a:ea typeface="+mn-ea"/>
              <a:cs typeface="+mn-cs"/>
            </a:defRPr>
          </a:pPr>
          <a:endParaRPr lang="en-IN"/>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s>
    <c:plotArea>
      <c:layout/>
      <c:doughnutChart>
        <c:varyColors val="1"/>
        <c:ser>
          <c:idx val="0"/>
          <c:order val="0"/>
          <c:tx>
            <c:strRef>
              <c:f>Sheet2!$B$70</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BC5E-4F40-B9BD-B66E6CAA50D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BC5E-4F40-B9BD-B66E6CAA50D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BC5E-4F40-B9BD-B66E6CAA50D7}"/>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BC5E-4F40-B9BD-B66E6CAA50D7}"/>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BC5E-4F40-B9BD-B66E6CAA50D7}"/>
              </c:ext>
            </c:extLst>
          </c:dPt>
          <c:cat>
            <c:strRef>
              <c:f>Sheet2!$A$71:$A$76</c:f>
              <c:strCache>
                <c:ptCount val="5"/>
                <c:pt idx="0">
                  <c:v>2020</c:v>
                </c:pt>
                <c:pt idx="1">
                  <c:v>2021</c:v>
                </c:pt>
                <c:pt idx="2">
                  <c:v>2022</c:v>
                </c:pt>
                <c:pt idx="3">
                  <c:v>2023</c:v>
                </c:pt>
                <c:pt idx="4">
                  <c:v>2024</c:v>
                </c:pt>
              </c:strCache>
            </c:strRef>
          </c:cat>
          <c:val>
            <c:numRef>
              <c:f>Sheet2!$B$71:$B$76</c:f>
              <c:numCache>
                <c:formatCode>General</c:formatCode>
                <c:ptCount val="5"/>
                <c:pt idx="0">
                  <c:v>298.64864864864865</c:v>
                </c:pt>
                <c:pt idx="1">
                  <c:v>50.847457627118644</c:v>
                </c:pt>
                <c:pt idx="2">
                  <c:v>-10.112359550561797</c:v>
                </c:pt>
                <c:pt idx="3">
                  <c:v>65</c:v>
                </c:pt>
                <c:pt idx="4">
                  <c:v>48.484848484848484</c:v>
                </c:pt>
              </c:numCache>
            </c:numRef>
          </c:val>
          <c:extLst>
            <c:ext xmlns:c16="http://schemas.microsoft.com/office/drawing/2014/chart" uri="{C3380CC4-5D6E-409C-BE32-E72D297353CC}">
              <c16:uniqueId val="{00000000-8E21-44D8-ABB8-E91BF302A96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solidFill>
          <a:srgbClr val="FFFF00"/>
        </a:solid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a:ln w="28575" cap="flat" cmpd="sng" algn="ctr">
      <a:solidFill>
        <a:schemeClr val="bg1"/>
      </a:solidFill>
      <a:prstDash val="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[TATA MOTORS.xlsx]Sheet2!PivotTable3</c:name>
    <c:fmtId val="51"/>
  </c:pivotSource>
  <c:chart>
    <c:title>
      <c:tx>
        <c:rich>
          <a:bodyPr rot="0" spcFirstLastPara="1" vertOverflow="ellipsis" vert="horz" wrap="square" anchor="ctr" anchorCtr="1"/>
          <a:lstStyle/>
          <a:p>
            <a:pPr>
              <a:defRPr sz="1600" b="1" i="0" u="none" strike="noStrike" kern="1200" cap="all" spc="120" normalizeH="0" baseline="0">
                <a:solidFill>
                  <a:schemeClr val="lt1"/>
                </a:solidFill>
                <a:latin typeface="+mn-lt"/>
                <a:ea typeface="+mn-ea"/>
                <a:cs typeface="+mn-cs"/>
              </a:defRPr>
            </a:pPr>
            <a:r>
              <a:rPr lang="en-IN" sz="1600" b="1" i="0" u="none" strike="noStrike" cap="all" normalizeH="0" baseline="0">
                <a:solidFill>
                  <a:schemeClr val="lt1"/>
                </a:solidFill>
                <a:latin typeface="+mn-lt"/>
                <a:ea typeface="+mn-ea"/>
                <a:cs typeface="+mn-cs"/>
              </a:rPr>
              <a:t>Stock Price Movement Over Time</a:t>
            </a:r>
            <a:endParaRPr lang="en-IN"/>
          </a:p>
        </c:rich>
      </c:tx>
      <c:overlay val="0"/>
      <c:spPr>
        <a:solidFill>
          <a:schemeClr val="dk1"/>
        </a:solidFill>
        <a:ln w="19050" cap="flat" cmpd="sng" algn="ctr">
          <a:solidFill>
            <a:schemeClr val="lt1"/>
          </a:solidFill>
          <a:prstDash val="solid"/>
          <a:miter lim="800000"/>
        </a:ln>
        <a:effectLst/>
      </c:spPr>
      <c:txPr>
        <a:bodyPr rot="0" spcFirstLastPara="1" vertOverflow="ellipsis" vert="horz" wrap="square" anchor="ctr" anchorCtr="1"/>
        <a:lstStyle/>
        <a:p>
          <a:pPr>
            <a:defRPr sz="1600" b="1" i="0" u="none" strike="noStrike" kern="1200" cap="all" spc="120" normalizeH="0" baseline="0">
              <a:solidFill>
                <a:schemeClr val="lt1"/>
              </a:solidFill>
              <a:latin typeface="+mn-lt"/>
              <a:ea typeface="+mn-ea"/>
              <a:cs typeface="+mn-cs"/>
            </a:defRPr>
          </a:pPr>
          <a:endParaRPr lang="en-IN"/>
        </a:p>
      </c:txPr>
    </c:title>
    <c:autoTitleDeleted val="0"/>
    <c:pivotFmts>
      <c:pivotFmt>
        <c:idx val="0"/>
        <c:spPr>
          <a:solidFill>
            <a:schemeClr val="accent4"/>
          </a:solidFill>
          <a:ln w="22225" cap="rnd">
            <a:solidFill>
              <a:schemeClr val="accent4"/>
            </a:solidFill>
            <a:round/>
          </a:ln>
          <a:effectLst/>
        </c:spPr>
        <c:marker>
          <c:symbol val="diamond"/>
          <c:size val="6"/>
          <c:spPr>
            <a:solidFill>
              <a:schemeClr val="accent4">
                <a:shade val="58000"/>
              </a:schemeClr>
            </a:solidFill>
            <a:ln w="9525">
              <a:solidFill>
                <a:schemeClr val="accent4">
                  <a:shade val="58000"/>
                </a:schemeClr>
              </a:solidFill>
              <a:round/>
            </a:ln>
            <a:effectLst/>
          </c:spPr>
        </c:marker>
      </c:pivotFmt>
      <c:pivotFmt>
        <c:idx val="1"/>
        <c:spPr>
          <a:solidFill>
            <a:schemeClr val="accent4"/>
          </a:solidFill>
          <a:ln w="22225" cap="rnd">
            <a:solidFill>
              <a:schemeClr val="accent4"/>
            </a:solidFill>
            <a:round/>
          </a:ln>
          <a:effectLst/>
        </c:spPr>
        <c:marker>
          <c:symbol val="square"/>
          <c:size val="6"/>
          <c:spPr>
            <a:solidFill>
              <a:schemeClr val="accent4">
                <a:shade val="86000"/>
              </a:schemeClr>
            </a:solidFill>
            <a:ln w="9525">
              <a:solidFill>
                <a:schemeClr val="accent4">
                  <a:shade val="86000"/>
                </a:schemeClr>
              </a:solidFill>
              <a:round/>
            </a:ln>
            <a:effectLst/>
          </c:spPr>
        </c:marker>
      </c:pivotFmt>
      <c:pivotFmt>
        <c:idx val="2"/>
        <c:spPr>
          <a:solidFill>
            <a:schemeClr val="accent4"/>
          </a:solidFill>
          <a:ln w="22225" cap="rnd">
            <a:solidFill>
              <a:schemeClr val="accent4"/>
            </a:solidFill>
            <a:round/>
          </a:ln>
          <a:effectLst/>
        </c:spPr>
        <c:marker>
          <c:symbol val="triangle"/>
          <c:size val="6"/>
          <c:spPr>
            <a:solidFill>
              <a:schemeClr val="accent4">
                <a:tint val="86000"/>
              </a:schemeClr>
            </a:solidFill>
            <a:ln w="9525">
              <a:solidFill>
                <a:schemeClr val="accent4">
                  <a:tint val="86000"/>
                </a:schemeClr>
              </a:solidFill>
              <a:round/>
            </a:ln>
            <a:effectLst/>
          </c:spPr>
        </c:marker>
      </c:pivotFmt>
      <c:pivotFmt>
        <c:idx val="3"/>
        <c:spPr>
          <a:solidFill>
            <a:schemeClr val="accent4"/>
          </a:solidFill>
          <a:ln w="22225" cap="rnd">
            <a:solidFill>
              <a:schemeClr val="accent4"/>
            </a:solidFill>
            <a:round/>
          </a:ln>
          <a:effectLst/>
        </c:spPr>
        <c:marker>
          <c:symbol val="x"/>
          <c:size val="6"/>
          <c:spPr>
            <a:noFill/>
            <a:ln w="9525">
              <a:solidFill>
                <a:schemeClr val="accent4">
                  <a:tint val="58000"/>
                </a:schemeClr>
              </a:solidFill>
              <a:round/>
            </a:ln>
            <a:effectLst/>
          </c:spPr>
        </c:marker>
      </c:pivotFmt>
      <c:pivotFmt>
        <c:idx val="4"/>
        <c:spPr>
          <a:solidFill>
            <a:schemeClr val="accent4"/>
          </a:solidFill>
          <a:ln w="22225" cap="rnd">
            <a:solidFill>
              <a:schemeClr val="accent4"/>
            </a:solidFill>
            <a:round/>
          </a:ln>
          <a:effectLst/>
        </c:spPr>
        <c:marker>
          <c:symbol val="diamond"/>
          <c:size val="6"/>
          <c:spPr>
            <a:solidFill>
              <a:schemeClr val="accent4">
                <a:shade val="58000"/>
              </a:schemeClr>
            </a:solidFill>
            <a:ln w="9525">
              <a:solidFill>
                <a:schemeClr val="accent4">
                  <a:shade val="58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w="22225" cap="rnd">
            <a:solidFill>
              <a:schemeClr val="accent4"/>
            </a:solidFill>
            <a:round/>
          </a:ln>
          <a:effectLst/>
        </c:spPr>
        <c:marker>
          <c:symbol val="square"/>
          <c:size val="6"/>
          <c:spPr>
            <a:solidFill>
              <a:schemeClr val="accent4">
                <a:shade val="86000"/>
              </a:schemeClr>
            </a:solidFill>
            <a:ln w="9525">
              <a:solidFill>
                <a:schemeClr val="accent4">
                  <a:shade val="8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w="22225" cap="rnd">
            <a:solidFill>
              <a:schemeClr val="accent4"/>
            </a:solidFill>
            <a:round/>
          </a:ln>
          <a:effectLst/>
        </c:spPr>
        <c:marker>
          <c:symbol val="triangle"/>
          <c:size val="6"/>
          <c:spPr>
            <a:solidFill>
              <a:schemeClr val="accent4">
                <a:tint val="86000"/>
              </a:schemeClr>
            </a:solidFill>
            <a:ln w="9525">
              <a:solidFill>
                <a:schemeClr val="accent4">
                  <a:tint val="8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w="22225" cap="rnd">
            <a:solidFill>
              <a:schemeClr val="accent4"/>
            </a:solidFill>
            <a:round/>
          </a:ln>
          <a:effectLst/>
        </c:spPr>
        <c:marker>
          <c:symbol val="x"/>
          <c:size val="6"/>
          <c:spPr>
            <a:noFill/>
            <a:ln w="9525">
              <a:solidFill>
                <a:schemeClr val="accent4">
                  <a:tint val="58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4"/>
            </a:solidFill>
            <a:round/>
          </a:ln>
          <a:effectLst/>
        </c:spPr>
        <c:marker>
          <c:symbol val="diamond"/>
          <c:size val="6"/>
          <c:spPr>
            <a:solidFill>
              <a:schemeClr val="accent4">
                <a:shade val="58000"/>
              </a:schemeClr>
            </a:solidFill>
            <a:ln w="9525">
              <a:solidFill>
                <a:schemeClr val="accent4">
                  <a:shade val="58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4"/>
            </a:solidFill>
            <a:round/>
          </a:ln>
          <a:effectLst/>
        </c:spPr>
        <c:marker>
          <c:symbol val="square"/>
          <c:size val="6"/>
          <c:spPr>
            <a:solidFill>
              <a:schemeClr val="accent4">
                <a:shade val="86000"/>
              </a:schemeClr>
            </a:solidFill>
            <a:ln w="9525">
              <a:solidFill>
                <a:schemeClr val="accent4">
                  <a:shade val="8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4"/>
            </a:solidFill>
            <a:round/>
          </a:ln>
          <a:effectLst/>
        </c:spPr>
        <c:marker>
          <c:symbol val="triangle"/>
          <c:size val="6"/>
          <c:spPr>
            <a:solidFill>
              <a:schemeClr val="accent4">
                <a:tint val="86000"/>
              </a:schemeClr>
            </a:solidFill>
            <a:ln w="9525">
              <a:solidFill>
                <a:schemeClr val="accent4">
                  <a:tint val="8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4"/>
            </a:solidFill>
            <a:round/>
          </a:ln>
          <a:effectLst/>
        </c:spPr>
        <c:marker>
          <c:symbol val="x"/>
          <c:size val="6"/>
          <c:spPr>
            <a:noFill/>
            <a:ln w="9525">
              <a:solidFill>
                <a:schemeClr val="accent4">
                  <a:tint val="58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02537182852147E-2"/>
          <c:y val="0.20166229221347332"/>
          <c:w val="0.52753018372703409"/>
          <c:h val="0.65853091280256637"/>
        </c:manualLayout>
      </c:layout>
      <c:lineChart>
        <c:grouping val="stacked"/>
        <c:varyColors val="0"/>
        <c:ser>
          <c:idx val="0"/>
          <c:order val="0"/>
          <c:tx>
            <c:strRef>
              <c:f>Sheet2!$B$16</c:f>
              <c:strCache>
                <c:ptCount val="1"/>
                <c:pt idx="0">
                  <c:v>Sum of Opening Price (INR)</c:v>
                </c:pt>
              </c:strCache>
            </c:strRef>
          </c:tx>
          <c:spPr>
            <a:ln w="22225" cap="rnd">
              <a:solidFill>
                <a:schemeClr val="accent4">
                  <a:shade val="58000"/>
                </a:schemeClr>
              </a:solidFill>
              <a:round/>
            </a:ln>
            <a:effectLst/>
          </c:spPr>
          <c:marker>
            <c:symbol val="diamond"/>
            <c:size val="6"/>
            <c:spPr>
              <a:solidFill>
                <a:schemeClr val="accent4">
                  <a:shade val="58000"/>
                </a:schemeClr>
              </a:solidFill>
              <a:ln w="9525">
                <a:solidFill>
                  <a:schemeClr val="accent4">
                    <a:shade val="58000"/>
                  </a:schemeClr>
                </a:solidFill>
                <a:round/>
              </a:ln>
              <a:effectLst/>
            </c:spPr>
          </c:marker>
          <c:cat>
            <c:strRef>
              <c:f>Sheet2!$A$17:$A$22</c:f>
              <c:strCache>
                <c:ptCount val="5"/>
                <c:pt idx="0">
                  <c:v>2020</c:v>
                </c:pt>
                <c:pt idx="1">
                  <c:v>2021</c:v>
                </c:pt>
                <c:pt idx="2">
                  <c:v>2022</c:v>
                </c:pt>
                <c:pt idx="3">
                  <c:v>2023</c:v>
                </c:pt>
                <c:pt idx="4">
                  <c:v>2024</c:v>
                </c:pt>
              </c:strCache>
            </c:strRef>
          </c:cat>
          <c:val>
            <c:numRef>
              <c:f>Sheet2!$B$17:$B$22</c:f>
              <c:numCache>
                <c:formatCode>General</c:formatCode>
                <c:ptCount val="5"/>
                <c:pt idx="0">
                  <c:v>74</c:v>
                </c:pt>
                <c:pt idx="1">
                  <c:v>295</c:v>
                </c:pt>
                <c:pt idx="2">
                  <c:v>445</c:v>
                </c:pt>
                <c:pt idx="3">
                  <c:v>400</c:v>
                </c:pt>
                <c:pt idx="4">
                  <c:v>660</c:v>
                </c:pt>
              </c:numCache>
            </c:numRef>
          </c:val>
          <c:smooth val="0"/>
          <c:extLst>
            <c:ext xmlns:c16="http://schemas.microsoft.com/office/drawing/2014/chart" uri="{C3380CC4-5D6E-409C-BE32-E72D297353CC}">
              <c16:uniqueId val="{00000000-C4A9-4D65-B303-B6BB5F4C69B9}"/>
            </c:ext>
          </c:extLst>
        </c:ser>
        <c:ser>
          <c:idx val="1"/>
          <c:order val="1"/>
          <c:tx>
            <c:strRef>
              <c:f>Sheet2!$C$16</c:f>
              <c:strCache>
                <c:ptCount val="1"/>
                <c:pt idx="0">
                  <c:v>Sum of Closing Price (INR)</c:v>
                </c:pt>
              </c:strCache>
            </c:strRef>
          </c:tx>
          <c:spPr>
            <a:ln w="22225" cap="rnd">
              <a:solidFill>
                <a:schemeClr val="accent4">
                  <a:shade val="86000"/>
                </a:schemeClr>
              </a:solidFill>
              <a:round/>
            </a:ln>
            <a:effectLst/>
          </c:spPr>
          <c:marker>
            <c:symbol val="square"/>
            <c:size val="6"/>
            <c:spPr>
              <a:solidFill>
                <a:schemeClr val="accent4">
                  <a:shade val="86000"/>
                </a:schemeClr>
              </a:solidFill>
              <a:ln w="9525">
                <a:solidFill>
                  <a:schemeClr val="accent4">
                    <a:shade val="86000"/>
                  </a:schemeClr>
                </a:solidFill>
                <a:round/>
              </a:ln>
              <a:effectLst/>
            </c:spPr>
          </c:marker>
          <c:cat>
            <c:strRef>
              <c:f>Sheet2!$A$17:$A$22</c:f>
              <c:strCache>
                <c:ptCount val="5"/>
                <c:pt idx="0">
                  <c:v>2020</c:v>
                </c:pt>
                <c:pt idx="1">
                  <c:v>2021</c:v>
                </c:pt>
                <c:pt idx="2">
                  <c:v>2022</c:v>
                </c:pt>
                <c:pt idx="3">
                  <c:v>2023</c:v>
                </c:pt>
                <c:pt idx="4">
                  <c:v>2024</c:v>
                </c:pt>
              </c:strCache>
            </c:strRef>
          </c:cat>
          <c:val>
            <c:numRef>
              <c:f>Sheet2!$C$17:$C$22</c:f>
              <c:numCache>
                <c:formatCode>General</c:formatCode>
                <c:ptCount val="5"/>
                <c:pt idx="0">
                  <c:v>295</c:v>
                </c:pt>
                <c:pt idx="1">
                  <c:v>445</c:v>
                </c:pt>
                <c:pt idx="2">
                  <c:v>400</c:v>
                </c:pt>
                <c:pt idx="3">
                  <c:v>660</c:v>
                </c:pt>
                <c:pt idx="4">
                  <c:v>980</c:v>
                </c:pt>
              </c:numCache>
            </c:numRef>
          </c:val>
          <c:smooth val="0"/>
          <c:extLst>
            <c:ext xmlns:c16="http://schemas.microsoft.com/office/drawing/2014/chart" uri="{C3380CC4-5D6E-409C-BE32-E72D297353CC}">
              <c16:uniqueId val="{00000001-C4A9-4D65-B303-B6BB5F4C69B9}"/>
            </c:ext>
          </c:extLst>
        </c:ser>
        <c:ser>
          <c:idx val="2"/>
          <c:order val="2"/>
          <c:tx>
            <c:strRef>
              <c:f>Sheet2!$D$16</c:f>
              <c:strCache>
                <c:ptCount val="1"/>
                <c:pt idx="0">
                  <c:v>Sum of High Price (INR)</c:v>
                </c:pt>
              </c:strCache>
            </c:strRef>
          </c:tx>
          <c:spPr>
            <a:ln w="22225" cap="rnd">
              <a:solidFill>
                <a:schemeClr val="accent4">
                  <a:tint val="86000"/>
                </a:schemeClr>
              </a:solidFill>
              <a:round/>
            </a:ln>
            <a:effectLst/>
          </c:spPr>
          <c:marker>
            <c:symbol val="triangle"/>
            <c:size val="6"/>
            <c:spPr>
              <a:solidFill>
                <a:schemeClr val="accent4">
                  <a:tint val="86000"/>
                </a:schemeClr>
              </a:solidFill>
              <a:ln w="9525">
                <a:solidFill>
                  <a:schemeClr val="accent4">
                    <a:tint val="86000"/>
                  </a:schemeClr>
                </a:solidFill>
                <a:round/>
              </a:ln>
              <a:effectLst/>
            </c:spPr>
          </c:marker>
          <c:cat>
            <c:strRef>
              <c:f>Sheet2!$A$17:$A$22</c:f>
              <c:strCache>
                <c:ptCount val="5"/>
                <c:pt idx="0">
                  <c:v>2020</c:v>
                </c:pt>
                <c:pt idx="1">
                  <c:v>2021</c:v>
                </c:pt>
                <c:pt idx="2">
                  <c:v>2022</c:v>
                </c:pt>
                <c:pt idx="3">
                  <c:v>2023</c:v>
                </c:pt>
                <c:pt idx="4">
                  <c:v>2024</c:v>
                </c:pt>
              </c:strCache>
            </c:strRef>
          </c:cat>
          <c:val>
            <c:numRef>
              <c:f>Sheet2!$D$17:$D$22</c:f>
              <c:numCache>
                <c:formatCode>General</c:formatCode>
                <c:ptCount val="5"/>
                <c:pt idx="0">
                  <c:v>350</c:v>
                </c:pt>
                <c:pt idx="1">
                  <c:v>475</c:v>
                </c:pt>
                <c:pt idx="2">
                  <c:v>460</c:v>
                </c:pt>
                <c:pt idx="3">
                  <c:v>720</c:v>
                </c:pt>
                <c:pt idx="4">
                  <c:v>1000</c:v>
                </c:pt>
              </c:numCache>
            </c:numRef>
          </c:val>
          <c:smooth val="0"/>
          <c:extLst>
            <c:ext xmlns:c16="http://schemas.microsoft.com/office/drawing/2014/chart" uri="{C3380CC4-5D6E-409C-BE32-E72D297353CC}">
              <c16:uniqueId val="{00000002-C4A9-4D65-B303-B6BB5F4C69B9}"/>
            </c:ext>
          </c:extLst>
        </c:ser>
        <c:ser>
          <c:idx val="3"/>
          <c:order val="3"/>
          <c:tx>
            <c:strRef>
              <c:f>Sheet2!$E$16</c:f>
              <c:strCache>
                <c:ptCount val="1"/>
                <c:pt idx="0">
                  <c:v>Sum of Low Price (INR)</c:v>
                </c:pt>
              </c:strCache>
            </c:strRef>
          </c:tx>
          <c:spPr>
            <a:ln w="22225" cap="rnd">
              <a:solidFill>
                <a:schemeClr val="accent4">
                  <a:tint val="58000"/>
                </a:schemeClr>
              </a:solidFill>
              <a:round/>
            </a:ln>
            <a:effectLst/>
          </c:spPr>
          <c:marker>
            <c:symbol val="x"/>
            <c:size val="6"/>
            <c:spPr>
              <a:noFill/>
              <a:ln w="9525">
                <a:solidFill>
                  <a:schemeClr val="accent4">
                    <a:tint val="58000"/>
                  </a:schemeClr>
                </a:solidFill>
                <a:round/>
              </a:ln>
              <a:effectLst/>
            </c:spPr>
          </c:marker>
          <c:cat>
            <c:strRef>
              <c:f>Sheet2!$A$17:$A$22</c:f>
              <c:strCache>
                <c:ptCount val="5"/>
                <c:pt idx="0">
                  <c:v>2020</c:v>
                </c:pt>
                <c:pt idx="1">
                  <c:v>2021</c:v>
                </c:pt>
                <c:pt idx="2">
                  <c:v>2022</c:v>
                </c:pt>
                <c:pt idx="3">
                  <c:v>2023</c:v>
                </c:pt>
                <c:pt idx="4">
                  <c:v>2024</c:v>
                </c:pt>
              </c:strCache>
            </c:strRef>
          </c:cat>
          <c:val>
            <c:numRef>
              <c:f>Sheet2!$E$17:$E$22</c:f>
              <c:numCache>
                <c:formatCode>General</c:formatCode>
                <c:ptCount val="5"/>
                <c:pt idx="0">
                  <c:v>70</c:v>
                </c:pt>
                <c:pt idx="1">
                  <c:v>270</c:v>
                </c:pt>
                <c:pt idx="2">
                  <c:v>370</c:v>
                </c:pt>
                <c:pt idx="3">
                  <c:v>385</c:v>
                </c:pt>
                <c:pt idx="4">
                  <c:v>650</c:v>
                </c:pt>
              </c:numCache>
            </c:numRef>
          </c:val>
          <c:smooth val="0"/>
          <c:extLst>
            <c:ext xmlns:c16="http://schemas.microsoft.com/office/drawing/2014/chart" uri="{C3380CC4-5D6E-409C-BE32-E72D297353CC}">
              <c16:uniqueId val="{00000003-C4A9-4D65-B303-B6BB5F4C69B9}"/>
            </c:ext>
          </c:extLst>
        </c:ser>
        <c:dLbls>
          <c:showLegendKey val="0"/>
          <c:showVal val="0"/>
          <c:showCatName val="0"/>
          <c:showSerName val="0"/>
          <c:showPercent val="0"/>
          <c:showBubbleSize val="0"/>
        </c:dLbls>
        <c:marker val="1"/>
        <c:smooth val="0"/>
        <c:axId val="945617184"/>
        <c:axId val="945617664"/>
      </c:lineChart>
      <c:catAx>
        <c:axId val="945617184"/>
        <c:scaling>
          <c:orientation val="minMax"/>
        </c:scaling>
        <c:delete val="0"/>
        <c:axPos val="b"/>
        <c:numFmt formatCode="General" sourceLinked="1"/>
        <c:majorTickMark val="out"/>
        <c:minorTickMark val="none"/>
        <c:tickLblPos val="nextTo"/>
        <c:spPr>
          <a:solidFill>
            <a:schemeClr val="accent2">
              <a:lumMod val="60000"/>
              <a:lumOff val="4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ln>
                  <a:solidFill>
                    <a:schemeClr val="tx1">
                      <a:lumMod val="95000"/>
                      <a:lumOff val="5000"/>
                    </a:schemeClr>
                  </a:solidFill>
                </a:ln>
                <a:solidFill>
                  <a:schemeClr val="tx1">
                    <a:lumMod val="95000"/>
                    <a:lumOff val="5000"/>
                  </a:schemeClr>
                </a:solidFill>
                <a:latin typeface="+mn-lt"/>
                <a:ea typeface="+mn-ea"/>
                <a:cs typeface="+mn-cs"/>
              </a:defRPr>
            </a:pPr>
            <a:endParaRPr lang="en-US"/>
          </a:p>
        </c:txPr>
        <c:crossAx val="945617664"/>
        <c:crosses val="autoZero"/>
        <c:auto val="1"/>
        <c:lblAlgn val="ctr"/>
        <c:lblOffset val="100"/>
        <c:noMultiLvlLbl val="0"/>
      </c:catAx>
      <c:valAx>
        <c:axId val="945617664"/>
        <c:scaling>
          <c:orientation val="minMax"/>
        </c:scaling>
        <c:delete val="0"/>
        <c:axPos val="l"/>
        <c:numFmt formatCode="General" sourceLinked="1"/>
        <c:majorTickMark val="out"/>
        <c:minorTickMark val="none"/>
        <c:tickLblPos val="nextTo"/>
        <c:spPr>
          <a:solidFill>
            <a:schemeClr val="accent2">
              <a:lumMod val="60000"/>
              <a:lumOff val="40000"/>
            </a:schemeClr>
          </a:solid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tx1">
                      <a:lumMod val="95000"/>
                      <a:lumOff val="5000"/>
                    </a:schemeClr>
                  </a:solidFill>
                </a:ln>
                <a:solidFill>
                  <a:schemeClr val="tx1"/>
                </a:solidFill>
                <a:latin typeface="+mn-lt"/>
                <a:ea typeface="+mn-ea"/>
                <a:cs typeface="+mn-cs"/>
              </a:defRPr>
            </a:pPr>
            <a:endParaRPr lang="en-US"/>
          </a:p>
        </c:txPr>
        <c:crossAx val="945617184"/>
        <c:crosses val="autoZero"/>
        <c:crossBetween val="between"/>
      </c:valAx>
      <c:spPr>
        <a:noFill/>
        <a:ln>
          <a:noFill/>
        </a:ln>
        <a:effectLst/>
      </c:spPr>
    </c:plotArea>
    <c:legend>
      <c:legendPos val="r"/>
      <c:overlay val="0"/>
      <c:spPr>
        <a:solidFill>
          <a:schemeClr val="accent2">
            <a:lumMod val="75000"/>
          </a:schemeClr>
        </a:solidFill>
        <a:ln>
          <a:noFill/>
        </a:ln>
        <a:effectLst/>
      </c:spPr>
      <c:txPr>
        <a:bodyPr rot="0" spcFirstLastPara="1" vertOverflow="ellipsis" vert="horz" wrap="square" anchor="ctr" anchorCtr="1"/>
        <a:lstStyle/>
        <a:p>
          <a:pPr>
            <a:defRPr sz="900" b="0" i="0" u="none" strike="noStrike" kern="1200" baseline="0">
              <a:ln>
                <a:solidFill>
                  <a:schemeClr val="tx1">
                    <a:lumMod val="95000"/>
                    <a:lumOff val="5000"/>
                  </a:schemeClr>
                </a:solidFill>
              </a:ln>
              <a:solidFill>
                <a:schemeClr val="tx1">
                  <a:lumMod val="95000"/>
                  <a:lumOff val="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a:ln w="38100" cap="flat" cmpd="sng" algn="ctr">
      <a:solidFill>
        <a:schemeClr val="bg1"/>
      </a:solidFill>
      <a:prstDash val="sysDot"/>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[TATA MOTORS.xlsx]Sheet2!PivotTable4</c:name>
    <c:fmtId val="50"/>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IN" sz="1600" b="1" i="0" u="none" strike="noStrike" baseline="0">
                <a:ln>
                  <a:solidFill>
                    <a:schemeClr val="tx1"/>
                  </a:solidFill>
                </a:ln>
                <a:solidFill>
                  <a:schemeClr val="bg1">
                    <a:lumMod val="95000"/>
                  </a:schemeClr>
                </a:solidFill>
                <a:latin typeface="Arial Black" panose="020B0A04020102020204" pitchFamily="34" charset="0"/>
                <a:ea typeface="+mn-ea"/>
                <a:cs typeface="+mn-cs"/>
              </a:rPr>
              <a:t>Yearly Sum of Stock % Changes</a:t>
            </a:r>
            <a:endParaRPr lang="en-IN" sz="1600" b="1">
              <a:ln>
                <a:solidFill>
                  <a:schemeClr val="tx1"/>
                </a:solidFill>
              </a:ln>
              <a:solidFill>
                <a:schemeClr val="bg1">
                  <a:lumMod val="95000"/>
                </a:schemeClr>
              </a:solidFill>
              <a:latin typeface="Arial Black" panose="020B0A04020102020204" pitchFamily="34" charset="0"/>
            </a:endParaRPr>
          </a:p>
        </c:rich>
      </c:tx>
      <c:overlay val="0"/>
      <c:spPr>
        <a:solidFill>
          <a:schemeClr val="dk1"/>
        </a:solidFill>
        <a:ln w="12700" cap="flat" cmpd="sng" algn="ctr">
          <a:solidFill>
            <a:schemeClr val="bg1"/>
          </a:solidFill>
          <a:prstDash val="solid"/>
          <a:miter lim="800000"/>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IN"/>
        </a:p>
      </c:txPr>
    </c:title>
    <c:autoTitleDeleted val="0"/>
    <c:pivotFmts>
      <c:pivotFmt>
        <c:idx val="0"/>
        <c:spPr>
          <a:pattFill prst="smGrid">
            <a:fgClr>
              <a:schemeClr val="bg1"/>
            </a:fgClr>
            <a:bgClr>
              <a:schemeClr val="accent5">
                <a:lumMod val="75000"/>
              </a:schemeClr>
            </a:bgClr>
          </a:pattFill>
          <a:ln w="28575" cmpd="dbl">
            <a:solidFill>
              <a:schemeClr val="bg1"/>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smGrid">
            <a:fgClr>
              <a:schemeClr val="bg1"/>
            </a:fgClr>
            <a:bgClr>
              <a:schemeClr val="accent5">
                <a:lumMod val="75000"/>
              </a:schemeClr>
            </a:bgClr>
          </a:pattFill>
          <a:ln w="28575" cmpd="dbl">
            <a:solidFill>
              <a:schemeClr val="bg1"/>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smGrid">
            <a:fgClr>
              <a:schemeClr val="bg1"/>
            </a:fgClr>
            <a:bgClr>
              <a:schemeClr val="accent5">
                <a:lumMod val="75000"/>
              </a:schemeClr>
            </a:bgClr>
          </a:pattFill>
          <a:ln w="28575" cmpd="dbl">
            <a:solidFill>
              <a:schemeClr val="bg1"/>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Sheet2!$B$37</c:f>
              <c:strCache>
                <c:ptCount val="1"/>
                <c:pt idx="0">
                  <c:v>Total</c:v>
                </c:pt>
              </c:strCache>
            </c:strRef>
          </c:tx>
          <c:spPr>
            <a:pattFill prst="smGrid">
              <a:fgClr>
                <a:schemeClr val="bg1"/>
              </a:fgClr>
              <a:bgClr>
                <a:schemeClr val="accent5">
                  <a:lumMod val="75000"/>
                </a:schemeClr>
              </a:bgClr>
            </a:pattFill>
            <a:ln w="28575" cmpd="dbl">
              <a:solidFill>
                <a:schemeClr val="bg1"/>
              </a:solidFill>
              <a:prstDash val="lgDash"/>
            </a:ln>
            <a:effectLst/>
          </c:spPr>
          <c:invertIfNegative val="0"/>
          <c:cat>
            <c:strRef>
              <c:f>Sheet2!$A$38:$A$43</c:f>
              <c:strCache>
                <c:ptCount val="5"/>
                <c:pt idx="0">
                  <c:v>2020</c:v>
                </c:pt>
                <c:pt idx="1">
                  <c:v>2021</c:v>
                </c:pt>
                <c:pt idx="2">
                  <c:v>2022</c:v>
                </c:pt>
                <c:pt idx="3">
                  <c:v>2023</c:v>
                </c:pt>
                <c:pt idx="4">
                  <c:v>2024</c:v>
                </c:pt>
              </c:strCache>
            </c:strRef>
          </c:cat>
          <c:val>
            <c:numRef>
              <c:f>Sheet2!$B$38:$B$43</c:f>
              <c:numCache>
                <c:formatCode>General</c:formatCode>
                <c:ptCount val="5"/>
                <c:pt idx="0">
                  <c:v>298.60000000000002</c:v>
                </c:pt>
                <c:pt idx="1">
                  <c:v>50.8</c:v>
                </c:pt>
                <c:pt idx="2">
                  <c:v>-10.1</c:v>
                </c:pt>
                <c:pt idx="3">
                  <c:v>65</c:v>
                </c:pt>
                <c:pt idx="4">
                  <c:v>48.5</c:v>
                </c:pt>
              </c:numCache>
            </c:numRef>
          </c:val>
          <c:extLst>
            <c:ext xmlns:c16="http://schemas.microsoft.com/office/drawing/2014/chart" uri="{C3380CC4-5D6E-409C-BE32-E72D297353CC}">
              <c16:uniqueId val="{00000000-AE43-41DE-9B80-1C637B6A2BD6}"/>
            </c:ext>
          </c:extLst>
        </c:ser>
        <c:dLbls>
          <c:showLegendKey val="0"/>
          <c:showVal val="0"/>
          <c:showCatName val="0"/>
          <c:showSerName val="0"/>
          <c:showPercent val="0"/>
          <c:showBubbleSize val="0"/>
        </c:dLbls>
        <c:gapWidth val="150"/>
        <c:overlap val="100"/>
        <c:axId val="1044713424"/>
        <c:axId val="1044710064"/>
      </c:barChart>
      <c:catAx>
        <c:axId val="1044713424"/>
        <c:scaling>
          <c:orientation val="minMax"/>
        </c:scaling>
        <c:delete val="0"/>
        <c:axPos val="l"/>
        <c:numFmt formatCode="General" sourceLinked="1"/>
        <c:majorTickMark val="none"/>
        <c:minorTickMark val="none"/>
        <c:tickLblPos val="nextTo"/>
        <c:spPr>
          <a:solidFill>
            <a:schemeClr val="bg1">
              <a:lumMod val="95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tx1"/>
                  </a:solidFill>
                </a:ln>
                <a:solidFill>
                  <a:schemeClr val="tx1">
                    <a:lumMod val="95000"/>
                    <a:lumOff val="5000"/>
                  </a:schemeClr>
                </a:solidFill>
                <a:latin typeface="+mn-lt"/>
                <a:ea typeface="+mn-ea"/>
                <a:cs typeface="+mn-cs"/>
              </a:defRPr>
            </a:pPr>
            <a:endParaRPr lang="en-US"/>
          </a:p>
        </c:txPr>
        <c:crossAx val="1044710064"/>
        <c:crosses val="autoZero"/>
        <c:auto val="1"/>
        <c:lblAlgn val="ctr"/>
        <c:lblOffset val="100"/>
        <c:noMultiLvlLbl val="0"/>
      </c:catAx>
      <c:valAx>
        <c:axId val="1044710064"/>
        <c:scaling>
          <c:orientation val="minMax"/>
        </c:scaling>
        <c:delete val="0"/>
        <c:axPos val="b"/>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crossAx val="1044713424"/>
        <c:crosses val="autoZero"/>
        <c:crossBetween val="between"/>
      </c:valAx>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a:ln w="38100" cap="flat" cmpd="sng" algn="ctr">
      <a:solidFill>
        <a:schemeClr val="bg1"/>
      </a:solidFill>
      <a:prstDash val="sysDot"/>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[TATA MOTORS.xlsx]Sheet2!PivotTable5</c:name>
    <c:fmtId val="48"/>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solidFill>
                <a:latin typeface="+mn-lt"/>
                <a:ea typeface="+mn-ea"/>
                <a:cs typeface="+mn-cs"/>
              </a:defRPr>
            </a:pPr>
            <a:r>
              <a:rPr lang="en-IN" sz="1400" b="0" i="0" u="none" strike="noStrike" baseline="0">
                <a:ln>
                  <a:solidFill>
                    <a:schemeClr val="tx1"/>
                  </a:solidFill>
                </a:ln>
                <a:solidFill>
                  <a:schemeClr val="tx1"/>
                </a:solidFill>
                <a:latin typeface="Arial Black" panose="020B0A04020102020204" pitchFamily="34" charset="0"/>
              </a:rPr>
              <a:t>Yearly Maximum Returns</a:t>
            </a:r>
            <a:endParaRPr lang="en-US">
              <a:ln>
                <a:solidFill>
                  <a:schemeClr val="tx1"/>
                </a:solidFill>
              </a:ln>
              <a:solidFill>
                <a:schemeClr val="tx1"/>
              </a:solidFill>
              <a:latin typeface="Arial Black" panose="020B0A04020102020204" pitchFamily="34" charset="0"/>
            </a:endParaRPr>
          </a:p>
        </c:rich>
      </c:tx>
      <c:layout>
        <c:manualLayout>
          <c:xMode val="edge"/>
          <c:yMode val="edge"/>
          <c:x val="0.44224806201550387"/>
          <c:y val="5.9164479440069993E-2"/>
        </c:manualLayout>
      </c:layout>
      <c:overlay val="0"/>
      <c:spPr>
        <a:solidFill>
          <a:schemeClr val="accent4">
            <a:lumMod val="40000"/>
            <a:lumOff val="60000"/>
          </a:schemeClr>
        </a:solidFill>
        <a:ln w="28575">
          <a:solidFill>
            <a:schemeClr val="tx1"/>
          </a:solid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solidFill>
              <a:latin typeface="+mn-lt"/>
              <a:ea typeface="+mn-ea"/>
              <a:cs typeface="+mn-cs"/>
            </a:defRPr>
          </a:pPr>
          <a:endParaRPr lang="en-US"/>
        </a:p>
      </c:txPr>
    </c:title>
    <c:autoTitleDeleted val="0"/>
    <c:pivotFmts>
      <c:pivotFmt>
        <c:idx val="0"/>
        <c:spPr>
          <a:blipFill>
            <a:blip xmlns:r="http://schemas.openxmlformats.org/officeDocument/2006/relationships" r:embed="rId3"/>
            <a:tile tx="0" ty="0" sx="100000" sy="100000" flip="none" algn="tl"/>
          </a:blip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tile tx="0" ty="0" sx="100000" sy="100000" flip="none" algn="tl"/>
          </a:blip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tile tx="0" ty="0" sx="100000" sy="100000" flip="none" algn="tl"/>
          </a:blip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Sheet2!$B$53</c:f>
              <c:strCache>
                <c:ptCount val="1"/>
                <c:pt idx="0">
                  <c:v>Total</c:v>
                </c:pt>
              </c:strCache>
            </c:strRef>
          </c:tx>
          <c:spPr>
            <a:blipFill>
              <a:blip xmlns:r="http://schemas.openxmlformats.org/officeDocument/2006/relationships" r:embed="rId3"/>
              <a:tile tx="0" ty="0" sx="100000" sy="100000" flip="none" algn="tl"/>
            </a:blipFill>
            <a:ln w="38100">
              <a:solidFill>
                <a:schemeClr val="bg1"/>
              </a:solidFill>
            </a:ln>
            <a:effectLst/>
          </c:spPr>
          <c:invertIfNegative val="0"/>
          <c:cat>
            <c:strRef>
              <c:f>Sheet2!$A$54:$A$59</c:f>
              <c:strCache>
                <c:ptCount val="5"/>
                <c:pt idx="0">
                  <c:v>2020</c:v>
                </c:pt>
                <c:pt idx="1">
                  <c:v>2021</c:v>
                </c:pt>
                <c:pt idx="2">
                  <c:v>2022</c:v>
                </c:pt>
                <c:pt idx="3">
                  <c:v>2023</c:v>
                </c:pt>
                <c:pt idx="4">
                  <c:v>2024</c:v>
                </c:pt>
              </c:strCache>
            </c:strRef>
          </c:cat>
          <c:val>
            <c:numRef>
              <c:f>Sheet2!$B$54:$B$59</c:f>
              <c:numCache>
                <c:formatCode>General</c:formatCode>
                <c:ptCount val="5"/>
                <c:pt idx="0">
                  <c:v>400</c:v>
                </c:pt>
                <c:pt idx="1">
                  <c:v>75.925925925925924</c:v>
                </c:pt>
                <c:pt idx="2">
                  <c:v>24.324324324324326</c:v>
                </c:pt>
                <c:pt idx="3">
                  <c:v>87.012987012987011</c:v>
                </c:pt>
                <c:pt idx="4">
                  <c:v>53.846153846153847</c:v>
                </c:pt>
              </c:numCache>
            </c:numRef>
          </c:val>
          <c:extLst>
            <c:ext xmlns:c16="http://schemas.microsoft.com/office/drawing/2014/chart" uri="{C3380CC4-5D6E-409C-BE32-E72D297353CC}">
              <c16:uniqueId val="{00000000-8802-416D-96EF-062166024ED1}"/>
            </c:ext>
          </c:extLst>
        </c:ser>
        <c:dLbls>
          <c:showLegendKey val="0"/>
          <c:showVal val="0"/>
          <c:showCatName val="0"/>
          <c:showSerName val="0"/>
          <c:showPercent val="0"/>
          <c:showBubbleSize val="0"/>
        </c:dLbls>
        <c:gapWidth val="219"/>
        <c:overlap val="-27"/>
        <c:axId val="942019488"/>
        <c:axId val="942014208"/>
      </c:barChart>
      <c:catAx>
        <c:axId val="942019488"/>
        <c:scaling>
          <c:orientation val="minMax"/>
        </c:scaling>
        <c:delete val="0"/>
        <c:axPos val="b"/>
        <c:numFmt formatCode="General" sourceLinked="1"/>
        <c:majorTickMark val="none"/>
        <c:minorTickMark val="none"/>
        <c:tickLblPos val="nextTo"/>
        <c:spPr>
          <a:solidFill>
            <a:schemeClr val="tx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crossAx val="942014208"/>
        <c:crosses val="autoZero"/>
        <c:auto val="1"/>
        <c:lblAlgn val="ctr"/>
        <c:lblOffset val="100"/>
        <c:noMultiLvlLbl val="0"/>
      </c:catAx>
      <c:valAx>
        <c:axId val="942014208"/>
        <c:scaling>
          <c:orientation val="minMax"/>
        </c:scaling>
        <c:delete val="0"/>
        <c:axPos val="l"/>
        <c:numFmt formatCode="General" sourceLinked="1"/>
        <c:majorTickMark val="none"/>
        <c:minorTickMark val="none"/>
        <c:tickLblPos val="nextTo"/>
        <c:spPr>
          <a:solidFill>
            <a:schemeClr val="tx1"/>
          </a:solidFill>
          <a:ln>
            <a:noFill/>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crossAx val="942019488"/>
        <c:crosses val="autoZero"/>
        <c:crossBetween val="between"/>
      </c:valAx>
      <c:spPr>
        <a:noFill/>
        <a:ln>
          <a:noFill/>
        </a:ln>
        <a:effectLst/>
      </c:spPr>
    </c:plotArea>
    <c:legend>
      <c:legendPos val="r"/>
      <c:overlay val="0"/>
      <c:spPr>
        <a:solidFill>
          <a:schemeClr val="tx1"/>
        </a:solid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4">
        <a:extLst>
          <a:ext uri="{28A0092B-C50C-407E-A947-70E740481C1C}">
            <a14:useLocalDpi xmlns:a14="http://schemas.microsoft.com/office/drawing/2010/main" val="0"/>
          </a:ext>
        </a:extLst>
      </a:blip>
      <a:srcRect/>
      <a:stretch>
        <a:fillRect/>
      </a:stretch>
    </a:blipFill>
    <a:ln w="38100" cap="flat" cmpd="sng" algn="ctr">
      <a:solidFill>
        <a:schemeClr val="bg1"/>
      </a:solidFill>
      <a:prstDash val="sys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[TATA MOTORS.xlsx]Sheet2!PivotTable6</c:name>
    <c:fmtId val="52"/>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solidFill>
                <a:latin typeface="+mn-lt"/>
                <a:ea typeface="+mn-ea"/>
                <a:cs typeface="+mn-cs"/>
              </a:defRPr>
            </a:pPr>
            <a:r>
              <a:rPr lang="en-IN" sz="1400" b="0" i="0" u="none" strike="noStrike" baseline="0">
                <a:ln>
                  <a:solidFill>
                    <a:schemeClr val="tx1"/>
                  </a:solidFill>
                </a:ln>
                <a:solidFill>
                  <a:schemeClr val="tx1"/>
                </a:solidFill>
                <a:latin typeface="Arial Black" panose="020B0A04020102020204" pitchFamily="34" charset="0"/>
                <a:ea typeface="+mn-ea"/>
                <a:cs typeface="+mn-cs"/>
              </a:rPr>
              <a:t>Tata Motors Yearly % Change Breakdown</a:t>
            </a:r>
            <a:endParaRPr lang="en-IN" sz="1400">
              <a:ln>
                <a:solidFill>
                  <a:schemeClr val="tx1"/>
                </a:solidFill>
              </a:ln>
              <a:solidFill>
                <a:schemeClr val="tx1"/>
              </a:solidFill>
              <a:latin typeface="Arial Black" panose="020B0A04020102020204" pitchFamily="34" charset="0"/>
            </a:endParaRPr>
          </a:p>
        </c:rich>
      </c:tx>
      <c:layout>
        <c:manualLayout>
          <c:xMode val="edge"/>
          <c:yMode val="edge"/>
          <c:x val="8.464451134784623E-2"/>
          <c:y val="0.10083114610673666"/>
        </c:manualLayout>
      </c:layout>
      <c:overlay val="0"/>
      <c:spPr>
        <a:solidFill>
          <a:srgbClr val="FFFF00"/>
        </a:solidFill>
        <a:ln>
          <a:noFill/>
        </a:ln>
        <a:effectLst>
          <a:outerShdw blurRad="57150" dist="19050" dir="5400000" algn="ctr" rotWithShape="0">
            <a:srgbClr val="000000">
              <a:alpha val="63000"/>
            </a:srgbClr>
          </a:outerShdw>
        </a:effectLst>
      </c:spPr>
      <c:txPr>
        <a:bodyPr rot="0" spcFirstLastPara="1" vertOverflow="ellipsis" vert="horz" wrap="square" anchor="ctr" anchorCtr="1"/>
        <a:lstStyle/>
        <a:p>
          <a:pPr>
            <a:defRPr sz="1400" b="0" i="0" u="none" strike="noStrike" kern="1200" spc="0" baseline="0">
              <a:ln>
                <a:solidFill>
                  <a:schemeClr val="tx1"/>
                </a:solidFill>
              </a:ln>
              <a:solidFill>
                <a:schemeClr val="tx1"/>
              </a:solidFill>
              <a:latin typeface="+mn-lt"/>
              <a:ea typeface="+mn-ea"/>
              <a:cs typeface="+mn-cs"/>
            </a:defRPr>
          </a:pPr>
          <a:endParaRPr lang="en-IN"/>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s>
    <c:plotArea>
      <c:layout/>
      <c:doughnutChart>
        <c:varyColors val="1"/>
        <c:ser>
          <c:idx val="0"/>
          <c:order val="0"/>
          <c:tx>
            <c:strRef>
              <c:f>Sheet2!$B$70</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1AA1-4AB1-9169-D60C01A9642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1AA1-4AB1-9169-D60C01A9642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1AA1-4AB1-9169-D60C01A96427}"/>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1AA1-4AB1-9169-D60C01A96427}"/>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1AA1-4AB1-9169-D60C01A96427}"/>
              </c:ext>
            </c:extLst>
          </c:dPt>
          <c:cat>
            <c:strRef>
              <c:f>Sheet2!$A$71:$A$76</c:f>
              <c:strCache>
                <c:ptCount val="5"/>
                <c:pt idx="0">
                  <c:v>2020</c:v>
                </c:pt>
                <c:pt idx="1">
                  <c:v>2021</c:v>
                </c:pt>
                <c:pt idx="2">
                  <c:v>2022</c:v>
                </c:pt>
                <c:pt idx="3">
                  <c:v>2023</c:v>
                </c:pt>
                <c:pt idx="4">
                  <c:v>2024</c:v>
                </c:pt>
              </c:strCache>
            </c:strRef>
          </c:cat>
          <c:val>
            <c:numRef>
              <c:f>Sheet2!$B$71:$B$76</c:f>
              <c:numCache>
                <c:formatCode>General</c:formatCode>
                <c:ptCount val="5"/>
                <c:pt idx="0">
                  <c:v>298.64864864864865</c:v>
                </c:pt>
                <c:pt idx="1">
                  <c:v>50.847457627118644</c:v>
                </c:pt>
                <c:pt idx="2">
                  <c:v>-10.112359550561797</c:v>
                </c:pt>
                <c:pt idx="3">
                  <c:v>65</c:v>
                </c:pt>
                <c:pt idx="4">
                  <c:v>48.484848484848484</c:v>
                </c:pt>
              </c:numCache>
            </c:numRef>
          </c:val>
          <c:extLst>
            <c:ext xmlns:c16="http://schemas.microsoft.com/office/drawing/2014/chart" uri="{C3380CC4-5D6E-409C-BE32-E72D297353CC}">
              <c16:uniqueId val="{0000000A-1AA1-4AB1-9169-D60C01A9642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solidFill>
          <a:srgbClr val="FFFF00"/>
        </a:solid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a:ln w="28575" cap="flat" cmpd="sng" algn="ctr">
      <a:solidFill>
        <a:schemeClr val="bg1"/>
      </a:solidFill>
      <a:prstDash val="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121920</xdr:colOff>
      <xdr:row>20</xdr:row>
      <xdr:rowOff>38100</xdr:rowOff>
    </xdr:from>
    <xdr:to>
      <xdr:col>10</xdr:col>
      <xdr:colOff>60960</xdr:colOff>
      <xdr:row>35</xdr:row>
      <xdr:rowOff>91440</xdr:rowOff>
    </xdr:to>
    <xdr:graphicFrame macro="">
      <xdr:nvGraphicFramePr>
        <xdr:cNvPr id="3" name="Chart 2">
          <a:extLst>
            <a:ext uri="{FF2B5EF4-FFF2-40B4-BE49-F238E27FC236}">
              <a16:creationId xmlns:a16="http://schemas.microsoft.com/office/drawing/2014/main" id="{7A2A5326-D39D-D9E9-2338-DCCBD1195E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1021080</xdr:colOff>
      <xdr:row>36</xdr:row>
      <xdr:rowOff>38100</xdr:rowOff>
    </xdr:from>
    <xdr:to>
      <xdr:col>5</xdr:col>
      <xdr:colOff>1386840</xdr:colOff>
      <xdr:row>51</xdr:row>
      <xdr:rowOff>38100</xdr:rowOff>
    </xdr:to>
    <xdr:graphicFrame macro="">
      <xdr:nvGraphicFramePr>
        <xdr:cNvPr id="4" name="Chart 3">
          <a:extLst>
            <a:ext uri="{FF2B5EF4-FFF2-40B4-BE49-F238E27FC236}">
              <a16:creationId xmlns:a16="http://schemas.microsoft.com/office/drawing/2014/main" id="{449E05B2-7B74-CBE5-8F88-844ED3550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51</xdr:row>
      <xdr:rowOff>83820</xdr:rowOff>
    </xdr:from>
    <xdr:to>
      <xdr:col>9</xdr:col>
      <xdr:colOff>373380</xdr:colOff>
      <xdr:row>66</xdr:row>
      <xdr:rowOff>83820</xdr:rowOff>
    </xdr:to>
    <xdr:graphicFrame macro="">
      <xdr:nvGraphicFramePr>
        <xdr:cNvPr id="5" name="Chart 4">
          <a:extLst>
            <a:ext uri="{FF2B5EF4-FFF2-40B4-BE49-F238E27FC236}">
              <a16:creationId xmlns:a16="http://schemas.microsoft.com/office/drawing/2014/main" id="{37B5BDBA-3092-3B96-7CD6-144E19AC39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1280160</xdr:colOff>
      <xdr:row>67</xdr:row>
      <xdr:rowOff>175260</xdr:rowOff>
    </xdr:from>
    <xdr:to>
      <xdr:col>6</xdr:col>
      <xdr:colOff>220980</xdr:colOff>
      <xdr:row>82</xdr:row>
      <xdr:rowOff>175260</xdr:rowOff>
    </xdr:to>
    <xdr:graphicFrame macro="">
      <xdr:nvGraphicFramePr>
        <xdr:cNvPr id="6" name="Chart 5">
          <a:extLst>
            <a:ext uri="{FF2B5EF4-FFF2-40B4-BE49-F238E27FC236}">
              <a16:creationId xmlns:a16="http://schemas.microsoft.com/office/drawing/2014/main" id="{39AF7E0F-9CF2-65BD-F49B-48E6C8CB98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419100</xdr:colOff>
      <xdr:row>88</xdr:row>
      <xdr:rowOff>152401</xdr:rowOff>
    </xdr:from>
    <xdr:to>
      <xdr:col>4</xdr:col>
      <xdr:colOff>822960</xdr:colOff>
      <xdr:row>98</xdr:row>
      <xdr:rowOff>68581</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C767EBAB-7A2D-0E3B-D7AD-31D6645AB0D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572000" y="16245841"/>
              <a:ext cx="1828800" cy="1744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556260</xdr:colOff>
      <xdr:row>3</xdr:row>
      <xdr:rowOff>106680</xdr:rowOff>
    </xdr:from>
    <xdr:to>
      <xdr:col>13</xdr:col>
      <xdr:colOff>441960</xdr:colOff>
      <xdr:row>14</xdr:row>
      <xdr:rowOff>129540</xdr:rowOff>
    </xdr:to>
    <xdr:graphicFrame macro="">
      <xdr:nvGraphicFramePr>
        <xdr:cNvPr id="2" name="Chart 1">
          <a:extLst>
            <a:ext uri="{FF2B5EF4-FFF2-40B4-BE49-F238E27FC236}">
              <a16:creationId xmlns:a16="http://schemas.microsoft.com/office/drawing/2014/main" id="{9FCA2BEF-6EDD-45F5-AF97-EAA8F6B9E2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579120</xdr:colOff>
      <xdr:row>3</xdr:row>
      <xdr:rowOff>83820</xdr:rowOff>
    </xdr:from>
    <xdr:to>
      <xdr:col>23</xdr:col>
      <xdr:colOff>251460</xdr:colOff>
      <xdr:row>14</xdr:row>
      <xdr:rowOff>152400</xdr:rowOff>
    </xdr:to>
    <xdr:graphicFrame macro="">
      <xdr:nvGraphicFramePr>
        <xdr:cNvPr id="3" name="Chart 2">
          <a:extLst>
            <a:ext uri="{FF2B5EF4-FFF2-40B4-BE49-F238E27FC236}">
              <a16:creationId xmlns:a16="http://schemas.microsoft.com/office/drawing/2014/main" id="{ED9FD3C0-CE4C-4FFD-B5E7-F17C424FB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205740</xdr:colOff>
      <xdr:row>16</xdr:row>
      <xdr:rowOff>0</xdr:rowOff>
    </xdr:from>
    <xdr:to>
      <xdr:col>13</xdr:col>
      <xdr:colOff>220980</xdr:colOff>
      <xdr:row>27</xdr:row>
      <xdr:rowOff>106680</xdr:rowOff>
    </xdr:to>
    <xdr:graphicFrame macro="">
      <xdr:nvGraphicFramePr>
        <xdr:cNvPr id="4" name="Chart 3">
          <a:extLst>
            <a:ext uri="{FF2B5EF4-FFF2-40B4-BE49-F238E27FC236}">
              <a16:creationId xmlns:a16="http://schemas.microsoft.com/office/drawing/2014/main" id="{72B636CC-EE99-4EEC-A57E-4E73BCDE74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365760</xdr:colOff>
      <xdr:row>16</xdr:row>
      <xdr:rowOff>0</xdr:rowOff>
    </xdr:from>
    <xdr:to>
      <xdr:col>23</xdr:col>
      <xdr:colOff>251460</xdr:colOff>
      <xdr:row>27</xdr:row>
      <xdr:rowOff>114300</xdr:rowOff>
    </xdr:to>
    <xdr:graphicFrame macro="">
      <xdr:nvGraphicFramePr>
        <xdr:cNvPr id="5" name="Chart 4">
          <a:extLst>
            <a:ext uri="{FF2B5EF4-FFF2-40B4-BE49-F238E27FC236}">
              <a16:creationId xmlns:a16="http://schemas.microsoft.com/office/drawing/2014/main" id="{A60E8FB7-A2B4-47AE-A927-667746303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175260</xdr:colOff>
      <xdr:row>4</xdr:row>
      <xdr:rowOff>114300</xdr:rowOff>
    </xdr:from>
    <xdr:to>
      <xdr:col>5</xdr:col>
      <xdr:colOff>365760</xdr:colOff>
      <xdr:row>13</xdr:row>
      <xdr:rowOff>175260</xdr:rowOff>
    </xdr:to>
    <mc:AlternateContent xmlns:mc="http://schemas.openxmlformats.org/markup-compatibility/2006" xmlns:a14="http://schemas.microsoft.com/office/drawing/2010/main">
      <mc:Choice Requires="a14">
        <xdr:graphicFrame macro="">
          <xdr:nvGraphicFramePr>
            <xdr:cNvPr id="6" name="Year 1">
              <a:extLst>
                <a:ext uri="{FF2B5EF4-FFF2-40B4-BE49-F238E27FC236}">
                  <a16:creationId xmlns:a16="http://schemas.microsoft.com/office/drawing/2014/main" id="{20849371-9C71-4276-B262-3727FF3D7CFB}"/>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004060" y="853440"/>
              <a:ext cx="140970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xdr:colOff>
      <xdr:row>1</xdr:row>
      <xdr:rowOff>106680</xdr:rowOff>
    </xdr:from>
    <xdr:to>
      <xdr:col>5</xdr:col>
      <xdr:colOff>388620</xdr:colOff>
      <xdr:row>5</xdr:row>
      <xdr:rowOff>30480</xdr:rowOff>
    </xdr:to>
    <xdr:pic>
      <xdr:nvPicPr>
        <xdr:cNvPr id="12" name="Graphic 11" descr="Car with solid fill">
          <a:extLst>
            <a:ext uri="{FF2B5EF4-FFF2-40B4-BE49-F238E27FC236}">
              <a16:creationId xmlns:a16="http://schemas.microsoft.com/office/drawing/2014/main" id="{F6745E7D-A048-31A4-9C24-3933CE02214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866900" y="289560"/>
          <a:ext cx="1569720" cy="66294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ey kedia" refreshedDate="45772.723320833335" createdVersion="8" refreshedVersion="8" minRefreshableVersion="3" recordCount="5" xr:uid="{2332DBF0-F996-4F38-AB05-882BC6C67244}">
  <cacheSource type="worksheet">
    <worksheetSource name="Sheet1"/>
  </cacheSource>
  <cacheFields count="18">
    <cacheField name="Year" numFmtId="0">
      <sharedItems containsSemiMixedTypes="0" containsString="0" containsNumber="1" containsInteger="1" minValue="2020" maxValue="2024" count="5">
        <n v="2020"/>
        <n v="2021"/>
        <n v="2022"/>
        <n v="2023"/>
        <n v="2024"/>
      </sharedItems>
    </cacheField>
    <cacheField name="Opening Price (INR)" numFmtId="0">
      <sharedItems containsSemiMixedTypes="0" containsString="0" containsNumber="1" containsInteger="1" minValue="74" maxValue="660"/>
    </cacheField>
    <cacheField name="Closing Price (INR)" numFmtId="0">
      <sharedItems containsSemiMixedTypes="0" containsString="0" containsNumber="1" containsInteger="1" minValue="295" maxValue="980"/>
    </cacheField>
    <cacheField name="High Price (INR)" numFmtId="0">
      <sharedItems containsSemiMixedTypes="0" containsString="0" containsNumber="1" containsInteger="1" minValue="350" maxValue="1000"/>
    </cacheField>
    <cacheField name="Low Price (INR)" numFmtId="0">
      <sharedItems containsSemiMixedTypes="0" containsString="0" containsNumber="1" containsInteger="1" minValue="70" maxValue="650"/>
    </cacheField>
    <cacheField name="% Change in Stock" numFmtId="0">
      <sharedItems containsSemiMixedTypes="0" containsString="0" containsNumber="1" minValue="-10.1" maxValue="298.60000000000002"/>
    </cacheField>
    <cacheField name="Revenue (₹ Cr)" numFmtId="0">
      <sharedItems containsSemiMixedTypes="0" containsString="0" containsNumber="1" containsInteger="1" minValue="34500" maxValue="48000"/>
    </cacheField>
    <cacheField name="Net Profit (₹ Cr)" numFmtId="0">
      <sharedItems containsSemiMixedTypes="0" containsString="0" containsNumber="1" containsInteger="1" minValue="2000" maxValue="3500"/>
    </cacheField>
    <cacheField name="EPS (₹)" numFmtId="0">
      <sharedItems containsSemiMixedTypes="0" containsString="0" containsNumber="1" minValue="2.5" maxValue="4.2"/>
    </cacheField>
    <cacheField name="ROE (%)" numFmtId="0">
      <sharedItems containsSemiMixedTypes="0" containsString="0" containsNumber="1" containsInteger="1" minValue="10" maxValue="15"/>
    </cacheField>
    <cacheField name="Debt-to-Equity Ratio" numFmtId="0">
      <sharedItems containsSemiMixedTypes="0" containsString="0" containsNumber="1" minValue="1" maxValue="1.2"/>
    </cacheField>
    <cacheField name="JLR Revenue (₹ Cr)" numFmtId="0">
      <sharedItems containsSemiMixedTypes="0" containsString="0" containsNumber="1" containsInteger="1" minValue="10000" maxValue="17000"/>
    </cacheField>
    <cacheField name="EV Revenue (₹ Cr)" numFmtId="0">
      <sharedItems containsSemiMixedTypes="0" containsString="0" containsNumber="1" containsInteger="1" minValue="500" maxValue="3500"/>
    </cacheField>
    <cacheField name="Vehicle Sales (Units)" numFmtId="0">
      <sharedItems containsSemiMixedTypes="0" containsString="0" containsNumber="1" containsInteger="1" minValue="400000" maxValue="700000"/>
    </cacheField>
    <cacheField name="Year % change" numFmtId="0">
      <sharedItems containsSemiMixedTypes="0" containsString="0" containsNumber="1" minValue="-10.112359550561797" maxValue="298.64864864864865" count="5">
        <n v="298.64864864864865"/>
        <n v="50.847457627118644"/>
        <n v="-10.112359550561797"/>
        <n v="65"/>
        <n v="48.484848484848484"/>
      </sharedItems>
    </cacheField>
    <cacheField name="Max return" numFmtId="0">
      <sharedItems containsSemiMixedTypes="0" containsString="0" containsNumber="1" minValue="24.324324324324326" maxValue="400" count="5">
        <n v="400"/>
        <n v="75.925925925925924"/>
        <n v="24.324324324324326"/>
        <n v="87.012987012987011"/>
        <n v="53.846153846153847"/>
      </sharedItems>
    </cacheField>
    <cacheField name="CAGR" numFmtId="0">
      <sharedItems containsSemiMixedTypes="0" containsString="0" containsNumber="1" minValue="-1" maxValue="0.90764952608445726"/>
    </cacheField>
    <cacheField name="PROFITIBILITY RATIO" numFmtId="0">
      <sharedItems containsSemiMixedTypes="0" containsString="0" containsNumber="1" minValue="5.7971014492753624E-2" maxValue="7.4999999999999997E-2"/>
    </cacheField>
  </cacheFields>
  <extLst>
    <ext xmlns:x14="http://schemas.microsoft.com/office/spreadsheetml/2009/9/main" uri="{725AE2AE-9491-48be-B2B4-4EB974FC3084}">
      <x14:pivotCacheDefinition pivotCacheId="15655323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74"/>
    <n v="295"/>
    <n v="350"/>
    <n v="70"/>
    <n v="298.60000000000002"/>
    <n v="34500"/>
    <n v="2000"/>
    <n v="2.5"/>
    <n v="12"/>
    <n v="1.2"/>
    <n v="10000"/>
    <n v="500"/>
    <n v="400000"/>
    <x v="0"/>
    <x v="0"/>
    <n v="0.90764952608445726"/>
    <n v="5.7971014492753624E-2"/>
  </r>
  <r>
    <x v="1"/>
    <n v="295"/>
    <n v="445"/>
    <n v="475"/>
    <n v="270"/>
    <n v="50.8"/>
    <n v="40000"/>
    <n v="3000"/>
    <n v="3.7"/>
    <n v="15"/>
    <n v="1"/>
    <n v="13000"/>
    <n v="1200"/>
    <n v="500000"/>
    <x v="1"/>
    <x v="1"/>
    <n v="-1"/>
    <n v="7.4999999999999997E-2"/>
  </r>
  <r>
    <x v="2"/>
    <n v="445"/>
    <n v="400"/>
    <n v="460"/>
    <n v="370"/>
    <n v="-10.1"/>
    <n v="38000"/>
    <n v="2500"/>
    <n v="3.1"/>
    <n v="10"/>
    <n v="1.1000000000000001"/>
    <n v="12000"/>
    <n v="1800"/>
    <n v="550000"/>
    <x v="2"/>
    <x v="2"/>
    <n v="-1"/>
    <n v="6.5789473684210523E-2"/>
  </r>
  <r>
    <x v="3"/>
    <n v="400"/>
    <n v="660"/>
    <n v="720"/>
    <n v="385"/>
    <n v="65"/>
    <n v="43700"/>
    <n v="2690"/>
    <n v="3.5"/>
    <n v="11"/>
    <n v="1.2"/>
    <n v="15000"/>
    <n v="2500"/>
    <n v="600000"/>
    <x v="3"/>
    <x v="3"/>
    <n v="-1"/>
    <n v="6.1556064073226543E-2"/>
  </r>
  <r>
    <x v="4"/>
    <n v="660"/>
    <n v="980"/>
    <n v="1000"/>
    <n v="650"/>
    <n v="48.5"/>
    <n v="48000"/>
    <n v="3500"/>
    <n v="4.2"/>
    <n v="14"/>
    <n v="1"/>
    <n v="17000"/>
    <n v="3500"/>
    <n v="700000"/>
    <x v="4"/>
    <x v="4"/>
    <n v="-1"/>
    <n v="7.2916666666666671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0D3AED-CD19-4FE4-B011-5094BC3BE750}" name="PivotTable1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8">
  <location ref="G86:G87" firstHeaderRow="1" firstDataRow="1" firstDataCol="0"/>
  <pivotFields count="18">
    <pivotField showAll="0">
      <items count="6">
        <item x="0"/>
        <item x="1"/>
        <item x="2"/>
        <item x="3"/>
        <item x="4"/>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6">
        <item x="2"/>
        <item x="4"/>
        <item x="1"/>
        <item x="3"/>
        <item x="0"/>
        <item t="default"/>
      </items>
    </pivotField>
    <pivotField showAll="0">
      <items count="6">
        <item x="2"/>
        <item x="4"/>
        <item x="1"/>
        <item x="3"/>
        <item x="0"/>
        <item t="default"/>
      </items>
    </pivotField>
    <pivotField showAll="0"/>
    <pivotField showAll="0"/>
  </pivotFields>
  <rowItems count="1">
    <i/>
  </rowItems>
  <colItems count="1">
    <i/>
  </colItems>
  <dataFields count="1">
    <dataField name="Sum of ROE (%)"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F5F07D8-8B28-4336-9E86-F0FC2839C55B}"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9">
  <location ref="A53:B59" firstHeaderRow="1" firstDataRow="1" firstDataCol="1"/>
  <pivotFields count="18">
    <pivotField axis="axisRow"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2"/>
        <item x="4"/>
        <item x="1"/>
        <item x="3"/>
        <item x="0"/>
        <item t="default"/>
      </items>
    </pivotField>
    <pivotField dataField="1" showAll="0">
      <items count="6">
        <item x="2"/>
        <item x="4"/>
        <item x="1"/>
        <item x="3"/>
        <item x="0"/>
        <item t="default"/>
      </items>
    </pivotField>
    <pivotField showAll="0"/>
    <pivotField showAll="0"/>
  </pivotFields>
  <rowFields count="1">
    <field x="0"/>
  </rowFields>
  <rowItems count="6">
    <i>
      <x/>
    </i>
    <i>
      <x v="1"/>
    </i>
    <i>
      <x v="2"/>
    </i>
    <i>
      <x v="3"/>
    </i>
    <i>
      <x v="4"/>
    </i>
    <i t="grand">
      <x/>
    </i>
  </rowItems>
  <colItems count="1">
    <i/>
  </colItems>
  <dataFields count="1">
    <dataField name="Sum of Max return" fld="15" baseField="0" baseItem="0"/>
  </dataFields>
  <chartFormats count="2">
    <chartFormat chart="44" format="0"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814498-8D89-49E2-8A36-4CBB7390B558}"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8">
  <location ref="A91:C108" firstHeaderRow="1" firstDataRow="1" firstDataCol="0"/>
  <pivotFields count="18">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2"/>
        <item x="4"/>
        <item x="1"/>
        <item x="3"/>
        <item x="0"/>
        <item t="default"/>
      </items>
    </pivotField>
    <pivotField showAll="0">
      <items count="6">
        <item x="2"/>
        <item x="4"/>
        <item x="1"/>
        <item x="3"/>
        <item x="0"/>
        <item t="default"/>
      </items>
    </pivotField>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CED21E-D827-4D0F-8765-0DF668260918}"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1">
  <location ref="A3:G9" firstHeaderRow="0" firstDataRow="1" firstDataCol="1"/>
  <pivotFields count="18">
    <pivotField axis="axisRow" showAll="0">
      <items count="6">
        <item x="0"/>
        <item x="1"/>
        <item x="2"/>
        <item x="3"/>
        <item x="4"/>
        <item t="default"/>
      </items>
    </pivotField>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dataField="1" showAll="0">
      <items count="6">
        <item x="2"/>
        <item x="4"/>
        <item x="1"/>
        <item x="3"/>
        <item x="0"/>
        <item t="default"/>
      </items>
    </pivotField>
    <pivotField dataField="1" showAll="0">
      <items count="6">
        <item x="2"/>
        <item x="4"/>
        <item x="1"/>
        <item x="3"/>
        <item x="0"/>
        <item t="default"/>
      </items>
    </pivotField>
    <pivotField showAll="0"/>
    <pivotField showAll="0"/>
  </pivotFields>
  <rowFields count="1">
    <field x="0"/>
  </rowFields>
  <rowItems count="6">
    <i>
      <x/>
    </i>
    <i>
      <x v="1"/>
    </i>
    <i>
      <x v="2"/>
    </i>
    <i>
      <x v="3"/>
    </i>
    <i>
      <x v="4"/>
    </i>
    <i t="grand">
      <x/>
    </i>
  </rowItems>
  <colFields count="1">
    <field x="-2"/>
  </colFields>
  <colItems count="6">
    <i>
      <x/>
    </i>
    <i i="1">
      <x v="1"/>
    </i>
    <i i="2">
      <x v="2"/>
    </i>
    <i i="3">
      <x v="3"/>
    </i>
    <i i="4">
      <x v="4"/>
    </i>
    <i i="5">
      <x v="5"/>
    </i>
  </colItems>
  <dataFields count="6">
    <dataField name="Sum of Opening Price (INR)" fld="1" baseField="0" baseItem="0"/>
    <dataField name="Sum of Closing Price (INR)" fld="2" baseField="0" baseItem="0"/>
    <dataField name="Sum of Year % change" fld="14" baseField="0" baseItem="0"/>
    <dataField name="Sum of Max return" fld="15" baseField="0" baseItem="0"/>
    <dataField name="Sum of High Price (INR)" fld="3" baseField="0" baseItem="0"/>
    <dataField name="Sum of Low Price (INR)" fld="4" baseField="0" baseItem="0"/>
  </dataFields>
  <chartFormats count="6">
    <chartFormat chart="39" format="2" series="1">
      <pivotArea type="data" outline="0" fieldPosition="0">
        <references count="1">
          <reference field="4294967294" count="1" selected="0">
            <x v="0"/>
          </reference>
        </references>
      </pivotArea>
    </chartFormat>
    <chartFormat chart="39" format="3" series="1">
      <pivotArea type="data" outline="0" fieldPosition="0">
        <references count="1">
          <reference field="4294967294" count="1" selected="0">
            <x v="1"/>
          </reference>
        </references>
      </pivotArea>
    </chartFormat>
    <chartFormat chart="39" format="4" series="1">
      <pivotArea type="data" outline="0" fieldPosition="0">
        <references count="1">
          <reference field="4294967294" count="1" selected="0">
            <x v="2"/>
          </reference>
        </references>
      </pivotArea>
    </chartFormat>
    <chartFormat chart="39" format="5" series="1">
      <pivotArea type="data" outline="0" fieldPosition="0">
        <references count="1">
          <reference field="4294967294" count="1" selected="0">
            <x v="3"/>
          </reference>
        </references>
      </pivotArea>
    </chartFormat>
    <chartFormat chart="39" format="6" series="1">
      <pivotArea type="data" outline="0" fieldPosition="0">
        <references count="1">
          <reference field="4294967294" count="1" selected="0">
            <x v="4"/>
          </reference>
        </references>
      </pivotArea>
    </chartFormat>
    <chartFormat chart="39" format="7"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74BFE9-E48C-46EF-B53E-BECB27274E0B}" name="PivotTable10"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8">
  <location ref="E86:E87" firstHeaderRow="1" firstDataRow="1" firstDataCol="0"/>
  <pivotFields count="18">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2"/>
        <item x="4"/>
        <item x="1"/>
        <item x="3"/>
        <item x="0"/>
        <item t="default"/>
      </items>
    </pivotField>
    <pivotField showAll="0">
      <items count="6">
        <item x="2"/>
        <item x="4"/>
        <item x="1"/>
        <item x="3"/>
        <item x="0"/>
        <item t="default"/>
      </items>
    </pivotField>
    <pivotField showAll="0"/>
    <pivotField dataField="1" showAll="0"/>
  </pivotFields>
  <rowItems count="1">
    <i/>
  </rowItems>
  <colItems count="1">
    <i/>
  </colItems>
  <dataFields count="1">
    <dataField name="Sum of PROFITIBILITY RATIO"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AE5F98-864E-4010-AAE8-D04E9E3F9083}"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8">
  <location ref="A86:A87" firstHeaderRow="1" firstDataRow="1" firstDataCol="0"/>
  <pivotFields count="18">
    <pivotField showAll="0">
      <items count="6">
        <item x="0"/>
        <item x="1"/>
        <item x="2"/>
        <item x="3"/>
        <item x="4"/>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items count="6">
        <item x="2"/>
        <item x="4"/>
        <item x="1"/>
        <item x="3"/>
        <item x="0"/>
        <item t="default"/>
      </items>
    </pivotField>
    <pivotField showAll="0">
      <items count="6">
        <item x="2"/>
        <item x="4"/>
        <item x="1"/>
        <item x="3"/>
        <item x="0"/>
        <item t="default"/>
      </items>
    </pivotField>
    <pivotField showAll="0"/>
    <pivotField showAll="0"/>
  </pivotFields>
  <rowItems count="1">
    <i/>
  </rowItems>
  <colItems count="1">
    <i/>
  </colItems>
  <dataFields count="1">
    <dataField name="Sum of Revenue (₹ Cr)"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7EECAE-1F38-4939-AFAB-3F9900672642}"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1">
  <location ref="A37:B43" firstHeaderRow="1" firstDataRow="1" firstDataCol="1"/>
  <pivotFields count="18">
    <pivotField axis="axisRow" showAll="0">
      <items count="6">
        <item x="0"/>
        <item x="1"/>
        <item x="2"/>
        <item x="3"/>
        <item x="4"/>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items count="6">
        <item x="2"/>
        <item x="4"/>
        <item x="1"/>
        <item x="3"/>
        <item x="0"/>
        <item t="default"/>
      </items>
    </pivotField>
    <pivotField showAll="0">
      <items count="6">
        <item x="2"/>
        <item x="4"/>
        <item x="1"/>
        <item x="3"/>
        <item x="0"/>
        <item t="default"/>
      </items>
    </pivotField>
    <pivotField showAll="0"/>
    <pivotField showAll="0"/>
  </pivotFields>
  <rowFields count="1">
    <field x="0"/>
  </rowFields>
  <rowItems count="6">
    <i>
      <x/>
    </i>
    <i>
      <x v="1"/>
    </i>
    <i>
      <x v="2"/>
    </i>
    <i>
      <x v="3"/>
    </i>
    <i>
      <x v="4"/>
    </i>
    <i t="grand">
      <x/>
    </i>
  </rowItems>
  <colItems count="1">
    <i/>
  </colItems>
  <dataFields count="1">
    <dataField name="Sum of % Change in Stock" fld="5" baseField="0" baseItem="0"/>
  </dataFields>
  <chartFormats count="2">
    <chartFormat chart="42"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181051D-5B35-433D-911D-DF998EA796DB}"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8">
  <location ref="C86:C87" firstHeaderRow="1" firstDataRow="1" firstDataCol="0"/>
  <pivotFields count="18">
    <pivotField showAll="0">
      <items count="6">
        <item x="0"/>
        <item x="1"/>
        <item x="2"/>
        <item x="3"/>
        <item x="4"/>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items count="6">
        <item x="2"/>
        <item x="4"/>
        <item x="1"/>
        <item x="3"/>
        <item x="0"/>
        <item t="default"/>
      </items>
    </pivotField>
    <pivotField showAll="0">
      <items count="6">
        <item x="2"/>
        <item x="4"/>
        <item x="1"/>
        <item x="3"/>
        <item x="0"/>
        <item t="default"/>
      </items>
    </pivotField>
    <pivotField showAll="0"/>
    <pivotField showAll="0"/>
  </pivotFields>
  <rowItems count="1">
    <i/>
  </rowItems>
  <colItems count="1">
    <i/>
  </colItems>
  <dataFields count="1">
    <dataField name="Sum of Net Profit (₹ Cr)"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AE12AAA-4E5A-4B21-B665-7EC08675AA2D}"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3">
  <location ref="A70:B76" firstHeaderRow="1" firstDataRow="1" firstDataCol="1"/>
  <pivotFields count="18">
    <pivotField axis="axisRow"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4"/>
        <item x="1"/>
        <item x="3"/>
        <item x="0"/>
        <item t="default"/>
      </items>
    </pivotField>
    <pivotField showAll="0">
      <items count="6">
        <item x="2"/>
        <item x="4"/>
        <item x="1"/>
        <item x="3"/>
        <item x="0"/>
        <item t="default"/>
      </items>
    </pivotField>
    <pivotField showAll="0"/>
    <pivotField showAll="0"/>
  </pivotFields>
  <rowFields count="1">
    <field x="0"/>
  </rowFields>
  <rowItems count="6">
    <i>
      <x/>
    </i>
    <i>
      <x v="1"/>
    </i>
    <i>
      <x v="2"/>
    </i>
    <i>
      <x v="3"/>
    </i>
    <i>
      <x v="4"/>
    </i>
    <i t="grand">
      <x/>
    </i>
  </rowItems>
  <colItems count="1">
    <i/>
  </colItems>
  <dataFields count="1">
    <dataField name="Sum of Year % change" fld="14" baseField="0" baseItem="0"/>
  </dataFields>
  <chartFormats count="12">
    <chartFormat chart="46" format="0" series="1">
      <pivotArea type="data" outline="0" fieldPosition="0">
        <references count="1">
          <reference field="4294967294" count="1" selected="0">
            <x v="0"/>
          </reference>
        </references>
      </pivotArea>
    </chartFormat>
    <chartFormat chart="46" format="1">
      <pivotArea type="data" outline="0" fieldPosition="0">
        <references count="2">
          <reference field="4294967294" count="1" selected="0">
            <x v="0"/>
          </reference>
          <reference field="0" count="1" selected="0">
            <x v="0"/>
          </reference>
        </references>
      </pivotArea>
    </chartFormat>
    <chartFormat chart="46" format="2">
      <pivotArea type="data" outline="0" fieldPosition="0">
        <references count="2">
          <reference field="4294967294" count="1" selected="0">
            <x v="0"/>
          </reference>
          <reference field="0" count="1" selected="0">
            <x v="1"/>
          </reference>
        </references>
      </pivotArea>
    </chartFormat>
    <chartFormat chart="46" format="3">
      <pivotArea type="data" outline="0" fieldPosition="0">
        <references count="2">
          <reference field="4294967294" count="1" selected="0">
            <x v="0"/>
          </reference>
          <reference field="0" count="1" selected="0">
            <x v="2"/>
          </reference>
        </references>
      </pivotArea>
    </chartFormat>
    <chartFormat chart="46" format="4">
      <pivotArea type="data" outline="0" fieldPosition="0">
        <references count="2">
          <reference field="4294967294" count="1" selected="0">
            <x v="0"/>
          </reference>
          <reference field="0" count="1" selected="0">
            <x v="3"/>
          </reference>
        </references>
      </pivotArea>
    </chartFormat>
    <chartFormat chart="46" format="5">
      <pivotArea type="data" outline="0" fieldPosition="0">
        <references count="2">
          <reference field="4294967294" count="1" selected="0">
            <x v="0"/>
          </reference>
          <reference field="0" count="1" selected="0">
            <x v="4"/>
          </reference>
        </references>
      </pivotArea>
    </chartFormat>
    <chartFormat chart="52" format="12" series="1">
      <pivotArea type="data" outline="0" fieldPosition="0">
        <references count="1">
          <reference field="4294967294" count="1" selected="0">
            <x v="0"/>
          </reference>
        </references>
      </pivotArea>
    </chartFormat>
    <chartFormat chart="52" format="13">
      <pivotArea type="data" outline="0" fieldPosition="0">
        <references count="2">
          <reference field="4294967294" count="1" selected="0">
            <x v="0"/>
          </reference>
          <reference field="0" count="1" selected="0">
            <x v="0"/>
          </reference>
        </references>
      </pivotArea>
    </chartFormat>
    <chartFormat chart="52" format="14">
      <pivotArea type="data" outline="0" fieldPosition="0">
        <references count="2">
          <reference field="4294967294" count="1" selected="0">
            <x v="0"/>
          </reference>
          <reference field="0" count="1" selected="0">
            <x v="1"/>
          </reference>
        </references>
      </pivotArea>
    </chartFormat>
    <chartFormat chart="52" format="15">
      <pivotArea type="data" outline="0" fieldPosition="0">
        <references count="2">
          <reference field="4294967294" count="1" selected="0">
            <x v="0"/>
          </reference>
          <reference field="0" count="1" selected="0">
            <x v="2"/>
          </reference>
        </references>
      </pivotArea>
    </chartFormat>
    <chartFormat chart="52" format="16">
      <pivotArea type="data" outline="0" fieldPosition="0">
        <references count="2">
          <reference field="4294967294" count="1" selected="0">
            <x v="0"/>
          </reference>
          <reference field="0" count="1" selected="0">
            <x v="3"/>
          </reference>
        </references>
      </pivotArea>
    </chartFormat>
    <chartFormat chart="52" format="17">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FE71561-61C8-43DF-A829-202D378CEF02}"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2">
  <location ref="A16:E22" firstHeaderRow="0" firstDataRow="1" firstDataCol="1"/>
  <pivotFields count="18">
    <pivotField axis="axisRow" showAll="0">
      <items count="6">
        <item x="0"/>
        <item x="1"/>
        <item x="2"/>
        <item x="3"/>
        <item x="4"/>
        <item t="default"/>
      </items>
    </pivotField>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items count="6">
        <item x="2"/>
        <item x="4"/>
        <item x="1"/>
        <item x="3"/>
        <item x="0"/>
        <item t="default"/>
      </items>
    </pivotField>
    <pivotField showAll="0">
      <items count="6">
        <item x="2"/>
        <item x="4"/>
        <item x="1"/>
        <item x="3"/>
        <item x="0"/>
        <item t="default"/>
      </items>
    </pivotField>
    <pivotField showAll="0"/>
    <pivotField showAll="0"/>
  </pivotFields>
  <rowFields count="1">
    <field x="0"/>
  </rowFields>
  <rowItems count="6">
    <i>
      <x/>
    </i>
    <i>
      <x v="1"/>
    </i>
    <i>
      <x v="2"/>
    </i>
    <i>
      <x v="3"/>
    </i>
    <i>
      <x v="4"/>
    </i>
    <i t="grand">
      <x/>
    </i>
  </rowItems>
  <colFields count="1">
    <field x="-2"/>
  </colFields>
  <colItems count="4">
    <i>
      <x/>
    </i>
    <i i="1">
      <x v="1"/>
    </i>
    <i i="2">
      <x v="2"/>
    </i>
    <i i="3">
      <x v="3"/>
    </i>
  </colItems>
  <dataFields count="4">
    <dataField name="Sum of Opening Price (INR)" fld="1" baseField="0" baseItem="0"/>
    <dataField name="Sum of Closing Price (INR)" fld="2" baseField="0" baseItem="0"/>
    <dataField name="Sum of High Price (INR)" fld="3" baseField="0" baseItem="0"/>
    <dataField name="Sum of Low Price (INR)" fld="4" baseField="0" baseItem="0"/>
  </dataFields>
  <chartFormats count="8">
    <chartFormat chart="40" format="0"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1"/>
          </reference>
        </references>
      </pivotArea>
    </chartFormat>
    <chartFormat chart="40" format="2" series="1">
      <pivotArea type="data" outline="0" fieldPosition="0">
        <references count="1">
          <reference field="4294967294" count="1" selected="0">
            <x v="2"/>
          </reference>
        </references>
      </pivotArea>
    </chartFormat>
    <chartFormat chart="40" format="3" series="1">
      <pivotArea type="data" outline="0" fieldPosition="0">
        <references count="1">
          <reference field="4294967294" count="1" selected="0">
            <x v="3"/>
          </reference>
        </references>
      </pivotArea>
    </chartFormat>
    <chartFormat chart="51" format="8" series="1">
      <pivotArea type="data" outline="0" fieldPosition="0">
        <references count="1">
          <reference field="4294967294" count="1" selected="0">
            <x v="0"/>
          </reference>
        </references>
      </pivotArea>
    </chartFormat>
    <chartFormat chart="51" format="9" series="1">
      <pivotArea type="data" outline="0" fieldPosition="0">
        <references count="1">
          <reference field="4294967294" count="1" selected="0">
            <x v="1"/>
          </reference>
        </references>
      </pivotArea>
    </chartFormat>
    <chartFormat chart="51" format="10" series="1">
      <pivotArea type="data" outline="0" fieldPosition="0">
        <references count="1">
          <reference field="4294967294" count="1" selected="0">
            <x v="2"/>
          </reference>
        </references>
      </pivotArea>
    </chartFormat>
    <chartFormat chart="51"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91B7228-F041-4BD5-BEBA-DC29A1FA06E6}" autoFormatId="16" applyNumberFormats="0" applyBorderFormats="0" applyFontFormats="0" applyPatternFormats="0" applyAlignmentFormats="0" applyWidthHeightFormats="0">
  <queryTableRefresh nextId="19" unboundColumnsRight="4">
    <queryTableFields count="18">
      <queryTableField id="1" name="Year" tableColumnId="1"/>
      <queryTableField id="2" name="Opening Price (INR)" tableColumnId="2"/>
      <queryTableField id="3" name="Closing Price (INR)" tableColumnId="3"/>
      <queryTableField id="4" name="High Price (INR)" tableColumnId="4"/>
      <queryTableField id="5" name="Low Price (INR)" tableColumnId="5"/>
      <queryTableField id="6" name="% Change in Stock" tableColumnId="6"/>
      <queryTableField id="7" name="Revenue (₹ Cr)" tableColumnId="7"/>
      <queryTableField id="8" name="Net Profit (₹ Cr)" tableColumnId="8"/>
      <queryTableField id="9" name="EPS (₹)" tableColumnId="9"/>
      <queryTableField id="10" name="ROE (%)" tableColumnId="10"/>
      <queryTableField id="11" name="Debt-to-Equity Ratio" tableColumnId="11"/>
      <queryTableField id="12" name="JLR Revenue (₹ Cr)" tableColumnId="12"/>
      <queryTableField id="13" name="EV Revenue (₹ Cr)" tableColumnId="13"/>
      <queryTableField id="14" name="Vehicle Sales (Units)" tableColumnId="14"/>
      <queryTableField id="15" dataBound="0" tableColumnId="15"/>
      <queryTableField id="16" dataBound="0" tableColumnId="16"/>
      <queryTableField id="17" dataBound="0" tableColumnId="17"/>
      <queryTableField id="18" dataBound="0"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530D3AD-F609-4FB6-9FC9-D7691CE7F3D2}" sourceName="Year">
  <pivotTables>
    <pivotTable tabId="3" name="PivotTable2"/>
    <pivotTable tabId="3" name="PivotTable1"/>
    <pivotTable tabId="3" name="PivotTable10"/>
    <pivotTable tabId="3" name="PivotTable11"/>
    <pivotTable tabId="3" name="PivotTable3"/>
    <pivotTable tabId="3" name="PivotTable4"/>
    <pivotTable tabId="3" name="PivotTable5"/>
    <pivotTable tabId="3" name="PivotTable6"/>
    <pivotTable tabId="3" name="PivotTable8"/>
    <pivotTable tabId="3" name="PivotTable9"/>
  </pivotTables>
  <data>
    <tabular pivotCacheId="1565532376">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C462C8D-3A3A-4E6C-9822-9F98FCF2A0E3}"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880BE93F-38B6-4984-9683-25A82EFFC6D9}" cache="Slicer_Year" caption="Year" style="SlicerStyleDark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2A6106-7254-4F32-B4E9-8B7161696F20}" name="Sheet1" displayName="Sheet1" ref="A1:R6" tableType="queryTable" totalsRowShown="0">
  <autoFilter ref="A1:R6" xr:uid="{C72A6106-7254-4F32-B4E9-8B7161696F20}"/>
  <tableColumns count="18">
    <tableColumn id="1" xr3:uid="{D71C96B1-6947-4E61-8874-7DF9BC82637F}" uniqueName="1" name="Year" queryTableFieldId="1"/>
    <tableColumn id="2" xr3:uid="{4DEE8002-4BF4-4ADF-8D80-663F5B5CF66C}" uniqueName="2" name="Opening Price (INR)" queryTableFieldId="2"/>
    <tableColumn id="3" xr3:uid="{AA9D51EC-825E-42CA-947E-E249BD3290DB}" uniqueName="3" name="Closing Price (INR)" queryTableFieldId="3"/>
    <tableColumn id="4" xr3:uid="{AD02C4FD-7F77-46EF-94A5-6B2DCFDF7538}" uniqueName="4" name="High Price (INR)" queryTableFieldId="4"/>
    <tableColumn id="5" xr3:uid="{2C618612-A1F2-4A07-884B-B817CD5903A2}" uniqueName="5" name="Low Price (INR)" queryTableFieldId="5"/>
    <tableColumn id="6" xr3:uid="{9D06A443-EC10-4DEC-9AA9-66DA040160C8}" uniqueName="6" name="% Change in Stock" queryTableFieldId="6"/>
    <tableColumn id="7" xr3:uid="{7CFFDC7D-0766-453F-9598-4599EDAD972D}" uniqueName="7" name="Revenue (₹ Cr)" queryTableFieldId="7"/>
    <tableColumn id="8" xr3:uid="{41B809CA-8740-4114-8F57-B94BF621599A}" uniqueName="8" name="Net Profit (₹ Cr)" queryTableFieldId="8"/>
    <tableColumn id="9" xr3:uid="{139D8F41-34D5-4002-A73B-18AF8777F90D}" uniqueName="9" name="EPS (₹)" queryTableFieldId="9"/>
    <tableColumn id="10" xr3:uid="{4E2B7017-DF63-49BA-97C7-855A17555F57}" uniqueName="10" name="ROE (%)" queryTableFieldId="10"/>
    <tableColumn id="11" xr3:uid="{032DF871-6C44-4F9E-B8FD-12DB69A9FC37}" uniqueName="11" name="Debt-to-Equity Ratio" queryTableFieldId="11"/>
    <tableColumn id="12" xr3:uid="{B0FD6F71-0F9F-458B-9669-BBD7F2D910CB}" uniqueName="12" name="JLR Revenue (₹ Cr)" queryTableFieldId="12"/>
    <tableColumn id="13" xr3:uid="{31EAF22C-3375-4540-81D8-D5BE8822C194}" uniqueName="13" name="EV Revenue (₹ Cr)" queryTableFieldId="13"/>
    <tableColumn id="14" xr3:uid="{5E88CEE3-2B78-453F-B230-34B520571BFD}" uniqueName="14" name="Vehicle Sales (Units)" queryTableFieldId="14"/>
    <tableColumn id="15" xr3:uid="{279FB29C-EDA0-408C-B5B6-7C84FC0812CF}" uniqueName="15" name="Year % change" queryTableFieldId="15" dataDxfId="3">
      <calculatedColumnFormula>(Sheet1[[#This Row],[Closing Price (INR)]]-Sheet1[[#This Row],[Opening Price (INR)]])/Sheet1[[#This Row],[Opening Price (INR)]]*100</calculatedColumnFormula>
    </tableColumn>
    <tableColumn id="16" xr3:uid="{74F909BA-A0A0-42F0-9133-262656EEE5E1}" uniqueName="16" name="Max return" queryTableFieldId="16" dataDxfId="2">
      <calculatedColumnFormula>(Sheet1[[#This Row],[High Price (INR)]]-Sheet1[[#This Row],[Low Price (INR)]])/Sheet1[[#This Row],[Low Price (INR)]]*100</calculatedColumnFormula>
    </tableColumn>
    <tableColumn id="17" xr3:uid="{ECDFBFFB-0B81-4492-B451-9B043643689A}" uniqueName="17" name="CAGR" queryTableFieldId="17" dataDxfId="1">
      <calculatedColumnFormula>(C6/Sheet1[[#This Row],[Opening Price (INR)]])^(1/4)-1</calculatedColumnFormula>
    </tableColumn>
    <tableColumn id="18" xr3:uid="{7A38B7D7-07AC-4E9B-8CDD-CEA61940D1D3}" uniqueName="18" name="PROFITIBILITY RATIO" queryTableFieldId="18" dataDxfId="0">
      <calculatedColumnFormula>Sheet1[[#This Row],[Net Profit (₹ Cr)]]/Sheet1[[#This Row],[Revenue (₹ Cr)]]</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25A4D-A5B2-4F40-B870-5AF9793282CB}">
  <dimension ref="A3:G108"/>
  <sheetViews>
    <sheetView topLeftCell="A27" workbookViewId="0">
      <selection activeCell="A87" sqref="A87"/>
    </sheetView>
  </sheetViews>
  <sheetFormatPr defaultRowHeight="14.4" x14ac:dyDescent="0.3"/>
  <cols>
    <col min="1" max="1" width="20" bestFit="1" customWidth="1"/>
    <col min="2" max="2" width="19.77734375" bestFit="1" customWidth="1"/>
    <col min="3" max="4" width="20.77734375" bestFit="1" customWidth="1"/>
    <col min="5" max="5" width="20.44140625" bestFit="1" customWidth="1"/>
    <col min="6" max="6" width="20.77734375" bestFit="1" customWidth="1"/>
    <col min="7" max="7" width="14.21875" bestFit="1" customWidth="1"/>
    <col min="8" max="8" width="19.77734375" bestFit="1" customWidth="1"/>
    <col min="9" max="9" width="7.6640625" bestFit="1" customWidth="1"/>
    <col min="10" max="10" width="14" bestFit="1" customWidth="1"/>
    <col min="11" max="11" width="21.5546875" bestFit="1" customWidth="1"/>
    <col min="12" max="12" width="10.77734375" bestFit="1" customWidth="1"/>
  </cols>
  <sheetData>
    <row r="3" spans="1:7" x14ac:dyDescent="0.3">
      <c r="A3" s="1" t="s">
        <v>18</v>
      </c>
      <c r="B3" t="s">
        <v>22</v>
      </c>
      <c r="C3" t="s">
        <v>23</v>
      </c>
      <c r="D3" t="s">
        <v>20</v>
      </c>
      <c r="E3" t="s">
        <v>21</v>
      </c>
      <c r="F3" t="s">
        <v>24</v>
      </c>
      <c r="G3" t="s">
        <v>25</v>
      </c>
    </row>
    <row r="4" spans="1:7" x14ac:dyDescent="0.3">
      <c r="A4" s="2">
        <v>2020</v>
      </c>
      <c r="B4" s="54">
        <v>74</v>
      </c>
      <c r="C4" s="54">
        <v>295</v>
      </c>
      <c r="D4" s="54">
        <v>298.64864864864865</v>
      </c>
      <c r="E4" s="54">
        <v>400</v>
      </c>
      <c r="F4" s="54">
        <v>350</v>
      </c>
      <c r="G4" s="54">
        <v>70</v>
      </c>
    </row>
    <row r="5" spans="1:7" x14ac:dyDescent="0.3">
      <c r="A5" s="2">
        <v>2021</v>
      </c>
      <c r="B5" s="54">
        <v>295</v>
      </c>
      <c r="C5" s="54">
        <v>445</v>
      </c>
      <c r="D5" s="54">
        <v>50.847457627118644</v>
      </c>
      <c r="E5" s="54">
        <v>75.925925925925924</v>
      </c>
      <c r="F5" s="54">
        <v>475</v>
      </c>
      <c r="G5" s="54">
        <v>270</v>
      </c>
    </row>
    <row r="6" spans="1:7" x14ac:dyDescent="0.3">
      <c r="A6" s="2">
        <v>2022</v>
      </c>
      <c r="B6" s="54">
        <v>445</v>
      </c>
      <c r="C6" s="54">
        <v>400</v>
      </c>
      <c r="D6" s="54">
        <v>-10.112359550561797</v>
      </c>
      <c r="E6" s="54">
        <v>24.324324324324326</v>
      </c>
      <c r="F6" s="54">
        <v>460</v>
      </c>
      <c r="G6" s="54">
        <v>370</v>
      </c>
    </row>
    <row r="7" spans="1:7" x14ac:dyDescent="0.3">
      <c r="A7" s="2">
        <v>2023</v>
      </c>
      <c r="B7" s="54">
        <v>400</v>
      </c>
      <c r="C7" s="54">
        <v>660</v>
      </c>
      <c r="D7" s="54">
        <v>65</v>
      </c>
      <c r="E7" s="54">
        <v>87.012987012987011</v>
      </c>
      <c r="F7" s="54">
        <v>720</v>
      </c>
      <c r="G7" s="54">
        <v>385</v>
      </c>
    </row>
    <row r="8" spans="1:7" x14ac:dyDescent="0.3">
      <c r="A8" s="2">
        <v>2024</v>
      </c>
      <c r="B8" s="54">
        <v>660</v>
      </c>
      <c r="C8" s="54">
        <v>980</v>
      </c>
      <c r="D8" s="54">
        <v>48.484848484848484</v>
      </c>
      <c r="E8" s="54">
        <v>53.846153846153847</v>
      </c>
      <c r="F8" s="54">
        <v>1000</v>
      </c>
      <c r="G8" s="54">
        <v>650</v>
      </c>
    </row>
    <row r="9" spans="1:7" x14ac:dyDescent="0.3">
      <c r="A9" s="2" t="s">
        <v>19</v>
      </c>
      <c r="B9" s="54">
        <v>1874</v>
      </c>
      <c r="C9" s="54">
        <v>2780</v>
      </c>
      <c r="D9" s="54">
        <v>452.86859521005397</v>
      </c>
      <c r="E9" s="54">
        <v>641.10939110939103</v>
      </c>
      <c r="F9" s="54">
        <v>3005</v>
      </c>
      <c r="G9" s="54">
        <v>1745</v>
      </c>
    </row>
    <row r="16" spans="1:7" x14ac:dyDescent="0.3">
      <c r="A16" s="1" t="s">
        <v>18</v>
      </c>
      <c r="B16" t="s">
        <v>22</v>
      </c>
      <c r="C16" t="s">
        <v>23</v>
      </c>
      <c r="D16" t="s">
        <v>24</v>
      </c>
      <c r="E16" t="s">
        <v>25</v>
      </c>
    </row>
    <row r="17" spans="1:5" x14ac:dyDescent="0.3">
      <c r="A17" s="2">
        <v>2020</v>
      </c>
      <c r="B17" s="54">
        <v>74</v>
      </c>
      <c r="C17" s="54">
        <v>295</v>
      </c>
      <c r="D17" s="54">
        <v>350</v>
      </c>
      <c r="E17" s="54">
        <v>70</v>
      </c>
    </row>
    <row r="18" spans="1:5" x14ac:dyDescent="0.3">
      <c r="A18" s="2">
        <v>2021</v>
      </c>
      <c r="B18" s="54">
        <v>295</v>
      </c>
      <c r="C18" s="54">
        <v>445</v>
      </c>
      <c r="D18" s="54">
        <v>475</v>
      </c>
      <c r="E18" s="54">
        <v>270</v>
      </c>
    </row>
    <row r="19" spans="1:5" x14ac:dyDescent="0.3">
      <c r="A19" s="2">
        <v>2022</v>
      </c>
      <c r="B19" s="54">
        <v>445</v>
      </c>
      <c r="C19" s="54">
        <v>400</v>
      </c>
      <c r="D19" s="54">
        <v>460</v>
      </c>
      <c r="E19" s="54">
        <v>370</v>
      </c>
    </row>
    <row r="20" spans="1:5" x14ac:dyDescent="0.3">
      <c r="A20" s="2">
        <v>2023</v>
      </c>
      <c r="B20" s="54">
        <v>400</v>
      </c>
      <c r="C20" s="54">
        <v>660</v>
      </c>
      <c r="D20" s="54">
        <v>720</v>
      </c>
      <c r="E20" s="54">
        <v>385</v>
      </c>
    </row>
    <row r="21" spans="1:5" x14ac:dyDescent="0.3">
      <c r="A21" s="2">
        <v>2024</v>
      </c>
      <c r="B21" s="54">
        <v>660</v>
      </c>
      <c r="C21" s="54">
        <v>980</v>
      </c>
      <c r="D21" s="54">
        <v>1000</v>
      </c>
      <c r="E21" s="54">
        <v>650</v>
      </c>
    </row>
    <row r="22" spans="1:5" x14ac:dyDescent="0.3">
      <c r="A22" s="2" t="s">
        <v>19</v>
      </c>
      <c r="B22" s="54">
        <v>1874</v>
      </c>
      <c r="C22" s="54">
        <v>2780</v>
      </c>
      <c r="D22" s="54">
        <v>3005</v>
      </c>
      <c r="E22" s="54">
        <v>1745</v>
      </c>
    </row>
    <row r="37" spans="1:2" x14ac:dyDescent="0.3">
      <c r="A37" s="1" t="s">
        <v>18</v>
      </c>
      <c r="B37" t="s">
        <v>26</v>
      </c>
    </row>
    <row r="38" spans="1:2" x14ac:dyDescent="0.3">
      <c r="A38" s="2">
        <v>2020</v>
      </c>
      <c r="B38" s="54">
        <v>298.60000000000002</v>
      </c>
    </row>
    <row r="39" spans="1:2" x14ac:dyDescent="0.3">
      <c r="A39" s="2">
        <v>2021</v>
      </c>
      <c r="B39" s="54">
        <v>50.8</v>
      </c>
    </row>
    <row r="40" spans="1:2" x14ac:dyDescent="0.3">
      <c r="A40" s="2">
        <v>2022</v>
      </c>
      <c r="B40" s="54">
        <v>-10.1</v>
      </c>
    </row>
    <row r="41" spans="1:2" x14ac:dyDescent="0.3">
      <c r="A41" s="2">
        <v>2023</v>
      </c>
      <c r="B41" s="54">
        <v>65</v>
      </c>
    </row>
    <row r="42" spans="1:2" x14ac:dyDescent="0.3">
      <c r="A42" s="2">
        <v>2024</v>
      </c>
      <c r="B42" s="54">
        <v>48.5</v>
      </c>
    </row>
    <row r="43" spans="1:2" x14ac:dyDescent="0.3">
      <c r="A43" s="2" t="s">
        <v>19</v>
      </c>
      <c r="B43" s="54">
        <v>452.8</v>
      </c>
    </row>
    <row r="53" spans="1:2" x14ac:dyDescent="0.3">
      <c r="A53" s="1" t="s">
        <v>18</v>
      </c>
      <c r="B53" t="s">
        <v>21</v>
      </c>
    </row>
    <row r="54" spans="1:2" x14ac:dyDescent="0.3">
      <c r="A54" s="2">
        <v>2020</v>
      </c>
      <c r="B54" s="54">
        <v>400</v>
      </c>
    </row>
    <row r="55" spans="1:2" x14ac:dyDescent="0.3">
      <c r="A55" s="2">
        <v>2021</v>
      </c>
      <c r="B55" s="54">
        <v>75.925925925925924</v>
      </c>
    </row>
    <row r="56" spans="1:2" x14ac:dyDescent="0.3">
      <c r="A56" s="2">
        <v>2022</v>
      </c>
      <c r="B56" s="54">
        <v>24.324324324324326</v>
      </c>
    </row>
    <row r="57" spans="1:2" x14ac:dyDescent="0.3">
      <c r="A57" s="2">
        <v>2023</v>
      </c>
      <c r="B57" s="54">
        <v>87.012987012987011</v>
      </c>
    </row>
    <row r="58" spans="1:2" x14ac:dyDescent="0.3">
      <c r="A58" s="2">
        <v>2024</v>
      </c>
      <c r="B58" s="54">
        <v>53.846153846153847</v>
      </c>
    </row>
    <row r="59" spans="1:2" x14ac:dyDescent="0.3">
      <c r="A59" s="2" t="s">
        <v>19</v>
      </c>
      <c r="B59" s="54">
        <v>641.10939110939103</v>
      </c>
    </row>
    <row r="70" spans="1:2" x14ac:dyDescent="0.3">
      <c r="A70" s="1" t="s">
        <v>18</v>
      </c>
      <c r="B70" t="s">
        <v>20</v>
      </c>
    </row>
    <row r="71" spans="1:2" x14ac:dyDescent="0.3">
      <c r="A71" s="2">
        <v>2020</v>
      </c>
      <c r="B71" s="54">
        <v>298.64864864864865</v>
      </c>
    </row>
    <row r="72" spans="1:2" x14ac:dyDescent="0.3">
      <c r="A72" s="2">
        <v>2021</v>
      </c>
      <c r="B72" s="54">
        <v>50.847457627118644</v>
      </c>
    </row>
    <row r="73" spans="1:2" x14ac:dyDescent="0.3">
      <c r="A73" s="2">
        <v>2022</v>
      </c>
      <c r="B73" s="54">
        <v>-10.112359550561797</v>
      </c>
    </row>
    <row r="74" spans="1:2" x14ac:dyDescent="0.3">
      <c r="A74" s="2">
        <v>2023</v>
      </c>
      <c r="B74" s="54">
        <v>65</v>
      </c>
    </row>
    <row r="75" spans="1:2" x14ac:dyDescent="0.3">
      <c r="A75" s="2">
        <v>2024</v>
      </c>
      <c r="B75" s="54">
        <v>48.484848484848484</v>
      </c>
    </row>
    <row r="76" spans="1:2" x14ac:dyDescent="0.3">
      <c r="A76" s="2" t="s">
        <v>19</v>
      </c>
      <c r="B76" s="54">
        <v>452.86859521005397</v>
      </c>
    </row>
    <row r="86" spans="1:7" x14ac:dyDescent="0.3">
      <c r="A86" t="s">
        <v>27</v>
      </c>
      <c r="C86" t="s">
        <v>28</v>
      </c>
      <c r="E86" t="s">
        <v>29</v>
      </c>
      <c r="G86" t="s">
        <v>30</v>
      </c>
    </row>
    <row r="87" spans="1:7" x14ac:dyDescent="0.3">
      <c r="A87" s="54">
        <v>204200</v>
      </c>
      <c r="C87" s="54">
        <v>13690</v>
      </c>
      <c r="E87" s="54">
        <v>0.33323321891685737</v>
      </c>
      <c r="G87" s="54">
        <v>62</v>
      </c>
    </row>
    <row r="91" spans="1:7" x14ac:dyDescent="0.3">
      <c r="A91" s="3"/>
      <c r="B91" s="4"/>
      <c r="C91" s="5"/>
    </row>
    <row r="92" spans="1:7" x14ac:dyDescent="0.3">
      <c r="A92" s="6"/>
      <c r="B92" s="7"/>
      <c r="C92" s="8"/>
    </row>
    <row r="93" spans="1:7" x14ac:dyDescent="0.3">
      <c r="A93" s="6"/>
      <c r="B93" s="7"/>
      <c r="C93" s="8"/>
    </row>
    <row r="94" spans="1:7" x14ac:dyDescent="0.3">
      <c r="A94" s="6"/>
      <c r="B94" s="7"/>
      <c r="C94" s="8"/>
    </row>
    <row r="95" spans="1:7" x14ac:dyDescent="0.3">
      <c r="A95" s="6"/>
      <c r="B95" s="7"/>
      <c r="C95" s="8"/>
    </row>
    <row r="96" spans="1:7" x14ac:dyDescent="0.3">
      <c r="A96" s="6"/>
      <c r="B96" s="7"/>
      <c r="C96" s="8"/>
    </row>
    <row r="97" spans="1:3" x14ac:dyDescent="0.3">
      <c r="A97" s="6"/>
      <c r="B97" s="7"/>
      <c r="C97" s="8"/>
    </row>
    <row r="98" spans="1:3" x14ac:dyDescent="0.3">
      <c r="A98" s="6"/>
      <c r="B98" s="7"/>
      <c r="C98" s="8"/>
    </row>
    <row r="99" spans="1:3" x14ac:dyDescent="0.3">
      <c r="A99" s="6"/>
      <c r="B99" s="7"/>
      <c r="C99" s="8"/>
    </row>
    <row r="100" spans="1:3" x14ac:dyDescent="0.3">
      <c r="A100" s="6"/>
      <c r="B100" s="7"/>
      <c r="C100" s="8"/>
    </row>
    <row r="101" spans="1:3" x14ac:dyDescent="0.3">
      <c r="A101" s="6"/>
      <c r="B101" s="7"/>
      <c r="C101" s="8"/>
    </row>
    <row r="102" spans="1:3" x14ac:dyDescent="0.3">
      <c r="A102" s="6"/>
      <c r="B102" s="7"/>
      <c r="C102" s="8"/>
    </row>
    <row r="103" spans="1:3" x14ac:dyDescent="0.3">
      <c r="A103" s="6"/>
      <c r="B103" s="7"/>
      <c r="C103" s="8"/>
    </row>
    <row r="104" spans="1:3" x14ac:dyDescent="0.3">
      <c r="A104" s="6"/>
      <c r="B104" s="7"/>
      <c r="C104" s="8"/>
    </row>
    <row r="105" spans="1:3" x14ac:dyDescent="0.3">
      <c r="A105" s="6"/>
      <c r="B105" s="7"/>
      <c r="C105" s="8"/>
    </row>
    <row r="106" spans="1:3" x14ac:dyDescent="0.3">
      <c r="A106" s="6"/>
      <c r="B106" s="7"/>
      <c r="C106" s="8"/>
    </row>
    <row r="107" spans="1:3" x14ac:dyDescent="0.3">
      <c r="A107" s="6"/>
      <c r="B107" s="7"/>
      <c r="C107" s="8"/>
    </row>
    <row r="108" spans="1:3" x14ac:dyDescent="0.3">
      <c r="A108" s="9"/>
      <c r="B108" s="10"/>
      <c r="C108" s="11"/>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C54EF-CAE1-4666-A3B5-C977607F9B67}">
  <dimension ref="A1:R6"/>
  <sheetViews>
    <sheetView workbookViewId="0">
      <selection activeCell="C19" sqref="C19"/>
    </sheetView>
  </sheetViews>
  <sheetFormatPr defaultRowHeight="14.4" x14ac:dyDescent="0.3"/>
  <cols>
    <col min="1" max="1" width="6.88671875" bestFit="1" customWidth="1"/>
    <col min="2" max="2" width="19.88671875" bestFit="1" customWidth="1"/>
    <col min="3" max="3" width="18.6640625" bestFit="1" customWidth="1"/>
    <col min="4" max="4" width="16.44140625" bestFit="1" customWidth="1"/>
    <col min="5" max="5" width="16.109375" bestFit="1" customWidth="1"/>
    <col min="6" max="6" width="18.6640625" bestFit="1" customWidth="1"/>
    <col min="7" max="7" width="15.6640625" bestFit="1" customWidth="1"/>
    <col min="8" max="8" width="16.44140625" bestFit="1" customWidth="1"/>
    <col min="9" max="9" width="9.109375" bestFit="1" customWidth="1"/>
    <col min="10" max="10" width="9.88671875" bestFit="1" customWidth="1"/>
    <col min="11" max="11" width="20.6640625" bestFit="1" customWidth="1"/>
    <col min="12" max="12" width="18.77734375" bestFit="1" customWidth="1"/>
    <col min="13" max="13" width="18.33203125" bestFit="1" customWidth="1"/>
    <col min="14" max="14" width="20.33203125" bestFit="1" customWidth="1"/>
    <col min="15" max="16" width="22.21875" customWidth="1"/>
    <col min="17" max="17" width="20.6640625" customWidth="1"/>
    <col min="18" max="18" width="24.5546875"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15</v>
      </c>
      <c r="P1" t="s">
        <v>16</v>
      </c>
      <c r="Q1" t="s">
        <v>17</v>
      </c>
      <c r="R1" t="s">
        <v>14</v>
      </c>
    </row>
    <row r="2" spans="1:18" x14ac:dyDescent="0.3">
      <c r="A2">
        <v>2020</v>
      </c>
      <c r="B2">
        <v>74</v>
      </c>
      <c r="C2">
        <v>295</v>
      </c>
      <c r="D2">
        <v>350</v>
      </c>
      <c r="E2">
        <v>70</v>
      </c>
      <c r="F2">
        <v>298.60000000000002</v>
      </c>
      <c r="G2">
        <v>34500</v>
      </c>
      <c r="H2">
        <v>2000</v>
      </c>
      <c r="I2">
        <v>2.5</v>
      </c>
      <c r="J2">
        <v>12</v>
      </c>
      <c r="K2">
        <v>1.2</v>
      </c>
      <c r="L2">
        <v>10000</v>
      </c>
      <c r="M2">
        <v>500</v>
      </c>
      <c r="N2">
        <v>400000</v>
      </c>
      <c r="O2">
        <f>(Sheet1[[#This Row],[Closing Price (INR)]]-Sheet1[[#This Row],[Opening Price (INR)]])/Sheet1[[#This Row],[Opening Price (INR)]]*100</f>
        <v>298.64864864864865</v>
      </c>
      <c r="P2">
        <f>(Sheet1[[#This Row],[High Price (INR)]]-Sheet1[[#This Row],[Low Price (INR)]])/Sheet1[[#This Row],[Low Price (INR)]]*100</f>
        <v>400</v>
      </c>
      <c r="Q2">
        <f>(C6/Sheet1[[#This Row],[Opening Price (INR)]])^(1/4)-1</f>
        <v>0.90764952608445726</v>
      </c>
      <c r="R2">
        <f>Sheet1[[#This Row],[Net Profit (₹ Cr)]]/Sheet1[[#This Row],[Revenue (₹ Cr)]]</f>
        <v>5.7971014492753624E-2</v>
      </c>
    </row>
    <row r="3" spans="1:18" x14ac:dyDescent="0.3">
      <c r="A3">
        <v>2021</v>
      </c>
      <c r="B3">
        <v>295</v>
      </c>
      <c r="C3">
        <v>445</v>
      </c>
      <c r="D3">
        <v>475</v>
      </c>
      <c r="E3">
        <v>270</v>
      </c>
      <c r="F3">
        <v>50.8</v>
      </c>
      <c r="G3">
        <v>40000</v>
      </c>
      <c r="H3">
        <v>3000</v>
      </c>
      <c r="I3">
        <v>3.7</v>
      </c>
      <c r="J3">
        <v>15</v>
      </c>
      <c r="K3">
        <v>1</v>
      </c>
      <c r="L3">
        <v>13000</v>
      </c>
      <c r="M3">
        <v>1200</v>
      </c>
      <c r="N3">
        <v>500000</v>
      </c>
      <c r="O3">
        <f>(Sheet1[[#This Row],[Closing Price (INR)]]-Sheet1[[#This Row],[Opening Price (INR)]])/Sheet1[[#This Row],[Opening Price (INR)]]*100</f>
        <v>50.847457627118644</v>
      </c>
      <c r="P3">
        <f>(Sheet1[[#This Row],[High Price (INR)]]-Sheet1[[#This Row],[Low Price (INR)]])/Sheet1[[#This Row],[Low Price (INR)]]*100</f>
        <v>75.925925925925924</v>
      </c>
      <c r="Q3">
        <f>(C7/Sheet1[[#This Row],[Opening Price (INR)]])^(1/4)-1</f>
        <v>-1</v>
      </c>
      <c r="R3">
        <f>Sheet1[[#This Row],[Net Profit (₹ Cr)]]/Sheet1[[#This Row],[Revenue (₹ Cr)]]</f>
        <v>7.4999999999999997E-2</v>
      </c>
    </row>
    <row r="4" spans="1:18" x14ac:dyDescent="0.3">
      <c r="A4">
        <v>2022</v>
      </c>
      <c r="B4">
        <v>445</v>
      </c>
      <c r="C4">
        <v>400</v>
      </c>
      <c r="D4">
        <v>460</v>
      </c>
      <c r="E4">
        <v>370</v>
      </c>
      <c r="F4">
        <v>-10.1</v>
      </c>
      <c r="G4">
        <v>38000</v>
      </c>
      <c r="H4">
        <v>2500</v>
      </c>
      <c r="I4">
        <v>3.1</v>
      </c>
      <c r="J4">
        <v>10</v>
      </c>
      <c r="K4">
        <v>1.1000000000000001</v>
      </c>
      <c r="L4">
        <v>12000</v>
      </c>
      <c r="M4">
        <v>1800</v>
      </c>
      <c r="N4">
        <v>550000</v>
      </c>
      <c r="O4">
        <f>(Sheet1[[#This Row],[Closing Price (INR)]]-Sheet1[[#This Row],[Opening Price (INR)]])/Sheet1[[#This Row],[Opening Price (INR)]]*100</f>
        <v>-10.112359550561797</v>
      </c>
      <c r="P4">
        <f>(Sheet1[[#This Row],[High Price (INR)]]-Sheet1[[#This Row],[Low Price (INR)]])/Sheet1[[#This Row],[Low Price (INR)]]*100</f>
        <v>24.324324324324326</v>
      </c>
      <c r="Q4">
        <f>(C8/Sheet1[[#This Row],[Opening Price (INR)]])^(1/4)-1</f>
        <v>-1</v>
      </c>
      <c r="R4">
        <f>Sheet1[[#This Row],[Net Profit (₹ Cr)]]/Sheet1[[#This Row],[Revenue (₹ Cr)]]</f>
        <v>6.5789473684210523E-2</v>
      </c>
    </row>
    <row r="5" spans="1:18" x14ac:dyDescent="0.3">
      <c r="A5">
        <v>2023</v>
      </c>
      <c r="B5">
        <v>400</v>
      </c>
      <c r="C5">
        <v>660</v>
      </c>
      <c r="D5">
        <v>720</v>
      </c>
      <c r="E5">
        <v>385</v>
      </c>
      <c r="F5">
        <v>65</v>
      </c>
      <c r="G5">
        <v>43700</v>
      </c>
      <c r="H5">
        <v>2690</v>
      </c>
      <c r="I5">
        <v>3.5</v>
      </c>
      <c r="J5">
        <v>11</v>
      </c>
      <c r="K5">
        <v>1.2</v>
      </c>
      <c r="L5">
        <v>15000</v>
      </c>
      <c r="M5">
        <v>2500</v>
      </c>
      <c r="N5">
        <v>600000</v>
      </c>
      <c r="O5">
        <f>(Sheet1[[#This Row],[Closing Price (INR)]]-Sheet1[[#This Row],[Opening Price (INR)]])/Sheet1[[#This Row],[Opening Price (INR)]]*100</f>
        <v>65</v>
      </c>
      <c r="P5">
        <f>(Sheet1[[#This Row],[High Price (INR)]]-Sheet1[[#This Row],[Low Price (INR)]])/Sheet1[[#This Row],[Low Price (INR)]]*100</f>
        <v>87.012987012987011</v>
      </c>
      <c r="Q5">
        <f>(C9/Sheet1[[#This Row],[Opening Price (INR)]])^(1/4)-1</f>
        <v>-1</v>
      </c>
      <c r="R5">
        <f>Sheet1[[#This Row],[Net Profit (₹ Cr)]]/Sheet1[[#This Row],[Revenue (₹ Cr)]]</f>
        <v>6.1556064073226543E-2</v>
      </c>
    </row>
    <row r="6" spans="1:18" x14ac:dyDescent="0.3">
      <c r="A6">
        <v>2024</v>
      </c>
      <c r="B6">
        <v>660</v>
      </c>
      <c r="C6">
        <v>980</v>
      </c>
      <c r="D6">
        <v>1000</v>
      </c>
      <c r="E6">
        <v>650</v>
      </c>
      <c r="F6">
        <v>48.5</v>
      </c>
      <c r="G6">
        <v>48000</v>
      </c>
      <c r="H6">
        <v>3500</v>
      </c>
      <c r="I6">
        <v>4.2</v>
      </c>
      <c r="J6">
        <v>14</v>
      </c>
      <c r="K6">
        <v>1</v>
      </c>
      <c r="L6">
        <v>17000</v>
      </c>
      <c r="M6">
        <v>3500</v>
      </c>
      <c r="N6">
        <v>700000</v>
      </c>
      <c r="O6">
        <f>(Sheet1[[#This Row],[Closing Price (INR)]]-Sheet1[[#This Row],[Opening Price (INR)]])/Sheet1[[#This Row],[Opening Price (INR)]]*100</f>
        <v>48.484848484848484</v>
      </c>
      <c r="P6">
        <f>(Sheet1[[#This Row],[High Price (INR)]]-Sheet1[[#This Row],[Low Price (INR)]])/Sheet1[[#This Row],[Low Price (INR)]]*100</f>
        <v>53.846153846153847</v>
      </c>
      <c r="Q6">
        <f>(C10/Sheet1[[#This Row],[Opening Price (INR)]])^(1/4)-1</f>
        <v>-1</v>
      </c>
      <c r="R6">
        <f>Sheet1[[#This Row],[Net Profit (₹ Cr)]]/Sheet1[[#This Row],[Revenue (₹ Cr)]]</f>
        <v>7.2916666666666671E-2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1566C-46D3-43D2-9C31-AA7FAD781960}">
  <dimension ref="A1:X29"/>
  <sheetViews>
    <sheetView showGridLines="0" showRowColHeaders="0" tabSelected="1" workbookViewId="0">
      <selection activeCell="X3" sqref="X3"/>
    </sheetView>
  </sheetViews>
  <sheetFormatPr defaultRowHeight="14.4" x14ac:dyDescent="0.3"/>
  <sheetData>
    <row r="1" spans="1:24" ht="14.4" customHeight="1" x14ac:dyDescent="0.3">
      <c r="A1" s="32" t="s">
        <v>27</v>
      </c>
      <c r="B1" s="33"/>
      <c r="C1" s="33"/>
      <c r="D1" s="12"/>
      <c r="E1" s="48" t="s">
        <v>31</v>
      </c>
      <c r="F1" s="48"/>
      <c r="G1" s="48"/>
      <c r="H1" s="48"/>
      <c r="I1" s="48"/>
      <c r="J1" s="48"/>
      <c r="K1" s="48"/>
      <c r="L1" s="48"/>
      <c r="M1" s="48"/>
      <c r="N1" s="48"/>
      <c r="O1" s="48"/>
      <c r="P1" s="48"/>
      <c r="Q1" s="48"/>
      <c r="R1" s="48"/>
      <c r="S1" s="48"/>
      <c r="T1" s="48"/>
      <c r="U1" s="48"/>
      <c r="V1" s="48"/>
      <c r="W1" s="49"/>
      <c r="X1" s="13"/>
    </row>
    <row r="2" spans="1:24" ht="14.4" customHeight="1" x14ac:dyDescent="0.3">
      <c r="A2" s="34"/>
      <c r="B2" s="35"/>
      <c r="C2" s="35"/>
      <c r="D2" s="14"/>
      <c r="E2" s="50"/>
      <c r="F2" s="50"/>
      <c r="G2" s="50"/>
      <c r="H2" s="50"/>
      <c r="I2" s="50"/>
      <c r="J2" s="50"/>
      <c r="K2" s="50"/>
      <c r="L2" s="50"/>
      <c r="M2" s="50"/>
      <c r="N2" s="50"/>
      <c r="O2" s="50"/>
      <c r="P2" s="50"/>
      <c r="Q2" s="50"/>
      <c r="R2" s="50"/>
      <c r="S2" s="50"/>
      <c r="T2" s="50"/>
      <c r="U2" s="50"/>
      <c r="V2" s="50"/>
      <c r="W2" s="51"/>
      <c r="X2" s="16"/>
    </row>
    <row r="3" spans="1:24" ht="15" customHeight="1" thickBot="1" x14ac:dyDescent="0.35">
      <c r="A3" s="36">
        <f>GETPIVOTDATA("Revenue (₹ Cr)",Sheet2!$A$86)</f>
        <v>204200</v>
      </c>
      <c r="B3" s="37"/>
      <c r="C3" s="37"/>
      <c r="D3" s="14"/>
      <c r="E3" s="52"/>
      <c r="F3" s="52"/>
      <c r="G3" s="52"/>
      <c r="H3" s="52"/>
      <c r="I3" s="52"/>
      <c r="J3" s="52"/>
      <c r="K3" s="52"/>
      <c r="L3" s="52"/>
      <c r="M3" s="52"/>
      <c r="N3" s="52"/>
      <c r="O3" s="52"/>
      <c r="P3" s="52"/>
      <c r="Q3" s="52"/>
      <c r="R3" s="52"/>
      <c r="S3" s="52"/>
      <c r="T3" s="52"/>
      <c r="U3" s="52"/>
      <c r="V3" s="52"/>
      <c r="W3" s="53"/>
      <c r="X3" s="16"/>
    </row>
    <row r="4" spans="1:24" ht="14.4" customHeight="1" x14ac:dyDescent="0.3">
      <c r="A4" s="36"/>
      <c r="B4" s="37"/>
      <c r="C4" s="37"/>
      <c r="D4" s="14"/>
      <c r="E4" s="15"/>
      <c r="F4" s="15"/>
      <c r="G4" s="15"/>
      <c r="H4" s="15"/>
      <c r="I4" s="15"/>
      <c r="J4" s="15"/>
      <c r="K4" s="15"/>
      <c r="L4" s="15"/>
      <c r="M4" s="15"/>
      <c r="N4" s="15"/>
      <c r="O4" s="15"/>
      <c r="P4" s="15"/>
      <c r="Q4" s="15"/>
      <c r="R4" s="15"/>
      <c r="S4" s="15"/>
      <c r="T4" s="15"/>
      <c r="U4" s="15"/>
      <c r="V4" s="15"/>
      <c r="W4" s="15"/>
      <c r="X4" s="16"/>
    </row>
    <row r="5" spans="1:24" ht="14.4" customHeight="1" x14ac:dyDescent="0.3">
      <c r="A5" s="36"/>
      <c r="B5" s="37"/>
      <c r="C5" s="37"/>
      <c r="D5" s="14"/>
      <c r="E5" s="15"/>
      <c r="F5" s="15"/>
      <c r="G5" s="15"/>
      <c r="H5" s="15"/>
      <c r="I5" s="15"/>
      <c r="J5" s="15"/>
      <c r="K5" s="15"/>
      <c r="L5" s="15"/>
      <c r="M5" s="15"/>
      <c r="N5" s="15"/>
      <c r="O5" s="15"/>
      <c r="P5" s="15"/>
      <c r="Q5" s="15"/>
      <c r="R5" s="15"/>
      <c r="S5" s="15"/>
      <c r="T5" s="15"/>
      <c r="U5" s="15"/>
      <c r="V5" s="15"/>
      <c r="W5" s="15"/>
      <c r="X5" s="16"/>
    </row>
    <row r="6" spans="1:24" ht="14.4" customHeight="1" x14ac:dyDescent="0.3">
      <c r="A6" s="38"/>
      <c r="B6" s="39"/>
      <c r="C6" s="39"/>
      <c r="D6" s="14"/>
      <c r="E6" s="15"/>
      <c r="F6" s="15"/>
      <c r="G6" s="15"/>
      <c r="H6" s="15"/>
      <c r="I6" s="15"/>
      <c r="J6" s="15"/>
      <c r="K6" s="15"/>
      <c r="L6" s="15"/>
      <c r="M6" s="15"/>
      <c r="N6" s="15"/>
      <c r="O6" s="15"/>
      <c r="P6" s="15"/>
      <c r="Q6" s="15"/>
      <c r="R6" s="15"/>
      <c r="S6" s="15"/>
      <c r="T6" s="15"/>
      <c r="U6" s="15"/>
      <c r="V6" s="15"/>
      <c r="W6" s="15"/>
      <c r="X6" s="16"/>
    </row>
    <row r="7" spans="1:24" ht="14.4" customHeight="1" x14ac:dyDescent="0.3">
      <c r="A7" s="40" t="s">
        <v>28</v>
      </c>
      <c r="B7" s="41"/>
      <c r="C7" s="41"/>
      <c r="D7" s="14"/>
      <c r="E7" s="15"/>
      <c r="F7" s="15"/>
      <c r="G7" s="15"/>
      <c r="H7" s="15"/>
      <c r="I7" s="15"/>
      <c r="J7" s="15"/>
      <c r="K7" s="15"/>
      <c r="L7" s="15"/>
      <c r="M7" s="15"/>
      <c r="N7" s="15"/>
      <c r="O7" s="15"/>
      <c r="P7" s="15"/>
      <c r="Q7" s="15"/>
      <c r="R7" s="15"/>
      <c r="S7" s="15"/>
      <c r="T7" s="15"/>
      <c r="U7" s="15"/>
      <c r="V7" s="15"/>
      <c r="W7" s="15"/>
      <c r="X7" s="16"/>
    </row>
    <row r="8" spans="1:24" ht="14.4" customHeight="1" x14ac:dyDescent="0.3">
      <c r="A8" s="42"/>
      <c r="B8" s="43"/>
      <c r="C8" s="43"/>
      <c r="D8" s="14"/>
      <c r="E8" s="15"/>
      <c r="F8" s="15"/>
      <c r="G8" s="15"/>
      <c r="H8" s="15"/>
      <c r="I8" s="15"/>
      <c r="J8" s="15"/>
      <c r="K8" s="15"/>
      <c r="L8" s="15"/>
      <c r="M8" s="15"/>
      <c r="N8" s="15"/>
      <c r="O8" s="15"/>
      <c r="P8" s="15"/>
      <c r="Q8" s="15"/>
      <c r="R8" s="15"/>
      <c r="S8" s="15"/>
      <c r="T8" s="15"/>
      <c r="U8" s="15"/>
      <c r="V8" s="15"/>
      <c r="W8" s="15"/>
      <c r="X8" s="16"/>
    </row>
    <row r="9" spans="1:24" ht="14.4" customHeight="1" x14ac:dyDescent="0.3">
      <c r="A9" s="29">
        <f>GETPIVOTDATA("Net Profit (₹ Cr)",Sheet2!$C$86)</f>
        <v>13690</v>
      </c>
      <c r="B9" s="29"/>
      <c r="C9" s="29"/>
      <c r="D9" s="14"/>
      <c r="E9" s="15"/>
      <c r="F9" s="15"/>
      <c r="G9" s="15"/>
      <c r="H9" s="15"/>
      <c r="I9" s="15"/>
      <c r="J9" s="15"/>
      <c r="K9" s="15"/>
      <c r="L9" s="15"/>
      <c r="M9" s="15"/>
      <c r="N9" s="15"/>
      <c r="O9" s="15"/>
      <c r="P9" s="15"/>
      <c r="Q9" s="15"/>
      <c r="R9" s="15"/>
      <c r="S9" s="15"/>
      <c r="T9" s="15"/>
      <c r="U9" s="15"/>
      <c r="V9" s="15"/>
      <c r="W9" s="15"/>
      <c r="X9" s="16"/>
    </row>
    <row r="10" spans="1:24" ht="14.4" customHeight="1" x14ac:dyDescent="0.3">
      <c r="A10" s="21"/>
      <c r="B10" s="21"/>
      <c r="C10" s="21"/>
      <c r="D10" s="14"/>
      <c r="E10" s="15"/>
      <c r="F10" s="15"/>
      <c r="G10" s="15"/>
      <c r="H10" s="15"/>
      <c r="I10" s="15"/>
      <c r="J10" s="15"/>
      <c r="K10" s="15"/>
      <c r="L10" s="15"/>
      <c r="M10" s="15"/>
      <c r="N10" s="15"/>
      <c r="O10" s="15"/>
      <c r="P10" s="15"/>
      <c r="Q10" s="15"/>
      <c r="R10" s="15"/>
      <c r="S10" s="15"/>
      <c r="T10" s="15"/>
      <c r="U10" s="15"/>
      <c r="V10" s="15"/>
      <c r="W10" s="15"/>
      <c r="X10" s="16"/>
    </row>
    <row r="11" spans="1:24" ht="14.4" customHeight="1" x14ac:dyDescent="0.3">
      <c r="A11" s="21"/>
      <c r="B11" s="21"/>
      <c r="C11" s="21"/>
      <c r="D11" s="14"/>
      <c r="E11" s="15"/>
      <c r="F11" s="15"/>
      <c r="G11" s="15"/>
      <c r="H11" s="15"/>
      <c r="I11" s="15"/>
      <c r="J11" s="15"/>
      <c r="K11" s="15"/>
      <c r="L11" s="15"/>
      <c r="M11" s="15"/>
      <c r="N11" s="15"/>
      <c r="O11" s="15"/>
      <c r="P11" s="15"/>
      <c r="Q11" s="15"/>
      <c r="R11" s="15"/>
      <c r="S11" s="15"/>
      <c r="T11" s="15"/>
      <c r="U11" s="15"/>
      <c r="V11" s="15"/>
      <c r="W11" s="15"/>
      <c r="X11" s="16"/>
    </row>
    <row r="12" spans="1:24" ht="14.4" customHeight="1" x14ac:dyDescent="0.3">
      <c r="A12" s="21"/>
      <c r="B12" s="21"/>
      <c r="C12" s="21"/>
      <c r="D12" s="14"/>
      <c r="E12" s="15"/>
      <c r="F12" s="15"/>
      <c r="G12" s="15"/>
      <c r="H12" s="15"/>
      <c r="I12" s="15"/>
      <c r="J12" s="15"/>
      <c r="K12" s="15"/>
      <c r="L12" s="15"/>
      <c r="M12" s="15"/>
      <c r="N12" s="15"/>
      <c r="O12" s="15"/>
      <c r="P12" s="15"/>
      <c r="Q12" s="15"/>
      <c r="R12" s="15"/>
      <c r="S12" s="15"/>
      <c r="T12" s="15"/>
      <c r="U12" s="15"/>
      <c r="V12" s="15"/>
      <c r="W12" s="15"/>
      <c r="X12" s="16"/>
    </row>
    <row r="13" spans="1:24" ht="14.4" customHeight="1" x14ac:dyDescent="0.3">
      <c r="A13" s="23"/>
      <c r="B13" s="23"/>
      <c r="C13" s="23"/>
      <c r="D13" s="14"/>
      <c r="E13" s="15"/>
      <c r="F13" s="15"/>
      <c r="G13" s="15"/>
      <c r="H13" s="15"/>
      <c r="I13" s="15"/>
      <c r="J13" s="15"/>
      <c r="K13" s="15"/>
      <c r="L13" s="15"/>
      <c r="M13" s="15"/>
      <c r="N13" s="15"/>
      <c r="O13" s="15"/>
      <c r="P13" s="15"/>
      <c r="Q13" s="15"/>
      <c r="R13" s="15"/>
      <c r="S13" s="15"/>
      <c r="T13" s="15"/>
      <c r="U13" s="15"/>
      <c r="V13" s="15"/>
      <c r="W13" s="15"/>
      <c r="X13" s="16"/>
    </row>
    <row r="14" spans="1:24" ht="14.4" customHeight="1" x14ac:dyDescent="0.3">
      <c r="A14" s="44" t="s">
        <v>29</v>
      </c>
      <c r="B14" s="45"/>
      <c r="C14" s="45"/>
      <c r="D14" s="14"/>
      <c r="E14" s="15"/>
      <c r="F14" s="15"/>
      <c r="G14" s="15"/>
      <c r="H14" s="15"/>
      <c r="I14" s="15"/>
      <c r="J14" s="15"/>
      <c r="K14" s="15"/>
      <c r="L14" s="15"/>
      <c r="M14" s="15"/>
      <c r="N14" s="15"/>
      <c r="O14" s="15"/>
      <c r="P14" s="15"/>
      <c r="Q14" s="15"/>
      <c r="R14" s="15"/>
      <c r="S14" s="15"/>
      <c r="T14" s="15"/>
      <c r="U14" s="15"/>
      <c r="V14" s="15"/>
      <c r="W14" s="15"/>
      <c r="X14" s="16"/>
    </row>
    <row r="15" spans="1:24" ht="14.4" customHeight="1" x14ac:dyDescent="0.3">
      <c r="A15" s="46"/>
      <c r="B15" s="47"/>
      <c r="C15" s="47"/>
      <c r="D15" s="14"/>
      <c r="E15" s="15"/>
      <c r="F15" s="15"/>
      <c r="G15" s="15"/>
      <c r="H15" s="15"/>
      <c r="I15" s="15"/>
      <c r="J15" s="15"/>
      <c r="K15" s="15"/>
      <c r="L15" s="15"/>
      <c r="M15" s="15"/>
      <c r="N15" s="15"/>
      <c r="O15" s="15"/>
      <c r="P15" s="15"/>
      <c r="Q15" s="15"/>
      <c r="R15" s="15"/>
      <c r="S15" s="15"/>
      <c r="T15" s="15"/>
      <c r="U15" s="15"/>
      <c r="V15" s="15"/>
      <c r="W15" s="15"/>
      <c r="X15" s="16"/>
    </row>
    <row r="16" spans="1:24" ht="14.4" customHeight="1" x14ac:dyDescent="0.3">
      <c r="A16" s="20">
        <f>GETPIVOTDATA("PROFITIBILITY RATIO",Sheet2!$E$86)</f>
        <v>0.33323321891685737</v>
      </c>
      <c r="B16" s="21"/>
      <c r="C16" s="21"/>
      <c r="D16" s="14"/>
      <c r="E16" s="15"/>
      <c r="F16" s="15"/>
      <c r="G16" s="15"/>
      <c r="H16" s="15"/>
      <c r="I16" s="15"/>
      <c r="J16" s="15"/>
      <c r="K16" s="15"/>
      <c r="L16" s="15"/>
      <c r="M16" s="15"/>
      <c r="N16" s="15"/>
      <c r="O16" s="15"/>
      <c r="P16" s="15"/>
      <c r="Q16" s="15"/>
      <c r="R16" s="15"/>
      <c r="S16" s="15"/>
      <c r="T16" s="15"/>
      <c r="U16" s="15"/>
      <c r="V16" s="15"/>
      <c r="W16" s="15"/>
      <c r="X16" s="16"/>
    </row>
    <row r="17" spans="1:24" ht="14.4" customHeight="1" x14ac:dyDescent="0.3">
      <c r="A17" s="20"/>
      <c r="B17" s="21"/>
      <c r="C17" s="21"/>
      <c r="D17" s="14"/>
      <c r="E17" s="15"/>
      <c r="F17" s="15"/>
      <c r="G17" s="15"/>
      <c r="H17" s="15"/>
      <c r="I17" s="15"/>
      <c r="J17" s="15"/>
      <c r="K17" s="15"/>
      <c r="L17" s="15"/>
      <c r="M17" s="15"/>
      <c r="N17" s="15"/>
      <c r="O17" s="15"/>
      <c r="P17" s="15"/>
      <c r="Q17" s="15"/>
      <c r="R17" s="15"/>
      <c r="S17" s="15"/>
      <c r="T17" s="15"/>
      <c r="U17" s="15"/>
      <c r="V17" s="15"/>
      <c r="W17" s="15"/>
      <c r="X17" s="16"/>
    </row>
    <row r="18" spans="1:24" ht="14.4" customHeight="1" x14ac:dyDescent="0.3">
      <c r="A18" s="20"/>
      <c r="B18" s="21"/>
      <c r="C18" s="21"/>
      <c r="D18" s="14"/>
      <c r="E18" s="15"/>
      <c r="F18" s="15"/>
      <c r="G18" s="15"/>
      <c r="H18" s="15"/>
      <c r="I18" s="15"/>
      <c r="J18" s="15"/>
      <c r="K18" s="15"/>
      <c r="L18" s="15"/>
      <c r="M18" s="15"/>
      <c r="N18" s="15"/>
      <c r="O18" s="15"/>
      <c r="P18" s="15"/>
      <c r="Q18" s="15"/>
      <c r="R18" s="15"/>
      <c r="S18" s="15"/>
      <c r="T18" s="15"/>
      <c r="U18" s="15"/>
      <c r="V18" s="15"/>
      <c r="W18" s="15"/>
      <c r="X18" s="16"/>
    </row>
    <row r="19" spans="1:24" ht="14.4" customHeight="1" x14ac:dyDescent="0.3">
      <c r="A19" s="20"/>
      <c r="B19" s="21"/>
      <c r="C19" s="21"/>
      <c r="D19" s="14"/>
      <c r="E19" s="15"/>
      <c r="F19" s="15"/>
      <c r="G19" s="15"/>
      <c r="H19" s="15"/>
      <c r="I19" s="15"/>
      <c r="J19" s="15"/>
      <c r="K19" s="15"/>
      <c r="L19" s="15"/>
      <c r="M19" s="15"/>
      <c r="N19" s="15"/>
      <c r="O19" s="15"/>
      <c r="P19" s="15"/>
      <c r="Q19" s="15"/>
      <c r="R19" s="15"/>
      <c r="S19" s="15"/>
      <c r="T19" s="15"/>
      <c r="U19" s="15"/>
      <c r="V19" s="15"/>
      <c r="W19" s="15"/>
      <c r="X19" s="16"/>
    </row>
    <row r="20" spans="1:24" ht="14.4" customHeight="1" x14ac:dyDescent="0.3">
      <c r="A20" s="22"/>
      <c r="B20" s="23"/>
      <c r="C20" s="23"/>
      <c r="D20" s="14"/>
      <c r="E20" s="15"/>
      <c r="F20" s="15"/>
      <c r="G20" s="15"/>
      <c r="H20" s="15"/>
      <c r="I20" s="15"/>
      <c r="J20" s="15"/>
      <c r="K20" s="15"/>
      <c r="L20" s="15"/>
      <c r="M20" s="15"/>
      <c r="N20" s="15"/>
      <c r="O20" s="15"/>
      <c r="P20" s="15"/>
      <c r="Q20" s="15"/>
      <c r="R20" s="15"/>
      <c r="S20" s="15"/>
      <c r="T20" s="15"/>
      <c r="U20" s="15"/>
      <c r="V20" s="15"/>
      <c r="W20" s="15"/>
      <c r="X20" s="16"/>
    </row>
    <row r="21" spans="1:24" ht="14.4" customHeight="1" x14ac:dyDescent="0.3">
      <c r="A21" s="24" t="s">
        <v>30</v>
      </c>
      <c r="B21" s="25"/>
      <c r="C21" s="25"/>
      <c r="D21" s="14"/>
      <c r="E21" s="15"/>
      <c r="F21" s="15"/>
      <c r="G21" s="15"/>
      <c r="H21" s="15"/>
      <c r="I21" s="15"/>
      <c r="J21" s="15"/>
      <c r="K21" s="15"/>
      <c r="L21" s="15"/>
      <c r="M21" s="15"/>
      <c r="N21" s="15"/>
      <c r="O21" s="15"/>
      <c r="P21" s="15"/>
      <c r="Q21" s="15"/>
      <c r="R21" s="15"/>
      <c r="S21" s="15"/>
      <c r="T21" s="15"/>
      <c r="U21" s="15"/>
      <c r="V21" s="15"/>
      <c r="W21" s="15"/>
      <c r="X21" s="16"/>
    </row>
    <row r="22" spans="1:24" ht="14.4" customHeight="1" x14ac:dyDescent="0.3">
      <c r="A22" s="26"/>
      <c r="B22" s="27"/>
      <c r="C22" s="27"/>
      <c r="D22" s="14"/>
      <c r="E22" s="15"/>
      <c r="F22" s="15"/>
      <c r="G22" s="15"/>
      <c r="H22" s="15"/>
      <c r="I22" s="15"/>
      <c r="J22" s="15"/>
      <c r="K22" s="15"/>
      <c r="L22" s="15"/>
      <c r="M22" s="15"/>
      <c r="N22" s="15"/>
      <c r="O22" s="15"/>
      <c r="P22" s="15"/>
      <c r="Q22" s="15"/>
      <c r="R22" s="15"/>
      <c r="S22" s="15"/>
      <c r="T22" s="15"/>
      <c r="U22" s="15"/>
      <c r="V22" s="15"/>
      <c r="W22" s="15"/>
      <c r="X22" s="16"/>
    </row>
    <row r="23" spans="1:24" ht="14.4" customHeight="1" x14ac:dyDescent="0.3">
      <c r="A23" s="28">
        <f>GETPIVOTDATA("ROE (%)",Sheet2!$G$86)</f>
        <v>62</v>
      </c>
      <c r="B23" s="29"/>
      <c r="C23" s="29"/>
      <c r="D23" s="14"/>
      <c r="E23" s="15"/>
      <c r="F23" s="15"/>
      <c r="G23" s="15"/>
      <c r="H23" s="15"/>
      <c r="I23" s="15"/>
      <c r="J23" s="15"/>
      <c r="K23" s="15"/>
      <c r="L23" s="15"/>
      <c r="M23" s="15"/>
      <c r="N23" s="15"/>
      <c r="O23" s="15"/>
      <c r="P23" s="15"/>
      <c r="Q23" s="15"/>
      <c r="R23" s="15"/>
      <c r="S23" s="15"/>
      <c r="T23" s="15"/>
      <c r="U23" s="15"/>
      <c r="V23" s="15"/>
      <c r="W23" s="15"/>
      <c r="X23" s="16"/>
    </row>
    <row r="24" spans="1:24" ht="14.4" customHeight="1" x14ac:dyDescent="0.3">
      <c r="A24" s="20"/>
      <c r="B24" s="21"/>
      <c r="C24" s="21"/>
      <c r="D24" s="14"/>
      <c r="E24" s="15"/>
      <c r="F24" s="15"/>
      <c r="G24" s="15"/>
      <c r="H24" s="15"/>
      <c r="I24" s="15"/>
      <c r="J24" s="15"/>
      <c r="K24" s="15"/>
      <c r="L24" s="15"/>
      <c r="M24" s="15"/>
      <c r="N24" s="15"/>
      <c r="O24" s="15"/>
      <c r="P24" s="15"/>
      <c r="Q24" s="15"/>
      <c r="R24" s="15"/>
      <c r="S24" s="15"/>
      <c r="T24" s="15"/>
      <c r="U24" s="15"/>
      <c r="V24" s="15"/>
      <c r="W24" s="15"/>
      <c r="X24" s="16"/>
    </row>
    <row r="25" spans="1:24" ht="14.4" customHeight="1" x14ac:dyDescent="0.3">
      <c r="A25" s="20"/>
      <c r="B25" s="21"/>
      <c r="C25" s="21"/>
      <c r="D25" s="14"/>
      <c r="E25" s="15"/>
      <c r="F25" s="15"/>
      <c r="G25" s="15"/>
      <c r="H25" s="15"/>
      <c r="I25" s="15"/>
      <c r="J25" s="15"/>
      <c r="K25" s="15"/>
      <c r="L25" s="15"/>
      <c r="M25" s="15"/>
      <c r="N25" s="15"/>
      <c r="O25" s="15"/>
      <c r="P25" s="15"/>
      <c r="Q25" s="15"/>
      <c r="R25" s="15"/>
      <c r="S25" s="15"/>
      <c r="T25" s="15"/>
      <c r="U25" s="15"/>
      <c r="V25" s="15"/>
      <c r="W25" s="15"/>
      <c r="X25" s="16"/>
    </row>
    <row r="26" spans="1:24" ht="14.4" customHeight="1" x14ac:dyDescent="0.3">
      <c r="A26" s="20"/>
      <c r="B26" s="21"/>
      <c r="C26" s="21"/>
      <c r="D26" s="14"/>
      <c r="E26" s="15"/>
      <c r="F26" s="15"/>
      <c r="G26" s="15"/>
      <c r="H26" s="15"/>
      <c r="I26" s="15"/>
      <c r="J26" s="15"/>
      <c r="K26" s="15"/>
      <c r="L26" s="15"/>
      <c r="M26" s="15"/>
      <c r="N26" s="15"/>
      <c r="O26" s="15"/>
      <c r="P26" s="15"/>
      <c r="Q26" s="15"/>
      <c r="R26" s="15"/>
      <c r="S26" s="15"/>
      <c r="T26" s="15"/>
      <c r="U26" s="15"/>
      <c r="V26" s="15"/>
      <c r="W26" s="15"/>
      <c r="X26" s="16"/>
    </row>
    <row r="27" spans="1:24" ht="14.4" customHeight="1" x14ac:dyDescent="0.3">
      <c r="A27" s="20"/>
      <c r="B27" s="21"/>
      <c r="C27" s="21"/>
      <c r="D27" s="14"/>
      <c r="E27" s="15"/>
      <c r="F27" s="15"/>
      <c r="G27" s="15"/>
      <c r="H27" s="15"/>
      <c r="I27" s="15"/>
      <c r="J27" s="15"/>
      <c r="K27" s="15"/>
      <c r="L27" s="15"/>
      <c r="M27" s="15"/>
      <c r="N27" s="15"/>
      <c r="O27" s="15"/>
      <c r="P27" s="15"/>
      <c r="Q27" s="15"/>
      <c r="R27" s="15"/>
      <c r="S27" s="15"/>
      <c r="T27" s="15"/>
      <c r="U27" s="15"/>
      <c r="V27" s="15"/>
      <c r="W27" s="15"/>
      <c r="X27" s="16"/>
    </row>
    <row r="28" spans="1:24" ht="14.4" customHeight="1" x14ac:dyDescent="0.3">
      <c r="A28" s="20"/>
      <c r="B28" s="21"/>
      <c r="C28" s="21"/>
      <c r="D28" s="14"/>
      <c r="E28" s="15"/>
      <c r="F28" s="15"/>
      <c r="G28" s="15"/>
      <c r="H28" s="15"/>
      <c r="I28" s="15"/>
      <c r="J28" s="15"/>
      <c r="K28" s="15"/>
      <c r="L28" s="15"/>
      <c r="M28" s="15"/>
      <c r="N28" s="15"/>
      <c r="O28" s="15"/>
      <c r="P28" s="15"/>
      <c r="Q28" s="15"/>
      <c r="R28" s="15"/>
      <c r="S28" s="15"/>
      <c r="T28" s="15"/>
      <c r="U28" s="15"/>
      <c r="V28" s="15"/>
      <c r="W28" s="15"/>
      <c r="X28" s="16"/>
    </row>
    <row r="29" spans="1:24" ht="15" customHeight="1" thickBot="1" x14ac:dyDescent="0.35">
      <c r="A29" s="30"/>
      <c r="B29" s="31"/>
      <c r="C29" s="31"/>
      <c r="D29" s="17"/>
      <c r="E29" s="18"/>
      <c r="F29" s="18"/>
      <c r="G29" s="18"/>
      <c r="H29" s="18"/>
      <c r="I29" s="18"/>
      <c r="J29" s="18"/>
      <c r="K29" s="18"/>
      <c r="L29" s="18"/>
      <c r="M29" s="18"/>
      <c r="N29" s="18"/>
      <c r="O29" s="18"/>
      <c r="P29" s="18"/>
      <c r="Q29" s="18"/>
      <c r="R29" s="18"/>
      <c r="S29" s="18"/>
      <c r="T29" s="18"/>
      <c r="U29" s="18"/>
      <c r="V29" s="18"/>
      <c r="W29" s="18"/>
      <c r="X29" s="19"/>
    </row>
  </sheetData>
  <mergeCells count="9">
    <mergeCell ref="E1:W3"/>
    <mergeCell ref="A16:C20"/>
    <mergeCell ref="A21:C22"/>
    <mergeCell ref="A23:C29"/>
    <mergeCell ref="A1:C2"/>
    <mergeCell ref="A3:C6"/>
    <mergeCell ref="A7:C8"/>
    <mergeCell ref="A9:C13"/>
    <mergeCell ref="A14:C1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8 E A A B Q S w M E F A A C A A g A q I i Z 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K i I m 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i J l a d 9 h g O c g B A A D C A w A A E w A c A E Z v c m 1 1 b G F z L 1 N l Y 3 R p b 2 4 x L m 0 g o h g A K K A U A A A A A A A A A A A A A A A A A A A A A A A A A A A A j V L R a t s w F H 0 P 5 B + E R 8 E G N 1 A Y e 1 j J Q 7 F d m q 1 r g 5 1 2 j C Q E x b m N R e R 7 M + m 6 T Q h 5 6 V / t d / Y l U x K z l s 6 k 0 4 u Q z r n n H u k e C z k r Q p E d 9 r P z d q v d s o U 0 M B N Z A c B n o i s 0 c L s l 3 M q o M j m 4 m 2 S V g + 5 8 J 7 O Y E i 3 8 S 6 W h E x E y I F v f i z 6 P 7 i w Y O y o I Y T 2 K 6 Q k 1 y Z k d D S T L y T d i M n a S M e W L y a V C i b m S e n K B U q + t s p 2 V t i s v C A V W W o e C T Q V B W L f f G 5 r s N 2 f i 4 G Y z 7 D G U X e 8 A e u F X h b P 6 5 I 2 3 w 9 i 1 H N f 1 H 7 y + o Z L Y v e 0 K 5 M w 5 9 J z M Q E 6 d + x q p 7 / 3 X r U I x r N E L r b N c a m l s d + d r H P w V j g q J c 6 c 7 W C / h R X R g J N o H M m V E u i p x B 1 q / w U W 4 2 X g / Q B o v F D 3 k T x 8 7 O + Y 2 F B v v d g m o c C 7 6 R r m P 9 3 s 3 a f A v K d J k 3 y V d q X l x n H F N T 8 c J J + L w T K F c Y H b j c x R 2 o B t V O Q W z 5 6 T w C F g 5 i d / P v 0 R k G l R u 3 P D c D z w o P k J K + t k e D Z p a 3 C b C P 2 k o i m H K p 0 y n y c 9 K 8 V q k 0 k W 6 o f 7 L d S r e t 5 n c / w f p H g q V a x C Z 1 G C F f 4 e K 7 R v a 9 i U k K Z T 0 6 M Y e V 0 u t c s n w K n + x s q w w Z / 9 N l o J 2 S + E R g f M / U E s B A i 0 A F A A C A A g A q I i Z W t q P p w u l A A A A 9 g A A A B I A A A A A A A A A A A A A A A A A A A A A A E N v b m Z p Z y 9 Q Y W N r Y W d l L n h t b F B L A Q I t A B Q A A g A I A K i I m V o P y u m r p A A A A O k A A A A T A A A A A A A A A A A A A A A A A P E A A A B b Q 2 9 u d G V u d F 9 U e X B l c 1 0 u e G 1 s U E s B A i 0 A F A A C A A g A q I i Z W n f Y Y D n I A Q A A w g M A A B M A A A A A A A A A A A A A A A A A 4 g E A A E Z v c m 1 1 b G F z L 1 N l Y 3 R p b 2 4 x L m 1 Q S w U G A A A A A A M A A w D C A A A A 9 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h I A A A A A A A C U 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l F 1 Z X J 5 S U Q i I F Z h b H V l P S J z Z j Z m M D h m M 2 E t Z G I x M y 0 0 N T Y y L W I 0 O D Q t N T d h Z j J k Z D V h Y z M 3 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E 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N S 0 w N C 0 y N V Q x M T o z N T o x N y 4 1 M j c z N j U 4 W i I g L z 4 8 R W 5 0 c n k g V H l w Z T 0 i R m l s b E N v b H V t b l R 5 c G V z I i B W Y W x 1 Z T 0 i c 0 F 3 T U R B d 0 1 G Q X d N R k F 3 V U R B d 0 0 9 I i A v P j x F b n R y e S B U e X B l P S J G a W x s Q 2 9 s d W 1 u T m F t Z X M i I F Z h b H V l P S J z W y Z x d W 9 0 O 1 l l Y X I m c X V v d D s s J n F 1 b 3 Q 7 T 3 B l b m l u Z y B Q c m l j Z S A o S U 5 S K S Z x d W 9 0 O y w m c X V v d D t D b G 9 z a W 5 n I F B y a W N l I C h J T l I p J n F 1 b 3 Q 7 L C Z x d W 9 0 O 0 h p Z 2 g g U H J p Y 2 U g K E l O U i k m c X V v d D s s J n F 1 b 3 Q 7 T G 9 3 I F B y a W N l I C h J T l I p J n F 1 b 3 Q 7 L C Z x d W 9 0 O y U g Q 2 h h b m d l I G l u I F N 0 b 2 N r J n F 1 b 3 Q 7 L C Z x d W 9 0 O 1 J l d m V u d W U g K O K C u S B D c i k m c X V v d D s s J n F 1 b 3 Q 7 T m V 0 I F B y b 2 Z p d C A o 4 o K 5 I E N y K S Z x d W 9 0 O y w m c X V v d D t F U F M g K O K C u S k m c X V v d D s s J n F 1 b 3 Q 7 U k 9 F I C g l K S Z x d W 9 0 O y w m c X V v d D t E Z W J 0 L X R v L U V x d W l 0 e S B S Y X R p b y Z x d W 9 0 O y w m c X V v d D t K T F I g U m V 2 Z W 5 1 Z S A o 4 o K 5 I E N y K S Z x d W 9 0 O y w m c X V v d D t F V i B S Z X Z l b n V l I C j i g r k g Q 3 I p J n F 1 b 3 Q 7 L C Z x d W 9 0 O 1 Z l a G l j b G U g U 2 F s Z X M g K F V u a X R z K 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T a G V l d D E v Q X V 0 b 1 J l b W 9 2 Z W R D b 2 x 1 b W 5 z M S 5 7 W W V h c i w w f S Z x d W 9 0 O y w m c X V v d D t T Z W N 0 a W 9 u M S 9 T a G V l d D E v Q X V 0 b 1 J l b W 9 2 Z W R D b 2 x 1 b W 5 z M S 5 7 T 3 B l b m l u Z y B Q c m l j Z S A o S U 5 S K S w x f S Z x d W 9 0 O y w m c X V v d D t T Z W N 0 a W 9 u M S 9 T a G V l d D E v Q X V 0 b 1 J l b W 9 2 Z W R D b 2 x 1 b W 5 z M S 5 7 Q 2 x v c 2 l u Z y B Q c m l j Z S A o S U 5 S K S w y f S Z x d W 9 0 O y w m c X V v d D t T Z W N 0 a W 9 u M S 9 T a G V l d D E v Q X V 0 b 1 J l b W 9 2 Z W R D b 2 x 1 b W 5 z M S 5 7 S G l n a C B Q c m l j Z S A o S U 5 S K S w z f S Z x d W 9 0 O y w m c X V v d D t T Z W N 0 a W 9 u M S 9 T a G V l d D E v Q X V 0 b 1 J l b W 9 2 Z W R D b 2 x 1 b W 5 z M S 5 7 T G 9 3 I F B y a W N l I C h J T l I p L D R 9 J n F 1 b 3 Q 7 L C Z x d W 9 0 O 1 N l Y 3 R p b 2 4 x L 1 N o Z W V 0 M S 9 B d X R v U m V t b 3 Z l Z E N v b H V t b n M x L n s l I E N o Y W 5 n Z S B p b i B T d G 9 j a y w 1 f S Z x d W 9 0 O y w m c X V v d D t T Z W N 0 a W 9 u M S 9 T a G V l d D E v Q X V 0 b 1 J l b W 9 2 Z W R D b 2 x 1 b W 5 z M S 5 7 U m V 2 Z W 5 1 Z S A o 4 o K 5 I E N y K S w 2 f S Z x d W 9 0 O y w m c X V v d D t T Z W N 0 a W 9 u M S 9 T a G V l d D E v Q X V 0 b 1 J l b W 9 2 Z W R D b 2 x 1 b W 5 z M S 5 7 T m V 0 I F B y b 2 Z p d C A o 4 o K 5 I E N y K S w 3 f S Z x d W 9 0 O y w m c X V v d D t T Z W N 0 a W 9 u M S 9 T a G V l d D E v Q X V 0 b 1 J l b W 9 2 Z W R D b 2 x 1 b W 5 z M S 5 7 R V B T I C j i g r k p L D h 9 J n F 1 b 3 Q 7 L C Z x d W 9 0 O 1 N l Y 3 R p b 2 4 x L 1 N o Z W V 0 M S 9 B d X R v U m V t b 3 Z l Z E N v b H V t b n M x L n t S T 0 U g K C U p L D l 9 J n F 1 b 3 Q 7 L C Z x d W 9 0 O 1 N l Y 3 R p b 2 4 x L 1 N o Z W V 0 M S 9 B d X R v U m V t b 3 Z l Z E N v b H V t b n M x L n t E Z W J 0 L X R v L U V x d W l 0 e S B S Y X R p b y w x M H 0 m c X V v d D s s J n F 1 b 3 Q 7 U 2 V j d G l v b j E v U 2 h l Z X Q x L 0 F 1 d G 9 S Z W 1 v d m V k Q 2 9 s d W 1 u c z E u e 0 p M U i B S Z X Z l b n V l I C j i g r k g Q 3 I p L D E x f S Z x d W 9 0 O y w m c X V v d D t T Z W N 0 a W 9 u M S 9 T a G V l d D E v Q X V 0 b 1 J l b W 9 2 Z W R D b 2 x 1 b W 5 z M S 5 7 R V Y g U m V 2 Z W 5 1 Z S A o 4 o K 5 I E N y K S w x M n 0 m c X V v d D s s J n F 1 b 3 Q 7 U 2 V j d G l v b j E v U 2 h l Z X Q x L 0 F 1 d G 9 S Z W 1 v d m V k Q 2 9 s d W 1 u c z E u e 1 Z l a G l j b G U g U 2 F s Z X M g K F V u a X R z K S w x M 3 0 m c X V v d D t d L C Z x d W 9 0 O 0 N v b H V t b k N v d W 5 0 J n F 1 b 3 Q 7 O j E 0 L C Z x d W 9 0 O 0 t l e U N v b H V t b k 5 h b W V z J n F 1 b 3 Q 7 O l t d L C Z x d W 9 0 O 0 N v b H V t b k l k Z W 5 0 a X R p Z X M m c X V v d D s 6 W y Z x d W 9 0 O 1 N l Y 3 R p b 2 4 x L 1 N o Z W V 0 M S 9 B d X R v U m V t b 3 Z l Z E N v b H V t b n M x L n t Z Z W F y L D B 9 J n F 1 b 3 Q 7 L C Z x d W 9 0 O 1 N l Y 3 R p b 2 4 x L 1 N o Z W V 0 M S 9 B d X R v U m V t b 3 Z l Z E N v b H V t b n M x L n t P c G V u a W 5 n I F B y a W N l I C h J T l I p L D F 9 J n F 1 b 3 Q 7 L C Z x d W 9 0 O 1 N l Y 3 R p b 2 4 x L 1 N o Z W V 0 M S 9 B d X R v U m V t b 3 Z l Z E N v b H V t b n M x L n t D b G 9 z a W 5 n I F B y a W N l I C h J T l I p L D J 9 J n F 1 b 3 Q 7 L C Z x d W 9 0 O 1 N l Y 3 R p b 2 4 x L 1 N o Z W V 0 M S 9 B d X R v U m V t b 3 Z l Z E N v b H V t b n M x L n t I a W d o I F B y a W N l I C h J T l I p L D N 9 J n F 1 b 3 Q 7 L C Z x d W 9 0 O 1 N l Y 3 R p b 2 4 x L 1 N o Z W V 0 M S 9 B d X R v U m V t b 3 Z l Z E N v b H V t b n M x L n t M b 3 c g U H J p Y 2 U g K E l O U i k s N H 0 m c X V v d D s s J n F 1 b 3 Q 7 U 2 V j d G l v b j E v U 2 h l Z X Q x L 0 F 1 d G 9 S Z W 1 v d m V k Q 2 9 s d W 1 u c z E u e y U g Q 2 h h b m d l I G l u I F N 0 b 2 N r L D V 9 J n F 1 b 3 Q 7 L C Z x d W 9 0 O 1 N l Y 3 R p b 2 4 x L 1 N o Z W V 0 M S 9 B d X R v U m V t b 3 Z l Z E N v b H V t b n M x L n t S Z X Z l b n V l I C j i g r k g Q 3 I p L D Z 9 J n F 1 b 3 Q 7 L C Z x d W 9 0 O 1 N l Y 3 R p b 2 4 x L 1 N o Z W V 0 M S 9 B d X R v U m V t b 3 Z l Z E N v b H V t b n M x L n t O Z X Q g U H J v Z m l 0 I C j i g r k g Q 3 I p L D d 9 J n F 1 b 3 Q 7 L C Z x d W 9 0 O 1 N l Y 3 R p b 2 4 x L 1 N o Z W V 0 M S 9 B d X R v U m V t b 3 Z l Z E N v b H V t b n M x L n t F U F M g K O K C u S k s O H 0 m c X V v d D s s J n F 1 b 3 Q 7 U 2 V j d G l v b j E v U 2 h l Z X Q x L 0 F 1 d G 9 S Z W 1 v d m V k Q 2 9 s d W 1 u c z E u e 1 J P R S A o J S k s O X 0 m c X V v d D s s J n F 1 b 3 Q 7 U 2 V j d G l v b j E v U 2 h l Z X Q x L 0 F 1 d G 9 S Z W 1 v d m V k Q 2 9 s d W 1 u c z E u e 0 R l Y n Q t d G 8 t R X F 1 a X R 5 I F J h d G l v L D E w f S Z x d W 9 0 O y w m c X V v d D t T Z W N 0 a W 9 u M S 9 T a G V l d D E v Q X V 0 b 1 J l b W 9 2 Z W R D b 2 x 1 b W 5 z M S 5 7 S k x S I F J l d m V u d W U g K O K C u S B D c i k s M T F 9 J n F 1 b 3 Q 7 L C Z x d W 9 0 O 1 N l Y 3 R p b 2 4 x L 1 N o Z W V 0 M S 9 B d X R v U m V t b 3 Z l Z E N v b H V t b n M x L n t F V i B S Z X Z l b n V l I C j i g r k g Q 3 I p L D E y f S Z x d W 9 0 O y w m c X V v d D t T Z W N 0 a W 9 u M S 9 T a G V l d D E v Q X V 0 b 1 J l b W 9 2 Z W R D b 2 x 1 b W 5 z M S 5 7 V m V o a W N s Z S B T Y W x l c y A o V W 5 p d H M p L D E z 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1 J l b W 9 2 Z W Q l M j B E d X B s a W N h d G V z P C 9 J d G V t U G F 0 a D 4 8 L 0 l 0 Z W 1 M b 2 N h d G l v b j 4 8 U 3 R h Y m x l R W 5 0 c m l l c y A v P j w v S X R l b T 4 8 L 0 l 0 Z W 1 z P j w v T G 9 j Y W x Q Y W N r Y W d l T W V 0 Y W R h d G F G a W x l P h Y A A A B Q S w U G A A A A A A A A A A A A A A A A A A A A A A A A J g E A A A E A A A D Q j J 3 f A R X R E Y x 6 A M B P w p f r A Q A A A H 4 G p 7 O Z O 7 p A o X X u W v C s q u E A A A A A A g A A A A A A E G Y A A A A B A A A g A A A A a O 2 2 r V 8 0 W R j D W Y x 1 Q 9 G / Q G w D Z d M d 7 0 Z c s m J 5 x C H w q h 0 A A A A A D o A A A A A C A A A g A A A A j l y b T Z E p u R V K y / N i s P U i V k 4 5 R h s w f 9 S E W 3 W D w 1 W 5 E p V Q A A A A Q A W j 7 4 F g V 2 P 7 j i N w 6 H x G o V j c D 3 p 6 7 A V o C M m D 6 G n c 8 g E r B a a 0 T V X m f j U P 0 t 5 r U 0 G 0 h S z Z v U N m I K y 8 / y h U R E H Y J + d / f 6 t x d y k z a F G 0 z w k 6 d i V A A A A A N l L n 5 n 8 n a W S U c 5 h V F z B L H k Q W f K y n e a b Y p K A A c M 0 3 2 U y w k J b e 5 N P 9 C w m f 7 N z D v O + j U y 6 r x q + y 7 C 1 W v n O X 0 7 / b Y Q = = < / D a t a M a s h u p > 
</file>

<file path=customXml/itemProps1.xml><?xml version="1.0" encoding="utf-8"?>
<ds:datastoreItem xmlns:ds="http://schemas.openxmlformats.org/officeDocument/2006/customXml" ds:itemID="{FAB4CAEA-BE43-4D8E-909A-166288947CC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 (2)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honey kedia</dc:creator>
  <cp:lastModifiedBy>honey kedia</cp:lastModifiedBy>
  <dcterms:created xsi:type="dcterms:W3CDTF">2025-04-25T11:09:14Z</dcterms:created>
  <dcterms:modified xsi:type="dcterms:W3CDTF">2025-04-26T12:51:24Z</dcterms:modified>
</cp:coreProperties>
</file>