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vhongxiang/0711/chackpoint/excelfile/"/>
    </mc:Choice>
  </mc:AlternateContent>
  <xr:revisionPtr revIDLastSave="0" documentId="13_ncr:1_{F57BC67B-2775-7847-9FDC-90CF7045BA9D}" xr6:coauthVersionLast="47" xr6:coauthVersionMax="47" xr10:uidLastSave="{00000000-0000-0000-0000-000000000000}"/>
  <bookViews>
    <workbookView xWindow="0" yWindow="500" windowWidth="28800" windowHeight="16360" activeTab="2" xr2:uid="{00000000-000D-0000-FFFF-FFFF00000000}"/>
  </bookViews>
  <sheets>
    <sheet name="課題" sheetId="4" r:id="rId1"/>
    <sheet name="TEXT" sheetId="15" state="hidden" r:id="rId2"/>
    <sheet name="訂購單" sheetId="17" r:id="rId3"/>
    <sheet name="訂購單 (ANS)" sheetId="18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7" l="1"/>
  <c r="G5" i="17" s="1"/>
  <c r="G3" i="17"/>
  <c r="G8" i="17" l="1"/>
  <c r="G9" i="17" s="1"/>
  <c r="G7" i="17"/>
  <c r="D4" i="17"/>
  <c r="D5" i="17"/>
  <c r="D6" i="17"/>
  <c r="D7" i="17"/>
  <c r="D8" i="17"/>
  <c r="D9" i="17"/>
  <c r="D10" i="17"/>
  <c r="D3" i="17"/>
  <c r="G8" i="18"/>
  <c r="G9" i="18" s="1"/>
  <c r="G7" i="18"/>
  <c r="G5" i="18"/>
  <c r="G3" i="18"/>
  <c r="G4" i="18" s="1"/>
  <c r="G2" i="18"/>
  <c r="D10" i="18"/>
  <c r="D9" i="18"/>
  <c r="D8" i="18"/>
  <c r="D7" i="18"/>
  <c r="D6" i="18"/>
  <c r="D5" i="18"/>
  <c r="D4" i="18"/>
  <c r="D3" i="18"/>
  <c r="C16" i="15"/>
  <c r="C15" i="15"/>
  <c r="C3" i="15"/>
  <c r="E3" i="15" s="1"/>
  <c r="E4" i="15"/>
  <c r="E5" i="15"/>
  <c r="E6" i="15"/>
  <c r="E7" i="15"/>
  <c r="E8" i="15"/>
  <c r="E9" i="15"/>
  <c r="E10" i="15"/>
  <c r="E11" i="15"/>
  <c r="E12" i="15"/>
  <c r="E13" i="15"/>
  <c r="E14" i="15"/>
  <c r="E2" i="15"/>
  <c r="G2" i="17" l="1"/>
  <c r="H3" i="15"/>
  <c r="H2" i="15"/>
  <c r="F7" i="15"/>
  <c r="F8" i="15"/>
  <c r="G9" i="15"/>
  <c r="F9" i="15" s="1"/>
  <c r="G10" i="15"/>
  <c r="F10" i="15" s="1"/>
  <c r="C14" i="15"/>
  <c r="C13" i="15"/>
  <c r="C12" i="15"/>
  <c r="C8" i="15"/>
  <c r="C11" i="15"/>
  <c r="C10" i="15"/>
  <c r="C9" i="15"/>
  <c r="C7" i="15"/>
  <c r="C6" i="15"/>
  <c r="C4" i="15"/>
  <c r="C5" i="15"/>
  <c r="C2" i="15"/>
</calcChain>
</file>

<file path=xl/sharedStrings.xml><?xml version="1.0" encoding="utf-8"?>
<sst xmlns="http://schemas.openxmlformats.org/spreadsheetml/2006/main" count="136" uniqueCount="97">
  <si>
    <t>序</t>
    <phoneticPr fontId="2" type="noConversion"/>
  </si>
  <si>
    <t>練習功能</t>
    <phoneticPr fontId="2" type="noConversion"/>
  </si>
  <si>
    <t>課題內容</t>
    <phoneticPr fontId="2" type="noConversion"/>
  </si>
  <si>
    <t>備註</t>
    <phoneticPr fontId="2" type="noConversion"/>
  </si>
  <si>
    <t>工作表</t>
    <phoneticPr fontId="2" type="noConversion"/>
  </si>
  <si>
    <t>數值</t>
    <phoneticPr fontId="2" type="noConversion"/>
  </si>
  <si>
    <t>TEXT函數</t>
    <phoneticPr fontId="2" type="noConversion"/>
  </si>
  <si>
    <t>=TEXT(A3,"###.#")</t>
    <phoneticPr fontId="2" type="noConversion"/>
  </si>
  <si>
    <t>=TEXT(A4,"0.000")</t>
    <phoneticPr fontId="2" type="noConversion"/>
  </si>
  <si>
    <t>=TEXT(A6,"#.0")</t>
    <phoneticPr fontId="2" type="noConversion"/>
  </si>
  <si>
    <t>=TEXT(A5,"000.0")</t>
    <phoneticPr fontId="2" type="noConversion"/>
  </si>
  <si>
    <t>=TEXT(A8,"#,.0")</t>
    <phoneticPr fontId="2" type="noConversion"/>
  </si>
  <si>
    <t>=TEXT(A7,"#,#.0")</t>
    <phoneticPr fontId="2" type="noConversion"/>
  </si>
  <si>
    <t>=TEXT(A9,"#,#.0")</t>
    <phoneticPr fontId="2" type="noConversion"/>
  </si>
  <si>
    <t>=TEXT(A10,"#,.0")</t>
    <phoneticPr fontId="2" type="noConversion"/>
  </si>
  <si>
    <t>=TEXT(A11,"#,,.0")</t>
    <phoneticPr fontId="2" type="noConversion"/>
  </si>
  <si>
    <t>=TEXT(A12,"0.0%")</t>
    <phoneticPr fontId="2" type="noConversion"/>
  </si>
  <si>
    <t>=TEXT(A14,"#/#")</t>
  </si>
  <si>
    <t>12.34</t>
  </si>
  <si>
    <t>12.3</t>
  </si>
  <si>
    <t>12.340</t>
  </si>
  <si>
    <t>012.3</t>
  </si>
  <si>
    <t>1234.0</t>
  </si>
  <si>
    <t>1,234.0</t>
  </si>
  <si>
    <t>1.2</t>
  </si>
  <si>
    <t>1,234,567.0</t>
  </si>
  <si>
    <t>1234.6</t>
  </si>
  <si>
    <t>12.3%</t>
  </si>
  <si>
    <t>12 1/3</t>
  </si>
  <si>
    <t>37/3</t>
  </si>
  <si>
    <t>答案</t>
    <phoneticPr fontId="2" type="noConversion"/>
  </si>
  <si>
    <t>練習</t>
    <phoneticPr fontId="2" type="noConversion"/>
  </si>
  <si>
    <t>IF函數</t>
    <phoneticPr fontId="2" type="noConversion"/>
  </si>
  <si>
    <t>是否正確</t>
    <phoneticPr fontId="2" type="noConversion"/>
  </si>
  <si>
    <t>=TEXT(A2,"#.###")</t>
    <phoneticPr fontId="2" type="noConversion"/>
  </si>
  <si>
    <t>=TEXT(A13,"# #/#")</t>
    <phoneticPr fontId="2" type="noConversion"/>
  </si>
  <si>
    <t>茶葉訂購單</t>
    <phoneticPr fontId="2" type="noConversion"/>
  </si>
  <si>
    <t>商品項目</t>
  </si>
  <si>
    <t>數量</t>
  </si>
  <si>
    <t>小計</t>
  </si>
  <si>
    <t>阿薩姆</t>
  </si>
  <si>
    <t>紅玉</t>
  </si>
  <si>
    <t>高山烏龍</t>
  </si>
  <si>
    <t>合計</t>
    <phoneticPr fontId="2" type="noConversion"/>
  </si>
  <si>
    <t>凍頂烏龍</t>
  </si>
  <si>
    <t>運費</t>
    <phoneticPr fontId="2" type="noConversion"/>
  </si>
  <si>
    <t>茶包禮盒</t>
  </si>
  <si>
    <t>罐裝禮盒</t>
  </si>
  <si>
    <t>總計</t>
    <phoneticPr fontId="2" type="noConversion"/>
  </si>
  <si>
    <t>◎消費滿 10000 元以上，給予九折優惠。</t>
    <phoneticPr fontId="2" type="noConversion"/>
  </si>
  <si>
    <t>答對題數</t>
    <phoneticPr fontId="2" type="noConversion"/>
  </si>
  <si>
    <t>答錯題數</t>
    <phoneticPr fontId="2" type="noConversion"/>
  </si>
  <si>
    <t>總題數</t>
    <phoneticPr fontId="2" type="noConversion"/>
  </si>
  <si>
    <t>訂購單</t>
    <phoneticPr fontId="2" type="noConversion"/>
  </si>
  <si>
    <t>普洱</t>
    <phoneticPr fontId="2" type="noConversion"/>
  </si>
  <si>
    <t>鐵觀音</t>
    <phoneticPr fontId="2" type="noConversion"/>
  </si>
  <si>
    <t>D3=B3*C3</t>
    <phoneticPr fontId="2" type="noConversion"/>
  </si>
  <si>
    <t>SUM函數</t>
    <phoneticPr fontId="2" type="noConversion"/>
  </si>
  <si>
    <t>出單日期</t>
    <phoneticPr fontId="2" type="noConversion"/>
  </si>
  <si>
    <t>G2=SUM(D3:D10)</t>
    <phoneticPr fontId="2" type="noConversion"/>
  </si>
  <si>
    <t>G3=IF(G2&gt;=5000,0,150)</t>
    <phoneticPr fontId="2" type="noConversion"/>
  </si>
  <si>
    <t>於G2使用SUM函數，加總所有小計金額</t>
    <phoneticPr fontId="2" type="noConversion"/>
  </si>
  <si>
    <t>於G3使用IF函數，判斷是否免運費</t>
    <phoneticPr fontId="2" type="noConversion"/>
  </si>
  <si>
    <t>匯款期限</t>
    <phoneticPr fontId="2" type="noConversion"/>
  </si>
  <si>
    <t>取消訂單</t>
    <phoneticPr fontId="2" type="noConversion"/>
  </si>
  <si>
    <t>◎消費滿 5000 元免運費，5000元以下加收運費 150元。</t>
    <phoneticPr fontId="2" type="noConversion"/>
  </si>
  <si>
    <t>◎出單後需於5日內匯款(不含出單日)，否則視同取消訂單。</t>
    <phoneticPr fontId="2" type="noConversion"/>
  </si>
  <si>
    <t>於G4使用IF函數，判斷是否有九折優惠</t>
    <phoneticPr fontId="2" type="noConversion"/>
  </si>
  <si>
    <t>G4=IF(G2&gt;=10000,G2*0.9,G2)</t>
    <phoneticPr fontId="2" type="noConversion"/>
  </si>
  <si>
    <t>於G5計算「運費」+「折扣價」之總金額</t>
    <phoneticPr fontId="2" type="noConversion"/>
  </si>
  <si>
    <t>G5=G3+G4</t>
    <phoneticPr fontId="2" type="noConversion"/>
  </si>
  <si>
    <t>日期計算 "+"</t>
    <phoneticPr fontId="2" type="noConversion"/>
  </si>
  <si>
    <t>乘積計算 "*"</t>
    <phoneticPr fontId="2" type="noConversion"/>
  </si>
  <si>
    <t>於C欄使用乘積 "*"，求得小計金額</t>
    <phoneticPr fontId="2" type="noConversion"/>
  </si>
  <si>
    <t>加總計算 "+"</t>
    <phoneticPr fontId="2" type="noConversion"/>
  </si>
  <si>
    <t>於G7使用"+"，求得匯款期限(=出單日期+5天)</t>
    <phoneticPr fontId="2" type="noConversion"/>
  </si>
  <si>
    <t>儲存格格式</t>
    <phoneticPr fontId="2" type="noConversion"/>
  </si>
  <si>
    <t>儲存格格式&gt;自訂&gt;"#,0 元"</t>
    <phoneticPr fontId="2" type="noConversion"/>
  </si>
  <si>
    <t>修改G2~G5之儲存格格式，"#,0 元"</t>
    <phoneticPr fontId="2" type="noConversion"/>
  </si>
  <si>
    <t>本日日期</t>
    <phoneticPr fontId="2" type="noConversion"/>
  </si>
  <si>
    <t>TODAY函數</t>
    <phoneticPr fontId="2" type="noConversion"/>
  </si>
  <si>
    <t>於G8使用TODAY函數，求得今日日期</t>
    <phoneticPr fontId="2" type="noConversion"/>
  </si>
  <si>
    <t>修改G6~G7之儲存格格式，"YYYY/MM/DD"</t>
    <phoneticPr fontId="2" type="noConversion"/>
  </si>
  <si>
    <t>儲存格格式&gt;自訂&gt;"YYYY/MM/DD"</t>
    <phoneticPr fontId="2" type="noConversion"/>
  </si>
  <si>
    <t>G9=IF(G8&gt;G7,"逾期未匯款","待匯款-"&amp;G7-G8&amp;"日")</t>
    <phoneticPr fontId="2" type="noConversion"/>
  </si>
  <si>
    <t>G8=TODAY()</t>
    <phoneticPr fontId="2" type="noConversion"/>
  </si>
  <si>
    <t>G7=G6+5</t>
    <phoneticPr fontId="2" type="noConversion"/>
  </si>
  <si>
    <t>1.儲存格格式 特殊</t>
    <phoneticPr fontId="2" type="noConversion"/>
  </si>
  <si>
    <t>2. TEXT(數值,"0000-000-000")</t>
    <phoneticPr fontId="2" type="noConversion"/>
  </si>
  <si>
    <t>3. Left+MID+Right</t>
    <phoneticPr fontId="2" type="noConversion"/>
  </si>
  <si>
    <t>元/300克</t>
    <phoneticPr fontId="2" type="noConversion"/>
  </si>
  <si>
    <t>折扣</t>
    <phoneticPr fontId="2" type="noConversion"/>
  </si>
  <si>
    <t>確認貨款是否收到，是否需要取消訂單</t>
    <phoneticPr fontId="2" type="noConversion"/>
  </si>
  <si>
    <t>出單日期+5</t>
    <phoneticPr fontId="2" type="noConversion"/>
  </si>
  <si>
    <t>週四</t>
    <phoneticPr fontId="2" type="noConversion"/>
  </si>
  <si>
    <t>民國112年</t>
    <phoneticPr fontId="2" type="noConversion"/>
  </si>
  <si>
    <t>於G9使用IF函數，判斷是否取消訂單
G9=IF(G8&gt;G7,"逾期未匯款","待匯款-"&amp;G7-G8&amp;"日")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</si>
</sst>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-* #,##0.00_-;\-* #,##0.00_-;_-* &quot;-&quot;??_-;_-@_-"/>
    <numFmt numFmtId="177" formatCode="m&quot;月&quot;d&quot;日&quot;"/>
    <numFmt numFmtId="178" formatCode="yyyy/mm/dd"/>
    <numFmt numFmtId="179" formatCode="[&gt;99999999]0000\-000\-000;000\-000\-000"/>
    <numFmt numFmtId="180" formatCode="_-* #,##0_-;\-* #,##0_-;_-* &quot;-&quot;??_-;_-@_-"/>
    <numFmt numFmtId="181" formatCode="#,##0\ &quot;元&quot;"/>
  </numFmts>
  <fonts count="1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u/>
      <sz val="12"/>
      <color theme="10"/>
      <name val="新細明體"/>
      <family val="1"/>
      <charset val="136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rgb="FF00B050"/>
      <name val="微軟正黑體"/>
      <family val="2"/>
      <charset val="136"/>
    </font>
    <font>
      <sz val="12"/>
      <color rgb="FF00B05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quotePrefix="1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81" fontId="6" fillId="0" borderId="2" xfId="0" applyNumberFormat="1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180" fontId="6" fillId="0" borderId="2" xfId="6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81" fontId="7" fillId="0" borderId="2" xfId="0" applyNumberFormat="1" applyFont="1" applyBorder="1">
      <alignment vertical="center"/>
    </xf>
    <xf numFmtId="178" fontId="6" fillId="0" borderId="2" xfId="0" applyNumberFormat="1" applyFont="1" applyBorder="1">
      <alignment vertical="center"/>
    </xf>
    <xf numFmtId="0" fontId="6" fillId="0" borderId="2" xfId="0" applyFont="1" applyBorder="1">
      <alignment vertical="center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180" fontId="6" fillId="3" borderId="2" xfId="6" applyNumberFormat="1" applyFont="1" applyFill="1" applyBorder="1" applyAlignment="1">
      <alignment horizontal="center" vertical="center"/>
    </xf>
    <xf numFmtId="181" fontId="6" fillId="3" borderId="2" xfId="0" applyNumberFormat="1" applyFont="1" applyFill="1" applyBorder="1">
      <alignment vertical="center"/>
    </xf>
    <xf numFmtId="181" fontId="7" fillId="3" borderId="2" xfId="0" applyNumberFormat="1" applyFont="1" applyFill="1" applyBorder="1">
      <alignment vertical="center"/>
    </xf>
    <xf numFmtId="178" fontId="6" fillId="3" borderId="2" xfId="0" applyNumberFormat="1" applyFont="1" applyFill="1" applyBorder="1">
      <alignment vertical="center"/>
    </xf>
    <xf numFmtId="0" fontId="6" fillId="3" borderId="2" xfId="0" applyFont="1" applyFill="1" applyBorder="1">
      <alignment vertical="center"/>
    </xf>
  </cellXfs>
  <cellStyles count="7">
    <cellStyle name="一般" xfId="0" builtinId="0"/>
    <cellStyle name="一般 2" xfId="3" xr:uid="{00000000-0005-0000-0000-000001000000}"/>
    <cellStyle name="一般 3" xfId="4" xr:uid="{00000000-0005-0000-0000-000002000000}"/>
    <cellStyle name="一般 3 2" xfId="5" xr:uid="{00000000-0005-0000-0000-000003000000}"/>
    <cellStyle name="一般 4" xfId="1" xr:uid="{00000000-0005-0000-0000-000004000000}"/>
    <cellStyle name="千分位" xfId="6" builtinId="3"/>
    <cellStyle name="超連結 2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baseColWidth="10" defaultColWidth="8.83203125" defaultRowHeight="18"/>
  <cols>
    <col min="1" max="1" width="4.1640625" style="16" bestFit="1" customWidth="1"/>
    <col min="2" max="2" width="14" style="5" bestFit="1" customWidth="1"/>
    <col min="3" max="3" width="58.1640625" style="5" customWidth="1"/>
    <col min="4" max="4" width="8.1640625" style="5" bestFit="1" customWidth="1"/>
    <col min="5" max="5" width="62.1640625" style="5" hidden="1" customWidth="1"/>
    <col min="6" max="16384" width="8.83203125" style="5"/>
  </cols>
  <sheetData>
    <row r="1" spans="1:6">
      <c r="A1" s="16" t="s">
        <v>0</v>
      </c>
      <c r="B1" s="16" t="s">
        <v>1</v>
      </c>
      <c r="C1" s="16" t="s">
        <v>2</v>
      </c>
      <c r="D1" s="16" t="s">
        <v>4</v>
      </c>
      <c r="E1" s="16" t="s">
        <v>3</v>
      </c>
    </row>
    <row r="2" spans="1:6" s="18" customFormat="1">
      <c r="A2" s="16">
        <v>1</v>
      </c>
      <c r="B2" s="5" t="s">
        <v>72</v>
      </c>
      <c r="C2" s="5" t="s">
        <v>73</v>
      </c>
      <c r="D2" s="5" t="s">
        <v>53</v>
      </c>
      <c r="E2" s="18" t="s">
        <v>56</v>
      </c>
    </row>
    <row r="3" spans="1:6" s="18" customFormat="1">
      <c r="A3" s="16">
        <v>2</v>
      </c>
      <c r="B3" s="5" t="s">
        <v>57</v>
      </c>
      <c r="C3" s="5" t="s">
        <v>61</v>
      </c>
      <c r="D3" s="5" t="s">
        <v>53</v>
      </c>
      <c r="E3" s="18" t="s">
        <v>59</v>
      </c>
    </row>
    <row r="4" spans="1:6" s="18" customFormat="1">
      <c r="A4" s="16">
        <v>3</v>
      </c>
      <c r="B4" s="5" t="s">
        <v>32</v>
      </c>
      <c r="C4" s="5" t="s">
        <v>62</v>
      </c>
      <c r="D4" s="5" t="s">
        <v>53</v>
      </c>
      <c r="E4" s="18" t="s">
        <v>60</v>
      </c>
    </row>
    <row r="5" spans="1:6" s="18" customFormat="1">
      <c r="A5" s="16">
        <v>4</v>
      </c>
      <c r="B5" s="5" t="s">
        <v>32</v>
      </c>
      <c r="C5" s="5" t="s">
        <v>67</v>
      </c>
      <c r="D5" s="5" t="s">
        <v>53</v>
      </c>
      <c r="E5" s="18" t="s">
        <v>68</v>
      </c>
    </row>
    <row r="6" spans="1:6" s="18" customFormat="1">
      <c r="A6" s="16">
        <v>5</v>
      </c>
      <c r="B6" s="5" t="s">
        <v>74</v>
      </c>
      <c r="C6" s="5" t="s">
        <v>69</v>
      </c>
      <c r="D6" s="5" t="s">
        <v>53</v>
      </c>
      <c r="E6" s="18" t="s">
        <v>70</v>
      </c>
      <c r="F6" s="19"/>
    </row>
    <row r="7" spans="1:6" s="18" customFormat="1">
      <c r="A7" s="16">
        <v>6</v>
      </c>
      <c r="B7" s="5" t="s">
        <v>71</v>
      </c>
      <c r="C7" s="5" t="s">
        <v>75</v>
      </c>
      <c r="D7" s="5" t="s">
        <v>53</v>
      </c>
      <c r="E7" s="18" t="s">
        <v>86</v>
      </c>
    </row>
    <row r="8" spans="1:6" s="18" customFormat="1">
      <c r="A8" s="16">
        <v>7</v>
      </c>
      <c r="B8" s="5" t="s">
        <v>80</v>
      </c>
      <c r="C8" s="5" t="s">
        <v>81</v>
      </c>
      <c r="D8" s="5" t="s">
        <v>53</v>
      </c>
      <c r="E8" s="18" t="s">
        <v>85</v>
      </c>
    </row>
    <row r="9" spans="1:6" s="18" customFormat="1" ht="38">
      <c r="A9" s="16">
        <v>8</v>
      </c>
      <c r="B9" s="5" t="s">
        <v>32</v>
      </c>
      <c r="C9" s="20" t="s">
        <v>96</v>
      </c>
      <c r="D9" s="5" t="s">
        <v>53</v>
      </c>
      <c r="E9" s="18" t="s">
        <v>84</v>
      </c>
    </row>
    <row r="10" spans="1:6" s="18" customFormat="1">
      <c r="A10" s="16">
        <v>9</v>
      </c>
      <c r="B10" s="5" t="s">
        <v>76</v>
      </c>
      <c r="C10" s="5" t="s">
        <v>78</v>
      </c>
      <c r="D10" s="5" t="s">
        <v>53</v>
      </c>
      <c r="E10" s="18" t="s">
        <v>77</v>
      </c>
    </row>
    <row r="11" spans="1:6" s="18" customFormat="1">
      <c r="A11" s="16">
        <v>10</v>
      </c>
      <c r="B11" s="5" t="s">
        <v>76</v>
      </c>
      <c r="C11" s="5" t="s">
        <v>82</v>
      </c>
      <c r="D11" s="5" t="s">
        <v>53</v>
      </c>
      <c r="E11" s="18" t="s">
        <v>83</v>
      </c>
      <c r="F11" s="19"/>
    </row>
    <row r="12" spans="1:6" s="18" customFormat="1">
      <c r="A12" s="17"/>
      <c r="F12" s="19"/>
    </row>
    <row r="13" spans="1:6" s="18" customFormat="1">
      <c r="A13" s="17"/>
      <c r="F13" s="19"/>
    </row>
    <row r="14" spans="1:6" s="18" customFormat="1">
      <c r="A14" s="17"/>
    </row>
    <row r="15" spans="1:6">
      <c r="A15" s="20"/>
    </row>
    <row r="16" spans="1:6">
      <c r="A16" s="20"/>
      <c r="C16" s="20"/>
    </row>
    <row r="17" spans="1:3">
      <c r="A17" s="20"/>
      <c r="C17" s="20"/>
    </row>
    <row r="18" spans="1:3">
      <c r="A18" s="20"/>
    </row>
    <row r="19" spans="1:3">
      <c r="A19" s="20"/>
    </row>
    <row r="20" spans="1:3">
      <c r="A20" s="20"/>
    </row>
    <row r="21" spans="1:3">
      <c r="A21" s="20"/>
    </row>
    <row r="22" spans="1:3">
      <c r="A22" s="20"/>
    </row>
    <row r="23" spans="1:3">
      <c r="A23" s="20"/>
    </row>
    <row r="24" spans="1:3">
      <c r="A24" s="20"/>
    </row>
    <row r="25" spans="1:3">
      <c r="A25" s="2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130" zoomScaleNormal="130" workbookViewId="0">
      <selection activeCell="E2" sqref="E2"/>
    </sheetView>
  </sheetViews>
  <sheetFormatPr baseColWidth="10" defaultColWidth="8.83203125" defaultRowHeight="15"/>
  <cols>
    <col min="1" max="1" width="9.6640625" bestFit="1" customWidth="1"/>
    <col min="2" max="2" width="18.1640625" bestFit="1" customWidth="1"/>
    <col min="3" max="4" width="11.1640625" bestFit="1" customWidth="1"/>
    <col min="5" max="5" width="11.1640625" customWidth="1"/>
    <col min="7" max="7" width="15.33203125" customWidth="1"/>
    <col min="8" max="8" width="13.1640625" bestFit="1" customWidth="1"/>
  </cols>
  <sheetData>
    <row r="1" spans="1:8">
      <c r="A1" t="s">
        <v>5</v>
      </c>
      <c r="B1" t="s">
        <v>6</v>
      </c>
      <c r="C1" t="s">
        <v>31</v>
      </c>
      <c r="D1" t="s">
        <v>30</v>
      </c>
      <c r="E1" t="s">
        <v>33</v>
      </c>
      <c r="G1" t="s">
        <v>52</v>
      </c>
      <c r="H1">
        <v>13</v>
      </c>
    </row>
    <row r="2" spans="1:8">
      <c r="A2">
        <v>12.34</v>
      </c>
      <c r="B2" s="1" t="s">
        <v>34</v>
      </c>
      <c r="C2" t="str">
        <f>TEXT(A2,"#.###")</f>
        <v>12.34</v>
      </c>
      <c r="D2" t="s">
        <v>18</v>
      </c>
      <c r="E2" t="str">
        <f>IF(C2=D2,"正確","錯誤")</f>
        <v>正確</v>
      </c>
      <c r="G2" t="s">
        <v>50</v>
      </c>
      <c r="H2">
        <f>COUNTIF(E:E,"正確")</f>
        <v>13</v>
      </c>
    </row>
    <row r="3" spans="1:8">
      <c r="A3">
        <v>12.34</v>
      </c>
      <c r="B3" s="1" t="s">
        <v>7</v>
      </c>
      <c r="C3" t="str">
        <f>TEXT(A3,"###.#")</f>
        <v>12.3</v>
      </c>
      <c r="D3" t="s">
        <v>19</v>
      </c>
      <c r="E3" t="str">
        <f>IF(C3=D3,"正確","錯誤")</f>
        <v>正確</v>
      </c>
      <c r="G3" s="2" t="s">
        <v>51</v>
      </c>
      <c r="H3">
        <f>COUNTIF(E:E,"錯誤")</f>
        <v>0</v>
      </c>
    </row>
    <row r="4" spans="1:8">
      <c r="A4">
        <v>12.34</v>
      </c>
      <c r="B4" s="1" t="s">
        <v>8</v>
      </c>
      <c r="C4" t="str">
        <f>TEXT(A4,"0.000")</f>
        <v>12.340</v>
      </c>
      <c r="D4" t="s">
        <v>20</v>
      </c>
      <c r="E4" t="str">
        <f t="shared" ref="E4:E14" si="0">IF(C4=D4,"正確","錯誤")</f>
        <v>正確</v>
      </c>
    </row>
    <row r="5" spans="1:8">
      <c r="A5">
        <v>12.34</v>
      </c>
      <c r="B5" s="1" t="s">
        <v>10</v>
      </c>
      <c r="C5" t="str">
        <f>TEXT(A5,"000.0")</f>
        <v>012.3</v>
      </c>
      <c r="D5" t="s">
        <v>21</v>
      </c>
      <c r="E5" t="str">
        <f t="shared" si="0"/>
        <v>正確</v>
      </c>
    </row>
    <row r="6" spans="1:8">
      <c r="A6">
        <v>1234</v>
      </c>
      <c r="B6" s="1" t="s">
        <v>9</v>
      </c>
      <c r="C6" t="str">
        <f>TEXT(A6,"#.0")</f>
        <v>1234.0</v>
      </c>
      <c r="D6" t="s">
        <v>22</v>
      </c>
      <c r="E6" t="str">
        <f t="shared" si="0"/>
        <v>正確</v>
      </c>
    </row>
    <row r="7" spans="1:8">
      <c r="A7">
        <v>1234</v>
      </c>
      <c r="B7" s="1" t="s">
        <v>12</v>
      </c>
      <c r="C7" t="str">
        <f>TEXT(A7,"#,#.0")</f>
        <v>1,234.0</v>
      </c>
      <c r="D7" t="s">
        <v>23</v>
      </c>
      <c r="E7" t="str">
        <f t="shared" si="0"/>
        <v>正確</v>
      </c>
      <c r="F7" t="str">
        <f>LEFT(G7,5)</f>
        <v>93431</v>
      </c>
      <c r="G7">
        <v>934310316</v>
      </c>
    </row>
    <row r="8" spans="1:8">
      <c r="A8">
        <v>1234</v>
      </c>
      <c r="B8" s="1" t="s">
        <v>11</v>
      </c>
      <c r="C8" t="str">
        <f>TEXT(A8,"#,.0")</f>
        <v>1.2</v>
      </c>
      <c r="D8" t="s">
        <v>24</v>
      </c>
      <c r="E8" t="str">
        <f t="shared" si="0"/>
        <v>正確</v>
      </c>
      <c r="F8" t="str">
        <f>LEFT(G8,5)</f>
        <v>93431</v>
      </c>
      <c r="G8" s="3">
        <v>934310316</v>
      </c>
      <c r="H8" t="s">
        <v>87</v>
      </c>
    </row>
    <row r="9" spans="1:8">
      <c r="A9">
        <v>1234567</v>
      </c>
      <c r="B9" s="1" t="s">
        <v>13</v>
      </c>
      <c r="C9" t="str">
        <f>TEXT(A9,"#,#.0")</f>
        <v>1,234,567.0</v>
      </c>
      <c r="D9" t="s">
        <v>25</v>
      </c>
      <c r="E9" t="str">
        <f t="shared" si="0"/>
        <v>正確</v>
      </c>
      <c r="F9" t="str">
        <f>LEFT(G9,5)</f>
        <v>0934-</v>
      </c>
      <c r="G9" t="str">
        <f>TEXT(G7,"0000-000-000")</f>
        <v>0934-310-316</v>
      </c>
      <c r="H9" t="s">
        <v>88</v>
      </c>
    </row>
    <row r="10" spans="1:8">
      <c r="A10">
        <v>1234567</v>
      </c>
      <c r="B10" s="1" t="s">
        <v>14</v>
      </c>
      <c r="C10" t="str">
        <f>TEXT(A10,"#,.0")</f>
        <v>1234.6</v>
      </c>
      <c r="D10" t="s">
        <v>26</v>
      </c>
      <c r="E10" t="str">
        <f t="shared" si="0"/>
        <v>正確</v>
      </c>
      <c r="F10" t="str">
        <f>LEFT(G10,5)</f>
        <v>0934-</v>
      </c>
      <c r="G10" t="str">
        <f>"0"&amp;LEFT(G7,3)&amp;"-"&amp;MID(G7,4,3)&amp;"-"&amp;RIGHT(G7,3)</f>
        <v>0934-310-316</v>
      </c>
      <c r="H10" t="s">
        <v>89</v>
      </c>
    </row>
    <row r="11" spans="1:8">
      <c r="A11">
        <v>1234567</v>
      </c>
      <c r="B11" s="1" t="s">
        <v>15</v>
      </c>
      <c r="C11" t="str">
        <f>TEXT(A11,"#,,.0")</f>
        <v>1.2</v>
      </c>
      <c r="D11" t="s">
        <v>24</v>
      </c>
      <c r="E11" t="str">
        <f t="shared" si="0"/>
        <v>正確</v>
      </c>
    </row>
    <row r="12" spans="1:8">
      <c r="A12">
        <v>0.1234</v>
      </c>
      <c r="B12" s="1" t="s">
        <v>16</v>
      </c>
      <c r="C12" t="str">
        <f>TEXT(A12,"0.0%")</f>
        <v>12.3%</v>
      </c>
      <c r="D12" t="s">
        <v>27</v>
      </c>
      <c r="E12" t="str">
        <f t="shared" si="0"/>
        <v>正確</v>
      </c>
    </row>
    <row r="13" spans="1:8">
      <c r="A13">
        <v>12.34</v>
      </c>
      <c r="B13" s="1" t="s">
        <v>35</v>
      </c>
      <c r="C13" t="str">
        <f>TEXT(A13,"# #/#")</f>
        <v>12 1/3</v>
      </c>
      <c r="D13" t="s">
        <v>28</v>
      </c>
      <c r="E13" t="str">
        <f t="shared" si="0"/>
        <v>正確</v>
      </c>
    </row>
    <row r="14" spans="1:8">
      <c r="A14">
        <v>12.34</v>
      </c>
      <c r="B14" s="1" t="s">
        <v>17</v>
      </c>
      <c r="C14" t="str">
        <f>TEXT(A14,"#/#")</f>
        <v>37/3</v>
      </c>
      <c r="D14" t="s">
        <v>29</v>
      </c>
      <c r="E14" t="str">
        <f t="shared" si="0"/>
        <v>正確</v>
      </c>
    </row>
    <row r="15" spans="1:8">
      <c r="A15" s="4">
        <v>45134</v>
      </c>
      <c r="C15" t="str">
        <f>TEXT(A15,"aaa")</f>
        <v>週四</v>
      </c>
      <c r="D15" t="s">
        <v>94</v>
      </c>
    </row>
    <row r="16" spans="1:8">
      <c r="A16" s="4">
        <v>45134</v>
      </c>
      <c r="C16" t="str">
        <f>TEXT(A16,"GE年")</f>
        <v>民國112年</v>
      </c>
      <c r="D16" t="s">
        <v>95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C8:C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tabSelected="1" zoomScale="145" zoomScaleNormal="145" workbookViewId="0">
      <selection activeCell="G5" sqref="G5"/>
    </sheetView>
  </sheetViews>
  <sheetFormatPr baseColWidth="10" defaultColWidth="8.83203125" defaultRowHeight="18"/>
  <cols>
    <col min="1" max="1" width="11.1640625" style="6" customWidth="1"/>
    <col min="2" max="2" width="11.83203125" style="6" customWidth="1"/>
    <col min="3" max="3" width="9.1640625" style="6" bestFit="1" customWidth="1"/>
    <col min="4" max="4" width="10.1640625" style="6" bestFit="1" customWidth="1"/>
    <col min="5" max="5" width="3.6640625" style="5" customWidth="1"/>
    <col min="6" max="6" width="10.33203125" style="6" customWidth="1"/>
    <col min="7" max="7" width="14.33203125" style="5" bestFit="1" customWidth="1"/>
    <col min="8" max="8" width="8.83203125" style="5"/>
    <col min="9" max="9" width="9.5" style="5" bestFit="1" customWidth="1"/>
    <col min="10" max="11" width="8.83203125" style="5"/>
    <col min="12" max="12" width="11.6640625" style="5" customWidth="1"/>
    <col min="13" max="16384" width="8.83203125" style="5"/>
  </cols>
  <sheetData>
    <row r="1" spans="1:12">
      <c r="A1" s="21" t="s">
        <v>36</v>
      </c>
      <c r="B1" s="21"/>
      <c r="C1" s="21"/>
      <c r="D1" s="21"/>
    </row>
    <row r="2" spans="1:12">
      <c r="A2" s="7" t="s">
        <v>37</v>
      </c>
      <c r="B2" s="7" t="s">
        <v>90</v>
      </c>
      <c r="C2" s="7" t="s">
        <v>38</v>
      </c>
      <c r="D2" s="7" t="s">
        <v>39</v>
      </c>
      <c r="F2" s="7" t="s">
        <v>43</v>
      </c>
      <c r="G2" s="25">
        <f>SUM(D3:D10)</f>
        <v>12400</v>
      </c>
    </row>
    <row r="3" spans="1:12">
      <c r="A3" s="9" t="s">
        <v>40</v>
      </c>
      <c r="B3" s="10">
        <v>300</v>
      </c>
      <c r="C3" s="9">
        <v>3</v>
      </c>
      <c r="D3" s="24">
        <f>C3*B3</f>
        <v>900</v>
      </c>
      <c r="F3" s="7" t="s">
        <v>91</v>
      </c>
      <c r="G3" s="25">
        <f>IF(G2&gt;10000,G2-(G2*0.9),G2-G2)</f>
        <v>1240</v>
      </c>
      <c r="H3" s="23" t="s">
        <v>49</v>
      </c>
      <c r="I3" s="23"/>
      <c r="J3" s="23"/>
      <c r="K3" s="23"/>
      <c r="L3" s="23"/>
    </row>
    <row r="4" spans="1:12">
      <c r="A4" s="9" t="s">
        <v>55</v>
      </c>
      <c r="B4" s="10">
        <v>400</v>
      </c>
      <c r="C4" s="9">
        <v>4</v>
      </c>
      <c r="D4" s="24">
        <f t="shared" ref="D4:D10" si="0">C4*B4</f>
        <v>1600</v>
      </c>
      <c r="F4" s="7" t="s">
        <v>45</v>
      </c>
      <c r="G4" s="25">
        <f>IF(G2&gt;5000,0,150)</f>
        <v>0</v>
      </c>
      <c r="H4" s="22" t="s">
        <v>65</v>
      </c>
      <c r="I4" s="22"/>
      <c r="J4" s="22"/>
      <c r="K4" s="22"/>
      <c r="L4" s="22"/>
    </row>
    <row r="5" spans="1:12">
      <c r="A5" s="9" t="s">
        <v>54</v>
      </c>
      <c r="B5" s="10">
        <v>400</v>
      </c>
      <c r="C5" s="9">
        <v>6</v>
      </c>
      <c r="D5" s="24">
        <f t="shared" si="0"/>
        <v>2400</v>
      </c>
      <c r="F5" s="11" t="s">
        <v>48</v>
      </c>
      <c r="G5" s="26">
        <f>G2-G3+G4</f>
        <v>11160</v>
      </c>
    </row>
    <row r="6" spans="1:12">
      <c r="A6" s="9" t="s">
        <v>41</v>
      </c>
      <c r="B6" s="10">
        <v>1200</v>
      </c>
      <c r="C6" s="9">
        <v>2</v>
      </c>
      <c r="D6" s="24">
        <f t="shared" si="0"/>
        <v>2400</v>
      </c>
      <c r="F6" s="7" t="s">
        <v>58</v>
      </c>
      <c r="G6" s="13">
        <v>45132</v>
      </c>
    </row>
    <row r="7" spans="1:12">
      <c r="A7" s="9" t="s">
        <v>42</v>
      </c>
      <c r="B7" s="10">
        <v>700</v>
      </c>
      <c r="C7" s="9">
        <v>5</v>
      </c>
      <c r="D7" s="24">
        <f t="shared" si="0"/>
        <v>3500</v>
      </c>
      <c r="F7" s="7" t="s">
        <v>63</v>
      </c>
      <c r="G7" s="27">
        <f>G6+5</f>
        <v>45137</v>
      </c>
      <c r="H7" s="5" t="s">
        <v>93</v>
      </c>
    </row>
    <row r="8" spans="1:12">
      <c r="A8" s="9" t="s">
        <v>44</v>
      </c>
      <c r="B8" s="10">
        <v>600</v>
      </c>
      <c r="C8" s="9">
        <v>1</v>
      </c>
      <c r="D8" s="24">
        <f t="shared" si="0"/>
        <v>600</v>
      </c>
      <c r="F8" s="7" t="s">
        <v>79</v>
      </c>
      <c r="G8" s="27">
        <f ca="1">TODAY()</f>
        <v>45134</v>
      </c>
      <c r="H8" s="5" t="s">
        <v>92</v>
      </c>
    </row>
    <row r="9" spans="1:12">
      <c r="A9" s="9" t="s">
        <v>46</v>
      </c>
      <c r="B9" s="10">
        <v>400</v>
      </c>
      <c r="C9" s="9">
        <v>1</v>
      </c>
      <c r="D9" s="24">
        <f t="shared" si="0"/>
        <v>400</v>
      </c>
      <c r="F9" s="7" t="s">
        <v>64</v>
      </c>
      <c r="G9" s="28" t="str">
        <f ca="1">IF(G8&gt;G7,"逾期未匯款","待匯款-"&amp;G7-G8&amp;"日")</f>
        <v>待匯款-3日</v>
      </c>
      <c r="H9" s="22" t="s">
        <v>66</v>
      </c>
      <c r="I9" s="22"/>
      <c r="J9" s="22"/>
      <c r="K9" s="22"/>
      <c r="L9" s="22"/>
    </row>
    <row r="10" spans="1:12">
      <c r="A10" s="9" t="s">
        <v>47</v>
      </c>
      <c r="B10" s="10">
        <v>600</v>
      </c>
      <c r="C10" s="9">
        <v>1</v>
      </c>
      <c r="D10" s="24">
        <f t="shared" si="0"/>
        <v>600</v>
      </c>
      <c r="F10" s="5"/>
    </row>
    <row r="11" spans="1:12">
      <c r="F11" s="5"/>
    </row>
    <row r="12" spans="1:12">
      <c r="G12" s="15"/>
      <c r="H12" s="15"/>
      <c r="I12" s="15"/>
      <c r="J12" s="15"/>
      <c r="K12" s="15"/>
      <c r="L12" s="15"/>
    </row>
    <row r="13" spans="1:12" ht="16.5" customHeight="1">
      <c r="F13" s="15"/>
      <c r="G13" s="15"/>
      <c r="H13" s="15"/>
      <c r="I13" s="15"/>
      <c r="J13" s="15"/>
      <c r="K13" s="15"/>
      <c r="L13" s="15"/>
    </row>
    <row r="14" spans="1:12">
      <c r="G14" s="15"/>
      <c r="H14" s="15"/>
      <c r="I14" s="15"/>
      <c r="J14" s="15"/>
      <c r="K14" s="15"/>
      <c r="L14" s="15"/>
    </row>
    <row r="15" spans="1:12">
      <c r="G15" s="15"/>
      <c r="H15" s="15"/>
      <c r="I15" s="15"/>
      <c r="J15" s="15"/>
      <c r="K15" s="15"/>
      <c r="L15" s="15"/>
    </row>
  </sheetData>
  <mergeCells count="4">
    <mergeCell ref="A1:D1"/>
    <mergeCell ref="H4:L4"/>
    <mergeCell ref="H3:L3"/>
    <mergeCell ref="H9:L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0425-4C96-43E7-AA81-D31B3B1E0998}">
  <dimension ref="A1:L15"/>
  <sheetViews>
    <sheetView zoomScale="145" zoomScaleNormal="145" workbookViewId="0">
      <selection activeCell="G9" sqref="G9"/>
    </sheetView>
  </sheetViews>
  <sheetFormatPr baseColWidth="10" defaultColWidth="8.83203125" defaultRowHeight="18"/>
  <cols>
    <col min="1" max="1" width="11.1640625" style="6" customWidth="1"/>
    <col min="2" max="2" width="11.83203125" style="6" customWidth="1"/>
    <col min="3" max="3" width="9.1640625" style="6" bestFit="1" customWidth="1"/>
    <col min="4" max="4" width="10.1640625" style="6" bestFit="1" customWidth="1"/>
    <col min="5" max="5" width="3.6640625" style="5" customWidth="1"/>
    <col min="6" max="6" width="10.33203125" style="6" customWidth="1"/>
    <col min="7" max="7" width="14.33203125" style="5" bestFit="1" customWidth="1"/>
    <col min="8" max="8" width="8.83203125" style="5"/>
    <col min="9" max="9" width="9.5" style="5" bestFit="1" customWidth="1"/>
    <col min="10" max="11" width="8.83203125" style="5"/>
    <col min="12" max="12" width="11.6640625" style="5" customWidth="1"/>
    <col min="13" max="16384" width="8.83203125" style="5"/>
  </cols>
  <sheetData>
    <row r="1" spans="1:12">
      <c r="A1" s="21" t="s">
        <v>36</v>
      </c>
      <c r="B1" s="21"/>
      <c r="C1" s="21"/>
      <c r="D1" s="21"/>
    </row>
    <row r="2" spans="1:12">
      <c r="A2" s="7" t="s">
        <v>37</v>
      </c>
      <c r="B2" s="7" t="s">
        <v>90</v>
      </c>
      <c r="C2" s="7" t="s">
        <v>38</v>
      </c>
      <c r="D2" s="7" t="s">
        <v>39</v>
      </c>
      <c r="F2" s="7" t="s">
        <v>43</v>
      </c>
      <c r="G2" s="8">
        <f>SUM(D3:D10)</f>
        <v>12400</v>
      </c>
    </row>
    <row r="3" spans="1:12">
      <c r="A3" s="9" t="s">
        <v>40</v>
      </c>
      <c r="B3" s="10">
        <v>300</v>
      </c>
      <c r="C3" s="9">
        <v>3</v>
      </c>
      <c r="D3" s="10">
        <f>B3*C3</f>
        <v>900</v>
      </c>
      <c r="F3" s="7" t="s">
        <v>91</v>
      </c>
      <c r="G3" s="8">
        <f>IF(G2&gt;=10000,G2*0.9,G2)</f>
        <v>11160</v>
      </c>
      <c r="H3" s="23" t="s">
        <v>49</v>
      </c>
      <c r="I3" s="23"/>
      <c r="J3" s="23"/>
      <c r="K3" s="23"/>
      <c r="L3" s="23"/>
    </row>
    <row r="4" spans="1:12">
      <c r="A4" s="9" t="s">
        <v>55</v>
      </c>
      <c r="B4" s="10">
        <v>400</v>
      </c>
      <c r="C4" s="9">
        <v>4</v>
      </c>
      <c r="D4" s="10">
        <f t="shared" ref="D4:D10" si="0">B4*C4</f>
        <v>1600</v>
      </c>
      <c r="F4" s="7" t="s">
        <v>45</v>
      </c>
      <c r="G4" s="8">
        <f>IF(G3&gt;=5000,0,150)</f>
        <v>0</v>
      </c>
      <c r="H4" s="22" t="s">
        <v>65</v>
      </c>
      <c r="I4" s="22"/>
      <c r="J4" s="22"/>
      <c r="K4" s="22"/>
      <c r="L4" s="22"/>
    </row>
    <row r="5" spans="1:12">
      <c r="A5" s="9" t="s">
        <v>54</v>
      </c>
      <c r="B5" s="10">
        <v>400</v>
      </c>
      <c r="C5" s="9">
        <v>6</v>
      </c>
      <c r="D5" s="10">
        <f t="shared" si="0"/>
        <v>2400</v>
      </c>
      <c r="F5" s="11" t="s">
        <v>48</v>
      </c>
      <c r="G5" s="12">
        <f>G3+G4</f>
        <v>11160</v>
      </c>
    </row>
    <row r="6" spans="1:12">
      <c r="A6" s="9" t="s">
        <v>41</v>
      </c>
      <c r="B6" s="10">
        <v>1200</v>
      </c>
      <c r="C6" s="9">
        <v>2</v>
      </c>
      <c r="D6" s="10">
        <f t="shared" si="0"/>
        <v>2400</v>
      </c>
      <c r="F6" s="7" t="s">
        <v>58</v>
      </c>
      <c r="G6" s="13">
        <v>45128</v>
      </c>
    </row>
    <row r="7" spans="1:12">
      <c r="A7" s="9" t="s">
        <v>42</v>
      </c>
      <c r="B7" s="10">
        <v>700</v>
      </c>
      <c r="C7" s="9">
        <v>5</v>
      </c>
      <c r="D7" s="10">
        <f t="shared" si="0"/>
        <v>3500</v>
      </c>
      <c r="F7" s="7" t="s">
        <v>63</v>
      </c>
      <c r="G7" s="13">
        <f>G6+5</f>
        <v>45133</v>
      </c>
      <c r="H7" s="5" t="s">
        <v>93</v>
      </c>
    </row>
    <row r="8" spans="1:12">
      <c r="A8" s="9" t="s">
        <v>44</v>
      </c>
      <c r="B8" s="10">
        <v>600</v>
      </c>
      <c r="C8" s="9">
        <v>1</v>
      </c>
      <c r="D8" s="10">
        <f t="shared" si="0"/>
        <v>600</v>
      </c>
      <c r="F8" s="7" t="s">
        <v>79</v>
      </c>
      <c r="G8" s="13">
        <f ca="1">TODAY()</f>
        <v>45134</v>
      </c>
      <c r="H8" s="5" t="s">
        <v>92</v>
      </c>
    </row>
    <row r="9" spans="1:12">
      <c r="A9" s="9" t="s">
        <v>46</v>
      </c>
      <c r="B9" s="10">
        <v>400</v>
      </c>
      <c r="C9" s="9">
        <v>1</v>
      </c>
      <c r="D9" s="10">
        <f t="shared" si="0"/>
        <v>400</v>
      </c>
      <c r="F9" s="7" t="s">
        <v>64</v>
      </c>
      <c r="G9" s="14" t="str">
        <f ca="1">IF(G8&gt;G7,"逾期未匯款","待匯款-"&amp;G7-G8&amp;"日")</f>
        <v>逾期未匯款</v>
      </c>
      <c r="H9" s="22" t="s">
        <v>66</v>
      </c>
      <c r="I9" s="22"/>
      <c r="J9" s="22"/>
      <c r="K9" s="22"/>
      <c r="L9" s="22"/>
    </row>
    <row r="10" spans="1:12">
      <c r="A10" s="9" t="s">
        <v>47</v>
      </c>
      <c r="B10" s="10">
        <v>600</v>
      </c>
      <c r="C10" s="9">
        <v>1</v>
      </c>
      <c r="D10" s="10">
        <f t="shared" si="0"/>
        <v>600</v>
      </c>
      <c r="F10" s="5"/>
    </row>
    <row r="11" spans="1:12">
      <c r="F11" s="5"/>
    </row>
    <row r="12" spans="1:12">
      <c r="G12" s="15"/>
      <c r="H12" s="15"/>
      <c r="I12" s="15"/>
      <c r="J12" s="15"/>
      <c r="K12" s="15"/>
      <c r="L12" s="15"/>
    </row>
    <row r="13" spans="1:12" ht="16.5" customHeight="1">
      <c r="F13" s="15"/>
      <c r="G13" s="15"/>
      <c r="H13" s="15"/>
      <c r="I13" s="15"/>
      <c r="J13" s="15"/>
      <c r="K13" s="15"/>
      <c r="L13" s="15"/>
    </row>
    <row r="14" spans="1:12">
      <c r="G14" s="15"/>
      <c r="H14" s="15"/>
      <c r="I14" s="15"/>
      <c r="J14" s="15"/>
      <c r="K14" s="15"/>
      <c r="L14" s="15"/>
    </row>
    <row r="15" spans="1:12">
      <c r="G15" s="15"/>
      <c r="H15" s="15"/>
      <c r="I15" s="15"/>
      <c r="J15" s="15"/>
      <c r="K15" s="15"/>
      <c r="L15" s="15"/>
    </row>
  </sheetData>
  <mergeCells count="4">
    <mergeCell ref="A1:D1"/>
    <mergeCell ref="H3:L3"/>
    <mergeCell ref="H4:L4"/>
    <mergeCell ref="H9:L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課題</vt:lpstr>
      <vt:lpstr>TEXT</vt:lpstr>
      <vt:lpstr>訂購單</vt:lpstr>
      <vt:lpstr>訂購單 (ANS)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鴻祥 呂</cp:lastModifiedBy>
  <dcterms:created xsi:type="dcterms:W3CDTF">2015-09-05T14:27:23Z</dcterms:created>
  <dcterms:modified xsi:type="dcterms:W3CDTF">2023-07-27T08:36:43Z</dcterms:modified>
</cp:coreProperties>
</file>