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vhongxiang/0711/chackpoint/excelfile/"/>
    </mc:Choice>
  </mc:AlternateContent>
  <xr:revisionPtr revIDLastSave="0" documentId="13_ncr:1_{AAAC69E2-AC70-3641-9A9F-4AE5385B2C25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課題" sheetId="4" r:id="rId1"/>
    <sheet name="餐費申請 (原)" sheetId="9" r:id="rId2"/>
    <sheet name="餐費申請 (ANS)" sheetId="5" state="hidden" r:id="rId3"/>
  </sheets>
  <definedNames>
    <definedName name="_xlnm._FilterDatabase" localSheetId="1" hidden="1">'餐費申請 (原)'!$A$1:$B$72</definedName>
    <definedName name="key">'餐費申請 (原)'!$C$2:$J$71</definedName>
    <definedName name="小計" localSheetId="2">'餐費申請 (ANS)'!$I$2:$I$71</definedName>
    <definedName name="小計">'餐費申請 (原)'!$J$2:$J$71</definedName>
    <definedName name="王小童1" localSheetId="2">'餐費申請 (ANS)'!$B$18:$I$18</definedName>
    <definedName name="王小童1">'餐費申請 (原)'!$C$2:$J$2</definedName>
    <definedName name="王小童2" localSheetId="2">'餐費申請 (ANS)'!$B$19:$I$19</definedName>
    <definedName name="王小童2">'餐費申請 (原)'!$C$3:$J$3</definedName>
    <definedName name="王小童3" localSheetId="2">'餐費申請 (ANS)'!$B$26:$I$26</definedName>
    <definedName name="王小童3">'餐費申請 (原)'!$C$4:$J$4</definedName>
    <definedName name="王小童4" localSheetId="2">'餐費申請 (ANS)'!$B$56:$I$56</definedName>
    <definedName name="王小童4">'餐費申請 (原)'!$C$5:$J$5</definedName>
    <definedName name="王勝玉1" localSheetId="2">'餐費申請 (ANS)'!$B$20:$I$20</definedName>
    <definedName name="王勝玉1">'餐費申請 (原)'!$C$6:$J$6</definedName>
    <definedName name="地點" localSheetId="2">'餐費申請 (ANS)'!$F$2:$F$71</definedName>
    <definedName name="地點">'餐費申請 (原)'!$G$2:$G$71</definedName>
    <definedName name="何玉環1" localSheetId="2">'餐費申請 (ANS)'!$B$27:$I$27</definedName>
    <definedName name="何玉環1">'餐費申請 (原)'!$C$7:$J$7</definedName>
    <definedName name="何玉環2" localSheetId="2">'餐費申請 (ANS)'!$B$28:$I$28</definedName>
    <definedName name="何玉環2">'餐費申請 (原)'!$C$8:$J$8</definedName>
    <definedName name="何玉環3" localSheetId="2">'餐費申請 (ANS)'!$B$57:$I$57</definedName>
    <definedName name="何玉環3">'餐費申請 (原)'!$C$9:$J$9</definedName>
    <definedName name="何玉環4" localSheetId="2">'餐費申請 (ANS)'!$B$58:$I$58</definedName>
    <definedName name="何玉環4">'餐費申請 (原)'!$C$10:$J$10</definedName>
    <definedName name="吳大明1" localSheetId="2">'餐費申請 (ANS)'!$B$2:$I$2</definedName>
    <definedName name="吳大明1">'餐費申請 (原)'!$C$11:$J$11</definedName>
    <definedName name="吳大明2" localSheetId="2">'餐費申請 (ANS)'!$B$3:$I$3</definedName>
    <definedName name="吳大明2">'餐費申請 (原)'!$C$12:$J$12</definedName>
    <definedName name="吳大明3" localSheetId="2">'餐費申請 (ANS)'!$B$21:$I$21</definedName>
    <definedName name="吳大明3">'餐費申請 (原)'!$C$13:$J$13</definedName>
    <definedName name="吳大明4" localSheetId="2">'餐費申請 (ANS)'!$B$29:$I$29</definedName>
    <definedName name="吳大明4">'餐費申請 (原)'!$C$14:$J$14</definedName>
    <definedName name="吳大明5" localSheetId="2">'餐費申請 (ANS)'!$B$50:$I$50</definedName>
    <definedName name="吳大明5">'餐費申請 (原)'!$C$15:$J$15</definedName>
    <definedName name="吳大明6" localSheetId="2">'餐費申請 (ANS)'!$B$59:$I$59</definedName>
    <definedName name="吳大明6">'餐費申請 (原)'!$C$16:$J$16</definedName>
    <definedName name="李大全1" localSheetId="2">'餐費申請 (ANS)'!$B$4:$I$4</definedName>
    <definedName name="李大全1">'餐費申請 (原)'!$C$17:$J$17</definedName>
    <definedName name="李大全2" localSheetId="2">'餐費申請 (ANS)'!$B$5:$I$5</definedName>
    <definedName name="李大全2">'餐費申請 (原)'!$C$18:$J$18</definedName>
    <definedName name="李大全3" localSheetId="2">'餐費申請 (ANS)'!$B$22:$I$22</definedName>
    <definedName name="李大全3">'餐費申請 (原)'!$C$19:$J$19</definedName>
    <definedName name="李大全4" localSheetId="2">'餐費申請 (ANS)'!$B$30:$I$30</definedName>
    <definedName name="李大全4">'餐費申請 (原)'!$C$20:$J$20</definedName>
    <definedName name="李大全5" localSheetId="2">'餐費申請 (ANS)'!$B$31:$I$31</definedName>
    <definedName name="李大全5">'餐費申請 (原)'!$C$21:$J$21</definedName>
    <definedName name="李大全6" localSheetId="2">'餐費申請 (ANS)'!$B$32:$I$32</definedName>
    <definedName name="李大全6">'餐費申請 (原)'!$C$22:$J$22</definedName>
    <definedName name="李大全7" localSheetId="2">'餐費申請 (ANS)'!$B$33:$I$33</definedName>
    <definedName name="李大全7">'餐費申請 (原)'!$C$23:$J$23</definedName>
    <definedName name="李大全8" localSheetId="2">'餐費申請 (ANS)'!$B$51:$I$51</definedName>
    <definedName name="李大全8">'餐費申請 (原)'!$C$24:$J$24</definedName>
    <definedName name="李大全9" localSheetId="2">'餐費申請 (ANS)'!$B$60:$I$60</definedName>
    <definedName name="李大全9">'餐費申請 (原)'!$C$25:$J$25</definedName>
    <definedName name="周羽玲1" localSheetId="2">'餐費申請 (ANS)'!$B$10:$I$10</definedName>
    <definedName name="周羽玲1">'餐費申請 (原)'!$C$26:$J$26</definedName>
    <definedName name="周羽玲2" localSheetId="2">'餐費申請 (ANS)'!$B$11:$I$11</definedName>
    <definedName name="周羽玲2">'餐費申請 (原)'!$C$27:$J$27</definedName>
    <definedName name="周羽玲3" localSheetId="2">'餐費申請 (ANS)'!$B$34:$I$34</definedName>
    <definedName name="周羽玲3">'餐費申請 (原)'!$C$28:$J$28</definedName>
    <definedName name="周羽玲4" localSheetId="2">'餐費申請 (ANS)'!$B$35:$I$35</definedName>
    <definedName name="周羽玲4">'餐費申請 (原)'!$C$29:$J$29</definedName>
    <definedName name="周羽玲5" localSheetId="2">'餐費申請 (ANS)'!$B$61:$I$61</definedName>
    <definedName name="周羽玲5">'餐費申請 (原)'!$C$30:$J$30</definedName>
    <definedName name="姓名" localSheetId="2">'餐費申請 (ANS)'!$B$2:$B$71</definedName>
    <definedName name="姓名">'餐費申請 (原)'!$C$2:$C$71</definedName>
    <definedName name="店家" localSheetId="2">'餐費申請 (ANS)'!$D$2:$D$71</definedName>
    <definedName name="店家">'餐費申請 (原)'!$E$2:$E$71</definedName>
    <definedName name="林佳家1" localSheetId="2">'餐費申請 (ANS)'!$B$36:$I$36</definedName>
    <definedName name="林佳家1">'餐費申請 (原)'!$C$31:$J$31</definedName>
    <definedName name="林勝祥1" localSheetId="2">'餐費申請 (ANS)'!$B$62:$I$62</definedName>
    <definedName name="林勝祥1">'餐費申請 (原)'!$C$32:$J$32</definedName>
    <definedName name="林勝祥2" localSheetId="2">'餐費申請 (ANS)'!$B$63:$I$63</definedName>
    <definedName name="林勝祥2">'餐費申請 (原)'!$C$33:$J$33</definedName>
    <definedName name="林嘉至1" localSheetId="2">'餐費申請 (ANS)'!$B$37:$I$37</definedName>
    <definedName name="林嘉至1">'餐費申請 (原)'!$C$34:$J$34</definedName>
    <definedName name="林慶詳1" localSheetId="2">'餐費申請 (ANS)'!$B$64:$I$64</definedName>
    <definedName name="林慶詳1">'餐費申請 (原)'!$C$35:$J$35</definedName>
    <definedName name="林慶詳2" localSheetId="2">'餐費申請 (ANS)'!$B$65:$I$65</definedName>
    <definedName name="林慶詳2">'餐費申請 (原)'!$C$36:$J$36</definedName>
    <definedName name="品名" localSheetId="2">'餐費申請 (ANS)'!$E$2:$E$71</definedName>
    <definedName name="品名">'餐費申請 (原)'!$F$2:$F$71</definedName>
    <definedName name="張維尼1" localSheetId="2">'餐費申請 (ANS)'!$B$38:$I$38</definedName>
    <definedName name="張維尼1">'餐費申請 (原)'!$C$37:$J$37</definedName>
    <definedName name="張維尼2" localSheetId="2">'餐費申請 (ANS)'!$B$39:$I$39</definedName>
    <definedName name="張維尼2">'餐費申請 (原)'!$C$38:$J$38</definedName>
    <definedName name="張維尼3" localSheetId="2">'餐費申請 (ANS)'!$B$40:$I$40</definedName>
    <definedName name="張維尼3">'餐費申請 (原)'!$C$39:$J$39</definedName>
    <definedName name="部門" localSheetId="2">'餐費申請 (ANS)'!$C$2:$C$71</definedName>
    <definedName name="部門">'餐費申請 (原)'!$D$2:$D$71</definedName>
    <definedName name="陳小東1" localSheetId="2">'餐費申請 (ANS)'!$B$6:$I$6</definedName>
    <definedName name="陳小東1">'餐費申請 (原)'!$C$40:$J$40</definedName>
    <definedName name="陳小東10" localSheetId="2">'餐費申請 (ANS)'!$B$53:$I$53</definedName>
    <definedName name="陳小東10">'餐費申請 (原)'!$C$49:$J$49</definedName>
    <definedName name="陳小東11" localSheetId="2">'餐費申請 (ANS)'!$B$66:$I$66</definedName>
    <definedName name="陳小東11">'餐費申請 (原)'!$C$50:$J$50</definedName>
    <definedName name="陳小東12" localSheetId="2">'餐費申請 (ANS)'!$B$67:$I$67</definedName>
    <definedName name="陳小東12">'餐費申請 (原)'!$C$51:$J$51</definedName>
    <definedName name="陳小東2" localSheetId="2">'餐費申請 (ANS)'!$B$7:$I$7</definedName>
    <definedName name="陳小東2">'餐費申請 (原)'!$C$41:$J$41</definedName>
    <definedName name="陳小東3" localSheetId="2">'餐費申請 (ANS)'!$B$8:$I$8</definedName>
    <definedName name="陳小東3">'餐費申請 (原)'!$C$42:$J$42</definedName>
    <definedName name="陳小東4" localSheetId="2">'餐費申請 (ANS)'!$B$9:$I$9</definedName>
    <definedName name="陳小東4">'餐費申請 (原)'!$C$43:$J$43</definedName>
    <definedName name="陳小東5" localSheetId="2">'餐費申請 (ANS)'!$B$23:$I$23</definedName>
    <definedName name="陳小東5">'餐費申請 (原)'!$C$44:$J$44</definedName>
    <definedName name="陳小東6" localSheetId="2">'餐費申請 (ANS)'!$B$24:$I$24</definedName>
    <definedName name="陳小東6">'餐費申請 (原)'!$C$45:$J$45</definedName>
    <definedName name="陳小東7" localSheetId="2">'餐費申請 (ANS)'!$B$41:$I$41</definedName>
    <definedName name="陳小東7">'餐費申請 (原)'!$C$46:$J$46</definedName>
    <definedName name="陳小東8" localSheetId="2">'餐費申請 (ANS)'!$B$42:$I$42</definedName>
    <definedName name="陳小東8">'餐費申請 (原)'!$C$47:$J$47</definedName>
    <definedName name="陳小東9" localSheetId="2">'餐費申請 (ANS)'!$B$52:$I$52</definedName>
    <definedName name="陳小東9">'餐費申請 (原)'!$C$48:$J$48</definedName>
    <definedName name="陳妙麗1" localSheetId="2">'餐費申請 (ANS)'!$B$25:$I$25</definedName>
    <definedName name="陳妙麗1">'餐費申請 (原)'!$C$52:$J$52</definedName>
    <definedName name="單價" localSheetId="2">'餐費申請 (ANS)'!$G$2:$G$71</definedName>
    <definedName name="單價">'餐費申請 (原)'!$H$2:$H$71</definedName>
    <definedName name="黃佩佩1" localSheetId="2">'餐費申請 (ANS)'!$B$12:$I$12</definedName>
    <definedName name="黃佩佩1">'餐費申請 (原)'!$C$53:$J$53</definedName>
    <definedName name="黃佩佩2" localSheetId="2">'餐費申請 (ANS)'!$B$13:$I$13</definedName>
    <definedName name="黃佩佩2">'餐費申請 (原)'!$C$54:$J$54</definedName>
    <definedName name="黃佩佩3" localSheetId="2">'餐費申請 (ANS)'!$B$43:$I$43</definedName>
    <definedName name="黃佩佩3">'餐費申請 (原)'!$C$55:$J$55</definedName>
    <definedName name="黃佩佩4" localSheetId="2">'餐費申請 (ANS)'!$B$44:$I$44</definedName>
    <definedName name="黃佩佩4">'餐費申請 (原)'!$C$56:$J$56</definedName>
    <definedName name="黃佩佩5" localSheetId="2">'餐費申請 (ANS)'!$B$68:$I$68</definedName>
    <definedName name="黃佩佩5">'餐費申請 (原)'!$C$57:$J$57</definedName>
    <definedName name="黃倫飛1" localSheetId="2">'餐費申請 (ANS)'!$B$54:$I$54</definedName>
    <definedName name="黃倫飛1">'餐費申請 (原)'!$C$58:$J$58</definedName>
    <definedName name="數量" localSheetId="2">'餐費申請 (ANS)'!$H$2:$H$71</definedName>
    <definedName name="數量">'餐費申請 (原)'!$I$2:$I$71</definedName>
    <definedName name="簡如雲1" localSheetId="2">'餐費申請 (ANS)'!$B$14:$I$14</definedName>
    <definedName name="簡如雲1">'餐費申請 (原)'!$C$59:$J$59</definedName>
    <definedName name="簡如雲10" localSheetId="2">'餐費申請 (ANS)'!$B$69:$I$69</definedName>
    <definedName name="簡如雲10">'餐費申請 (原)'!$C$68:$J$68</definedName>
    <definedName name="簡如雲11" localSheetId="2">'餐費申請 (ANS)'!$B$70:$I$70</definedName>
    <definedName name="簡如雲11">'餐費申請 (原)'!$C$69:$J$69</definedName>
    <definedName name="簡如雲12" localSheetId="2">'餐費申請 (ANS)'!$B$71:$I$71</definedName>
    <definedName name="簡如雲12">'餐費申請 (原)'!$C$70:$J$70</definedName>
    <definedName name="簡如雲2" localSheetId="2">'餐費申請 (ANS)'!$B$15:$I$15</definedName>
    <definedName name="簡如雲2">'餐費申請 (原)'!$C$60:$J$60</definedName>
    <definedName name="簡如雲3" localSheetId="2">'餐費申請 (ANS)'!$B$16:$I$16</definedName>
    <definedName name="簡如雲3">'餐費申請 (原)'!$C$61:$J$61</definedName>
    <definedName name="簡如雲4" localSheetId="2">'餐費申請 (ANS)'!$B$17:$I$17</definedName>
    <definedName name="簡如雲4">'餐費申請 (原)'!$C$62:$J$62</definedName>
    <definedName name="簡如雲5" localSheetId="2">'餐費申請 (ANS)'!$B$45:$I$45</definedName>
    <definedName name="簡如雲5">'餐費申請 (原)'!$C$63:$J$63</definedName>
    <definedName name="簡如雲6" localSheetId="2">'餐費申請 (ANS)'!$B$46:$I$46</definedName>
    <definedName name="簡如雲6">'餐費申請 (原)'!$C$64:$J$64</definedName>
    <definedName name="簡如雲7" localSheetId="2">'餐費申請 (ANS)'!$B$47:$I$47</definedName>
    <definedName name="簡如雲7">'餐費申請 (原)'!$C$65:$J$65</definedName>
    <definedName name="簡如雲8" localSheetId="2">'餐費申請 (ANS)'!$B$48:$I$48</definedName>
    <definedName name="簡如雲8">'餐費申請 (原)'!$C$66:$J$66</definedName>
    <definedName name="簡如雲9" localSheetId="2">'餐費申請 (ANS)'!$B$55:$I$55</definedName>
    <definedName name="簡如雲9">'餐費申請 (原)'!$C$67:$J$67</definedName>
    <definedName name="簡蒙達1" localSheetId="2">'餐費申請 (ANS)'!$B$49:$I$49</definedName>
    <definedName name="簡蒙達1">'餐費申請 (原)'!$C$71:$J$71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6" i="9" l="1"/>
  <c r="P15" i="9"/>
  <c r="P14" i="9"/>
  <c r="B2" i="9"/>
  <c r="O1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M4" i="9" a="1"/>
  <c r="Q4" i="9" a="1"/>
  <c r="O5" i="9" a="1"/>
  <c r="M6" i="9" a="1"/>
  <c r="Q6" i="9" a="1"/>
  <c r="O7" i="9" a="1"/>
  <c r="M8" i="9" a="1"/>
  <c r="Q8" i="9" a="1"/>
  <c r="O9" i="9" a="1"/>
  <c r="M10" i="9" a="1"/>
  <c r="Q10" i="9" a="1"/>
  <c r="O11" i="9" a="1"/>
  <c r="M12" i="9" a="1"/>
  <c r="Q12" i="9" a="1"/>
  <c r="O8" i="9" a="1"/>
  <c r="M11" i="9" a="1"/>
  <c r="R4" i="9" a="1"/>
  <c r="P5" i="9" a="1"/>
  <c r="R6" i="9" a="1"/>
  <c r="N8" i="9" a="1"/>
  <c r="R8" i="9" a="1"/>
  <c r="N10" i="9" a="1"/>
  <c r="P11" i="9" a="1"/>
  <c r="N12" i="9" a="1"/>
  <c r="M5" i="9" a="1"/>
  <c r="Q5" i="9" a="1"/>
  <c r="M7" i="9" a="1"/>
  <c r="M9" i="9" a="1"/>
  <c r="O10" i="9" a="1"/>
  <c r="O12" i="9" a="1"/>
  <c r="N4" i="9" a="1"/>
  <c r="N6" i="9" a="1"/>
  <c r="P7" i="9" a="1"/>
  <c r="P9" i="9" a="1"/>
  <c r="R10" i="9" a="1"/>
  <c r="R12" i="9" a="1"/>
  <c r="O4" i="9" a="1"/>
  <c r="O6" i="9" a="1"/>
  <c r="Q7" i="9" a="1"/>
  <c r="Q9" i="9" a="1"/>
  <c r="Q11" i="9" a="1"/>
  <c r="P4" i="9" a="1"/>
  <c r="N5" i="9" a="1"/>
  <c r="R5" i="9" a="1"/>
  <c r="P6" i="9" a="1"/>
  <c r="N7" i="9" a="1"/>
  <c r="R7" i="9" a="1"/>
  <c r="P8" i="9" a="1"/>
  <c r="N9" i="9" a="1"/>
  <c r="R9" i="9" a="1"/>
  <c r="P10" i="9" a="1"/>
  <c r="N11" i="9" a="1"/>
  <c r="R11" i="9" a="1"/>
  <c r="P12" i="9" a="1"/>
  <c r="N3" i="9" a="1"/>
  <c r="R3" i="9" a="1"/>
  <c r="P3" i="9" a="1"/>
  <c r="Q3" i="9" a="1"/>
  <c r="O3" i="9" a="1"/>
  <c r="M3" i="9" a="1"/>
  <c r="P12" i="9" l="1"/>
  <c r="R11" i="9"/>
  <c r="N11" i="9"/>
  <c r="P10" i="9"/>
  <c r="R9" i="9"/>
  <c r="N9" i="9"/>
  <c r="P8" i="9"/>
  <c r="R7" i="9"/>
  <c r="N7" i="9"/>
  <c r="P6" i="9"/>
  <c r="R5" i="9"/>
  <c r="N5" i="9"/>
  <c r="P4" i="9"/>
  <c r="Q11" i="9"/>
  <c r="Q9" i="9"/>
  <c r="Q7" i="9"/>
  <c r="O6" i="9"/>
  <c r="O4" i="9"/>
  <c r="R12" i="9"/>
  <c r="R10" i="9"/>
  <c r="P9" i="9"/>
  <c r="P7" i="9"/>
  <c r="N6" i="9"/>
  <c r="N4" i="9"/>
  <c r="O12" i="9"/>
  <c r="O10" i="9"/>
  <c r="M9" i="9"/>
  <c r="M7" i="9"/>
  <c r="Q5" i="9"/>
  <c r="M5" i="9"/>
  <c r="N12" i="9"/>
  <c r="P11" i="9"/>
  <c r="N10" i="9"/>
  <c r="R8" i="9"/>
  <c r="N8" i="9"/>
  <c r="R6" i="9"/>
  <c r="P5" i="9"/>
  <c r="R4" i="9"/>
  <c r="M11" i="9"/>
  <c r="O8" i="9"/>
  <c r="Q12" i="9"/>
  <c r="M12" i="9"/>
  <c r="O11" i="9"/>
  <c r="Q10" i="9"/>
  <c r="M10" i="9"/>
  <c r="O9" i="9"/>
  <c r="Q8" i="9"/>
  <c r="M8" i="9"/>
  <c r="O7" i="9"/>
  <c r="Q6" i="9"/>
  <c r="M6" i="9"/>
  <c r="O5" i="9"/>
  <c r="Q4" i="9"/>
  <c r="M4" i="9"/>
  <c r="O3" i="9"/>
  <c r="Q3" i="9"/>
  <c r="P3" i="9"/>
  <c r="R3" i="9"/>
  <c r="N3" i="9"/>
  <c r="M3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Q14" i="5"/>
  <c r="O14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N1" i="5"/>
  <c r="I18" i="5"/>
  <c r="I19" i="5"/>
  <c r="I26" i="5"/>
  <c r="I56" i="5"/>
  <c r="I20" i="5"/>
  <c r="I27" i="5"/>
  <c r="I28" i="5"/>
  <c r="I57" i="5"/>
  <c r="I58" i="5"/>
  <c r="I2" i="5"/>
  <c r="I3" i="5"/>
  <c r="I21" i="5"/>
  <c r="I29" i="5"/>
  <c r="I50" i="5"/>
  <c r="I59" i="5"/>
  <c r="I4" i="5"/>
  <c r="I5" i="5"/>
  <c r="I22" i="5"/>
  <c r="I30" i="5"/>
  <c r="I31" i="5"/>
  <c r="I32" i="5"/>
  <c r="I33" i="5"/>
  <c r="I51" i="5"/>
  <c r="I60" i="5"/>
  <c r="I10" i="5"/>
  <c r="I11" i="5"/>
  <c r="I34" i="5"/>
  <c r="I35" i="5"/>
  <c r="I61" i="5"/>
  <c r="I36" i="5"/>
  <c r="I62" i="5"/>
  <c r="I63" i="5"/>
  <c r="I37" i="5"/>
  <c r="I64" i="5"/>
  <c r="I65" i="5"/>
  <c r="I38" i="5"/>
  <c r="I39" i="5"/>
  <c r="I40" i="5"/>
  <c r="I6" i="5"/>
  <c r="I7" i="5"/>
  <c r="I8" i="5"/>
  <c r="I9" i="5"/>
  <c r="I23" i="5"/>
  <c r="I24" i="5"/>
  <c r="I41" i="5"/>
  <c r="I42" i="5"/>
  <c r="I52" i="5"/>
  <c r="I53" i="5"/>
  <c r="I66" i="5"/>
  <c r="I67" i="5"/>
  <c r="I25" i="5"/>
  <c r="I12" i="5"/>
  <c r="I13" i="5"/>
  <c r="I43" i="5"/>
  <c r="I44" i="5"/>
  <c r="I68" i="5"/>
  <c r="I54" i="5"/>
  <c r="I14" i="5"/>
  <c r="I15" i="5"/>
  <c r="I16" i="5"/>
  <c r="I17" i="5"/>
  <c r="I45" i="5"/>
  <c r="I46" i="5"/>
  <c r="I47" i="5"/>
  <c r="I48" i="5"/>
  <c r="I55" i="5"/>
  <c r="I69" i="5"/>
  <c r="I70" i="5"/>
  <c r="I71" i="5"/>
  <c r="I49" i="5"/>
  <c r="P6" i="5" a="1"/>
  <c r="Q7" i="5" a="1"/>
  <c r="Q5" i="5" a="1"/>
  <c r="O8" i="5" a="1"/>
  <c r="P9" i="5" a="1"/>
  <c r="M6" i="5" a="1"/>
  <c r="Q10" i="5" a="1"/>
  <c r="O11" i="5" a="1"/>
  <c r="Q11" i="5" a="1"/>
  <c r="Q12" i="5" a="1"/>
  <c r="Q9" i="5" a="1"/>
  <c r="M11" i="5" a="1"/>
  <c r="N6" i="5" a="1"/>
  <c r="N7" i="5" a="1"/>
  <c r="O6" i="5" a="1"/>
  <c r="L3" i="5" a="1"/>
  <c r="Q6" i="5" a="1"/>
  <c r="N9" i="5" a="1"/>
  <c r="L7" i="5" a="1"/>
  <c r="O10" i="5" a="1"/>
  <c r="N12" i="5" a="1"/>
  <c r="M9" i="5" a="1"/>
  <c r="M4" i="5" a="1"/>
  <c r="P11" i="5" a="1"/>
  <c r="L12" i="5" a="1"/>
  <c r="N11" i="5" a="1"/>
  <c r="Q4" i="5" a="1"/>
  <c r="M12" i="5" a="1"/>
  <c r="N8" i="5" a="1"/>
  <c r="M8" i="5" a="1"/>
  <c r="P5" i="5" a="1"/>
  <c r="Q3" i="5" a="1"/>
  <c r="L10" i="5" a="1"/>
  <c r="N4" i="5" a="1"/>
  <c r="O3" i="5" a="1"/>
  <c r="Q8" i="5" a="1"/>
  <c r="N5" i="5" a="1"/>
  <c r="M7" i="5" a="1"/>
  <c r="P3" i="5" a="1"/>
  <c r="M5" i="5" a="1"/>
  <c r="O12" i="5" a="1"/>
  <c r="O7" i="5" a="1"/>
  <c r="P8" i="5" a="1"/>
  <c r="N10" i="5" a="1"/>
  <c r="L5" i="5" a="1"/>
  <c r="L9" i="5" a="1"/>
  <c r="O9" i="5" a="1"/>
  <c r="L8" i="5" a="1"/>
  <c r="O4" i="5" a="1"/>
  <c r="O5" i="5" a="1"/>
  <c r="P7" i="5" a="1"/>
  <c r="P12" i="5" a="1"/>
  <c r="L11" i="5" a="1"/>
  <c r="P4" i="5" a="1"/>
  <c r="M3" i="5" a="1"/>
  <c r="L4" i="5" a="1"/>
  <c r="M10" i="5" a="1"/>
  <c r="P10" i="5" a="1"/>
  <c r="N3" i="5" a="1"/>
  <c r="L6" i="5" a="1"/>
  <c r="R1" i="9" l="1"/>
  <c r="R14" i="9" s="1"/>
  <c r="O15" i="5"/>
  <c r="O16" i="5" s="1"/>
  <c r="Q15" i="5"/>
  <c r="Q16" i="5" s="1"/>
  <c r="Q10" i="5"/>
  <c r="P3" i="5"/>
  <c r="O12" i="5"/>
  <c r="P11" i="5"/>
  <c r="N9" i="5"/>
  <c r="O8" i="5"/>
  <c r="P7" i="5"/>
  <c r="N5" i="5"/>
  <c r="N12" i="5"/>
  <c r="O11" i="5"/>
  <c r="P10" i="5"/>
  <c r="Q9" i="5"/>
  <c r="M9" i="5"/>
  <c r="N8" i="5"/>
  <c r="O7" i="5"/>
  <c r="P6" i="5"/>
  <c r="Q5" i="5"/>
  <c r="M5" i="5"/>
  <c r="N4" i="5"/>
  <c r="O3" i="5"/>
  <c r="O4" i="5"/>
  <c r="Q12" i="5"/>
  <c r="M12" i="5"/>
  <c r="N11" i="5"/>
  <c r="O10" i="5"/>
  <c r="P9" i="5"/>
  <c r="Q8" i="5"/>
  <c r="M8" i="5"/>
  <c r="N7" i="5"/>
  <c r="O6" i="5"/>
  <c r="P5" i="5"/>
  <c r="Q4" i="5"/>
  <c r="M4" i="5"/>
  <c r="N3" i="5"/>
  <c r="Q6" i="5"/>
  <c r="M10" i="5"/>
  <c r="M6" i="5"/>
  <c r="P12" i="5"/>
  <c r="Q11" i="5"/>
  <c r="M11" i="5"/>
  <c r="N10" i="5"/>
  <c r="O9" i="5"/>
  <c r="P8" i="5"/>
  <c r="Q7" i="5"/>
  <c r="M7" i="5"/>
  <c r="N6" i="5"/>
  <c r="O5" i="5"/>
  <c r="P4" i="5"/>
  <c r="Q3" i="5"/>
  <c r="M3" i="5"/>
  <c r="L7" i="5"/>
  <c r="L11" i="5"/>
  <c r="L10" i="5"/>
  <c r="L6" i="5"/>
  <c r="L9" i="5"/>
  <c r="L5" i="5"/>
  <c r="L12" i="5"/>
  <c r="L8" i="5"/>
  <c r="L4" i="5"/>
  <c r="L3" i="5"/>
  <c r="R15" i="9" l="1"/>
  <c r="R16" i="9" s="1"/>
  <c r="Q1" i="5"/>
  <c r="J72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<sst xmlns="http://schemas.openxmlformats.org/spreadsheetml/2006/main" count="913" uniqueCount="127">
  <si>
    <t>序</t>
    <phoneticPr fontId="1" type="noConversion"/>
  </si>
  <si>
    <t>練習功能</t>
    <phoneticPr fontId="1" type="noConversion"/>
  </si>
  <si>
    <t>課題內容</t>
    <phoneticPr fontId="1" type="noConversion"/>
  </si>
  <si>
    <t>工作表</t>
    <phoneticPr fontId="1" type="noConversion"/>
  </si>
  <si>
    <t>備註</t>
    <phoneticPr fontId="1" type="noConversion"/>
  </si>
  <si>
    <t>乘積計算 "*"</t>
    <phoneticPr fontId="1" type="noConversion"/>
  </si>
  <si>
    <t>姓名</t>
    <phoneticPr fontId="1" type="noConversion"/>
  </si>
  <si>
    <t>部門</t>
    <phoneticPr fontId="1" type="noConversion"/>
  </si>
  <si>
    <t>品名</t>
    <phoneticPr fontId="1" type="noConversion"/>
  </si>
  <si>
    <t>單價</t>
    <phoneticPr fontId="1" type="noConversion"/>
  </si>
  <si>
    <t>數量</t>
    <phoneticPr fontId="1" type="noConversion"/>
  </si>
  <si>
    <t>小計</t>
    <phoneticPr fontId="1" type="noConversion"/>
  </si>
  <si>
    <t>黃倫飛</t>
  </si>
  <si>
    <t>總計</t>
    <phoneticPr fontId="1" type="noConversion"/>
  </si>
  <si>
    <t>李大全</t>
  </si>
  <si>
    <t>序</t>
    <phoneticPr fontId="1" type="noConversion"/>
  </si>
  <si>
    <t>王小童</t>
  </si>
  <si>
    <t>陳小東</t>
  </si>
  <si>
    <t>何玉環</t>
  </si>
  <si>
    <t>簡如雲</t>
  </si>
  <si>
    <t>吳大明</t>
  </si>
  <si>
    <t>張維尼</t>
  </si>
  <si>
    <t>林慶詳</t>
  </si>
  <si>
    <t>黃佩佩</t>
  </si>
  <si>
    <t>林勝祥</t>
  </si>
  <si>
    <t>周羽玲</t>
  </si>
  <si>
    <t>簡蒙達</t>
  </si>
  <si>
    <t>王勝玉</t>
  </si>
  <si>
    <t>林佳家</t>
  </si>
  <si>
    <t>陳妙麗</t>
  </si>
  <si>
    <t>林嘉至</t>
  </si>
  <si>
    <t>餐費申請</t>
  </si>
  <si>
    <t>姓名</t>
  </si>
  <si>
    <t>部門</t>
  </si>
  <si>
    <t>店家</t>
  </si>
  <si>
    <t>品名</t>
  </si>
  <si>
    <t>地點</t>
  </si>
  <si>
    <t>單價</t>
  </si>
  <si>
    <t>數量</t>
  </si>
  <si>
    <t>小計</t>
  </si>
  <si>
    <t>於H欄使用乘積 "*"，求得小計金額</t>
    <phoneticPr fontId="1" type="noConversion"/>
  </si>
  <si>
    <t>格式化為表格</t>
    <phoneticPr fontId="1" type="noConversion"/>
  </si>
  <si>
    <t>常用&gt;格式化為表格</t>
    <phoneticPr fontId="1" type="noConversion"/>
  </si>
  <si>
    <t>=[單價]*[數量]</t>
    <phoneticPr fontId="1" type="noConversion"/>
  </si>
  <si>
    <t>移除重複</t>
    <phoneticPr fontId="1" type="noConversion"/>
  </si>
  <si>
    <t>資料&gt;移除重複</t>
    <phoneticPr fontId="1" type="noConversion"/>
  </si>
  <si>
    <t>資料驗證(清單)</t>
    <phoneticPr fontId="1" type="noConversion"/>
  </si>
  <si>
    <t>於K1設定資料驗證，製作下拉式清單(R1~R17)</t>
    <phoneticPr fontId="1" type="noConversion"/>
  </si>
  <si>
    <t>資料&gt;資料驗證&gt;清單</t>
    <phoneticPr fontId="1" type="noConversion"/>
  </si>
  <si>
    <t>VLOOKUP函數</t>
    <phoneticPr fontId="1" type="noConversion"/>
  </si>
  <si>
    <t>SUM函數</t>
    <phoneticPr fontId="1" type="noConversion"/>
  </si>
  <si>
    <t>於P1使用SUM函數，求得P3~P12之小計加總金額</t>
    <phoneticPr fontId="1" type="noConversion"/>
  </si>
  <si>
    <t>P1=SUM(P3:P12)</t>
    <phoneticPr fontId="1" type="noConversion"/>
  </si>
  <si>
    <t>插入欄位</t>
    <phoneticPr fontId="1" type="noConversion"/>
  </si>
  <si>
    <t>滑鼠移至A欄標題&gt;右鍵&gt;插入</t>
    <phoneticPr fontId="1" type="noConversion"/>
  </si>
  <si>
    <t>於姓名(A欄)前插入新的欄位，標題輸入為KEY</t>
    <phoneticPr fontId="1" type="noConversion"/>
  </si>
  <si>
    <t>COUNTIF函數</t>
    <phoneticPr fontId="1" type="noConversion"/>
  </si>
  <si>
    <t>A2=B2&amp;COUNTIF($B$2:B2,B2)</t>
    <phoneticPr fontId="1" type="noConversion"/>
  </si>
  <si>
    <t>店家</t>
    <phoneticPr fontId="1" type="noConversion"/>
  </si>
  <si>
    <t>地點</t>
    <phoneticPr fontId="1" type="noConversion"/>
  </si>
  <si>
    <t>定義名稱(頂端列)</t>
    <phoneticPr fontId="1" type="noConversion"/>
  </si>
  <si>
    <t>定義名稱(最左欄)</t>
    <phoneticPr fontId="1" type="noConversion"/>
  </si>
  <si>
    <t>公式&gt;從選取範圍建立&gt;頂端列</t>
    <phoneticPr fontId="1" type="noConversion"/>
  </si>
  <si>
    <t>公式&gt;從選取範圍建立&gt;最左欄</t>
    <phoneticPr fontId="1" type="noConversion"/>
  </si>
  <si>
    <t>INDIRECT函數+交集</t>
    <phoneticPr fontId="1" type="noConversion"/>
  </si>
  <si>
    <t>L3=INDIRECT($L$1&amp;$K3) INDIRECT(L$2)</t>
    <phoneticPr fontId="1" type="noConversion"/>
  </si>
  <si>
    <t>於L3使用INDIRECT函數，指定回傳KEY與標題的交集</t>
    <phoneticPr fontId="1" type="noConversion"/>
  </si>
  <si>
    <t>IFERROR函數</t>
    <phoneticPr fontId="1" type="noConversion"/>
  </si>
  <si>
    <t>於L3使用IFERROR函數，將錯誤代碼轉為回傳"-"</t>
    <phoneticPr fontId="1" type="noConversion"/>
  </si>
  <si>
    <t>L3=IFERROR(INDIRECT($L$1&amp;$K3) INDIRECT(L$2),"-")</t>
    <phoneticPr fontId="1" type="noConversion"/>
  </si>
  <si>
    <t>快速填入</t>
    <phoneticPr fontId="1" type="noConversion"/>
  </si>
  <si>
    <t>使用快速填入功能，完成L3~Q12內容</t>
    <phoneticPr fontId="1" type="noConversion"/>
  </si>
  <si>
    <t>資料排序(in篩選按鈕)</t>
    <phoneticPr fontId="1" type="noConversion"/>
  </si>
  <si>
    <t>使用篩選按鈕，將小計金額由大至小排列</t>
    <phoneticPr fontId="1" type="noConversion"/>
  </si>
  <si>
    <t>小計的篩選按鈕&gt;由最大到最小排序</t>
    <phoneticPr fontId="1" type="noConversion"/>
  </si>
  <si>
    <t>先列再欄(↓→) 或 先欄再列(→↓)</t>
    <phoneticPr fontId="1" type="noConversion"/>
  </si>
  <si>
    <t>申請筆數</t>
    <phoneticPr fontId="1" type="noConversion"/>
  </si>
  <si>
    <t>申請金額</t>
    <phoneticPr fontId="1" type="noConversion"/>
  </si>
  <si>
    <t>核准筆數</t>
    <phoneticPr fontId="1" type="noConversion"/>
  </si>
  <si>
    <t>自費筆數</t>
    <phoneticPr fontId="1" type="noConversion"/>
  </si>
  <si>
    <t>核准金額</t>
    <phoneticPr fontId="1" type="noConversion"/>
  </si>
  <si>
    <t>自費金額</t>
    <phoneticPr fontId="1" type="noConversion"/>
  </si>
  <si>
    <t>財務部</t>
  </si>
  <si>
    <t>管理部</t>
  </si>
  <si>
    <t>製造部</t>
  </si>
  <si>
    <t>複製A、B欄(姓名與部門)，於R、S欄貼上，並移除重複</t>
    <phoneticPr fontId="1" type="noConversion"/>
  </si>
  <si>
    <t>選取B1~I71，以「頂端列」(標題)快速定義「各欄名稱」</t>
    <phoneticPr fontId="1" type="noConversion"/>
  </si>
  <si>
    <t>選取A2~I71，以「最左欄」(KEY)快速定義「各列名稱」</t>
    <phoneticPr fontId="1" type="noConversion"/>
  </si>
  <si>
    <t>COUNTIF函數</t>
    <phoneticPr fontId="1" type="noConversion"/>
  </si>
  <si>
    <t>於A欄使用COUNTIF函數，求得KEY為"姓名+出現次數"</t>
    <phoneticPr fontId="1" type="noConversion"/>
  </si>
  <si>
    <t>O14=COUNTIF(B:B,L1)</t>
    <phoneticPr fontId="1" type="noConversion"/>
  </si>
  <si>
    <t>MIN函數</t>
    <phoneticPr fontId="1" type="noConversion"/>
  </si>
  <si>
    <t>O15=MIN(10,O14)</t>
    <phoneticPr fontId="1" type="noConversion"/>
  </si>
  <si>
    <t>相減計算 "-"</t>
    <phoneticPr fontId="1" type="noConversion"/>
  </si>
  <si>
    <t>O16=O14-O15</t>
    <phoneticPr fontId="1" type="noConversion"/>
  </si>
  <si>
    <t>SUMIF函數</t>
    <phoneticPr fontId="1" type="noConversion"/>
  </si>
  <si>
    <t>於O14使用COUNTIF函數，求得員工總申請筆數</t>
    <phoneticPr fontId="1" type="noConversion"/>
  </si>
  <si>
    <t>於Q14使用SUMIF函數，求得員工總申請金額</t>
    <phoneticPr fontId="1" type="noConversion"/>
  </si>
  <si>
    <t>於Q16計算Q14-Q15，求得自費金額</t>
    <phoneticPr fontId="1" type="noConversion"/>
  </si>
  <si>
    <t>於O16計算O14-O15，求得自費筆數</t>
    <phoneticPr fontId="1" type="noConversion"/>
  </si>
  <si>
    <t>於O15使用MIN函數，求得核准筆數(不超過10筆)</t>
    <phoneticPr fontId="1" type="noConversion"/>
  </si>
  <si>
    <t>於Q15使用MIN函數，求得核准金額(不超過1000)</t>
    <phoneticPr fontId="1" type="noConversion"/>
  </si>
  <si>
    <t>Q14=SUMIF(B:B,L1,I:I)</t>
    <phoneticPr fontId="1" type="noConversion"/>
  </si>
  <si>
    <t>Q15=MIN(Q1,1000)</t>
    <phoneticPr fontId="1" type="noConversion"/>
  </si>
  <si>
    <t>Q16=Q14-Q15</t>
  </si>
  <si>
    <t>水餃店</t>
  </si>
  <si>
    <t>鍋貼</t>
  </si>
  <si>
    <t>外帶</t>
  </si>
  <si>
    <t>水餃</t>
  </si>
  <si>
    <t>內用</t>
  </si>
  <si>
    <t>麵店</t>
  </si>
  <si>
    <t>榨菜肉絲麵</t>
  </si>
  <si>
    <t>牛肉麵</t>
  </si>
  <si>
    <t>煎餃</t>
  </si>
  <si>
    <t>便當店</t>
  </si>
  <si>
    <t>豬腳便當</t>
  </si>
  <si>
    <t>雞腿便當</t>
  </si>
  <si>
    <t>排骨便當</t>
  </si>
  <si>
    <t>※員工餐費申請，核准筆數上限10筆，核准金額上限1,000元</t>
    <phoneticPr fontId="1" type="noConversion"/>
  </si>
  <si>
    <t>將A1~H71格式化為表格，顏色格式等不拘</t>
    <phoneticPr fontId="1" type="noConversion"/>
  </si>
  <si>
    <t>陳小東</t>
    <phoneticPr fontId="1" type="noConversion"/>
  </si>
  <si>
    <t>於M1使用VLOOKUP函數，求得指定員工(K1)的對應部門</t>
    <phoneticPr fontId="1" type="noConversion"/>
  </si>
  <si>
    <t>M1=VLOOKUP(K1,R:S,2,0)</t>
    <phoneticPr fontId="1" type="noConversion"/>
  </si>
  <si>
    <t>KEY</t>
    <phoneticPr fontId="1" type="noConversion"/>
  </si>
  <si>
    <t>合計</t>
  </si>
  <si>
    <t>計數</t>
    <phoneticPr fontId="1" type="noConversion"/>
  </si>
  <si>
    <t>key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</si>
</sst>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theme="1"/>
      <name val="Microsoft JhengHei Light"/>
      <family val="2"/>
      <charset val="136"/>
    </font>
    <font>
      <sz val="12"/>
      <color theme="1"/>
      <name val="Microsoft JhengHei Light"/>
      <family val="2"/>
      <charset val="136"/>
    </font>
    <font>
      <b/>
      <sz val="12"/>
      <color theme="0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sz val="12"/>
      <name val="微軟正黑體"/>
      <family val="2"/>
      <charset val="136"/>
    </font>
    <font>
      <b/>
      <sz val="7"/>
      <color rgb="FF1E1E1E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 style="thin">
        <color theme="6"/>
      </left>
      <right style="thin">
        <color theme="1"/>
      </right>
      <top style="thin">
        <color theme="6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6"/>
      </top>
      <bottom style="medium">
        <color theme="1"/>
      </bottom>
      <diagonal/>
    </border>
    <border>
      <left style="thin">
        <color theme="6"/>
      </left>
      <right style="thin">
        <color theme="1"/>
      </right>
      <top style="thin">
        <color theme="6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6"/>
      </top>
      <bottom style="thin">
        <color theme="1"/>
      </bottom>
      <diagonal/>
    </border>
    <border>
      <left style="thin">
        <color theme="1"/>
      </left>
      <right style="thin">
        <color theme="6"/>
      </right>
      <top style="double">
        <color theme="1"/>
      </top>
      <bottom style="thin">
        <color theme="6"/>
      </bottom>
      <diagonal/>
    </border>
    <border>
      <left style="thin">
        <color theme="1"/>
      </left>
      <right/>
      <top style="thin">
        <color theme="6"/>
      </top>
      <bottom/>
      <diagonal/>
    </border>
    <border>
      <left style="thin">
        <color theme="1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double">
        <color theme="1"/>
      </top>
      <bottom style="thin">
        <color theme="6"/>
      </bottom>
      <diagonal/>
    </border>
    <border>
      <left style="thin">
        <color theme="1"/>
      </left>
      <right/>
      <top style="double">
        <color theme="1"/>
      </top>
      <bottom style="thin">
        <color theme="6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quotePrefix="1" applyFont="1">
      <alignment vertical="center"/>
    </xf>
    <xf numFmtId="0" fontId="5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8" fillId="0" borderId="1" xfId="0" applyFont="1" applyBorder="1">
      <alignment vertical="center"/>
    </xf>
    <xf numFmtId="0" fontId="8" fillId="0" borderId="2" xfId="0" applyFont="1" applyBorder="1">
      <alignment vertical="center"/>
    </xf>
    <xf numFmtId="0" fontId="6" fillId="2" borderId="0" xfId="0" applyFont="1" applyFill="1">
      <alignment vertical="center"/>
    </xf>
    <xf numFmtId="0" fontId="10" fillId="0" borderId="1" xfId="0" applyFont="1" applyBorder="1">
      <alignment vertical="center"/>
    </xf>
    <xf numFmtId="0" fontId="11" fillId="0" borderId="0" xfId="0" applyFont="1">
      <alignment vertical="center"/>
    </xf>
    <xf numFmtId="0" fontId="8" fillId="3" borderId="5" xfId="0" applyFont="1" applyFill="1" applyBorder="1">
      <alignment vertical="center"/>
    </xf>
    <xf numFmtId="0" fontId="8" fillId="0" borderId="5" xfId="0" applyFont="1" applyBorder="1">
      <alignment vertical="center"/>
    </xf>
    <xf numFmtId="0" fontId="10" fillId="0" borderId="8" xfId="0" applyFont="1" applyBorder="1">
      <alignment vertical="center"/>
    </xf>
    <xf numFmtId="0" fontId="10" fillId="0" borderId="9" xfId="0" applyFont="1" applyBorder="1">
      <alignment vertical="center"/>
    </xf>
    <xf numFmtId="0" fontId="8" fillId="3" borderId="1" xfId="0" applyFont="1" applyFill="1" applyBorder="1">
      <alignment vertical="center"/>
    </xf>
    <xf numFmtId="0" fontId="8" fillId="3" borderId="8" xfId="0" applyFont="1" applyFill="1" applyBorder="1">
      <alignment vertical="center"/>
    </xf>
    <xf numFmtId="0" fontId="8" fillId="3" borderId="9" xfId="0" applyFont="1" applyFill="1" applyBorder="1">
      <alignment vertical="center"/>
    </xf>
    <xf numFmtId="0" fontId="8" fillId="0" borderId="8" xfId="0" applyFont="1" applyBorder="1">
      <alignment vertical="center"/>
    </xf>
    <xf numFmtId="0" fontId="8" fillId="0" borderId="9" xfId="0" applyFont="1" applyBorder="1">
      <alignment vertical="center"/>
    </xf>
    <xf numFmtId="0" fontId="7" fillId="0" borderId="10" xfId="0" applyFont="1" applyBorder="1">
      <alignment vertical="center"/>
    </xf>
    <xf numFmtId="0" fontId="7" fillId="0" borderId="11" xfId="0" applyFont="1" applyBorder="1">
      <alignment vertical="center"/>
    </xf>
    <xf numFmtId="0" fontId="7" fillId="0" borderId="7" xfId="0" applyFont="1" applyBorder="1">
      <alignment vertical="center"/>
    </xf>
    <xf numFmtId="0" fontId="8" fillId="3" borderId="6" xfId="0" applyFont="1" applyFill="1" applyBorder="1">
      <alignment vertical="center"/>
    </xf>
    <xf numFmtId="0" fontId="8" fillId="0" borderId="6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49" fontId="8" fillId="0" borderId="0" xfId="0" applyNumberFormat="1" applyFont="1">
      <alignment vertical="center"/>
    </xf>
    <xf numFmtId="0" fontId="9" fillId="0" borderId="0" xfId="0" applyFont="1" applyAlignment="1">
      <alignment horizontal="center" vertical="center"/>
    </xf>
  </cellXfs>
  <cellStyles count="1">
    <cellStyle name="一般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numFmt numFmtId="0" formatCode="General"/>
      <border diagonalUp="0" diagonalDown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  <border diagonalUp="0" diagonalDown="0" outline="0">
        <left/>
        <right/>
        <top style="thin">
          <color theme="6"/>
        </top>
        <bottom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微軟正黑體"/>
        <family val="2"/>
        <charset val="136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微軟正黑體"/>
        <family val="2"/>
        <charset val="136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微軟正黑體"/>
        <family val="2"/>
        <charset val="136"/>
        <scheme val="none"/>
      </font>
      <border diagonalUp="0" diagonalDown="0" outline="0">
        <left style="thin">
          <color theme="1"/>
        </left>
        <right style="thin">
          <color theme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7F5BD9-A862-1640-AFD8-8551A1BC8554}" name="表格2" displayName="表格2" ref="A1:J1048576" totalsRowShown="0" headerRowDxfId="23" dataDxfId="22">
  <autoFilter ref="A1:J1048576" xr:uid="{447F5BD9-A862-1640-AFD8-8551A1BC8554}"/>
  <tableColumns count="10">
    <tableColumn id="1" xr3:uid="{0FF9AA36-BBAD-334E-9D63-E636ADC81C0E}" name="計數" dataDxfId="21"/>
    <tableColumn id="2" xr3:uid="{1EE57E7E-2A9B-F943-85B8-65AC3BEEAB09}" name="key" dataDxfId="20"/>
    <tableColumn id="3" xr3:uid="{6F25990D-57EB-A044-919C-D2F4A92F9725}" name="姓名" dataDxfId="19"/>
    <tableColumn id="4" xr3:uid="{F8DD0398-C7B3-7D4D-9962-97486F51D71B}" name="部門" dataDxfId="18"/>
    <tableColumn id="5" xr3:uid="{E31B5E16-AA11-4443-AEF5-A396B4F6FBCE}" name="店家" dataDxfId="17"/>
    <tableColumn id="6" xr3:uid="{DEDE1DC1-D242-A34F-924F-4B994BFA9E7A}" name="品名" dataDxfId="16"/>
    <tableColumn id="7" xr3:uid="{AD24BD8A-243E-B04F-8399-AF961879CD15}" name="地點" dataDxfId="15"/>
    <tableColumn id="8" xr3:uid="{AB13081F-42F9-504A-B4FF-7C0B86EE8230}" name="單價" dataDxfId="14"/>
    <tableColumn id="9" xr3:uid="{0E2B516E-5637-CA41-AA22-294E2EA796AA}" name="數量" dataDxfId="13"/>
    <tableColumn id="10" xr3:uid="{C2A5CE23-7468-9440-BBA3-02199A37256D}" name="小計" dataDxfId="12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C83F03-E98E-4D7E-827D-C005BA58E10B}" name="表格3" displayName="表格3" ref="B1:I71" totalsRowShown="0" headerRowDxfId="11" dataDxfId="10" tableBorderDxfId="9">
  <autoFilter ref="B1:I71" xr:uid="{CFC83F03-E98E-4D7E-827D-C005BA58E10B}"/>
  <sortState xmlns:xlrd2="http://schemas.microsoft.com/office/spreadsheetml/2017/richdata2" ref="B2:I71">
    <sortCondition descending="1" ref="I1:I71"/>
  </sortState>
  <tableColumns count="8">
    <tableColumn id="1" xr3:uid="{238825FF-8AF9-475D-858C-73E57FDB4A49}" name="姓名" dataDxfId="8"/>
    <tableColumn id="2" xr3:uid="{39F9A5CA-AB27-4A2F-9CDC-966AF9666994}" name="部門" dataDxfId="7"/>
    <tableColumn id="3" xr3:uid="{A4685EF6-77EF-489E-8760-3491BAED5954}" name="店家" dataDxfId="6"/>
    <tableColumn id="4" xr3:uid="{AC35E42C-B594-4FF1-B47E-ED00088B281E}" name="品名" dataDxfId="5"/>
    <tableColumn id="5" xr3:uid="{D98AB521-1D90-4347-9E85-FE09ABC903C2}" name="地點" dataDxfId="4"/>
    <tableColumn id="6" xr3:uid="{94DBD29A-722E-4985-890E-1E1A5D962F04}" name="單價" dataDxfId="3"/>
    <tableColumn id="7" xr3:uid="{03C9106C-C874-4063-9C2D-DDEE59BE86A0}" name="數量" dataDxfId="2"/>
    <tableColumn id="8" xr3:uid="{237CD428-8821-4626-A95E-9FFD5AD70041}" name="小計" dataDxfId="1">
      <calculatedColumnFormula>表格3[[#This Row],[單價]]*表格3[[#This Row],[數量]]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7" sqref="E17"/>
    </sheetView>
  </sheetViews>
  <sheetFormatPr baseColWidth="10" defaultColWidth="8.83203125" defaultRowHeight="18" customHeight="1"/>
  <cols>
    <col min="1" max="1" width="4.6640625" style="1" bestFit="1" customWidth="1"/>
    <col min="2" max="2" width="25.6640625" bestFit="1" customWidth="1"/>
    <col min="3" max="3" width="60.33203125" bestFit="1" customWidth="1"/>
    <col min="4" max="4" width="10.5" bestFit="1" customWidth="1"/>
    <col min="5" max="5" width="53.1640625" bestFit="1" customWidth="1"/>
  </cols>
  <sheetData>
    <row r="1" spans="1:6" s="2" customFormat="1" ht="18" customHeight="1">
      <c r="A1" s="4" t="s">
        <v>0</v>
      </c>
      <c r="B1" s="9" t="s">
        <v>1</v>
      </c>
      <c r="C1" s="9" t="s">
        <v>2</v>
      </c>
      <c r="D1" s="9" t="s">
        <v>3</v>
      </c>
      <c r="E1" s="9" t="s">
        <v>4</v>
      </c>
    </row>
    <row r="2" spans="1:6" s="3" customFormat="1" ht="18" customHeight="1">
      <c r="A2" s="4">
        <v>1</v>
      </c>
      <c r="B2" s="5" t="s">
        <v>41</v>
      </c>
      <c r="C2" s="5" t="s">
        <v>119</v>
      </c>
      <c r="D2" s="5" t="s">
        <v>31</v>
      </c>
      <c r="E2" s="5" t="s">
        <v>42</v>
      </c>
    </row>
    <row r="3" spans="1:6" s="3" customFormat="1" ht="18" customHeight="1">
      <c r="A3" s="4">
        <v>2</v>
      </c>
      <c r="B3" s="5" t="s">
        <v>5</v>
      </c>
      <c r="C3" s="5" t="s">
        <v>40</v>
      </c>
      <c r="D3" s="5" t="s">
        <v>31</v>
      </c>
      <c r="E3" s="6" t="s">
        <v>43</v>
      </c>
    </row>
    <row r="4" spans="1:6" s="3" customFormat="1" ht="18" customHeight="1">
      <c r="A4" s="4">
        <v>3</v>
      </c>
      <c r="B4" s="5" t="s">
        <v>72</v>
      </c>
      <c r="C4" s="5" t="s">
        <v>73</v>
      </c>
      <c r="D4" s="5" t="s">
        <v>31</v>
      </c>
      <c r="E4" s="5" t="s">
        <v>74</v>
      </c>
    </row>
    <row r="5" spans="1:6" s="3" customFormat="1" ht="18" customHeight="1">
      <c r="A5" s="4">
        <v>4</v>
      </c>
      <c r="B5" s="5" t="s">
        <v>44</v>
      </c>
      <c r="C5" s="5" t="s">
        <v>85</v>
      </c>
      <c r="D5" s="5" t="s">
        <v>31</v>
      </c>
      <c r="E5" s="5" t="s">
        <v>45</v>
      </c>
    </row>
    <row r="6" spans="1:6" s="3" customFormat="1" ht="18" customHeight="1">
      <c r="A6" s="4">
        <v>5</v>
      </c>
      <c r="B6" s="5" t="s">
        <v>46</v>
      </c>
      <c r="C6" s="5" t="s">
        <v>47</v>
      </c>
      <c r="D6" s="5" t="s">
        <v>31</v>
      </c>
      <c r="E6" s="5" t="s">
        <v>48</v>
      </c>
      <c r="F6" s="8"/>
    </row>
    <row r="7" spans="1:6" s="3" customFormat="1" ht="18" customHeight="1">
      <c r="A7" s="4">
        <v>6</v>
      </c>
      <c r="B7" s="5" t="s">
        <v>49</v>
      </c>
      <c r="C7" s="5" t="s">
        <v>121</v>
      </c>
      <c r="D7" s="5" t="s">
        <v>31</v>
      </c>
      <c r="E7" s="5" t="s">
        <v>122</v>
      </c>
    </row>
    <row r="8" spans="1:6" s="3" customFormat="1" ht="18" customHeight="1">
      <c r="A8" s="4">
        <v>7</v>
      </c>
      <c r="B8" s="5" t="s">
        <v>50</v>
      </c>
      <c r="C8" s="5" t="s">
        <v>51</v>
      </c>
      <c r="D8" s="5" t="s">
        <v>31</v>
      </c>
      <c r="E8" s="5" t="s">
        <v>52</v>
      </c>
    </row>
    <row r="9" spans="1:6" s="3" customFormat="1" ht="18" customHeight="1">
      <c r="A9" s="4">
        <v>8</v>
      </c>
      <c r="B9" s="5" t="s">
        <v>53</v>
      </c>
      <c r="C9" s="5" t="s">
        <v>55</v>
      </c>
      <c r="D9" s="5" t="s">
        <v>31</v>
      </c>
      <c r="E9" s="5" t="s">
        <v>54</v>
      </c>
    </row>
    <row r="10" spans="1:6" s="3" customFormat="1" ht="18" customHeight="1">
      <c r="A10" s="4">
        <v>9</v>
      </c>
      <c r="B10" s="5" t="s">
        <v>56</v>
      </c>
      <c r="C10" s="5" t="s">
        <v>89</v>
      </c>
      <c r="D10" s="5" t="s">
        <v>31</v>
      </c>
      <c r="E10" s="5" t="s">
        <v>57</v>
      </c>
    </row>
    <row r="11" spans="1:6" s="3" customFormat="1" ht="18" customHeight="1">
      <c r="A11" s="4">
        <v>10</v>
      </c>
      <c r="B11" s="5" t="s">
        <v>60</v>
      </c>
      <c r="C11" s="5" t="s">
        <v>86</v>
      </c>
      <c r="D11" s="5" t="s">
        <v>31</v>
      </c>
      <c r="E11" s="5" t="s">
        <v>62</v>
      </c>
      <c r="F11" s="8"/>
    </row>
    <row r="12" spans="1:6" s="3" customFormat="1" ht="18" customHeight="1">
      <c r="A12" s="4">
        <v>11</v>
      </c>
      <c r="B12" s="5" t="s">
        <v>61</v>
      </c>
      <c r="C12" s="5" t="s">
        <v>87</v>
      </c>
      <c r="D12" s="5" t="s">
        <v>31</v>
      </c>
      <c r="E12" s="5" t="s">
        <v>63</v>
      </c>
      <c r="F12" s="8"/>
    </row>
    <row r="13" spans="1:6" s="3" customFormat="1" ht="18" customHeight="1">
      <c r="A13" s="4">
        <v>12</v>
      </c>
      <c r="B13" s="5" t="s">
        <v>64</v>
      </c>
      <c r="C13" s="5" t="s">
        <v>66</v>
      </c>
      <c r="D13" s="5" t="s">
        <v>31</v>
      </c>
      <c r="E13" s="5" t="s">
        <v>65</v>
      </c>
      <c r="F13" s="8"/>
    </row>
    <row r="14" spans="1:6" s="3" customFormat="1" ht="18" customHeight="1">
      <c r="A14" s="4">
        <v>13</v>
      </c>
      <c r="B14" s="5" t="s">
        <v>67</v>
      </c>
      <c r="C14" s="5" t="s">
        <v>68</v>
      </c>
      <c r="D14" s="5" t="s">
        <v>31</v>
      </c>
      <c r="E14" s="5" t="s">
        <v>69</v>
      </c>
    </row>
    <row r="15" spans="1:6" s="3" customFormat="1" ht="18" customHeight="1">
      <c r="A15" s="4">
        <v>14</v>
      </c>
      <c r="B15" s="5" t="s">
        <v>70</v>
      </c>
      <c r="C15" s="5" t="s">
        <v>71</v>
      </c>
      <c r="D15" s="5" t="s">
        <v>31</v>
      </c>
      <c r="E15" s="5" t="s">
        <v>75</v>
      </c>
    </row>
    <row r="16" spans="1:6" s="3" customFormat="1" ht="18" customHeight="1">
      <c r="A16" s="4">
        <v>15</v>
      </c>
      <c r="B16" s="5" t="s">
        <v>88</v>
      </c>
      <c r="C16" s="5" t="s">
        <v>96</v>
      </c>
      <c r="D16" s="5" t="s">
        <v>31</v>
      </c>
      <c r="E16" s="5" t="s">
        <v>90</v>
      </c>
    </row>
    <row r="17" spans="1:5" s="3" customFormat="1" ht="18" customHeight="1">
      <c r="A17" s="4">
        <v>16</v>
      </c>
      <c r="B17" s="5" t="s">
        <v>91</v>
      </c>
      <c r="C17" s="7" t="s">
        <v>100</v>
      </c>
      <c r="D17" s="5" t="s">
        <v>31</v>
      </c>
      <c r="E17" s="5" t="s">
        <v>92</v>
      </c>
    </row>
    <row r="18" spans="1:5" s="3" customFormat="1" ht="18" customHeight="1">
      <c r="A18" s="4">
        <v>17</v>
      </c>
      <c r="B18" s="5" t="s">
        <v>93</v>
      </c>
      <c r="C18" s="5" t="s">
        <v>99</v>
      </c>
      <c r="D18" s="5" t="s">
        <v>31</v>
      </c>
      <c r="E18" s="5" t="s">
        <v>94</v>
      </c>
    </row>
    <row r="19" spans="1:5" s="3" customFormat="1" ht="18" customHeight="1">
      <c r="A19" s="4">
        <v>18</v>
      </c>
      <c r="B19" s="5" t="s">
        <v>95</v>
      </c>
      <c r="C19" s="5" t="s">
        <v>97</v>
      </c>
      <c r="D19" s="5" t="s">
        <v>31</v>
      </c>
      <c r="E19" s="5" t="s">
        <v>102</v>
      </c>
    </row>
    <row r="20" spans="1:5" s="3" customFormat="1" ht="18" customHeight="1">
      <c r="A20" s="4">
        <v>19</v>
      </c>
      <c r="B20" s="5" t="s">
        <v>91</v>
      </c>
      <c r="C20" s="7" t="s">
        <v>101</v>
      </c>
      <c r="D20" s="5" t="s">
        <v>31</v>
      </c>
      <c r="E20" s="5" t="s">
        <v>103</v>
      </c>
    </row>
    <row r="21" spans="1:5" s="3" customFormat="1" ht="18" customHeight="1">
      <c r="A21" s="4">
        <v>20</v>
      </c>
      <c r="B21" s="5" t="s">
        <v>93</v>
      </c>
      <c r="C21" s="5" t="s">
        <v>98</v>
      </c>
      <c r="D21" s="5" t="s">
        <v>31</v>
      </c>
      <c r="E21" s="5" t="s">
        <v>104</v>
      </c>
    </row>
    <row r="23" spans="1:5" ht="18" customHeight="1">
      <c r="C23" s="5"/>
    </row>
    <row r="24" spans="1:5" ht="18" customHeight="1">
      <c r="C24" s="1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68468-979A-43E2-8163-82F5F7142694}">
  <dimension ref="A1:V1048576"/>
  <sheetViews>
    <sheetView tabSelected="1" zoomScaleNormal="100" workbookViewId="0">
      <selection activeCell="T23" sqref="T23"/>
    </sheetView>
  </sheetViews>
  <sheetFormatPr baseColWidth="10" defaultColWidth="8.83203125" defaultRowHeight="18" zeroHeight="1"/>
  <cols>
    <col min="1" max="1" width="8.83203125" style="11"/>
    <col min="2" max="2" width="11.33203125" style="11" customWidth="1"/>
    <col min="3" max="3" width="8.5" style="11" bestFit="1" customWidth="1"/>
    <col min="4" max="5" width="7.5" style="11" customWidth="1"/>
    <col min="6" max="6" width="11.6640625" style="11" bestFit="1" customWidth="1"/>
    <col min="7" max="10" width="7.5" style="11" customWidth="1"/>
    <col min="11" max="11" width="8.83203125" style="11"/>
    <col min="12" max="12" width="6" style="11" bestFit="1" customWidth="1"/>
    <col min="13" max="13" width="9.5" style="11" bestFit="1" customWidth="1"/>
    <col min="14" max="14" width="8.83203125" style="11"/>
    <col min="15" max="15" width="11.33203125" style="11" customWidth="1"/>
    <col min="16" max="18" width="8.83203125" style="11"/>
    <col min="19" max="20" width="7.5" style="11" bestFit="1" customWidth="1"/>
    <col min="21" max="21" width="8.5" bestFit="1" customWidth="1"/>
    <col min="22" max="22" width="7.5" customWidth="1"/>
    <col min="23" max="16384" width="8.83203125" style="11"/>
  </cols>
  <sheetData>
    <row r="1" spans="1:22" ht="19" thickBot="1">
      <c r="A1" s="11" t="s">
        <v>125</v>
      </c>
      <c r="B1" s="11" t="s">
        <v>126</v>
      </c>
      <c r="C1" s="15" t="s">
        <v>32</v>
      </c>
      <c r="D1" s="19" t="s">
        <v>33</v>
      </c>
      <c r="E1" s="19" t="s">
        <v>34</v>
      </c>
      <c r="F1" s="19" t="s">
        <v>35</v>
      </c>
      <c r="G1" s="19" t="s">
        <v>36</v>
      </c>
      <c r="H1" s="19" t="s">
        <v>37</v>
      </c>
      <c r="I1" s="19" t="s">
        <v>38</v>
      </c>
      <c r="J1" s="20" t="s">
        <v>39</v>
      </c>
      <c r="K1" s="10"/>
      <c r="L1" s="10" t="s">
        <v>6</v>
      </c>
      <c r="M1" s="11" t="s">
        <v>14</v>
      </c>
      <c r="N1" s="10" t="s">
        <v>7</v>
      </c>
      <c r="O1" s="11" t="str">
        <f>VLOOKUP(M1,表格2[[#All],[姓名]:[部門]],2,0)</f>
        <v>管理部</v>
      </c>
      <c r="Q1" s="10" t="s">
        <v>13</v>
      </c>
      <c r="R1" s="11">
        <f ca="1">SUM(R3:R12)</f>
        <v>840</v>
      </c>
      <c r="S1" s="10"/>
      <c r="T1" s="10"/>
      <c r="U1" s="31" t="s">
        <v>32</v>
      </c>
      <c r="V1" s="32" t="s">
        <v>33</v>
      </c>
    </row>
    <row r="2" spans="1:22">
      <c r="A2" s="11">
        <v>1</v>
      </c>
      <c r="B2" s="11" t="str">
        <f>C2&amp;COUNTIF($C$2:C2,C2)</f>
        <v>王小童1</v>
      </c>
      <c r="C2" s="21" t="s">
        <v>16</v>
      </c>
      <c r="D2" s="22" t="s">
        <v>82</v>
      </c>
      <c r="E2" s="22" t="s">
        <v>110</v>
      </c>
      <c r="F2" s="22" t="s">
        <v>111</v>
      </c>
      <c r="G2" s="22" t="s">
        <v>107</v>
      </c>
      <c r="H2" s="22">
        <v>85</v>
      </c>
      <c r="I2" s="22">
        <v>1</v>
      </c>
      <c r="J2" s="23">
        <f>'餐費申請 (原)'!$H2*'餐費申請 (原)'!$I2</f>
        <v>85</v>
      </c>
      <c r="L2" s="10" t="s">
        <v>0</v>
      </c>
      <c r="M2" s="10" t="s">
        <v>58</v>
      </c>
      <c r="N2" s="10" t="s">
        <v>59</v>
      </c>
      <c r="O2" s="10" t="s">
        <v>8</v>
      </c>
      <c r="P2" s="10" t="s">
        <v>9</v>
      </c>
      <c r="Q2" s="10" t="s">
        <v>10</v>
      </c>
      <c r="R2" s="10" t="s">
        <v>11</v>
      </c>
      <c r="U2" s="17" t="s">
        <v>16</v>
      </c>
      <c r="V2" s="29" t="s">
        <v>82</v>
      </c>
    </row>
    <row r="3" spans="1:22">
      <c r="A3" s="11">
        <v>1</v>
      </c>
      <c r="B3" s="11" t="str">
        <f>C3&amp;COUNTIF($C$2:C3,C3)</f>
        <v>王小童2</v>
      </c>
      <c r="C3" s="12" t="s">
        <v>16</v>
      </c>
      <c r="D3" s="24" t="s">
        <v>82</v>
      </c>
      <c r="E3" s="24" t="s">
        <v>110</v>
      </c>
      <c r="F3" s="24" t="s">
        <v>111</v>
      </c>
      <c r="G3" s="24" t="s">
        <v>107</v>
      </c>
      <c r="H3" s="24">
        <v>85</v>
      </c>
      <c r="I3" s="24">
        <v>1</v>
      </c>
      <c r="J3" s="25">
        <f>'餐費申請 (原)'!$H3*'餐費申請 (原)'!$I3</f>
        <v>85</v>
      </c>
      <c r="L3" s="33">
        <v>1</v>
      </c>
      <c r="M3" s="11" t="str" cm="1">
        <f t="array" aca="1" ref="M3" ca="1">IFERROR(INDIRECT($M$1&amp;$L3) INDIRECT(M$2),"-")</f>
        <v>水餃店</v>
      </c>
      <c r="N3" s="11" t="str" cm="1">
        <f t="array" aca="1" ref="N3" ca="1">IFERROR(INDIRECT($M$1&amp;$L3) INDIRECT(N$2),"-")</f>
        <v>外帶</v>
      </c>
      <c r="O3" s="11" t="str" cm="1">
        <f t="array" aca="1" ref="O3" ca="1">IFERROR(INDIRECT($M$1&amp;$L3) INDIRECT(O$2),"-")</f>
        <v>鍋貼</v>
      </c>
      <c r="P3" s="11" cm="1">
        <f t="array" aca="1" ref="P3" ca="1">IFERROR(INDIRECT($M$1&amp;$L3) INDIRECT(P$2),"-")</f>
        <v>6</v>
      </c>
      <c r="Q3" s="11" cm="1">
        <f t="array" aca="1" ref="Q3" ca="1">IFERROR(INDIRECT($M$1&amp;$L3) INDIRECT(Q$2),"-")</f>
        <v>25</v>
      </c>
      <c r="R3" s="11" cm="1">
        <f t="array" aca="1" ref="R3" ca="1">IFERROR(INDIRECT($M$1&amp;$L3) INDIRECT(R$2),"-")</f>
        <v>150</v>
      </c>
      <c r="U3" s="17" t="s">
        <v>27</v>
      </c>
      <c r="V3" s="29" t="s">
        <v>82</v>
      </c>
    </row>
    <row r="4" spans="1:22">
      <c r="A4" s="11">
        <v>1</v>
      </c>
      <c r="B4" s="11" t="str">
        <f>C4&amp;COUNTIF($C$2:C4,C4)</f>
        <v>王小童3</v>
      </c>
      <c r="C4" s="21" t="s">
        <v>16</v>
      </c>
      <c r="D4" s="22" t="s">
        <v>82</v>
      </c>
      <c r="E4" s="22" t="s">
        <v>105</v>
      </c>
      <c r="F4" s="22" t="s">
        <v>113</v>
      </c>
      <c r="G4" s="22" t="s">
        <v>107</v>
      </c>
      <c r="H4" s="22">
        <v>4</v>
      </c>
      <c r="I4" s="22">
        <v>20</v>
      </c>
      <c r="J4" s="23">
        <f>'餐費申請 (原)'!$H4*'餐費申請 (原)'!$I4</f>
        <v>80</v>
      </c>
      <c r="L4" s="33">
        <v>2</v>
      </c>
      <c r="M4" s="11" t="str" cm="1">
        <f t="array" aca="1" ref="M4" ca="1">IFERROR(INDIRECT($M$1&amp;$L4) INDIRECT(M$2),"-")</f>
        <v>水餃店</v>
      </c>
      <c r="N4" s="11" t="str" cm="1">
        <f t="array" aca="1" ref="N4" ca="1">IFERROR(INDIRECT($M$1&amp;$L4) INDIRECT(N$2),"-")</f>
        <v>外帶</v>
      </c>
      <c r="O4" s="11" t="str" cm="1">
        <f t="array" aca="1" ref="O4" ca="1">IFERROR(INDIRECT($M$1&amp;$L4) INDIRECT(O$2),"-")</f>
        <v>鍋貼</v>
      </c>
      <c r="P4" s="11" cm="1">
        <f t="array" aca="1" ref="P4" ca="1">IFERROR(INDIRECT($M$1&amp;$L4) INDIRECT(P$2),"-")</f>
        <v>6</v>
      </c>
      <c r="Q4" s="11" cm="1">
        <f t="array" aca="1" ref="Q4" ca="1">IFERROR(INDIRECT($M$1&amp;$L4) INDIRECT(Q$2),"-")</f>
        <v>25</v>
      </c>
      <c r="R4" s="11" cm="1">
        <f t="array" aca="1" ref="R4" ca="1">IFERROR(INDIRECT($M$1&amp;$L4) INDIRECT(R$2),"-")</f>
        <v>150</v>
      </c>
      <c r="U4" s="18" t="s">
        <v>18</v>
      </c>
      <c r="V4" s="30" t="s">
        <v>83</v>
      </c>
    </row>
    <row r="5" spans="1:22">
      <c r="A5" s="11">
        <v>1</v>
      </c>
      <c r="B5" s="11" t="str">
        <f>C5&amp;COUNTIF($C$2:C5,C5)</f>
        <v>王小童4</v>
      </c>
      <c r="C5" s="12" t="s">
        <v>16</v>
      </c>
      <c r="D5" s="24" t="s">
        <v>82</v>
      </c>
      <c r="E5" s="24" t="s">
        <v>114</v>
      </c>
      <c r="F5" s="24" t="s">
        <v>116</v>
      </c>
      <c r="G5" s="24" t="s">
        <v>107</v>
      </c>
      <c r="H5" s="24">
        <v>60</v>
      </c>
      <c r="I5" s="24">
        <v>1</v>
      </c>
      <c r="J5" s="25">
        <f>'餐費申請 (原)'!$H5*'餐費申請 (原)'!$I5</f>
        <v>60</v>
      </c>
      <c r="L5" s="33">
        <v>3</v>
      </c>
      <c r="M5" s="11" t="str" cm="1">
        <f t="array" aca="1" ref="M5" ca="1">IFERROR(INDIRECT($M$1&amp;$L5) INDIRECT(M$2),"-")</f>
        <v>麵店</v>
      </c>
      <c r="N5" s="11" t="str" cm="1">
        <f t="array" aca="1" ref="N5" ca="1">IFERROR(INDIRECT($M$1&amp;$L5) INDIRECT(N$2),"-")</f>
        <v>內用</v>
      </c>
      <c r="O5" s="11" t="str" cm="1">
        <f t="array" aca="1" ref="O5" ca="1">IFERROR(INDIRECT($M$1&amp;$L5) INDIRECT(O$2),"-")</f>
        <v>榨菜肉絲麵</v>
      </c>
      <c r="P5" s="11" cm="1">
        <f t="array" aca="1" ref="P5" ca="1">IFERROR(INDIRECT($M$1&amp;$L5) INDIRECT(P$2),"-")</f>
        <v>85</v>
      </c>
      <c r="Q5" s="11" cm="1">
        <f t="array" aca="1" ref="Q5" ca="1">IFERROR(INDIRECT($M$1&amp;$L5) INDIRECT(Q$2),"-")</f>
        <v>1</v>
      </c>
      <c r="R5" s="11" cm="1">
        <f t="array" aca="1" ref="R5" ca="1">IFERROR(INDIRECT($M$1&amp;$L5) INDIRECT(R$2),"-")</f>
        <v>85</v>
      </c>
      <c r="U5" s="18" t="s">
        <v>20</v>
      </c>
      <c r="V5" s="30" t="s">
        <v>82</v>
      </c>
    </row>
    <row r="6" spans="1:22">
      <c r="A6" s="11">
        <v>1</v>
      </c>
      <c r="B6" s="11" t="str">
        <f>C6&amp;COUNTIF($C$2:C6,C6)</f>
        <v>王勝玉1</v>
      </c>
      <c r="C6" s="21" t="s">
        <v>27</v>
      </c>
      <c r="D6" s="22" t="s">
        <v>82</v>
      </c>
      <c r="E6" s="22" t="s">
        <v>110</v>
      </c>
      <c r="F6" s="22" t="s">
        <v>111</v>
      </c>
      <c r="G6" s="22" t="s">
        <v>109</v>
      </c>
      <c r="H6" s="22">
        <v>85</v>
      </c>
      <c r="I6" s="22">
        <v>1</v>
      </c>
      <c r="J6" s="23">
        <f>'餐費申請 (原)'!$H6*'餐費申請 (原)'!$I6</f>
        <v>85</v>
      </c>
      <c r="L6" s="33">
        <v>4</v>
      </c>
      <c r="M6" s="11" t="str" cm="1">
        <f t="array" aca="1" ref="M6" ca="1">IFERROR(INDIRECT($M$1&amp;$L6) INDIRECT(M$2),"-")</f>
        <v>麵店</v>
      </c>
      <c r="N6" s="11" t="str" cm="1">
        <f t="array" aca="1" ref="N6" ca="1">IFERROR(INDIRECT($M$1&amp;$L6) INDIRECT(N$2),"-")</f>
        <v>內用</v>
      </c>
      <c r="O6" s="11" t="str" cm="1">
        <f t="array" aca="1" ref="O6" ca="1">IFERROR(INDIRECT($M$1&amp;$L6) INDIRECT(O$2),"-")</f>
        <v>牛肉麵</v>
      </c>
      <c r="P6" s="11" cm="1">
        <f t="array" aca="1" ref="P6" ca="1">IFERROR(INDIRECT($M$1&amp;$L6) INDIRECT(P$2),"-")</f>
        <v>80</v>
      </c>
      <c r="Q6" s="11" cm="1">
        <f t="array" aca="1" ref="Q6" ca="1">IFERROR(INDIRECT($M$1&amp;$L6) INDIRECT(Q$2),"-")</f>
        <v>1</v>
      </c>
      <c r="R6" s="11" cm="1">
        <f t="array" aca="1" ref="R6" ca="1">IFERROR(INDIRECT($M$1&amp;$L6) INDIRECT(R$2),"-")</f>
        <v>80</v>
      </c>
      <c r="U6" s="18" t="s">
        <v>14</v>
      </c>
      <c r="V6" s="30" t="s">
        <v>83</v>
      </c>
    </row>
    <row r="7" spans="1:22">
      <c r="A7" s="11">
        <v>1</v>
      </c>
      <c r="B7" s="11" t="str">
        <f>C7&amp;COUNTIF($C$2:C7,C7)</f>
        <v>何玉環1</v>
      </c>
      <c r="C7" s="12" t="s">
        <v>18</v>
      </c>
      <c r="D7" s="24" t="s">
        <v>83</v>
      </c>
      <c r="E7" s="24" t="s">
        <v>110</v>
      </c>
      <c r="F7" s="24" t="s">
        <v>112</v>
      </c>
      <c r="G7" s="24" t="s">
        <v>109</v>
      </c>
      <c r="H7" s="24">
        <v>80</v>
      </c>
      <c r="I7" s="24">
        <v>1</v>
      </c>
      <c r="J7" s="25">
        <f>'餐費申請 (原)'!$H7*'餐費申請 (原)'!$I7</f>
        <v>80</v>
      </c>
      <c r="L7" s="33">
        <v>5</v>
      </c>
      <c r="M7" s="11" t="str" cm="1">
        <f t="array" aca="1" ref="M7" ca="1">IFERROR(INDIRECT($M$1&amp;$L7) INDIRECT(M$2),"-")</f>
        <v>水餃店</v>
      </c>
      <c r="N7" s="11" t="str" cm="1">
        <f t="array" aca="1" ref="N7" ca="1">IFERROR(INDIRECT($M$1&amp;$L7) INDIRECT(N$2),"-")</f>
        <v>內用</v>
      </c>
      <c r="O7" s="11" t="str" cm="1">
        <f t="array" aca="1" ref="O7" ca="1">IFERROR(INDIRECT($M$1&amp;$L7) INDIRECT(O$2),"-")</f>
        <v>煎餃</v>
      </c>
      <c r="P7" s="11" cm="1">
        <f t="array" aca="1" ref="P7" ca="1">IFERROR(INDIRECT($M$1&amp;$L7) INDIRECT(P$2),"-")</f>
        <v>4</v>
      </c>
      <c r="Q7" s="11" cm="1">
        <f t="array" aca="1" ref="Q7" ca="1">IFERROR(INDIRECT($M$1&amp;$L7) INDIRECT(Q$2),"-")</f>
        <v>20</v>
      </c>
      <c r="R7" s="11" cm="1">
        <f t="array" aca="1" ref="R7" ca="1">IFERROR(INDIRECT($M$1&amp;$L7) INDIRECT(R$2),"-")</f>
        <v>80</v>
      </c>
      <c r="U7" s="17" t="s">
        <v>25</v>
      </c>
      <c r="V7" s="29" t="s">
        <v>82</v>
      </c>
    </row>
    <row r="8" spans="1:22">
      <c r="A8" s="11">
        <v>1</v>
      </c>
      <c r="B8" s="11" t="str">
        <f>C8&amp;COUNTIF($C$2:C8,C8)</f>
        <v>何玉環2</v>
      </c>
      <c r="C8" s="21" t="s">
        <v>18</v>
      </c>
      <c r="D8" s="22" t="s">
        <v>83</v>
      </c>
      <c r="E8" s="22" t="s">
        <v>110</v>
      </c>
      <c r="F8" s="22" t="s">
        <v>112</v>
      </c>
      <c r="G8" s="22" t="s">
        <v>109</v>
      </c>
      <c r="H8" s="22">
        <v>80</v>
      </c>
      <c r="I8" s="22">
        <v>1</v>
      </c>
      <c r="J8" s="23">
        <f>'餐費申請 (原)'!$H8*'餐費申請 (原)'!$I8</f>
        <v>80</v>
      </c>
      <c r="L8" s="33">
        <v>6</v>
      </c>
      <c r="M8" s="11" t="str" cm="1">
        <f t="array" aca="1" ref="M8" ca="1">IFERROR(INDIRECT($M$1&amp;$L8) INDIRECT(M$2),"-")</f>
        <v>麵店</v>
      </c>
      <c r="N8" s="11" t="str" cm="1">
        <f t="array" aca="1" ref="N8" ca="1">IFERROR(INDIRECT($M$1&amp;$L8) INDIRECT(N$2),"-")</f>
        <v>內用</v>
      </c>
      <c r="O8" s="11" t="str" cm="1">
        <f t="array" aca="1" ref="O8" ca="1">IFERROR(INDIRECT($M$1&amp;$L8) INDIRECT(O$2),"-")</f>
        <v>牛肉麵</v>
      </c>
      <c r="P8" s="11" cm="1">
        <f t="array" aca="1" ref="P8" ca="1">IFERROR(INDIRECT($M$1&amp;$L8) INDIRECT(P$2),"-")</f>
        <v>80</v>
      </c>
      <c r="Q8" s="11" cm="1">
        <f t="array" aca="1" ref="Q8" ca="1">IFERROR(INDIRECT($M$1&amp;$L8) INDIRECT(Q$2),"-")</f>
        <v>1</v>
      </c>
      <c r="R8" s="11" cm="1">
        <f t="array" aca="1" ref="R8" ca="1">IFERROR(INDIRECT($M$1&amp;$L8) INDIRECT(R$2),"-")</f>
        <v>80</v>
      </c>
      <c r="U8" s="18" t="s">
        <v>28</v>
      </c>
      <c r="V8" s="30" t="s">
        <v>83</v>
      </c>
    </row>
    <row r="9" spans="1:22">
      <c r="A9" s="11">
        <v>1</v>
      </c>
      <c r="B9" s="11" t="str">
        <f>C9&amp;COUNTIF($C$2:C9,C9)</f>
        <v>何玉環3</v>
      </c>
      <c r="C9" s="12" t="s">
        <v>18</v>
      </c>
      <c r="D9" s="24" t="s">
        <v>83</v>
      </c>
      <c r="E9" s="24" t="s">
        <v>114</v>
      </c>
      <c r="F9" s="24" t="s">
        <v>116</v>
      </c>
      <c r="G9" s="24" t="s">
        <v>107</v>
      </c>
      <c r="H9" s="24">
        <v>60</v>
      </c>
      <c r="I9" s="24">
        <v>1</v>
      </c>
      <c r="J9" s="25">
        <f>'餐費申請 (原)'!$H9*'餐費申請 (原)'!$I9</f>
        <v>60</v>
      </c>
      <c r="L9" s="33">
        <v>7</v>
      </c>
      <c r="M9" s="11" t="str" cm="1">
        <f t="array" aca="1" ref="M9" ca="1">IFERROR(INDIRECT($M$1&amp;$L9) INDIRECT(M$2),"-")</f>
        <v>水餃店</v>
      </c>
      <c r="N9" s="11" t="str" cm="1">
        <f t="array" aca="1" ref="N9" ca="1">IFERROR(INDIRECT($M$1&amp;$L9) INDIRECT(N$2),"-")</f>
        <v>外帶</v>
      </c>
      <c r="O9" s="11" t="str" cm="1">
        <f t="array" aca="1" ref="O9" ca="1">IFERROR(INDIRECT($M$1&amp;$L9) INDIRECT(O$2),"-")</f>
        <v>煎餃</v>
      </c>
      <c r="P9" s="11" cm="1">
        <f t="array" aca="1" ref="P9" ca="1">IFERROR(INDIRECT($M$1&amp;$L9) INDIRECT(P$2),"-")</f>
        <v>4</v>
      </c>
      <c r="Q9" s="11" cm="1">
        <f t="array" aca="1" ref="Q9" ca="1">IFERROR(INDIRECT($M$1&amp;$L9) INDIRECT(Q$2),"-")</f>
        <v>20</v>
      </c>
      <c r="R9" s="11" cm="1">
        <f t="array" aca="1" ref="R9" ca="1">IFERROR(INDIRECT($M$1&amp;$L9) INDIRECT(R$2),"-")</f>
        <v>80</v>
      </c>
      <c r="U9" s="17" t="s">
        <v>24</v>
      </c>
      <c r="V9" s="29" t="s">
        <v>84</v>
      </c>
    </row>
    <row r="10" spans="1:22">
      <c r="A10" s="11">
        <v>1</v>
      </c>
      <c r="B10" s="11" t="str">
        <f>C10&amp;COUNTIF($C$2:C10,C10)</f>
        <v>何玉環4</v>
      </c>
      <c r="C10" s="21" t="s">
        <v>18</v>
      </c>
      <c r="D10" s="22" t="s">
        <v>83</v>
      </c>
      <c r="E10" s="22" t="s">
        <v>114</v>
      </c>
      <c r="F10" s="22" t="s">
        <v>117</v>
      </c>
      <c r="G10" s="22" t="s">
        <v>109</v>
      </c>
      <c r="H10" s="22">
        <v>60</v>
      </c>
      <c r="I10" s="22">
        <v>1</v>
      </c>
      <c r="J10" s="23">
        <f>'餐費申請 (原)'!$H10*'餐費申請 (原)'!$I10</f>
        <v>60</v>
      </c>
      <c r="L10" s="33">
        <v>8</v>
      </c>
      <c r="M10" s="11" t="str" cm="1">
        <f t="array" aca="1" ref="M10" ca="1">IFERROR(INDIRECT($M$1&amp;$L10) INDIRECT(M$2),"-")</f>
        <v>便當店</v>
      </c>
      <c r="N10" s="11" t="str" cm="1">
        <f t="array" aca="1" ref="N10" ca="1">IFERROR(INDIRECT($M$1&amp;$L10) INDIRECT(N$2),"-")</f>
        <v>外帶</v>
      </c>
      <c r="O10" s="11" t="str" cm="1">
        <f t="array" aca="1" ref="O10" ca="1">IFERROR(INDIRECT($M$1&amp;$L10) INDIRECT(O$2),"-")</f>
        <v>豬腳便當</v>
      </c>
      <c r="P10" s="11" cm="1">
        <f t="array" aca="1" ref="P10" ca="1">IFERROR(INDIRECT($M$1&amp;$L10) INDIRECT(P$2),"-")</f>
        <v>75</v>
      </c>
      <c r="Q10" s="11" cm="1">
        <f t="array" aca="1" ref="Q10" ca="1">IFERROR(INDIRECT($M$1&amp;$L10) INDIRECT(Q$2),"-")</f>
        <v>1</v>
      </c>
      <c r="R10" s="11" cm="1">
        <f t="array" aca="1" ref="R10" ca="1">IFERROR(INDIRECT($M$1&amp;$L10) INDIRECT(R$2),"-")</f>
        <v>75</v>
      </c>
      <c r="U10" s="17" t="s">
        <v>30</v>
      </c>
      <c r="V10" s="29" t="s">
        <v>83</v>
      </c>
    </row>
    <row r="11" spans="1:22">
      <c r="A11" s="11">
        <v>1</v>
      </c>
      <c r="B11" s="11" t="str">
        <f>C11&amp;COUNTIF($C$2:C11,C11)</f>
        <v>吳大明1</v>
      </c>
      <c r="C11" s="12" t="s">
        <v>20</v>
      </c>
      <c r="D11" s="24" t="s">
        <v>82</v>
      </c>
      <c r="E11" s="24" t="s">
        <v>105</v>
      </c>
      <c r="F11" s="24" t="s">
        <v>106</v>
      </c>
      <c r="G11" s="24" t="s">
        <v>107</v>
      </c>
      <c r="H11" s="24">
        <v>6</v>
      </c>
      <c r="I11" s="24">
        <v>25</v>
      </c>
      <c r="J11" s="25">
        <f>'餐費申請 (原)'!$H11*'餐費申請 (原)'!$I11</f>
        <v>150</v>
      </c>
      <c r="L11" s="33">
        <v>9</v>
      </c>
      <c r="M11" s="11" t="str" cm="1">
        <f t="array" aca="1" ref="M11" ca="1">IFERROR(INDIRECT($M$1&amp;$L11) INDIRECT(M$2),"-")</f>
        <v>便當店</v>
      </c>
      <c r="N11" s="11" t="str" cm="1">
        <f t="array" aca="1" ref="N11" ca="1">IFERROR(INDIRECT($M$1&amp;$L11) INDIRECT(N$2),"-")</f>
        <v>內用</v>
      </c>
      <c r="O11" s="11" t="str" cm="1">
        <f t="array" aca="1" ref="O11" ca="1">IFERROR(INDIRECT($M$1&amp;$L11) INDIRECT(O$2),"-")</f>
        <v>雞腿便當</v>
      </c>
      <c r="P11" s="11" cm="1">
        <f t="array" aca="1" ref="P11" ca="1">IFERROR(INDIRECT($M$1&amp;$L11) INDIRECT(P$2),"-")</f>
        <v>60</v>
      </c>
      <c r="Q11" s="11" cm="1">
        <f t="array" aca="1" ref="Q11" ca="1">IFERROR(INDIRECT($M$1&amp;$L11) INDIRECT(Q$2),"-")</f>
        <v>1</v>
      </c>
      <c r="R11" s="11" cm="1">
        <f t="array" aca="1" ref="R11" ca="1">IFERROR(INDIRECT($M$1&amp;$L11) INDIRECT(R$2),"-")</f>
        <v>60</v>
      </c>
      <c r="U11" s="18" t="s">
        <v>22</v>
      </c>
      <c r="V11" s="30" t="s">
        <v>84</v>
      </c>
    </row>
    <row r="12" spans="1:22">
      <c r="A12" s="11">
        <v>1</v>
      </c>
      <c r="B12" s="11" t="str">
        <f>C12&amp;COUNTIF($C$2:C12,C12)</f>
        <v>吳大明2</v>
      </c>
      <c r="C12" s="21" t="s">
        <v>20</v>
      </c>
      <c r="D12" s="22" t="s">
        <v>82</v>
      </c>
      <c r="E12" s="22" t="s">
        <v>105</v>
      </c>
      <c r="F12" s="22" t="s">
        <v>106</v>
      </c>
      <c r="G12" s="22" t="s">
        <v>107</v>
      </c>
      <c r="H12" s="22">
        <v>6</v>
      </c>
      <c r="I12" s="22">
        <v>25</v>
      </c>
      <c r="J12" s="23">
        <f>'餐費申請 (原)'!$H12*'餐費申請 (原)'!$I12</f>
        <v>150</v>
      </c>
      <c r="L12" s="33">
        <v>10</v>
      </c>
      <c r="M12" s="11" t="str" cm="1">
        <f t="array" aca="1" ref="M12" ca="1">IFERROR(INDIRECT($M$1&amp;$L12) INDIRECT(M$2),"-")</f>
        <v>-</v>
      </c>
      <c r="N12" s="11" t="str" cm="1">
        <f t="array" aca="1" ref="N12" ca="1">IFERROR(INDIRECT($M$1&amp;$L12) INDIRECT(N$2),"-")</f>
        <v>-</v>
      </c>
      <c r="O12" s="11" t="str" cm="1">
        <f t="array" aca="1" ref="O12" ca="1">IFERROR(INDIRECT($M$1&amp;$L12) INDIRECT(O$2),"-")</f>
        <v>-</v>
      </c>
      <c r="P12" s="11" t="str" cm="1">
        <f t="array" aca="1" ref="P12" ca="1">IFERROR(INDIRECT($M$1&amp;$L12) INDIRECT(P$2),"-")</f>
        <v>-</v>
      </c>
      <c r="Q12" s="11" t="str" cm="1">
        <f t="array" aca="1" ref="Q12" ca="1">IFERROR(INDIRECT($M$1&amp;$L12) INDIRECT(Q$2),"-")</f>
        <v>-</v>
      </c>
      <c r="R12" s="11" t="str" cm="1">
        <f t="array" aca="1" ref="R12" ca="1">IFERROR(INDIRECT($M$1&amp;$L12) INDIRECT(R$2),"-")</f>
        <v>-</v>
      </c>
      <c r="U12" s="18" t="s">
        <v>21</v>
      </c>
      <c r="V12" s="30" t="s">
        <v>83</v>
      </c>
    </row>
    <row r="13" spans="1:22">
      <c r="A13" s="11">
        <v>1</v>
      </c>
      <c r="B13" s="11" t="str">
        <f>C13&amp;COUNTIF($C$2:C13,C13)</f>
        <v>吳大明3</v>
      </c>
      <c r="C13" s="12" t="s">
        <v>20</v>
      </c>
      <c r="D13" s="24" t="s">
        <v>82</v>
      </c>
      <c r="E13" s="24" t="s">
        <v>110</v>
      </c>
      <c r="F13" s="24" t="s">
        <v>111</v>
      </c>
      <c r="G13" s="24" t="s">
        <v>109</v>
      </c>
      <c r="H13" s="24">
        <v>85</v>
      </c>
      <c r="I13" s="24">
        <v>1</v>
      </c>
      <c r="J13" s="25">
        <f>'餐費申請 (原)'!$H13*'餐費申請 (原)'!$I13</f>
        <v>85</v>
      </c>
      <c r="L13" s="34" t="s">
        <v>118</v>
      </c>
      <c r="M13" s="34"/>
      <c r="N13" s="34"/>
      <c r="O13" s="34"/>
      <c r="P13" s="34"/>
      <c r="Q13" s="34"/>
      <c r="R13" s="34"/>
      <c r="U13" s="17" t="s">
        <v>17</v>
      </c>
      <c r="V13" s="29" t="s">
        <v>82</v>
      </c>
    </row>
    <row r="14" spans="1:22">
      <c r="A14" s="11">
        <v>1</v>
      </c>
      <c r="B14" s="11" t="str">
        <f>C14&amp;COUNTIF($C$2:C14,C14)</f>
        <v>吳大明4</v>
      </c>
      <c r="C14" s="21" t="s">
        <v>20</v>
      </c>
      <c r="D14" s="22" t="s">
        <v>82</v>
      </c>
      <c r="E14" s="22" t="s">
        <v>110</v>
      </c>
      <c r="F14" s="22" t="s">
        <v>112</v>
      </c>
      <c r="G14" s="22" t="s">
        <v>107</v>
      </c>
      <c r="H14" s="22">
        <v>80</v>
      </c>
      <c r="I14" s="22">
        <v>1</v>
      </c>
      <c r="J14" s="23">
        <f>'餐費申請 (原)'!$H14*'餐費申請 (原)'!$I14</f>
        <v>80</v>
      </c>
      <c r="O14" s="10" t="s">
        <v>76</v>
      </c>
      <c r="P14" s="10">
        <f>COUNTIFS(表格2[[#All],[姓名]],M1)</f>
        <v>9</v>
      </c>
      <c r="Q14" s="10" t="s">
        <v>77</v>
      </c>
      <c r="R14" s="10">
        <f ca="1">R1</f>
        <v>840</v>
      </c>
      <c r="U14" s="17" t="s">
        <v>29</v>
      </c>
      <c r="V14" s="29" t="s">
        <v>82</v>
      </c>
    </row>
    <row r="15" spans="1:22">
      <c r="A15" s="11">
        <v>1</v>
      </c>
      <c r="B15" s="11" t="str">
        <f>C15&amp;COUNTIF($C$2:C15,C15)</f>
        <v>吳大明5</v>
      </c>
      <c r="C15" s="12" t="s">
        <v>20</v>
      </c>
      <c r="D15" s="24" t="s">
        <v>82</v>
      </c>
      <c r="E15" s="24" t="s">
        <v>114</v>
      </c>
      <c r="F15" s="24" t="s">
        <v>115</v>
      </c>
      <c r="G15" s="24" t="s">
        <v>107</v>
      </c>
      <c r="H15" s="24">
        <v>75</v>
      </c>
      <c r="I15" s="24">
        <v>1</v>
      </c>
      <c r="J15" s="25">
        <f>'餐費申請 (原)'!$H15*'餐費申請 (原)'!$I15</f>
        <v>75</v>
      </c>
      <c r="O15" s="10" t="s">
        <v>78</v>
      </c>
      <c r="P15" s="10">
        <f>MIN(10,P14)</f>
        <v>9</v>
      </c>
      <c r="Q15" s="10" t="s">
        <v>80</v>
      </c>
      <c r="R15" s="10">
        <f ca="1">MIN(1000,R14)</f>
        <v>840</v>
      </c>
      <c r="U15" s="18" t="s">
        <v>23</v>
      </c>
      <c r="V15" s="30" t="s">
        <v>82</v>
      </c>
    </row>
    <row r="16" spans="1:22">
      <c r="A16" s="11">
        <v>1</v>
      </c>
      <c r="B16" s="11" t="str">
        <f>C16&amp;COUNTIF($C$2:C16,C16)</f>
        <v>吳大明6</v>
      </c>
      <c r="C16" s="21" t="s">
        <v>20</v>
      </c>
      <c r="D16" s="22" t="s">
        <v>82</v>
      </c>
      <c r="E16" s="22" t="s">
        <v>114</v>
      </c>
      <c r="F16" s="22" t="s">
        <v>117</v>
      </c>
      <c r="G16" s="22" t="s">
        <v>107</v>
      </c>
      <c r="H16" s="22">
        <v>60</v>
      </c>
      <c r="I16" s="22">
        <v>1</v>
      </c>
      <c r="J16" s="23">
        <f>'餐費申請 (原)'!$H16*'餐費申請 (原)'!$I16</f>
        <v>60</v>
      </c>
      <c r="O16" s="10" t="s">
        <v>79</v>
      </c>
      <c r="P16" s="10">
        <f>P14-P15</f>
        <v>0</v>
      </c>
      <c r="Q16" s="10" t="s">
        <v>81</v>
      </c>
      <c r="R16" s="10">
        <f ca="1">R14-R15</f>
        <v>0</v>
      </c>
      <c r="U16" s="17" t="s">
        <v>12</v>
      </c>
      <c r="V16" s="29" t="s">
        <v>84</v>
      </c>
    </row>
    <row r="17" spans="1:22">
      <c r="A17" s="11">
        <v>1</v>
      </c>
      <c r="B17" s="11" t="str">
        <f>C17&amp;COUNTIF($C$2:C17,C17)</f>
        <v>李大全1</v>
      </c>
      <c r="C17" s="12" t="s">
        <v>14</v>
      </c>
      <c r="D17" s="24" t="s">
        <v>83</v>
      </c>
      <c r="E17" s="24" t="s">
        <v>105</v>
      </c>
      <c r="F17" s="24" t="s">
        <v>106</v>
      </c>
      <c r="G17" s="24" t="s">
        <v>107</v>
      </c>
      <c r="H17" s="24">
        <v>6</v>
      </c>
      <c r="I17" s="24">
        <v>25</v>
      </c>
      <c r="J17" s="25">
        <f>'餐費申請 (原)'!$H17*'餐費申請 (原)'!$I17</f>
        <v>150</v>
      </c>
      <c r="U17" s="18" t="s">
        <v>19</v>
      </c>
      <c r="V17" s="30" t="s">
        <v>82</v>
      </c>
    </row>
    <row r="18" spans="1:22">
      <c r="A18" s="11">
        <v>1</v>
      </c>
      <c r="B18" s="11" t="str">
        <f>C18&amp;COUNTIF($C$2:C18,C18)</f>
        <v>李大全2</v>
      </c>
      <c r="C18" s="21" t="s">
        <v>14</v>
      </c>
      <c r="D18" s="22" t="s">
        <v>83</v>
      </c>
      <c r="E18" s="22" t="s">
        <v>105</v>
      </c>
      <c r="F18" s="22" t="s">
        <v>106</v>
      </c>
      <c r="G18" s="22" t="s">
        <v>107</v>
      </c>
      <c r="H18" s="22">
        <v>6</v>
      </c>
      <c r="I18" s="22">
        <v>25</v>
      </c>
      <c r="J18" s="23">
        <f>'餐費申請 (原)'!$H18*'餐費申請 (原)'!$I18</f>
        <v>150</v>
      </c>
      <c r="U18" s="18" t="s">
        <v>26</v>
      </c>
      <c r="V18" s="30" t="s">
        <v>83</v>
      </c>
    </row>
    <row r="19" spans="1:22">
      <c r="A19" s="11">
        <v>1</v>
      </c>
      <c r="B19" s="11" t="str">
        <f>C19&amp;COUNTIF($C$2:C19,C19)</f>
        <v>李大全3</v>
      </c>
      <c r="C19" s="12" t="s">
        <v>14</v>
      </c>
      <c r="D19" s="24" t="s">
        <v>83</v>
      </c>
      <c r="E19" s="24" t="s">
        <v>110</v>
      </c>
      <c r="F19" s="24" t="s">
        <v>111</v>
      </c>
      <c r="G19" s="24" t="s">
        <v>109</v>
      </c>
      <c r="H19" s="24">
        <v>85</v>
      </c>
      <c r="I19" s="24">
        <v>1</v>
      </c>
      <c r="J19" s="25">
        <f>'餐費申請 (原)'!$H19*'餐費申請 (原)'!$I19</f>
        <v>85</v>
      </c>
      <c r="U19" s="11"/>
      <c r="V19" s="11"/>
    </row>
    <row r="20" spans="1:22">
      <c r="A20" s="11">
        <v>1</v>
      </c>
      <c r="B20" s="11" t="str">
        <f>C20&amp;COUNTIF($C$2:C20,C20)</f>
        <v>李大全4</v>
      </c>
      <c r="C20" s="21" t="s">
        <v>14</v>
      </c>
      <c r="D20" s="22" t="s">
        <v>83</v>
      </c>
      <c r="E20" s="22" t="s">
        <v>110</v>
      </c>
      <c r="F20" s="22" t="s">
        <v>112</v>
      </c>
      <c r="G20" s="22" t="s">
        <v>109</v>
      </c>
      <c r="H20" s="22">
        <v>80</v>
      </c>
      <c r="I20" s="22">
        <v>1</v>
      </c>
      <c r="J20" s="23">
        <f>'餐費申請 (原)'!$H20*'餐費申請 (原)'!$I20</f>
        <v>80</v>
      </c>
      <c r="U20" s="11"/>
      <c r="V20" s="11"/>
    </row>
    <row r="21" spans="1:22">
      <c r="A21" s="11">
        <v>1</v>
      </c>
      <c r="B21" s="11" t="str">
        <f>C21&amp;COUNTIF($C$2:C21,C21)</f>
        <v>李大全5</v>
      </c>
      <c r="C21" s="12" t="s">
        <v>14</v>
      </c>
      <c r="D21" s="24" t="s">
        <v>83</v>
      </c>
      <c r="E21" s="24" t="s">
        <v>105</v>
      </c>
      <c r="F21" s="24" t="s">
        <v>113</v>
      </c>
      <c r="G21" s="24" t="s">
        <v>109</v>
      </c>
      <c r="H21" s="24">
        <v>4</v>
      </c>
      <c r="I21" s="24">
        <v>20</v>
      </c>
      <c r="J21" s="25">
        <f>'餐費申請 (原)'!$H21*'餐費申請 (原)'!$I21</f>
        <v>80</v>
      </c>
    </row>
    <row r="22" spans="1:22">
      <c r="A22" s="11">
        <v>1</v>
      </c>
      <c r="B22" s="11" t="str">
        <f>C22&amp;COUNTIF($C$2:C22,C22)</f>
        <v>李大全6</v>
      </c>
      <c r="C22" s="21" t="s">
        <v>14</v>
      </c>
      <c r="D22" s="22" t="s">
        <v>83</v>
      </c>
      <c r="E22" s="22" t="s">
        <v>110</v>
      </c>
      <c r="F22" s="22" t="s">
        <v>112</v>
      </c>
      <c r="G22" s="22" t="s">
        <v>109</v>
      </c>
      <c r="H22" s="22">
        <v>80</v>
      </c>
      <c r="I22" s="22">
        <v>1</v>
      </c>
      <c r="J22" s="23">
        <f>'餐費申請 (原)'!$H22*'餐費申請 (原)'!$I22</f>
        <v>80</v>
      </c>
    </row>
    <row r="23" spans="1:22">
      <c r="A23" s="11">
        <v>1</v>
      </c>
      <c r="B23" s="11" t="str">
        <f>C23&amp;COUNTIF($C$2:C23,C23)</f>
        <v>李大全7</v>
      </c>
      <c r="C23" s="12" t="s">
        <v>14</v>
      </c>
      <c r="D23" s="24" t="s">
        <v>83</v>
      </c>
      <c r="E23" s="24" t="s">
        <v>105</v>
      </c>
      <c r="F23" s="24" t="s">
        <v>113</v>
      </c>
      <c r="G23" s="24" t="s">
        <v>107</v>
      </c>
      <c r="H23" s="24">
        <v>4</v>
      </c>
      <c r="I23" s="24">
        <v>20</v>
      </c>
      <c r="J23" s="25">
        <f>'餐費申請 (原)'!$H23*'餐費申請 (原)'!$I23</f>
        <v>80</v>
      </c>
    </row>
    <row r="24" spans="1:22">
      <c r="A24" s="11">
        <v>1</v>
      </c>
      <c r="B24" s="11" t="str">
        <f>C24&amp;COUNTIF($C$2:C24,C24)</f>
        <v>李大全8</v>
      </c>
      <c r="C24" s="21" t="s">
        <v>14</v>
      </c>
      <c r="D24" s="22" t="s">
        <v>83</v>
      </c>
      <c r="E24" s="22" t="s">
        <v>114</v>
      </c>
      <c r="F24" s="22" t="s">
        <v>115</v>
      </c>
      <c r="G24" s="22" t="s">
        <v>107</v>
      </c>
      <c r="H24" s="22">
        <v>75</v>
      </c>
      <c r="I24" s="22">
        <v>1</v>
      </c>
      <c r="J24" s="23">
        <f>'餐費申請 (原)'!$H24*'餐費申請 (原)'!$I24</f>
        <v>75</v>
      </c>
    </row>
    <row r="25" spans="1:22">
      <c r="A25" s="11">
        <v>1</v>
      </c>
      <c r="B25" s="11" t="str">
        <f>C25&amp;COUNTIF($C$2:C25,C25)</f>
        <v>李大全9</v>
      </c>
      <c r="C25" s="12" t="s">
        <v>14</v>
      </c>
      <c r="D25" s="24" t="s">
        <v>83</v>
      </c>
      <c r="E25" s="24" t="s">
        <v>114</v>
      </c>
      <c r="F25" s="24" t="s">
        <v>116</v>
      </c>
      <c r="G25" s="24" t="s">
        <v>109</v>
      </c>
      <c r="H25" s="24">
        <v>60</v>
      </c>
      <c r="I25" s="24">
        <v>1</v>
      </c>
      <c r="J25" s="25">
        <f>'餐費申請 (原)'!$H25*'餐費申請 (原)'!$I25</f>
        <v>60</v>
      </c>
    </row>
    <row r="26" spans="1:22">
      <c r="A26" s="11">
        <v>1</v>
      </c>
      <c r="B26" s="11" t="str">
        <f>C26&amp;COUNTIF($C$2:C26,C26)</f>
        <v>周羽玲1</v>
      </c>
      <c r="C26" s="21" t="s">
        <v>25</v>
      </c>
      <c r="D26" s="22" t="s">
        <v>82</v>
      </c>
      <c r="E26" s="22" t="s">
        <v>105</v>
      </c>
      <c r="F26" s="22" t="s">
        <v>108</v>
      </c>
      <c r="G26" s="22" t="s">
        <v>107</v>
      </c>
      <c r="H26" s="22">
        <v>5</v>
      </c>
      <c r="I26" s="22">
        <v>20</v>
      </c>
      <c r="J26" s="23">
        <f>'餐費申請 (原)'!$H26*'餐費申請 (原)'!$I26</f>
        <v>100</v>
      </c>
    </row>
    <row r="27" spans="1:22">
      <c r="A27" s="11">
        <v>1</v>
      </c>
      <c r="B27" s="11" t="str">
        <f>C27&amp;COUNTIF($C$2:C27,C27)</f>
        <v>周羽玲2</v>
      </c>
      <c r="C27" s="12" t="s">
        <v>25</v>
      </c>
      <c r="D27" s="24" t="s">
        <v>82</v>
      </c>
      <c r="E27" s="24" t="s">
        <v>105</v>
      </c>
      <c r="F27" s="24" t="s">
        <v>108</v>
      </c>
      <c r="G27" s="24" t="s">
        <v>107</v>
      </c>
      <c r="H27" s="24">
        <v>5</v>
      </c>
      <c r="I27" s="24">
        <v>20</v>
      </c>
      <c r="J27" s="25">
        <f>'餐費申請 (原)'!$H27*'餐費申請 (原)'!$I27</f>
        <v>100</v>
      </c>
    </row>
    <row r="28" spans="1:22">
      <c r="A28" s="11">
        <v>1</v>
      </c>
      <c r="B28" s="11" t="str">
        <f>C28&amp;COUNTIF($C$2:C28,C28)</f>
        <v>周羽玲3</v>
      </c>
      <c r="C28" s="21" t="s">
        <v>25</v>
      </c>
      <c r="D28" s="22" t="s">
        <v>82</v>
      </c>
      <c r="E28" s="22" t="s">
        <v>105</v>
      </c>
      <c r="F28" s="22" t="s">
        <v>113</v>
      </c>
      <c r="G28" s="22" t="s">
        <v>107</v>
      </c>
      <c r="H28" s="22">
        <v>4</v>
      </c>
      <c r="I28" s="22">
        <v>20</v>
      </c>
      <c r="J28" s="23">
        <f>'餐費申請 (原)'!$H28*'餐費申請 (原)'!$I28</f>
        <v>80</v>
      </c>
    </row>
    <row r="29" spans="1:22">
      <c r="A29" s="11">
        <v>1</v>
      </c>
      <c r="B29" s="11" t="str">
        <f>C29&amp;COUNTIF($C$2:C29,C29)</f>
        <v>周羽玲4</v>
      </c>
      <c r="C29" s="12" t="s">
        <v>25</v>
      </c>
      <c r="D29" s="24" t="s">
        <v>82</v>
      </c>
      <c r="E29" s="24" t="s">
        <v>110</v>
      </c>
      <c r="F29" s="24" t="s">
        <v>112</v>
      </c>
      <c r="G29" s="24" t="s">
        <v>109</v>
      </c>
      <c r="H29" s="24">
        <v>80</v>
      </c>
      <c r="I29" s="24">
        <v>1</v>
      </c>
      <c r="J29" s="25">
        <f>'餐費申請 (原)'!$H29*'餐費申請 (原)'!$I29</f>
        <v>80</v>
      </c>
    </row>
    <row r="30" spans="1:22">
      <c r="A30" s="11">
        <v>1</v>
      </c>
      <c r="B30" s="11" t="str">
        <f>C30&amp;COUNTIF($C$2:C30,C30)</f>
        <v>周羽玲5</v>
      </c>
      <c r="C30" s="21" t="s">
        <v>25</v>
      </c>
      <c r="D30" s="22" t="s">
        <v>82</v>
      </c>
      <c r="E30" s="22" t="s">
        <v>114</v>
      </c>
      <c r="F30" s="22" t="s">
        <v>117</v>
      </c>
      <c r="G30" s="22" t="s">
        <v>109</v>
      </c>
      <c r="H30" s="22">
        <v>60</v>
      </c>
      <c r="I30" s="22">
        <v>1</v>
      </c>
      <c r="J30" s="23">
        <f>'餐費申請 (原)'!$H30*'餐費申請 (原)'!$I30</f>
        <v>60</v>
      </c>
    </row>
    <row r="31" spans="1:22">
      <c r="A31" s="11">
        <v>1</v>
      </c>
      <c r="B31" s="11" t="str">
        <f>C31&amp;COUNTIF($C$2:C31,C31)</f>
        <v>林佳家1</v>
      </c>
      <c r="C31" s="12" t="s">
        <v>28</v>
      </c>
      <c r="D31" s="24" t="s">
        <v>83</v>
      </c>
      <c r="E31" s="24" t="s">
        <v>110</v>
      </c>
      <c r="F31" s="24" t="s">
        <v>112</v>
      </c>
      <c r="G31" s="24" t="s">
        <v>107</v>
      </c>
      <c r="H31" s="24">
        <v>80</v>
      </c>
      <c r="I31" s="24">
        <v>1</v>
      </c>
      <c r="J31" s="25">
        <f>'餐費申請 (原)'!$H31*'餐費申請 (原)'!$I31</f>
        <v>80</v>
      </c>
    </row>
    <row r="32" spans="1:22">
      <c r="A32" s="11">
        <v>1</v>
      </c>
      <c r="B32" s="11" t="str">
        <f>C32&amp;COUNTIF($C$2:C32,C32)</f>
        <v>林勝祥1</v>
      </c>
      <c r="C32" s="21" t="s">
        <v>24</v>
      </c>
      <c r="D32" s="22" t="s">
        <v>84</v>
      </c>
      <c r="E32" s="22" t="s">
        <v>114</v>
      </c>
      <c r="F32" s="22" t="s">
        <v>117</v>
      </c>
      <c r="G32" s="22" t="s">
        <v>107</v>
      </c>
      <c r="H32" s="22">
        <v>60</v>
      </c>
      <c r="I32" s="22">
        <v>1</v>
      </c>
      <c r="J32" s="23">
        <f>'餐費申請 (原)'!$H32*'餐費申請 (原)'!$I32</f>
        <v>60</v>
      </c>
    </row>
    <row r="33" spans="1:10">
      <c r="A33" s="11">
        <v>1</v>
      </c>
      <c r="B33" s="11" t="str">
        <f>C33&amp;COUNTIF($C$2:C33,C33)</f>
        <v>林勝祥2</v>
      </c>
      <c r="C33" s="12" t="s">
        <v>24</v>
      </c>
      <c r="D33" s="24" t="s">
        <v>84</v>
      </c>
      <c r="E33" s="24" t="s">
        <v>114</v>
      </c>
      <c r="F33" s="24" t="s">
        <v>117</v>
      </c>
      <c r="G33" s="24" t="s">
        <v>107</v>
      </c>
      <c r="H33" s="24">
        <v>60</v>
      </c>
      <c r="I33" s="24">
        <v>1</v>
      </c>
      <c r="J33" s="25">
        <f>'餐費申請 (原)'!$H33*'餐費申請 (原)'!$I33</f>
        <v>60</v>
      </c>
    </row>
    <row r="34" spans="1:10">
      <c r="A34" s="11">
        <v>1</v>
      </c>
      <c r="B34" s="11" t="str">
        <f>C34&amp;COUNTIF($C$2:C34,C34)</f>
        <v>林嘉至1</v>
      </c>
      <c r="C34" s="21" t="s">
        <v>30</v>
      </c>
      <c r="D34" s="22" t="s">
        <v>83</v>
      </c>
      <c r="E34" s="22" t="s">
        <v>110</v>
      </c>
      <c r="F34" s="22" t="s">
        <v>112</v>
      </c>
      <c r="G34" s="22" t="s">
        <v>109</v>
      </c>
      <c r="H34" s="22">
        <v>80</v>
      </c>
      <c r="I34" s="22">
        <v>1</v>
      </c>
      <c r="J34" s="23">
        <f>'餐費申請 (原)'!$H34*'餐費申請 (原)'!$I34</f>
        <v>80</v>
      </c>
    </row>
    <row r="35" spans="1:10">
      <c r="A35" s="11">
        <v>1</v>
      </c>
      <c r="B35" s="11" t="str">
        <f>C35&amp;COUNTIF($C$2:C35,C35)</f>
        <v>林慶詳1</v>
      </c>
      <c r="C35" s="12" t="s">
        <v>22</v>
      </c>
      <c r="D35" s="24" t="s">
        <v>84</v>
      </c>
      <c r="E35" s="24" t="s">
        <v>114</v>
      </c>
      <c r="F35" s="24" t="s">
        <v>116</v>
      </c>
      <c r="G35" s="24" t="s">
        <v>109</v>
      </c>
      <c r="H35" s="24">
        <v>60</v>
      </c>
      <c r="I35" s="24">
        <v>1</v>
      </c>
      <c r="J35" s="25">
        <f>'餐費申請 (原)'!$H35*'餐費申請 (原)'!$I35</f>
        <v>60</v>
      </c>
    </row>
    <row r="36" spans="1:10">
      <c r="A36" s="11">
        <v>1</v>
      </c>
      <c r="B36" s="11" t="str">
        <f>C36&amp;COUNTIF($C$2:C36,C36)</f>
        <v>林慶詳2</v>
      </c>
      <c r="C36" s="21" t="s">
        <v>22</v>
      </c>
      <c r="D36" s="22" t="s">
        <v>84</v>
      </c>
      <c r="E36" s="22" t="s">
        <v>114</v>
      </c>
      <c r="F36" s="22" t="s">
        <v>116</v>
      </c>
      <c r="G36" s="22" t="s">
        <v>109</v>
      </c>
      <c r="H36" s="22">
        <v>60</v>
      </c>
      <c r="I36" s="22">
        <v>1</v>
      </c>
      <c r="J36" s="23">
        <f>'餐費申請 (原)'!$H36*'餐費申請 (原)'!$I36</f>
        <v>60</v>
      </c>
    </row>
    <row r="37" spans="1:10">
      <c r="A37" s="11">
        <v>1</v>
      </c>
      <c r="B37" s="11" t="str">
        <f>C37&amp;COUNTIF($C$2:C37,C37)</f>
        <v>張維尼1</v>
      </c>
      <c r="C37" s="12" t="s">
        <v>21</v>
      </c>
      <c r="D37" s="24" t="s">
        <v>83</v>
      </c>
      <c r="E37" s="24" t="s">
        <v>105</v>
      </c>
      <c r="F37" s="24" t="s">
        <v>113</v>
      </c>
      <c r="G37" s="24" t="s">
        <v>107</v>
      </c>
      <c r="H37" s="24">
        <v>4</v>
      </c>
      <c r="I37" s="24">
        <v>20</v>
      </c>
      <c r="J37" s="25">
        <f>'餐費申請 (原)'!$H37*'餐費申請 (原)'!$I37</f>
        <v>80</v>
      </c>
    </row>
    <row r="38" spans="1:10">
      <c r="A38" s="11">
        <v>1</v>
      </c>
      <c r="B38" s="11" t="str">
        <f>C38&amp;COUNTIF($C$2:C38,C38)</f>
        <v>張維尼2</v>
      </c>
      <c r="C38" s="21" t="s">
        <v>21</v>
      </c>
      <c r="D38" s="22" t="s">
        <v>83</v>
      </c>
      <c r="E38" s="22" t="s">
        <v>110</v>
      </c>
      <c r="F38" s="22" t="s">
        <v>112</v>
      </c>
      <c r="G38" s="22" t="s">
        <v>107</v>
      </c>
      <c r="H38" s="22">
        <v>80</v>
      </c>
      <c r="I38" s="22">
        <v>1</v>
      </c>
      <c r="J38" s="23">
        <f>'餐費申請 (原)'!$H38*'餐費申請 (原)'!$I38</f>
        <v>80</v>
      </c>
    </row>
    <row r="39" spans="1:10">
      <c r="A39" s="11">
        <v>1</v>
      </c>
      <c r="B39" s="11" t="str">
        <f>C39&amp;COUNTIF($C$2:C39,C39)</f>
        <v>張維尼3</v>
      </c>
      <c r="C39" s="12" t="s">
        <v>21</v>
      </c>
      <c r="D39" s="24" t="s">
        <v>83</v>
      </c>
      <c r="E39" s="24" t="s">
        <v>105</v>
      </c>
      <c r="F39" s="24" t="s">
        <v>113</v>
      </c>
      <c r="G39" s="24" t="s">
        <v>107</v>
      </c>
      <c r="H39" s="24">
        <v>4</v>
      </c>
      <c r="I39" s="24">
        <v>20</v>
      </c>
      <c r="J39" s="25">
        <f>'餐費申請 (原)'!$H39*'餐費申請 (原)'!$I39</f>
        <v>80</v>
      </c>
    </row>
    <row r="40" spans="1:10">
      <c r="A40" s="11">
        <v>1</v>
      </c>
      <c r="B40" s="11" t="str">
        <f>C40&amp;COUNTIF($C$2:C40,C40)</f>
        <v>陳小東1</v>
      </c>
      <c r="C40" s="21" t="s">
        <v>17</v>
      </c>
      <c r="D40" s="22" t="s">
        <v>82</v>
      </c>
      <c r="E40" s="22" t="s">
        <v>105</v>
      </c>
      <c r="F40" s="22" t="s">
        <v>106</v>
      </c>
      <c r="G40" s="22" t="s">
        <v>107</v>
      </c>
      <c r="H40" s="22">
        <v>6</v>
      </c>
      <c r="I40" s="22">
        <v>25</v>
      </c>
      <c r="J40" s="23">
        <f>'餐費申請 (原)'!$H40*'餐費申請 (原)'!$I40</f>
        <v>150</v>
      </c>
    </row>
    <row r="41" spans="1:10">
      <c r="A41" s="11">
        <v>1</v>
      </c>
      <c r="B41" s="11" t="str">
        <f>C41&amp;COUNTIF($C$2:C41,C41)</f>
        <v>陳小東2</v>
      </c>
      <c r="C41" s="12" t="s">
        <v>17</v>
      </c>
      <c r="D41" s="24" t="s">
        <v>82</v>
      </c>
      <c r="E41" s="24" t="s">
        <v>105</v>
      </c>
      <c r="F41" s="24" t="s">
        <v>106</v>
      </c>
      <c r="G41" s="24" t="s">
        <v>107</v>
      </c>
      <c r="H41" s="24">
        <v>6</v>
      </c>
      <c r="I41" s="24">
        <v>25</v>
      </c>
      <c r="J41" s="25">
        <f>'餐費申請 (原)'!$H41*'餐費申請 (原)'!$I41</f>
        <v>150</v>
      </c>
    </row>
    <row r="42" spans="1:10">
      <c r="A42" s="11">
        <v>1</v>
      </c>
      <c r="B42" s="11" t="str">
        <f>C42&amp;COUNTIF($C$2:C42,C42)</f>
        <v>陳小東3</v>
      </c>
      <c r="C42" s="21" t="s">
        <v>17</v>
      </c>
      <c r="D42" s="22" t="s">
        <v>82</v>
      </c>
      <c r="E42" s="22" t="s">
        <v>105</v>
      </c>
      <c r="F42" s="22" t="s">
        <v>106</v>
      </c>
      <c r="G42" s="22" t="s">
        <v>107</v>
      </c>
      <c r="H42" s="22">
        <v>6</v>
      </c>
      <c r="I42" s="22">
        <v>25</v>
      </c>
      <c r="J42" s="23">
        <f>'餐費申請 (原)'!$H42*'餐費申請 (原)'!$I42</f>
        <v>150</v>
      </c>
    </row>
    <row r="43" spans="1:10">
      <c r="A43" s="11">
        <v>1</v>
      </c>
      <c r="B43" s="11" t="str">
        <f>C43&amp;COUNTIF($C$2:C43,C43)</f>
        <v>陳小東4</v>
      </c>
      <c r="C43" s="12" t="s">
        <v>17</v>
      </c>
      <c r="D43" s="24" t="s">
        <v>82</v>
      </c>
      <c r="E43" s="24" t="s">
        <v>105</v>
      </c>
      <c r="F43" s="24" t="s">
        <v>106</v>
      </c>
      <c r="G43" s="24" t="s">
        <v>107</v>
      </c>
      <c r="H43" s="24">
        <v>6</v>
      </c>
      <c r="I43" s="24">
        <v>25</v>
      </c>
      <c r="J43" s="25">
        <f>'餐費申請 (原)'!$H43*'餐費申請 (原)'!$I43</f>
        <v>150</v>
      </c>
    </row>
    <row r="44" spans="1:10">
      <c r="A44" s="11">
        <v>1</v>
      </c>
      <c r="B44" s="11" t="str">
        <f>C44&amp;COUNTIF($C$2:C44,C44)</f>
        <v>陳小東5</v>
      </c>
      <c r="C44" s="21" t="s">
        <v>17</v>
      </c>
      <c r="D44" s="22" t="s">
        <v>82</v>
      </c>
      <c r="E44" s="22" t="s">
        <v>110</v>
      </c>
      <c r="F44" s="22" t="s">
        <v>111</v>
      </c>
      <c r="G44" s="22" t="s">
        <v>107</v>
      </c>
      <c r="H44" s="22">
        <v>85</v>
      </c>
      <c r="I44" s="22">
        <v>1</v>
      </c>
      <c r="J44" s="23">
        <f>'餐費申請 (原)'!$H44*'餐費申請 (原)'!$I44</f>
        <v>85</v>
      </c>
    </row>
    <row r="45" spans="1:10">
      <c r="A45" s="11">
        <v>1</v>
      </c>
      <c r="B45" s="11" t="str">
        <f>C45&amp;COUNTIF($C$2:C45,C45)</f>
        <v>陳小東6</v>
      </c>
      <c r="C45" s="12" t="s">
        <v>17</v>
      </c>
      <c r="D45" s="24" t="s">
        <v>82</v>
      </c>
      <c r="E45" s="24" t="s">
        <v>110</v>
      </c>
      <c r="F45" s="24" t="s">
        <v>111</v>
      </c>
      <c r="G45" s="24" t="s">
        <v>107</v>
      </c>
      <c r="H45" s="24">
        <v>85</v>
      </c>
      <c r="I45" s="24">
        <v>1</v>
      </c>
      <c r="J45" s="25">
        <f>'餐費申請 (原)'!$H45*'餐費申請 (原)'!$I45</f>
        <v>85</v>
      </c>
    </row>
    <row r="46" spans="1:10">
      <c r="A46" s="11">
        <v>1</v>
      </c>
      <c r="B46" s="11" t="str">
        <f>C46&amp;COUNTIF($C$2:C46,C46)</f>
        <v>陳小東7</v>
      </c>
      <c r="C46" s="21" t="s">
        <v>17</v>
      </c>
      <c r="D46" s="22" t="s">
        <v>82</v>
      </c>
      <c r="E46" s="22" t="s">
        <v>110</v>
      </c>
      <c r="F46" s="22" t="s">
        <v>112</v>
      </c>
      <c r="G46" s="22" t="s">
        <v>107</v>
      </c>
      <c r="H46" s="22">
        <v>80</v>
      </c>
      <c r="I46" s="22">
        <v>1</v>
      </c>
      <c r="J46" s="23">
        <f>'餐費申請 (原)'!$H46*'餐費申請 (原)'!$I46</f>
        <v>80</v>
      </c>
    </row>
    <row r="47" spans="1:10">
      <c r="A47" s="11">
        <v>1</v>
      </c>
      <c r="B47" s="11" t="str">
        <f>C47&amp;COUNTIF($C$2:C47,C47)</f>
        <v>陳小東8</v>
      </c>
      <c r="C47" s="12" t="s">
        <v>17</v>
      </c>
      <c r="D47" s="24" t="s">
        <v>82</v>
      </c>
      <c r="E47" s="24" t="s">
        <v>110</v>
      </c>
      <c r="F47" s="24" t="s">
        <v>112</v>
      </c>
      <c r="G47" s="24" t="s">
        <v>109</v>
      </c>
      <c r="H47" s="24">
        <v>80</v>
      </c>
      <c r="I47" s="24">
        <v>1</v>
      </c>
      <c r="J47" s="25">
        <f>'餐費申請 (原)'!$H47*'餐費申請 (原)'!$I47</f>
        <v>80</v>
      </c>
    </row>
    <row r="48" spans="1:10">
      <c r="A48" s="11">
        <v>1</v>
      </c>
      <c r="B48" s="11" t="str">
        <f>C48&amp;COUNTIF($C$2:C48,C48)</f>
        <v>陳小東9</v>
      </c>
      <c r="C48" s="21" t="s">
        <v>17</v>
      </c>
      <c r="D48" s="22" t="s">
        <v>82</v>
      </c>
      <c r="E48" s="22" t="s">
        <v>114</v>
      </c>
      <c r="F48" s="22" t="s">
        <v>115</v>
      </c>
      <c r="G48" s="22" t="s">
        <v>107</v>
      </c>
      <c r="H48" s="22">
        <v>75</v>
      </c>
      <c r="I48" s="22">
        <v>1</v>
      </c>
      <c r="J48" s="23">
        <f>'餐費申請 (原)'!$H48*'餐費申請 (原)'!$I48</f>
        <v>75</v>
      </c>
    </row>
    <row r="49" spans="1:10">
      <c r="A49" s="11">
        <v>1</v>
      </c>
      <c r="B49" s="11" t="str">
        <f>C49&amp;COUNTIF($C$2:C49,C49)</f>
        <v>陳小東10</v>
      </c>
      <c r="C49" s="12" t="s">
        <v>17</v>
      </c>
      <c r="D49" s="24" t="s">
        <v>82</v>
      </c>
      <c r="E49" s="24" t="s">
        <v>114</v>
      </c>
      <c r="F49" s="24" t="s">
        <v>115</v>
      </c>
      <c r="G49" s="24" t="s">
        <v>107</v>
      </c>
      <c r="H49" s="24">
        <v>75</v>
      </c>
      <c r="I49" s="24">
        <v>1</v>
      </c>
      <c r="J49" s="25">
        <f>'餐費申請 (原)'!$H49*'餐費申請 (原)'!$I49</f>
        <v>75</v>
      </c>
    </row>
    <row r="50" spans="1:10">
      <c r="A50" s="11">
        <v>1</v>
      </c>
      <c r="B50" s="11" t="str">
        <f>C50&amp;COUNTIF($C$2:C50,C50)</f>
        <v>陳小東11</v>
      </c>
      <c r="C50" s="21" t="s">
        <v>17</v>
      </c>
      <c r="D50" s="22" t="s">
        <v>82</v>
      </c>
      <c r="E50" s="22" t="s">
        <v>114</v>
      </c>
      <c r="F50" s="22" t="s">
        <v>116</v>
      </c>
      <c r="G50" s="22" t="s">
        <v>109</v>
      </c>
      <c r="H50" s="22">
        <v>60</v>
      </c>
      <c r="I50" s="22">
        <v>1</v>
      </c>
      <c r="J50" s="23">
        <f>'餐費申請 (原)'!$H50*'餐費申請 (原)'!$I50</f>
        <v>60</v>
      </c>
    </row>
    <row r="51" spans="1:10">
      <c r="A51" s="11">
        <v>1</v>
      </c>
      <c r="B51" s="11" t="str">
        <f>C51&amp;COUNTIF($C$2:C51,C51)</f>
        <v>陳小東12</v>
      </c>
      <c r="C51" s="12" t="s">
        <v>17</v>
      </c>
      <c r="D51" s="24" t="s">
        <v>82</v>
      </c>
      <c r="E51" s="24" t="s">
        <v>114</v>
      </c>
      <c r="F51" s="24" t="s">
        <v>117</v>
      </c>
      <c r="G51" s="24" t="s">
        <v>109</v>
      </c>
      <c r="H51" s="24">
        <v>60</v>
      </c>
      <c r="I51" s="24">
        <v>1</v>
      </c>
      <c r="J51" s="25">
        <f>'餐費申請 (原)'!$H51*'餐費申請 (原)'!$I51</f>
        <v>60</v>
      </c>
    </row>
    <row r="52" spans="1:10">
      <c r="A52" s="11">
        <v>1</v>
      </c>
      <c r="B52" s="11" t="str">
        <f>C52&amp;COUNTIF($C$2:C52,C52)</f>
        <v>陳妙麗1</v>
      </c>
      <c r="C52" s="21" t="s">
        <v>29</v>
      </c>
      <c r="D52" s="22" t="s">
        <v>82</v>
      </c>
      <c r="E52" s="22" t="s">
        <v>110</v>
      </c>
      <c r="F52" s="22" t="s">
        <v>111</v>
      </c>
      <c r="G52" s="22" t="s">
        <v>109</v>
      </c>
      <c r="H52" s="22">
        <v>85</v>
      </c>
      <c r="I52" s="22">
        <v>1</v>
      </c>
      <c r="J52" s="23">
        <f>'餐費申請 (原)'!$H52*'餐費申請 (原)'!$I52</f>
        <v>85</v>
      </c>
    </row>
    <row r="53" spans="1:10">
      <c r="A53" s="11">
        <v>1</v>
      </c>
      <c r="B53" s="11" t="str">
        <f>C53&amp;COUNTIF($C$2:C53,C53)</f>
        <v>黃佩佩1</v>
      </c>
      <c r="C53" s="12" t="s">
        <v>23</v>
      </c>
      <c r="D53" s="24" t="s">
        <v>82</v>
      </c>
      <c r="E53" s="24" t="s">
        <v>105</v>
      </c>
      <c r="F53" s="24" t="s">
        <v>108</v>
      </c>
      <c r="G53" s="24" t="s">
        <v>109</v>
      </c>
      <c r="H53" s="24">
        <v>5</v>
      </c>
      <c r="I53" s="24">
        <v>20</v>
      </c>
      <c r="J53" s="25">
        <f>'餐費申請 (原)'!$H53*'餐費申請 (原)'!$I53</f>
        <v>100</v>
      </c>
    </row>
    <row r="54" spans="1:10">
      <c r="A54" s="11">
        <v>1</v>
      </c>
      <c r="B54" s="11" t="str">
        <f>C54&amp;COUNTIF($C$2:C54,C54)</f>
        <v>黃佩佩2</v>
      </c>
      <c r="C54" s="21" t="s">
        <v>23</v>
      </c>
      <c r="D54" s="22" t="s">
        <v>82</v>
      </c>
      <c r="E54" s="22" t="s">
        <v>105</v>
      </c>
      <c r="F54" s="22" t="s">
        <v>108</v>
      </c>
      <c r="G54" s="22" t="s">
        <v>109</v>
      </c>
      <c r="H54" s="22">
        <v>5</v>
      </c>
      <c r="I54" s="22">
        <v>20</v>
      </c>
      <c r="J54" s="23">
        <f>'餐費申請 (原)'!$H54*'餐費申請 (原)'!$I54</f>
        <v>100</v>
      </c>
    </row>
    <row r="55" spans="1:10">
      <c r="A55" s="11">
        <v>1</v>
      </c>
      <c r="B55" s="11" t="str">
        <f>C55&amp;COUNTIF($C$2:C55,C55)</f>
        <v>黃佩佩3</v>
      </c>
      <c r="C55" s="12" t="s">
        <v>23</v>
      </c>
      <c r="D55" s="24" t="s">
        <v>82</v>
      </c>
      <c r="E55" s="24" t="s">
        <v>110</v>
      </c>
      <c r="F55" s="24" t="s">
        <v>112</v>
      </c>
      <c r="G55" s="24" t="s">
        <v>109</v>
      </c>
      <c r="H55" s="24">
        <v>80</v>
      </c>
      <c r="I55" s="24">
        <v>1</v>
      </c>
      <c r="J55" s="25">
        <f>'餐費申請 (原)'!$H55*'餐費申請 (原)'!$I55</f>
        <v>80</v>
      </c>
    </row>
    <row r="56" spans="1:10">
      <c r="A56" s="11">
        <v>1</v>
      </c>
      <c r="B56" s="11" t="str">
        <f>C56&amp;COUNTIF($C$2:C56,C56)</f>
        <v>黃佩佩4</v>
      </c>
      <c r="C56" s="21" t="s">
        <v>23</v>
      </c>
      <c r="D56" s="22" t="s">
        <v>82</v>
      </c>
      <c r="E56" s="22" t="s">
        <v>110</v>
      </c>
      <c r="F56" s="22" t="s">
        <v>112</v>
      </c>
      <c r="G56" s="22" t="s">
        <v>109</v>
      </c>
      <c r="H56" s="22">
        <v>80</v>
      </c>
      <c r="I56" s="22">
        <v>1</v>
      </c>
      <c r="J56" s="23">
        <f>'餐費申請 (原)'!$H56*'餐費申請 (原)'!$I56</f>
        <v>80</v>
      </c>
    </row>
    <row r="57" spans="1:10">
      <c r="A57" s="11">
        <v>1</v>
      </c>
      <c r="B57" s="11" t="str">
        <f>C57&amp;COUNTIF($C$2:C57,C57)</f>
        <v>黃佩佩5</v>
      </c>
      <c r="C57" s="12" t="s">
        <v>23</v>
      </c>
      <c r="D57" s="24" t="s">
        <v>82</v>
      </c>
      <c r="E57" s="24" t="s">
        <v>114</v>
      </c>
      <c r="F57" s="24" t="s">
        <v>116</v>
      </c>
      <c r="G57" s="24" t="s">
        <v>107</v>
      </c>
      <c r="H57" s="24">
        <v>60</v>
      </c>
      <c r="I57" s="24">
        <v>1</v>
      </c>
      <c r="J57" s="25">
        <f>'餐費申請 (原)'!$H57*'餐費申請 (原)'!$I57</f>
        <v>60</v>
      </c>
    </row>
    <row r="58" spans="1:10">
      <c r="A58" s="11">
        <v>1</v>
      </c>
      <c r="B58" s="11" t="str">
        <f>C58&amp;COUNTIF($C$2:C58,C58)</f>
        <v>黃倫飛1</v>
      </c>
      <c r="C58" s="21" t="s">
        <v>12</v>
      </c>
      <c r="D58" s="22" t="s">
        <v>84</v>
      </c>
      <c r="E58" s="22" t="s">
        <v>114</v>
      </c>
      <c r="F58" s="22" t="s">
        <v>115</v>
      </c>
      <c r="G58" s="22" t="s">
        <v>107</v>
      </c>
      <c r="H58" s="22">
        <v>75</v>
      </c>
      <c r="I58" s="22">
        <v>1</v>
      </c>
      <c r="J58" s="23">
        <f>'餐費申請 (原)'!$H58*'餐費申請 (原)'!$I58</f>
        <v>75</v>
      </c>
    </row>
    <row r="59" spans="1:10">
      <c r="A59" s="11">
        <v>1</v>
      </c>
      <c r="B59" s="11" t="str">
        <f>C59&amp;COUNTIF($C$2:C59,C59)</f>
        <v>簡如雲1</v>
      </c>
      <c r="C59" s="12" t="s">
        <v>19</v>
      </c>
      <c r="D59" s="24" t="s">
        <v>82</v>
      </c>
      <c r="E59" s="24" t="s">
        <v>105</v>
      </c>
      <c r="F59" s="24" t="s">
        <v>108</v>
      </c>
      <c r="G59" s="24" t="s">
        <v>107</v>
      </c>
      <c r="H59" s="24">
        <v>5</v>
      </c>
      <c r="I59" s="24">
        <v>20</v>
      </c>
      <c r="J59" s="25">
        <f>'餐費申請 (原)'!$H59*'餐費申請 (原)'!$I59</f>
        <v>100</v>
      </c>
    </row>
    <row r="60" spans="1:10">
      <c r="A60" s="11">
        <v>1</v>
      </c>
      <c r="B60" s="11" t="str">
        <f>C60&amp;COUNTIF($C$2:C60,C60)</f>
        <v>簡如雲2</v>
      </c>
      <c r="C60" s="21" t="s">
        <v>19</v>
      </c>
      <c r="D60" s="22" t="s">
        <v>82</v>
      </c>
      <c r="E60" s="22" t="s">
        <v>105</v>
      </c>
      <c r="F60" s="22" t="s">
        <v>108</v>
      </c>
      <c r="G60" s="22" t="s">
        <v>107</v>
      </c>
      <c r="H60" s="22">
        <v>5</v>
      </c>
      <c r="I60" s="22">
        <v>20</v>
      </c>
      <c r="J60" s="23">
        <f>'餐費申請 (原)'!$H60*'餐費申請 (原)'!$I60</f>
        <v>100</v>
      </c>
    </row>
    <row r="61" spans="1:10">
      <c r="A61" s="11">
        <v>1</v>
      </c>
      <c r="B61" s="11" t="str">
        <f>C61&amp;COUNTIF($C$2:C61,C61)</f>
        <v>簡如雲3</v>
      </c>
      <c r="C61" s="12" t="s">
        <v>19</v>
      </c>
      <c r="D61" s="24" t="s">
        <v>82</v>
      </c>
      <c r="E61" s="24" t="s">
        <v>105</v>
      </c>
      <c r="F61" s="24" t="s">
        <v>108</v>
      </c>
      <c r="G61" s="24" t="s">
        <v>107</v>
      </c>
      <c r="H61" s="24">
        <v>5</v>
      </c>
      <c r="I61" s="24">
        <v>20</v>
      </c>
      <c r="J61" s="25">
        <f>'餐費申請 (原)'!$H61*'餐費申請 (原)'!$I61</f>
        <v>100</v>
      </c>
    </row>
    <row r="62" spans="1:10">
      <c r="A62" s="11">
        <v>1</v>
      </c>
      <c r="B62" s="11" t="str">
        <f>C62&amp;COUNTIF($C$2:C62,C62)</f>
        <v>簡如雲4</v>
      </c>
      <c r="C62" s="21" t="s">
        <v>19</v>
      </c>
      <c r="D62" s="22" t="s">
        <v>82</v>
      </c>
      <c r="E62" s="22" t="s">
        <v>105</v>
      </c>
      <c r="F62" s="22" t="s">
        <v>108</v>
      </c>
      <c r="G62" s="22" t="s">
        <v>107</v>
      </c>
      <c r="H62" s="22">
        <v>5</v>
      </c>
      <c r="I62" s="22">
        <v>20</v>
      </c>
      <c r="J62" s="23">
        <f>'餐費申請 (原)'!$H62*'餐費申請 (原)'!$I62</f>
        <v>100</v>
      </c>
    </row>
    <row r="63" spans="1:10">
      <c r="A63" s="11">
        <v>1</v>
      </c>
      <c r="B63" s="11" t="str">
        <f>C63&amp;COUNTIF($C$2:C63,C63)</f>
        <v>簡如雲5</v>
      </c>
      <c r="C63" s="12" t="s">
        <v>19</v>
      </c>
      <c r="D63" s="24" t="s">
        <v>82</v>
      </c>
      <c r="E63" s="24" t="s">
        <v>110</v>
      </c>
      <c r="F63" s="24" t="s">
        <v>112</v>
      </c>
      <c r="G63" s="24" t="s">
        <v>109</v>
      </c>
      <c r="H63" s="24">
        <v>80</v>
      </c>
      <c r="I63" s="24">
        <v>1</v>
      </c>
      <c r="J63" s="25">
        <f>'餐費申請 (原)'!$H63*'餐費申請 (原)'!$I63</f>
        <v>80</v>
      </c>
    </row>
    <row r="64" spans="1:10">
      <c r="A64" s="11">
        <v>1</v>
      </c>
      <c r="B64" s="11" t="str">
        <f>C64&amp;COUNTIF($C$2:C64,C64)</f>
        <v>簡如雲6</v>
      </c>
      <c r="C64" s="21" t="s">
        <v>19</v>
      </c>
      <c r="D64" s="22" t="s">
        <v>82</v>
      </c>
      <c r="E64" s="22" t="s">
        <v>110</v>
      </c>
      <c r="F64" s="22" t="s">
        <v>112</v>
      </c>
      <c r="G64" s="22" t="s">
        <v>107</v>
      </c>
      <c r="H64" s="22">
        <v>80</v>
      </c>
      <c r="I64" s="22">
        <v>1</v>
      </c>
      <c r="J64" s="23">
        <f>'餐費申請 (原)'!$H64*'餐費申請 (原)'!$I64</f>
        <v>80</v>
      </c>
    </row>
    <row r="65" spans="1:10">
      <c r="A65" s="11">
        <v>1</v>
      </c>
      <c r="B65" s="11" t="str">
        <f>C65&amp;COUNTIF($C$2:C65,C65)</f>
        <v>簡如雲7</v>
      </c>
      <c r="C65" s="12" t="s">
        <v>19</v>
      </c>
      <c r="D65" s="24" t="s">
        <v>82</v>
      </c>
      <c r="E65" s="24" t="s">
        <v>105</v>
      </c>
      <c r="F65" s="24" t="s">
        <v>113</v>
      </c>
      <c r="G65" s="24" t="s">
        <v>109</v>
      </c>
      <c r="H65" s="24">
        <v>4</v>
      </c>
      <c r="I65" s="24">
        <v>20</v>
      </c>
      <c r="J65" s="25">
        <f>'餐費申請 (原)'!$H65*'餐費申請 (原)'!$I65</f>
        <v>80</v>
      </c>
    </row>
    <row r="66" spans="1:10">
      <c r="A66" s="11">
        <v>1</v>
      </c>
      <c r="B66" s="11" t="str">
        <f>C66&amp;COUNTIF($C$2:C66,C66)</f>
        <v>簡如雲8</v>
      </c>
      <c r="C66" s="21" t="s">
        <v>19</v>
      </c>
      <c r="D66" s="22" t="s">
        <v>82</v>
      </c>
      <c r="E66" s="22" t="s">
        <v>105</v>
      </c>
      <c r="F66" s="22" t="s">
        <v>113</v>
      </c>
      <c r="G66" s="22" t="s">
        <v>107</v>
      </c>
      <c r="H66" s="22">
        <v>4</v>
      </c>
      <c r="I66" s="22">
        <v>20</v>
      </c>
      <c r="J66" s="23">
        <f>'餐費申請 (原)'!$H66*'餐費申請 (原)'!$I66</f>
        <v>80</v>
      </c>
    </row>
    <row r="67" spans="1:10">
      <c r="A67" s="11">
        <v>1</v>
      </c>
      <c r="B67" s="11" t="str">
        <f>C67&amp;COUNTIF($C$2:C67,C67)</f>
        <v>簡如雲9</v>
      </c>
      <c r="C67" s="12" t="s">
        <v>19</v>
      </c>
      <c r="D67" s="24" t="s">
        <v>82</v>
      </c>
      <c r="E67" s="24" t="s">
        <v>114</v>
      </c>
      <c r="F67" s="24" t="s">
        <v>115</v>
      </c>
      <c r="G67" s="24" t="s">
        <v>107</v>
      </c>
      <c r="H67" s="24">
        <v>75</v>
      </c>
      <c r="I67" s="24">
        <v>1</v>
      </c>
      <c r="J67" s="25">
        <f>'餐費申請 (原)'!$H67*'餐費申請 (原)'!$I67</f>
        <v>75</v>
      </c>
    </row>
    <row r="68" spans="1:10">
      <c r="A68" s="11">
        <v>1</v>
      </c>
      <c r="B68" s="11" t="str">
        <f>C68&amp;COUNTIF($C$2:C68,C68)</f>
        <v>簡如雲10</v>
      </c>
      <c r="C68" s="21" t="s">
        <v>19</v>
      </c>
      <c r="D68" s="22" t="s">
        <v>82</v>
      </c>
      <c r="E68" s="22" t="s">
        <v>114</v>
      </c>
      <c r="F68" s="22" t="s">
        <v>117</v>
      </c>
      <c r="G68" s="22" t="s">
        <v>109</v>
      </c>
      <c r="H68" s="22">
        <v>60</v>
      </c>
      <c r="I68" s="22">
        <v>1</v>
      </c>
      <c r="J68" s="23">
        <f>'餐費申請 (原)'!$H68*'餐費申請 (原)'!$I68</f>
        <v>60</v>
      </c>
    </row>
    <row r="69" spans="1:10">
      <c r="A69" s="11">
        <v>1</v>
      </c>
      <c r="B69" s="11" t="str">
        <f>C69&amp;COUNTIF($C$2:C69,C69)</f>
        <v>簡如雲11</v>
      </c>
      <c r="C69" s="12" t="s">
        <v>19</v>
      </c>
      <c r="D69" s="24" t="s">
        <v>82</v>
      </c>
      <c r="E69" s="24" t="s">
        <v>114</v>
      </c>
      <c r="F69" s="24" t="s">
        <v>117</v>
      </c>
      <c r="G69" s="24" t="s">
        <v>107</v>
      </c>
      <c r="H69" s="24">
        <v>60</v>
      </c>
      <c r="I69" s="24">
        <v>1</v>
      </c>
      <c r="J69" s="25">
        <f>'餐費申請 (原)'!$H69*'餐費申請 (原)'!$I69</f>
        <v>60</v>
      </c>
    </row>
    <row r="70" spans="1:10">
      <c r="A70" s="11">
        <v>1</v>
      </c>
      <c r="B70" s="11" t="str">
        <f>C70&amp;COUNTIF($C$2:C70,C70)</f>
        <v>簡如雲12</v>
      </c>
      <c r="C70" s="21" t="s">
        <v>19</v>
      </c>
      <c r="D70" s="22" t="s">
        <v>82</v>
      </c>
      <c r="E70" s="22" t="s">
        <v>114</v>
      </c>
      <c r="F70" s="22" t="s">
        <v>116</v>
      </c>
      <c r="G70" s="22" t="s">
        <v>107</v>
      </c>
      <c r="H70" s="22">
        <v>60</v>
      </c>
      <c r="I70" s="22">
        <v>1</v>
      </c>
      <c r="J70" s="23">
        <f>'餐費申請 (原)'!$H70*'餐費申請 (原)'!$I70</f>
        <v>60</v>
      </c>
    </row>
    <row r="71" spans="1:10" ht="19" thickBot="1">
      <c r="A71" s="11">
        <v>1</v>
      </c>
      <c r="B71" s="11" t="str">
        <f>C71&amp;COUNTIF($C$2:C71,C71)</f>
        <v>簡蒙達1</v>
      </c>
      <c r="C71" s="12" t="s">
        <v>26</v>
      </c>
      <c r="D71" s="24" t="s">
        <v>83</v>
      </c>
      <c r="E71" s="24" t="s">
        <v>110</v>
      </c>
      <c r="F71" s="24" t="s">
        <v>112</v>
      </c>
      <c r="G71" s="24" t="s">
        <v>107</v>
      </c>
      <c r="H71" s="24">
        <v>80</v>
      </c>
      <c r="I71" s="24">
        <v>1</v>
      </c>
      <c r="J71" s="25">
        <f>'餐費申請 (原)'!$H71*'餐費申請 (原)'!$I71</f>
        <v>80</v>
      </c>
    </row>
    <row r="72" spans="1:10" ht="19" thickTop="1">
      <c r="B72" s="11" t="str">
        <f>C72&amp;COUNTIF($C$2:C72,C72)</f>
        <v>合計1</v>
      </c>
      <c r="C72" s="26" t="s">
        <v>124</v>
      </c>
      <c r="D72" s="27"/>
      <c r="E72" s="27"/>
      <c r="F72" s="27"/>
      <c r="G72" s="27"/>
      <c r="H72" s="27"/>
      <c r="I72" s="27"/>
      <c r="J72" s="28">
        <f>SUBTOTAL(103,'餐費申請 (原)'!$J$2:$J$71)</f>
        <v>70</v>
      </c>
    </row>
    <row r="73" spans="1:10"/>
    <row r="74" spans="1:10"/>
    <row r="75" spans="1:10"/>
    <row r="76" spans="1:10"/>
    <row r="77" spans="1:10"/>
    <row r="78" spans="1:10"/>
    <row r="79" spans="1:10"/>
    <row r="80" spans="1:1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L13:R13"/>
  </mergeCells>
  <phoneticPr fontId="1" type="noConversion"/>
  <conditionalFormatting sqref="D73:D1048576">
    <cfRule type="duplicateValues" dxfId="0" priority="2"/>
  </conditionalFormatting>
  <dataValidations count="1">
    <dataValidation type="list" allowBlank="1" showInputMessage="1" showErrorMessage="1" sqref="M1" xr:uid="{23AA0971-E25E-034A-8505-3367B2C4AB82}">
      <formula1>$U$2:$U$30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1"/>
  <sheetViews>
    <sheetView zoomScaleNormal="100" workbookViewId="0">
      <selection activeCell="F6" sqref="F6"/>
    </sheetView>
  </sheetViews>
  <sheetFormatPr baseColWidth="10" defaultColWidth="8.83203125" defaultRowHeight="18"/>
  <cols>
    <col min="1" max="1" width="8.83203125" style="11"/>
    <col min="2" max="2" width="8.5" style="11" bestFit="1" customWidth="1"/>
    <col min="3" max="4" width="7.5" style="11" customWidth="1"/>
    <col min="5" max="5" width="11.6640625" style="11" bestFit="1" customWidth="1"/>
    <col min="6" max="9" width="7.5" style="11" customWidth="1"/>
    <col min="10" max="10" width="8.83203125" style="11"/>
    <col min="11" max="11" width="6" style="11" bestFit="1" customWidth="1"/>
    <col min="12" max="12" width="9.5" style="11" bestFit="1" customWidth="1"/>
    <col min="13" max="13" width="8.83203125" style="11"/>
    <col min="14" max="14" width="11.33203125" style="11" customWidth="1"/>
    <col min="15" max="18" width="8.83203125" style="11"/>
    <col min="19" max="20" width="7.5" style="11" bestFit="1" customWidth="1"/>
    <col min="21" max="16384" width="8.83203125" style="11"/>
  </cols>
  <sheetData>
    <row r="1" spans="1:20">
      <c r="A1" s="11" t="s">
        <v>123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0"/>
      <c r="K1" s="10" t="s">
        <v>6</v>
      </c>
      <c r="L1" s="11" t="s">
        <v>23</v>
      </c>
      <c r="M1" s="10" t="s">
        <v>7</v>
      </c>
      <c r="N1" s="11" t="str">
        <f>VLOOKUP(L1,S:T,2,0)</f>
        <v>財務部</v>
      </c>
      <c r="P1" s="10" t="s">
        <v>13</v>
      </c>
      <c r="Q1" s="11">
        <f ca="1">SUM(Q3:Q12)</f>
        <v>420</v>
      </c>
      <c r="S1" s="10" t="s">
        <v>32</v>
      </c>
      <c r="T1" s="10" t="s">
        <v>33</v>
      </c>
    </row>
    <row r="2" spans="1:20">
      <c r="A2" s="11" t="str">
        <f>B2&amp;COUNTIF($B$2:B2,B2)</f>
        <v>吳大明1</v>
      </c>
      <c r="B2" s="13" t="s">
        <v>20</v>
      </c>
      <c r="C2" s="13" t="s">
        <v>82</v>
      </c>
      <c r="D2" s="13" t="s">
        <v>105</v>
      </c>
      <c r="E2" s="13" t="s">
        <v>106</v>
      </c>
      <c r="F2" s="13" t="s">
        <v>107</v>
      </c>
      <c r="G2" s="13">
        <v>6</v>
      </c>
      <c r="H2" s="13">
        <v>25</v>
      </c>
      <c r="I2" s="13">
        <f>表格3[[#This Row],[單價]]*表格3[[#This Row],[數量]]</f>
        <v>150</v>
      </c>
      <c r="K2" s="10" t="s">
        <v>15</v>
      </c>
      <c r="L2" s="10" t="s">
        <v>58</v>
      </c>
      <c r="M2" s="10" t="s">
        <v>59</v>
      </c>
      <c r="N2" s="10" t="s">
        <v>8</v>
      </c>
      <c r="O2" s="10" t="s">
        <v>9</v>
      </c>
      <c r="P2" s="10" t="s">
        <v>10</v>
      </c>
      <c r="Q2" s="10" t="s">
        <v>11</v>
      </c>
      <c r="S2" s="11" t="s">
        <v>120</v>
      </c>
      <c r="T2" s="11" t="s">
        <v>82</v>
      </c>
    </row>
    <row r="3" spans="1:20">
      <c r="A3" s="11" t="str">
        <f>B3&amp;COUNTIF($B$2:B3,B3)</f>
        <v>吳大明2</v>
      </c>
      <c r="B3" s="13" t="s">
        <v>20</v>
      </c>
      <c r="C3" s="13" t="s">
        <v>82</v>
      </c>
      <c r="D3" s="13" t="s">
        <v>105</v>
      </c>
      <c r="E3" s="13" t="s">
        <v>106</v>
      </c>
      <c r="F3" s="13" t="s">
        <v>107</v>
      </c>
      <c r="G3" s="13">
        <v>6</v>
      </c>
      <c r="H3" s="13">
        <v>25</v>
      </c>
      <c r="I3" s="13">
        <f>表格3[[#This Row],[單價]]*表格3[[#This Row],[數量]]</f>
        <v>150</v>
      </c>
      <c r="K3" s="11">
        <v>1</v>
      </c>
      <c r="L3" s="11" t="str" cm="1">
        <f t="array" aca="1" ref="L3" ca="1">IFERROR(INDIRECT($L$1&amp;$K3) INDIRECT(L$2),"-")</f>
        <v>水餃店</v>
      </c>
      <c r="M3" s="11" t="str" cm="1">
        <f t="array" aca="1" ref="M3" ca="1">IFERROR(INDIRECT($L$1&amp;$K3) INDIRECT(M$2),"-")</f>
        <v>內用</v>
      </c>
      <c r="N3" s="11" t="str" cm="1">
        <f t="array" aca="1" ref="N3" ca="1">IFERROR(INDIRECT($L$1&amp;$K3) INDIRECT(N$2),"-")</f>
        <v>水餃</v>
      </c>
      <c r="O3" s="11" cm="1">
        <f t="array" aca="1" ref="O3" ca="1">IFERROR(INDIRECT($L$1&amp;$K3) INDIRECT(O$2),"-")</f>
        <v>5</v>
      </c>
      <c r="P3" s="11" cm="1">
        <f t="array" aca="1" ref="P3" ca="1">IFERROR(INDIRECT($L$1&amp;$K3) INDIRECT(P$2),"-")</f>
        <v>20</v>
      </c>
      <c r="Q3" s="11" cm="1">
        <f t="array" aca="1" ref="Q3" ca="1">IFERROR(INDIRECT($L$1&amp;$K3) INDIRECT(Q$2),"-")</f>
        <v>100</v>
      </c>
      <c r="S3" s="11" t="s">
        <v>20</v>
      </c>
      <c r="T3" s="11" t="s">
        <v>82</v>
      </c>
    </row>
    <row r="4" spans="1:20">
      <c r="A4" s="11" t="str">
        <f>B4&amp;COUNTIF($B$2:B4,B4)</f>
        <v>李大全1</v>
      </c>
      <c r="B4" s="13" t="s">
        <v>14</v>
      </c>
      <c r="C4" s="13" t="s">
        <v>83</v>
      </c>
      <c r="D4" s="13" t="s">
        <v>105</v>
      </c>
      <c r="E4" s="13" t="s">
        <v>106</v>
      </c>
      <c r="F4" s="13" t="s">
        <v>107</v>
      </c>
      <c r="G4" s="13">
        <v>6</v>
      </c>
      <c r="H4" s="13">
        <v>25</v>
      </c>
      <c r="I4" s="13">
        <f>表格3[[#This Row],[單價]]*表格3[[#This Row],[數量]]</f>
        <v>150</v>
      </c>
      <c r="K4" s="11">
        <v>2</v>
      </c>
      <c r="L4" s="11" t="str" cm="1">
        <f t="array" aca="1" ref="L4" ca="1">IFERROR(INDIRECT($L$1&amp;$K4) INDIRECT(L$2),"-")</f>
        <v>水餃店</v>
      </c>
      <c r="M4" s="11" t="str" cm="1">
        <f t="array" aca="1" ref="M4" ca="1">IFERROR(INDIRECT($L$1&amp;$K4) INDIRECT(M$2),"-")</f>
        <v>內用</v>
      </c>
      <c r="N4" s="11" t="str" cm="1">
        <f t="array" aca="1" ref="N4" ca="1">IFERROR(INDIRECT($L$1&amp;$K4) INDIRECT(N$2),"-")</f>
        <v>水餃</v>
      </c>
      <c r="O4" s="11" cm="1">
        <f t="array" aca="1" ref="O4" ca="1">IFERROR(INDIRECT($L$1&amp;$K4) INDIRECT(O$2),"-")</f>
        <v>5</v>
      </c>
      <c r="P4" s="11" cm="1">
        <f t="array" aca="1" ref="P4" ca="1">IFERROR(INDIRECT($L$1&amp;$K4) INDIRECT(P$2),"-")</f>
        <v>20</v>
      </c>
      <c r="Q4" s="11" cm="1">
        <f t="array" aca="1" ref="Q4" ca="1">IFERROR(INDIRECT($L$1&amp;$K4) INDIRECT(Q$2),"-")</f>
        <v>100</v>
      </c>
      <c r="S4" s="11" t="s">
        <v>19</v>
      </c>
      <c r="T4" s="11" t="s">
        <v>82</v>
      </c>
    </row>
    <row r="5" spans="1:20">
      <c r="A5" s="11" t="str">
        <f>B5&amp;COUNTIF($B$2:B5,B5)</f>
        <v>李大全2</v>
      </c>
      <c r="B5" s="13" t="s">
        <v>14</v>
      </c>
      <c r="C5" s="13" t="s">
        <v>83</v>
      </c>
      <c r="D5" s="13" t="s">
        <v>105</v>
      </c>
      <c r="E5" s="13" t="s">
        <v>106</v>
      </c>
      <c r="F5" s="13" t="s">
        <v>107</v>
      </c>
      <c r="G5" s="13">
        <v>6</v>
      </c>
      <c r="H5" s="13">
        <v>25</v>
      </c>
      <c r="I5" s="13">
        <f>表格3[[#This Row],[單價]]*表格3[[#This Row],[數量]]</f>
        <v>150</v>
      </c>
      <c r="K5" s="11">
        <v>3</v>
      </c>
      <c r="L5" s="11" t="str" cm="1">
        <f t="array" aca="1" ref="L5" ca="1">IFERROR(INDIRECT($L$1&amp;$K5) INDIRECT(L$2),"-")</f>
        <v>麵店</v>
      </c>
      <c r="M5" s="11" t="str" cm="1">
        <f t="array" aca="1" ref="M5" ca="1">IFERROR(INDIRECT($L$1&amp;$K5) INDIRECT(M$2),"-")</f>
        <v>內用</v>
      </c>
      <c r="N5" s="11" t="str" cm="1">
        <f t="array" aca="1" ref="N5" ca="1">IFERROR(INDIRECT($L$1&amp;$K5) INDIRECT(N$2),"-")</f>
        <v>牛肉麵</v>
      </c>
      <c r="O5" s="11" cm="1">
        <f t="array" aca="1" ref="O5" ca="1">IFERROR(INDIRECT($L$1&amp;$K5) INDIRECT(O$2),"-")</f>
        <v>80</v>
      </c>
      <c r="P5" s="11" cm="1">
        <f t="array" aca="1" ref="P5" ca="1">IFERROR(INDIRECT($L$1&amp;$K5) INDIRECT(P$2),"-")</f>
        <v>1</v>
      </c>
      <c r="Q5" s="11" cm="1">
        <f t="array" aca="1" ref="Q5" ca="1">IFERROR(INDIRECT($L$1&amp;$K5) INDIRECT(Q$2),"-")</f>
        <v>80</v>
      </c>
      <c r="S5" s="11" t="s">
        <v>23</v>
      </c>
      <c r="T5" s="11" t="s">
        <v>82</v>
      </c>
    </row>
    <row r="6" spans="1:20">
      <c r="A6" s="11" t="str">
        <f>B6&amp;COUNTIF($B$2:B6,B6)</f>
        <v>陳小東1</v>
      </c>
      <c r="B6" s="13" t="s">
        <v>17</v>
      </c>
      <c r="C6" s="13" t="s">
        <v>82</v>
      </c>
      <c r="D6" s="13" t="s">
        <v>105</v>
      </c>
      <c r="E6" s="13" t="s">
        <v>106</v>
      </c>
      <c r="F6" s="13" t="s">
        <v>107</v>
      </c>
      <c r="G6" s="13">
        <v>6</v>
      </c>
      <c r="H6" s="13">
        <v>25</v>
      </c>
      <c r="I6" s="13">
        <f>表格3[[#This Row],[單價]]*表格3[[#This Row],[數量]]</f>
        <v>150</v>
      </c>
      <c r="K6" s="11">
        <v>4</v>
      </c>
      <c r="L6" s="11" t="str" cm="1">
        <f t="array" aca="1" ref="L6" ca="1">IFERROR(INDIRECT($L$1&amp;$K6) INDIRECT(L$2),"-")</f>
        <v>麵店</v>
      </c>
      <c r="M6" s="11" t="str" cm="1">
        <f t="array" aca="1" ref="M6" ca="1">IFERROR(INDIRECT($L$1&amp;$K6) INDIRECT(M$2),"-")</f>
        <v>內用</v>
      </c>
      <c r="N6" s="11" t="str" cm="1">
        <f t="array" aca="1" ref="N6" ca="1">IFERROR(INDIRECT($L$1&amp;$K6) INDIRECT(N$2),"-")</f>
        <v>牛肉麵</v>
      </c>
      <c r="O6" s="11" cm="1">
        <f t="array" aca="1" ref="O6" ca="1">IFERROR(INDIRECT($L$1&amp;$K6) INDIRECT(O$2),"-")</f>
        <v>80</v>
      </c>
      <c r="P6" s="11" cm="1">
        <f t="array" aca="1" ref="P6" ca="1">IFERROR(INDIRECT($L$1&amp;$K6) INDIRECT(P$2),"-")</f>
        <v>1</v>
      </c>
      <c r="Q6" s="11" cm="1">
        <f t="array" aca="1" ref="Q6" ca="1">IFERROR(INDIRECT($L$1&amp;$K6) INDIRECT(Q$2),"-")</f>
        <v>80</v>
      </c>
      <c r="S6" s="11" t="s">
        <v>25</v>
      </c>
      <c r="T6" s="11" t="s">
        <v>82</v>
      </c>
    </row>
    <row r="7" spans="1:20">
      <c r="A7" s="11" t="str">
        <f>B7&amp;COUNTIF($B$2:B7,B7)</f>
        <v>陳小東2</v>
      </c>
      <c r="B7" s="13" t="s">
        <v>17</v>
      </c>
      <c r="C7" s="13" t="s">
        <v>82</v>
      </c>
      <c r="D7" s="13" t="s">
        <v>105</v>
      </c>
      <c r="E7" s="13" t="s">
        <v>106</v>
      </c>
      <c r="F7" s="13" t="s">
        <v>107</v>
      </c>
      <c r="G7" s="13">
        <v>6</v>
      </c>
      <c r="H7" s="13">
        <v>25</v>
      </c>
      <c r="I7" s="13">
        <f>表格3[[#This Row],[單價]]*表格3[[#This Row],[數量]]</f>
        <v>150</v>
      </c>
      <c r="K7" s="11">
        <v>5</v>
      </c>
      <c r="L7" s="11" t="str" cm="1">
        <f t="array" aca="1" ref="L7" ca="1">IFERROR(INDIRECT($L$1&amp;$K7) INDIRECT(L$2),"-")</f>
        <v>便當店</v>
      </c>
      <c r="M7" s="11" t="str" cm="1">
        <f t="array" aca="1" ref="M7" ca="1">IFERROR(INDIRECT($L$1&amp;$K7) INDIRECT(M$2),"-")</f>
        <v>外帶</v>
      </c>
      <c r="N7" s="11" t="str" cm="1">
        <f t="array" aca="1" ref="N7" ca="1">IFERROR(INDIRECT($L$1&amp;$K7) INDIRECT(N$2),"-")</f>
        <v>雞腿便當</v>
      </c>
      <c r="O7" s="11" cm="1">
        <f t="array" aca="1" ref="O7" ca="1">IFERROR(INDIRECT($L$1&amp;$K7) INDIRECT(O$2),"-")</f>
        <v>60</v>
      </c>
      <c r="P7" s="11" cm="1">
        <f t="array" aca="1" ref="P7" ca="1">IFERROR(INDIRECT($L$1&amp;$K7) INDIRECT(P$2),"-")</f>
        <v>1</v>
      </c>
      <c r="Q7" s="11" cm="1">
        <f t="array" aca="1" ref="Q7" ca="1">IFERROR(INDIRECT($L$1&amp;$K7) INDIRECT(Q$2),"-")</f>
        <v>60</v>
      </c>
      <c r="S7" s="11" t="s">
        <v>16</v>
      </c>
      <c r="T7" s="11" t="s">
        <v>82</v>
      </c>
    </row>
    <row r="8" spans="1:20">
      <c r="A8" s="11" t="str">
        <f>B8&amp;COUNTIF($B$2:B8,B8)</f>
        <v>陳小東3</v>
      </c>
      <c r="B8" s="13" t="s">
        <v>17</v>
      </c>
      <c r="C8" s="13" t="s">
        <v>82</v>
      </c>
      <c r="D8" s="13" t="s">
        <v>105</v>
      </c>
      <c r="E8" s="13" t="s">
        <v>106</v>
      </c>
      <c r="F8" s="13" t="s">
        <v>107</v>
      </c>
      <c r="G8" s="13">
        <v>6</v>
      </c>
      <c r="H8" s="13">
        <v>25</v>
      </c>
      <c r="I8" s="13">
        <f>表格3[[#This Row],[單價]]*表格3[[#This Row],[數量]]</f>
        <v>150</v>
      </c>
      <c r="K8" s="11">
        <v>6</v>
      </c>
      <c r="L8" s="11" t="str" cm="1">
        <f t="array" aca="1" ref="L8" ca="1">IFERROR(INDIRECT($L$1&amp;$K8) INDIRECT(L$2),"-")</f>
        <v>-</v>
      </c>
      <c r="M8" s="11" t="str" cm="1">
        <f t="array" aca="1" ref="M8" ca="1">IFERROR(INDIRECT($L$1&amp;$K8) INDIRECT(M$2),"-")</f>
        <v>-</v>
      </c>
      <c r="N8" s="11" t="str" cm="1">
        <f t="array" aca="1" ref="N8" ca="1">IFERROR(INDIRECT($L$1&amp;$K8) INDIRECT(N$2),"-")</f>
        <v>-</v>
      </c>
      <c r="O8" s="11" t="str" cm="1">
        <f t="array" aca="1" ref="O8" ca="1">IFERROR(INDIRECT($L$1&amp;$K8) INDIRECT(O$2),"-")</f>
        <v>-</v>
      </c>
      <c r="P8" s="11" t="str" cm="1">
        <f t="array" aca="1" ref="P8" ca="1">IFERROR(INDIRECT($L$1&amp;$K8) INDIRECT(P$2),"-")</f>
        <v>-</v>
      </c>
      <c r="Q8" s="11" t="str" cm="1">
        <f t="array" aca="1" ref="Q8" ca="1">IFERROR(INDIRECT($L$1&amp;$K8) INDIRECT(Q$2),"-")</f>
        <v>-</v>
      </c>
      <c r="S8" s="11" t="s">
        <v>27</v>
      </c>
      <c r="T8" s="11" t="s">
        <v>82</v>
      </c>
    </row>
    <row r="9" spans="1:20">
      <c r="A9" s="11" t="str">
        <f>B9&amp;COUNTIF($B$2:B9,B9)</f>
        <v>陳小東4</v>
      </c>
      <c r="B9" s="13" t="s">
        <v>17</v>
      </c>
      <c r="C9" s="13" t="s">
        <v>82</v>
      </c>
      <c r="D9" s="13" t="s">
        <v>105</v>
      </c>
      <c r="E9" s="13" t="s">
        <v>106</v>
      </c>
      <c r="F9" s="13" t="s">
        <v>107</v>
      </c>
      <c r="G9" s="13">
        <v>6</v>
      </c>
      <c r="H9" s="13">
        <v>25</v>
      </c>
      <c r="I9" s="13">
        <f>表格3[[#This Row],[單價]]*表格3[[#This Row],[數量]]</f>
        <v>150</v>
      </c>
      <c r="K9" s="11">
        <v>7</v>
      </c>
      <c r="L9" s="11" t="str" cm="1">
        <f t="array" aca="1" ref="L9" ca="1">IFERROR(INDIRECT($L$1&amp;$K9) INDIRECT(L$2),"-")</f>
        <v>-</v>
      </c>
      <c r="M9" s="11" t="str" cm="1">
        <f t="array" aca="1" ref="M9" ca="1">IFERROR(INDIRECT($L$1&amp;$K9) INDIRECT(M$2),"-")</f>
        <v>-</v>
      </c>
      <c r="N9" s="11" t="str" cm="1">
        <f t="array" aca="1" ref="N9" ca="1">IFERROR(INDIRECT($L$1&amp;$K9) INDIRECT(N$2),"-")</f>
        <v>-</v>
      </c>
      <c r="O9" s="11" t="str" cm="1">
        <f t="array" aca="1" ref="O9" ca="1">IFERROR(INDIRECT($L$1&amp;$K9) INDIRECT(O$2),"-")</f>
        <v>-</v>
      </c>
      <c r="P9" s="11" t="str" cm="1">
        <f t="array" aca="1" ref="P9" ca="1">IFERROR(INDIRECT($L$1&amp;$K9) INDIRECT(P$2),"-")</f>
        <v>-</v>
      </c>
      <c r="Q9" s="11" t="str" cm="1">
        <f t="array" aca="1" ref="Q9" ca="1">IFERROR(INDIRECT($L$1&amp;$K9) INDIRECT(Q$2),"-")</f>
        <v>-</v>
      </c>
      <c r="S9" s="11" t="s">
        <v>29</v>
      </c>
      <c r="T9" s="11" t="s">
        <v>82</v>
      </c>
    </row>
    <row r="10" spans="1:20">
      <c r="A10" s="11" t="str">
        <f>B10&amp;COUNTIF($B$2:B10,B10)</f>
        <v>周羽玲1</v>
      </c>
      <c r="B10" s="13" t="s">
        <v>25</v>
      </c>
      <c r="C10" s="13" t="s">
        <v>82</v>
      </c>
      <c r="D10" s="13" t="s">
        <v>105</v>
      </c>
      <c r="E10" s="13" t="s">
        <v>108</v>
      </c>
      <c r="F10" s="13" t="s">
        <v>107</v>
      </c>
      <c r="G10" s="13">
        <v>5</v>
      </c>
      <c r="H10" s="13">
        <v>20</v>
      </c>
      <c r="I10" s="13">
        <f>表格3[[#This Row],[單價]]*表格3[[#This Row],[數量]]</f>
        <v>100</v>
      </c>
      <c r="K10" s="11">
        <v>8</v>
      </c>
      <c r="L10" s="11" t="str" cm="1">
        <f t="array" aca="1" ref="L10" ca="1">IFERROR(INDIRECT($L$1&amp;$K10) INDIRECT(L$2),"-")</f>
        <v>-</v>
      </c>
      <c r="M10" s="11" t="str" cm="1">
        <f t="array" aca="1" ref="M10" ca="1">IFERROR(INDIRECT($L$1&amp;$K10) INDIRECT(M$2),"-")</f>
        <v>-</v>
      </c>
      <c r="N10" s="11" t="str" cm="1">
        <f t="array" aca="1" ref="N10" ca="1">IFERROR(INDIRECT($L$1&amp;$K10) INDIRECT(N$2),"-")</f>
        <v>-</v>
      </c>
      <c r="O10" s="11" t="str" cm="1">
        <f t="array" aca="1" ref="O10" ca="1">IFERROR(INDIRECT($L$1&amp;$K10) INDIRECT(O$2),"-")</f>
        <v>-</v>
      </c>
      <c r="P10" s="11" t="str" cm="1">
        <f t="array" aca="1" ref="P10" ca="1">IFERROR(INDIRECT($L$1&amp;$K10) INDIRECT(P$2),"-")</f>
        <v>-</v>
      </c>
      <c r="Q10" s="11" t="str" cm="1">
        <f t="array" aca="1" ref="Q10" ca="1">IFERROR(INDIRECT($L$1&amp;$K10) INDIRECT(Q$2),"-")</f>
        <v>-</v>
      </c>
      <c r="S10" s="11" t="s">
        <v>14</v>
      </c>
      <c r="T10" s="11" t="s">
        <v>83</v>
      </c>
    </row>
    <row r="11" spans="1:20">
      <c r="A11" s="11" t="str">
        <f>B11&amp;COUNTIF($B$2:B11,B11)</f>
        <v>周羽玲2</v>
      </c>
      <c r="B11" s="13" t="s">
        <v>25</v>
      </c>
      <c r="C11" s="13" t="s">
        <v>82</v>
      </c>
      <c r="D11" s="13" t="s">
        <v>105</v>
      </c>
      <c r="E11" s="13" t="s">
        <v>108</v>
      </c>
      <c r="F11" s="13" t="s">
        <v>107</v>
      </c>
      <c r="G11" s="13">
        <v>5</v>
      </c>
      <c r="H11" s="13">
        <v>20</v>
      </c>
      <c r="I11" s="13">
        <f>表格3[[#This Row],[單價]]*表格3[[#This Row],[數量]]</f>
        <v>100</v>
      </c>
      <c r="K11" s="11">
        <v>9</v>
      </c>
      <c r="L11" s="11" t="str" cm="1">
        <f t="array" aca="1" ref="L11" ca="1">IFERROR(INDIRECT($L$1&amp;$K11) INDIRECT(L$2),"-")</f>
        <v>-</v>
      </c>
      <c r="M11" s="11" t="str" cm="1">
        <f t="array" aca="1" ref="M11" ca="1">IFERROR(INDIRECT($L$1&amp;$K11) INDIRECT(M$2),"-")</f>
        <v>-</v>
      </c>
      <c r="N11" s="11" t="str" cm="1">
        <f t="array" aca="1" ref="N11" ca="1">IFERROR(INDIRECT($L$1&amp;$K11) INDIRECT(N$2),"-")</f>
        <v>-</v>
      </c>
      <c r="O11" s="11" t="str" cm="1">
        <f t="array" aca="1" ref="O11" ca="1">IFERROR(INDIRECT($L$1&amp;$K11) INDIRECT(O$2),"-")</f>
        <v>-</v>
      </c>
      <c r="P11" s="11" t="str" cm="1">
        <f t="array" aca="1" ref="P11" ca="1">IFERROR(INDIRECT($L$1&amp;$K11) INDIRECT(P$2),"-")</f>
        <v>-</v>
      </c>
      <c r="Q11" s="11" t="str" cm="1">
        <f t="array" aca="1" ref="Q11" ca="1">IFERROR(INDIRECT($L$1&amp;$K11) INDIRECT(Q$2),"-")</f>
        <v>-</v>
      </c>
      <c r="S11" s="11" t="s">
        <v>18</v>
      </c>
      <c r="T11" s="11" t="s">
        <v>83</v>
      </c>
    </row>
    <row r="12" spans="1:20">
      <c r="A12" s="11" t="str">
        <f>B12&amp;COUNTIF($B$2:B12,B12)</f>
        <v>黃佩佩1</v>
      </c>
      <c r="B12" s="13" t="s">
        <v>23</v>
      </c>
      <c r="C12" s="13" t="s">
        <v>82</v>
      </c>
      <c r="D12" s="13" t="s">
        <v>105</v>
      </c>
      <c r="E12" s="13" t="s">
        <v>108</v>
      </c>
      <c r="F12" s="13" t="s">
        <v>109</v>
      </c>
      <c r="G12" s="13">
        <v>5</v>
      </c>
      <c r="H12" s="13">
        <v>20</v>
      </c>
      <c r="I12" s="13">
        <f>表格3[[#This Row],[單價]]*表格3[[#This Row],[數量]]</f>
        <v>100</v>
      </c>
      <c r="K12" s="11">
        <v>10</v>
      </c>
      <c r="L12" s="11" t="str" cm="1">
        <f t="array" aca="1" ref="L12" ca="1">IFERROR(INDIRECT($L$1&amp;$K12) INDIRECT(L$2),"-")</f>
        <v>-</v>
      </c>
      <c r="M12" s="11" t="str" cm="1">
        <f t="array" aca="1" ref="M12" ca="1">IFERROR(INDIRECT($L$1&amp;$K12) INDIRECT(M$2),"-")</f>
        <v>-</v>
      </c>
      <c r="N12" s="11" t="str" cm="1">
        <f t="array" aca="1" ref="N12" ca="1">IFERROR(INDIRECT($L$1&amp;$K12) INDIRECT(N$2),"-")</f>
        <v>-</v>
      </c>
      <c r="O12" s="11" t="str" cm="1">
        <f t="array" aca="1" ref="O12" ca="1">IFERROR(INDIRECT($L$1&amp;$K12) INDIRECT(O$2),"-")</f>
        <v>-</v>
      </c>
      <c r="P12" s="11" t="str" cm="1">
        <f t="array" aca="1" ref="P12" ca="1">IFERROR(INDIRECT($L$1&amp;$K12) INDIRECT(P$2),"-")</f>
        <v>-</v>
      </c>
      <c r="Q12" s="11" t="str" cm="1">
        <f t="array" aca="1" ref="Q12" ca="1">IFERROR(INDIRECT($L$1&amp;$K12) INDIRECT(Q$2),"-")</f>
        <v>-</v>
      </c>
      <c r="S12" s="11" t="s">
        <v>21</v>
      </c>
      <c r="T12" s="11" t="s">
        <v>83</v>
      </c>
    </row>
    <row r="13" spans="1:20">
      <c r="A13" s="11" t="str">
        <f>B13&amp;COUNTIF($B$2:B13,B13)</f>
        <v>黃佩佩2</v>
      </c>
      <c r="B13" s="13" t="s">
        <v>23</v>
      </c>
      <c r="C13" s="13" t="s">
        <v>82</v>
      </c>
      <c r="D13" s="13" t="s">
        <v>105</v>
      </c>
      <c r="E13" s="13" t="s">
        <v>108</v>
      </c>
      <c r="F13" s="13" t="s">
        <v>109</v>
      </c>
      <c r="G13" s="13">
        <v>5</v>
      </c>
      <c r="H13" s="13">
        <v>20</v>
      </c>
      <c r="I13" s="13">
        <f>表格3[[#This Row],[單價]]*表格3[[#This Row],[數量]]</f>
        <v>100</v>
      </c>
      <c r="K13" s="34" t="s">
        <v>118</v>
      </c>
      <c r="L13" s="34"/>
      <c r="M13" s="34"/>
      <c r="N13" s="34"/>
      <c r="O13" s="34"/>
      <c r="P13" s="34"/>
      <c r="Q13" s="34"/>
      <c r="S13" s="11" t="s">
        <v>26</v>
      </c>
      <c r="T13" s="11" t="s">
        <v>83</v>
      </c>
    </row>
    <row r="14" spans="1:20">
      <c r="A14" s="11" t="str">
        <f>B14&amp;COUNTIF($B$2:B14,B14)</f>
        <v>簡如雲1</v>
      </c>
      <c r="B14" s="13" t="s">
        <v>19</v>
      </c>
      <c r="C14" s="13" t="s">
        <v>82</v>
      </c>
      <c r="D14" s="13" t="s">
        <v>105</v>
      </c>
      <c r="E14" s="13" t="s">
        <v>108</v>
      </c>
      <c r="F14" s="13" t="s">
        <v>107</v>
      </c>
      <c r="G14" s="13">
        <v>5</v>
      </c>
      <c r="H14" s="13">
        <v>20</v>
      </c>
      <c r="I14" s="13">
        <f>表格3[[#This Row],[單價]]*表格3[[#This Row],[數量]]</f>
        <v>100</v>
      </c>
      <c r="N14" s="10" t="s">
        <v>76</v>
      </c>
      <c r="O14" s="10">
        <f>COUNTIF(B:B,L1)</f>
        <v>5</v>
      </c>
      <c r="P14" s="10" t="s">
        <v>77</v>
      </c>
      <c r="Q14" s="10">
        <f>SUMIF(B:B,L1,I:I)</f>
        <v>420</v>
      </c>
      <c r="S14" s="11" t="s">
        <v>28</v>
      </c>
      <c r="T14" s="11" t="s">
        <v>83</v>
      </c>
    </row>
    <row r="15" spans="1:20">
      <c r="A15" s="11" t="str">
        <f>B15&amp;COUNTIF($B$2:B15,B15)</f>
        <v>簡如雲2</v>
      </c>
      <c r="B15" s="13" t="s">
        <v>19</v>
      </c>
      <c r="C15" s="13" t="s">
        <v>82</v>
      </c>
      <c r="D15" s="13" t="s">
        <v>105</v>
      </c>
      <c r="E15" s="13" t="s">
        <v>108</v>
      </c>
      <c r="F15" s="13" t="s">
        <v>107</v>
      </c>
      <c r="G15" s="13">
        <v>5</v>
      </c>
      <c r="H15" s="13">
        <v>20</v>
      </c>
      <c r="I15" s="13">
        <f>表格3[[#This Row],[單價]]*表格3[[#This Row],[數量]]</f>
        <v>100</v>
      </c>
      <c r="N15" s="10" t="s">
        <v>78</v>
      </c>
      <c r="O15" s="10">
        <f>MIN(10,O14)</f>
        <v>5</v>
      </c>
      <c r="P15" s="10" t="s">
        <v>80</v>
      </c>
      <c r="Q15" s="10">
        <f>MIN(1000,Q14)</f>
        <v>420</v>
      </c>
      <c r="S15" s="11" t="s">
        <v>30</v>
      </c>
      <c r="T15" s="11" t="s">
        <v>83</v>
      </c>
    </row>
    <row r="16" spans="1:20">
      <c r="A16" s="11" t="str">
        <f>B16&amp;COUNTIF($B$2:B16,B16)</f>
        <v>簡如雲3</v>
      </c>
      <c r="B16" s="13" t="s">
        <v>19</v>
      </c>
      <c r="C16" s="13" t="s">
        <v>82</v>
      </c>
      <c r="D16" s="13" t="s">
        <v>105</v>
      </c>
      <c r="E16" s="13" t="s">
        <v>108</v>
      </c>
      <c r="F16" s="13" t="s">
        <v>107</v>
      </c>
      <c r="G16" s="13">
        <v>5</v>
      </c>
      <c r="H16" s="13">
        <v>20</v>
      </c>
      <c r="I16" s="13">
        <f>表格3[[#This Row],[單價]]*表格3[[#This Row],[數量]]</f>
        <v>100</v>
      </c>
      <c r="N16" s="10" t="s">
        <v>79</v>
      </c>
      <c r="O16" s="10">
        <f>O14-O15</f>
        <v>0</v>
      </c>
      <c r="P16" s="10" t="s">
        <v>81</v>
      </c>
      <c r="Q16" s="10">
        <f>Q14-Q15</f>
        <v>0</v>
      </c>
      <c r="S16" s="11" t="s">
        <v>12</v>
      </c>
      <c r="T16" s="11" t="s">
        <v>84</v>
      </c>
    </row>
    <row r="17" spans="1:20">
      <c r="A17" s="11" t="str">
        <f>B17&amp;COUNTIF($B$2:B17,B17)</f>
        <v>簡如雲4</v>
      </c>
      <c r="B17" s="13" t="s">
        <v>19</v>
      </c>
      <c r="C17" s="13" t="s">
        <v>82</v>
      </c>
      <c r="D17" s="13" t="s">
        <v>105</v>
      </c>
      <c r="E17" s="13" t="s">
        <v>108</v>
      </c>
      <c r="F17" s="13" t="s">
        <v>107</v>
      </c>
      <c r="G17" s="13">
        <v>5</v>
      </c>
      <c r="H17" s="13">
        <v>20</v>
      </c>
      <c r="I17" s="13">
        <f>表格3[[#This Row],[單價]]*表格3[[#This Row],[數量]]</f>
        <v>100</v>
      </c>
      <c r="S17" s="11" t="s">
        <v>22</v>
      </c>
      <c r="T17" s="11" t="s">
        <v>84</v>
      </c>
    </row>
    <row r="18" spans="1:20">
      <c r="A18" s="11" t="str">
        <f>B18&amp;COUNTIF($B$2:B18,B18)</f>
        <v>王小童1</v>
      </c>
      <c r="B18" s="13" t="s">
        <v>16</v>
      </c>
      <c r="C18" s="13" t="s">
        <v>82</v>
      </c>
      <c r="D18" s="13" t="s">
        <v>110</v>
      </c>
      <c r="E18" s="13" t="s">
        <v>111</v>
      </c>
      <c r="F18" s="13" t="s">
        <v>107</v>
      </c>
      <c r="G18" s="13">
        <v>85</v>
      </c>
      <c r="H18" s="13">
        <v>1</v>
      </c>
      <c r="I18" s="13">
        <f>表格3[[#This Row],[單價]]*表格3[[#This Row],[數量]]</f>
        <v>85</v>
      </c>
      <c r="S18" s="11" t="s">
        <v>24</v>
      </c>
      <c r="T18" s="11" t="s">
        <v>84</v>
      </c>
    </row>
    <row r="19" spans="1:20">
      <c r="A19" s="11" t="str">
        <f>B19&amp;COUNTIF($B$2:B19,B19)</f>
        <v>王小童2</v>
      </c>
      <c r="B19" s="13" t="s">
        <v>16</v>
      </c>
      <c r="C19" s="13" t="s">
        <v>82</v>
      </c>
      <c r="D19" s="13" t="s">
        <v>110</v>
      </c>
      <c r="E19" s="13" t="s">
        <v>111</v>
      </c>
      <c r="F19" s="13" t="s">
        <v>107</v>
      </c>
      <c r="G19" s="13">
        <v>85</v>
      </c>
      <c r="H19" s="13">
        <v>1</v>
      </c>
      <c r="I19" s="13">
        <f>表格3[[#This Row],[單價]]*表格3[[#This Row],[數量]]</f>
        <v>85</v>
      </c>
    </row>
    <row r="20" spans="1:20">
      <c r="A20" s="11" t="str">
        <f>B20&amp;COUNTIF($B$2:B20,B20)</f>
        <v>王勝玉1</v>
      </c>
      <c r="B20" s="13" t="s">
        <v>27</v>
      </c>
      <c r="C20" s="13" t="s">
        <v>82</v>
      </c>
      <c r="D20" s="13" t="s">
        <v>110</v>
      </c>
      <c r="E20" s="13" t="s">
        <v>111</v>
      </c>
      <c r="F20" s="13" t="s">
        <v>109</v>
      </c>
      <c r="G20" s="13">
        <v>85</v>
      </c>
      <c r="H20" s="13">
        <v>1</v>
      </c>
      <c r="I20" s="13">
        <f>表格3[[#This Row],[單價]]*表格3[[#This Row],[數量]]</f>
        <v>85</v>
      </c>
    </row>
    <row r="21" spans="1:20">
      <c r="A21" s="11" t="str">
        <f>B21&amp;COUNTIF($B$2:B21,B21)</f>
        <v>吳大明3</v>
      </c>
      <c r="B21" s="13" t="s">
        <v>20</v>
      </c>
      <c r="C21" s="13" t="s">
        <v>82</v>
      </c>
      <c r="D21" s="13" t="s">
        <v>110</v>
      </c>
      <c r="E21" s="13" t="s">
        <v>111</v>
      </c>
      <c r="F21" s="13" t="s">
        <v>109</v>
      </c>
      <c r="G21" s="13">
        <v>85</v>
      </c>
      <c r="H21" s="13">
        <v>1</v>
      </c>
      <c r="I21" s="13">
        <f>表格3[[#This Row],[單價]]*表格3[[#This Row],[數量]]</f>
        <v>85</v>
      </c>
    </row>
    <row r="22" spans="1:20">
      <c r="A22" s="11" t="str">
        <f>B22&amp;COUNTIF($B$2:B22,B22)</f>
        <v>李大全3</v>
      </c>
      <c r="B22" s="13" t="s">
        <v>14</v>
      </c>
      <c r="C22" s="13" t="s">
        <v>83</v>
      </c>
      <c r="D22" s="13" t="s">
        <v>110</v>
      </c>
      <c r="E22" s="13" t="s">
        <v>111</v>
      </c>
      <c r="F22" s="13" t="s">
        <v>109</v>
      </c>
      <c r="G22" s="13">
        <v>85</v>
      </c>
      <c r="H22" s="13">
        <v>1</v>
      </c>
      <c r="I22" s="13">
        <f>表格3[[#This Row],[單價]]*表格3[[#This Row],[數量]]</f>
        <v>85</v>
      </c>
    </row>
    <row r="23" spans="1:20">
      <c r="A23" s="11" t="str">
        <f>B23&amp;COUNTIF($B$2:B23,B23)</f>
        <v>陳小東5</v>
      </c>
      <c r="B23" s="13" t="s">
        <v>17</v>
      </c>
      <c r="C23" s="13" t="s">
        <v>82</v>
      </c>
      <c r="D23" s="13" t="s">
        <v>110</v>
      </c>
      <c r="E23" s="13" t="s">
        <v>111</v>
      </c>
      <c r="F23" s="13" t="s">
        <v>107</v>
      </c>
      <c r="G23" s="13">
        <v>85</v>
      </c>
      <c r="H23" s="13">
        <v>1</v>
      </c>
      <c r="I23" s="13">
        <f>表格3[[#This Row],[單價]]*表格3[[#This Row],[數量]]</f>
        <v>85</v>
      </c>
    </row>
    <row r="24" spans="1:20">
      <c r="A24" s="11" t="str">
        <f>B24&amp;COUNTIF($B$2:B24,B24)</f>
        <v>陳小東6</v>
      </c>
      <c r="B24" s="13" t="s">
        <v>17</v>
      </c>
      <c r="C24" s="13" t="s">
        <v>82</v>
      </c>
      <c r="D24" s="13" t="s">
        <v>110</v>
      </c>
      <c r="E24" s="13" t="s">
        <v>111</v>
      </c>
      <c r="F24" s="13" t="s">
        <v>107</v>
      </c>
      <c r="G24" s="13">
        <v>85</v>
      </c>
      <c r="H24" s="13">
        <v>1</v>
      </c>
      <c r="I24" s="13">
        <f>表格3[[#This Row],[單價]]*表格3[[#This Row],[數量]]</f>
        <v>85</v>
      </c>
    </row>
    <row r="25" spans="1:20">
      <c r="A25" s="11" t="str">
        <f>B25&amp;COUNTIF($B$2:B25,B25)</f>
        <v>陳妙麗1</v>
      </c>
      <c r="B25" s="13" t="s">
        <v>29</v>
      </c>
      <c r="C25" s="13" t="s">
        <v>82</v>
      </c>
      <c r="D25" s="13" t="s">
        <v>110</v>
      </c>
      <c r="E25" s="13" t="s">
        <v>111</v>
      </c>
      <c r="F25" s="13" t="s">
        <v>109</v>
      </c>
      <c r="G25" s="13">
        <v>85</v>
      </c>
      <c r="H25" s="13">
        <v>1</v>
      </c>
      <c r="I25" s="13">
        <f>表格3[[#This Row],[單價]]*表格3[[#This Row],[數量]]</f>
        <v>85</v>
      </c>
    </row>
    <row r="26" spans="1:20">
      <c r="A26" s="11" t="str">
        <f>B26&amp;COUNTIF($B$2:B26,B26)</f>
        <v>王小童3</v>
      </c>
      <c r="B26" s="13" t="s">
        <v>16</v>
      </c>
      <c r="C26" s="13" t="s">
        <v>82</v>
      </c>
      <c r="D26" s="13" t="s">
        <v>105</v>
      </c>
      <c r="E26" s="13" t="s">
        <v>113</v>
      </c>
      <c r="F26" s="13" t="s">
        <v>107</v>
      </c>
      <c r="G26" s="13">
        <v>4</v>
      </c>
      <c r="H26" s="13">
        <v>20</v>
      </c>
      <c r="I26" s="13">
        <f>表格3[[#This Row],[單價]]*表格3[[#This Row],[數量]]</f>
        <v>80</v>
      </c>
    </row>
    <row r="27" spans="1:20">
      <c r="A27" s="11" t="str">
        <f>B27&amp;COUNTIF($B$2:B27,B27)</f>
        <v>何玉環1</v>
      </c>
      <c r="B27" s="13" t="s">
        <v>18</v>
      </c>
      <c r="C27" s="13" t="s">
        <v>83</v>
      </c>
      <c r="D27" s="13" t="s">
        <v>110</v>
      </c>
      <c r="E27" s="13" t="s">
        <v>112</v>
      </c>
      <c r="F27" s="13" t="s">
        <v>109</v>
      </c>
      <c r="G27" s="13">
        <v>80</v>
      </c>
      <c r="H27" s="13">
        <v>1</v>
      </c>
      <c r="I27" s="13">
        <f>表格3[[#This Row],[單價]]*表格3[[#This Row],[數量]]</f>
        <v>80</v>
      </c>
    </row>
    <row r="28" spans="1:20">
      <c r="A28" s="11" t="str">
        <f>B28&amp;COUNTIF($B$2:B28,B28)</f>
        <v>何玉環2</v>
      </c>
      <c r="B28" s="13" t="s">
        <v>18</v>
      </c>
      <c r="C28" s="13" t="s">
        <v>83</v>
      </c>
      <c r="D28" s="13" t="s">
        <v>110</v>
      </c>
      <c r="E28" s="13" t="s">
        <v>112</v>
      </c>
      <c r="F28" s="13" t="s">
        <v>109</v>
      </c>
      <c r="G28" s="13">
        <v>80</v>
      </c>
      <c r="H28" s="13">
        <v>1</v>
      </c>
      <c r="I28" s="13">
        <f>表格3[[#This Row],[單價]]*表格3[[#This Row],[數量]]</f>
        <v>80</v>
      </c>
    </row>
    <row r="29" spans="1:20">
      <c r="A29" s="11" t="str">
        <f>B29&amp;COUNTIF($B$2:B29,B29)</f>
        <v>吳大明4</v>
      </c>
      <c r="B29" s="13" t="s">
        <v>20</v>
      </c>
      <c r="C29" s="13" t="s">
        <v>82</v>
      </c>
      <c r="D29" s="13" t="s">
        <v>110</v>
      </c>
      <c r="E29" s="13" t="s">
        <v>112</v>
      </c>
      <c r="F29" s="13" t="s">
        <v>107</v>
      </c>
      <c r="G29" s="13">
        <v>80</v>
      </c>
      <c r="H29" s="13">
        <v>1</v>
      </c>
      <c r="I29" s="13">
        <f>表格3[[#This Row],[單價]]*表格3[[#This Row],[數量]]</f>
        <v>80</v>
      </c>
    </row>
    <row r="30" spans="1:20">
      <c r="A30" s="11" t="str">
        <f>B30&amp;COUNTIF($B$2:B30,B30)</f>
        <v>李大全4</v>
      </c>
      <c r="B30" s="13" t="s">
        <v>14</v>
      </c>
      <c r="C30" s="13" t="s">
        <v>83</v>
      </c>
      <c r="D30" s="13" t="s">
        <v>110</v>
      </c>
      <c r="E30" s="13" t="s">
        <v>112</v>
      </c>
      <c r="F30" s="13" t="s">
        <v>109</v>
      </c>
      <c r="G30" s="13">
        <v>80</v>
      </c>
      <c r="H30" s="13">
        <v>1</v>
      </c>
      <c r="I30" s="13">
        <f>表格3[[#This Row],[單價]]*表格3[[#This Row],[數量]]</f>
        <v>80</v>
      </c>
    </row>
    <row r="31" spans="1:20">
      <c r="A31" s="11" t="str">
        <f>B31&amp;COUNTIF($B$2:B31,B31)</f>
        <v>李大全5</v>
      </c>
      <c r="B31" s="13" t="s">
        <v>14</v>
      </c>
      <c r="C31" s="13" t="s">
        <v>83</v>
      </c>
      <c r="D31" s="13" t="s">
        <v>105</v>
      </c>
      <c r="E31" s="13" t="s">
        <v>113</v>
      </c>
      <c r="F31" s="13" t="s">
        <v>109</v>
      </c>
      <c r="G31" s="13">
        <v>4</v>
      </c>
      <c r="H31" s="13">
        <v>20</v>
      </c>
      <c r="I31" s="13">
        <f>表格3[[#This Row],[單價]]*表格3[[#This Row],[數量]]</f>
        <v>80</v>
      </c>
    </row>
    <row r="32" spans="1:20">
      <c r="A32" s="11" t="str">
        <f>B32&amp;COUNTIF($B$2:B32,B32)</f>
        <v>李大全6</v>
      </c>
      <c r="B32" s="13" t="s">
        <v>14</v>
      </c>
      <c r="C32" s="13" t="s">
        <v>83</v>
      </c>
      <c r="D32" s="13" t="s">
        <v>110</v>
      </c>
      <c r="E32" s="13" t="s">
        <v>112</v>
      </c>
      <c r="F32" s="13" t="s">
        <v>109</v>
      </c>
      <c r="G32" s="13">
        <v>80</v>
      </c>
      <c r="H32" s="13">
        <v>1</v>
      </c>
      <c r="I32" s="13">
        <f>表格3[[#This Row],[單價]]*表格3[[#This Row],[數量]]</f>
        <v>80</v>
      </c>
    </row>
    <row r="33" spans="1:9">
      <c r="A33" s="11" t="str">
        <f>B33&amp;COUNTIF($B$2:B33,B33)</f>
        <v>李大全7</v>
      </c>
      <c r="B33" s="13" t="s">
        <v>14</v>
      </c>
      <c r="C33" s="13" t="s">
        <v>83</v>
      </c>
      <c r="D33" s="13" t="s">
        <v>105</v>
      </c>
      <c r="E33" s="13" t="s">
        <v>113</v>
      </c>
      <c r="F33" s="13" t="s">
        <v>107</v>
      </c>
      <c r="G33" s="13">
        <v>4</v>
      </c>
      <c r="H33" s="13">
        <v>20</v>
      </c>
      <c r="I33" s="13">
        <f>表格3[[#This Row],[單價]]*表格3[[#This Row],[數量]]</f>
        <v>80</v>
      </c>
    </row>
    <row r="34" spans="1:9">
      <c r="A34" s="11" t="str">
        <f>B34&amp;COUNTIF($B$2:B34,B34)</f>
        <v>周羽玲3</v>
      </c>
      <c r="B34" s="13" t="s">
        <v>25</v>
      </c>
      <c r="C34" s="13" t="s">
        <v>82</v>
      </c>
      <c r="D34" s="13" t="s">
        <v>105</v>
      </c>
      <c r="E34" s="13" t="s">
        <v>113</v>
      </c>
      <c r="F34" s="13" t="s">
        <v>107</v>
      </c>
      <c r="G34" s="13">
        <v>4</v>
      </c>
      <c r="H34" s="13">
        <v>20</v>
      </c>
      <c r="I34" s="13">
        <f>表格3[[#This Row],[單價]]*表格3[[#This Row],[數量]]</f>
        <v>80</v>
      </c>
    </row>
    <row r="35" spans="1:9">
      <c r="A35" s="11" t="str">
        <f>B35&amp;COUNTIF($B$2:B35,B35)</f>
        <v>周羽玲4</v>
      </c>
      <c r="B35" s="13" t="s">
        <v>25</v>
      </c>
      <c r="C35" s="13" t="s">
        <v>82</v>
      </c>
      <c r="D35" s="13" t="s">
        <v>110</v>
      </c>
      <c r="E35" s="13" t="s">
        <v>112</v>
      </c>
      <c r="F35" s="13" t="s">
        <v>109</v>
      </c>
      <c r="G35" s="13">
        <v>80</v>
      </c>
      <c r="H35" s="13">
        <v>1</v>
      </c>
      <c r="I35" s="13">
        <f>表格3[[#This Row],[單價]]*表格3[[#This Row],[數量]]</f>
        <v>80</v>
      </c>
    </row>
    <row r="36" spans="1:9">
      <c r="A36" s="11" t="str">
        <f>B36&amp;COUNTIF($B$2:B36,B36)</f>
        <v>林佳家1</v>
      </c>
      <c r="B36" s="13" t="s">
        <v>28</v>
      </c>
      <c r="C36" s="13" t="s">
        <v>83</v>
      </c>
      <c r="D36" s="13" t="s">
        <v>110</v>
      </c>
      <c r="E36" s="13" t="s">
        <v>112</v>
      </c>
      <c r="F36" s="13" t="s">
        <v>107</v>
      </c>
      <c r="G36" s="13">
        <v>80</v>
      </c>
      <c r="H36" s="13">
        <v>1</v>
      </c>
      <c r="I36" s="13">
        <f>表格3[[#This Row],[單價]]*表格3[[#This Row],[數量]]</f>
        <v>80</v>
      </c>
    </row>
    <row r="37" spans="1:9">
      <c r="A37" s="11" t="str">
        <f>B37&amp;COUNTIF($B$2:B37,B37)</f>
        <v>林嘉至1</v>
      </c>
      <c r="B37" s="13" t="s">
        <v>30</v>
      </c>
      <c r="C37" s="13" t="s">
        <v>83</v>
      </c>
      <c r="D37" s="13" t="s">
        <v>110</v>
      </c>
      <c r="E37" s="13" t="s">
        <v>112</v>
      </c>
      <c r="F37" s="13" t="s">
        <v>109</v>
      </c>
      <c r="G37" s="13">
        <v>80</v>
      </c>
      <c r="H37" s="13">
        <v>1</v>
      </c>
      <c r="I37" s="13">
        <f>表格3[[#This Row],[單價]]*表格3[[#This Row],[數量]]</f>
        <v>80</v>
      </c>
    </row>
    <row r="38" spans="1:9">
      <c r="A38" s="11" t="str">
        <f>B38&amp;COUNTIF($B$2:B38,B38)</f>
        <v>張維尼1</v>
      </c>
      <c r="B38" s="13" t="s">
        <v>21</v>
      </c>
      <c r="C38" s="13" t="s">
        <v>83</v>
      </c>
      <c r="D38" s="13" t="s">
        <v>105</v>
      </c>
      <c r="E38" s="13" t="s">
        <v>113</v>
      </c>
      <c r="F38" s="13" t="s">
        <v>107</v>
      </c>
      <c r="G38" s="13">
        <v>4</v>
      </c>
      <c r="H38" s="13">
        <v>20</v>
      </c>
      <c r="I38" s="13">
        <f>表格3[[#This Row],[單價]]*表格3[[#This Row],[數量]]</f>
        <v>80</v>
      </c>
    </row>
    <row r="39" spans="1:9">
      <c r="A39" s="11" t="str">
        <f>B39&amp;COUNTIF($B$2:B39,B39)</f>
        <v>張維尼2</v>
      </c>
      <c r="B39" s="13" t="s">
        <v>21</v>
      </c>
      <c r="C39" s="13" t="s">
        <v>83</v>
      </c>
      <c r="D39" s="13" t="s">
        <v>110</v>
      </c>
      <c r="E39" s="13" t="s">
        <v>112</v>
      </c>
      <c r="F39" s="13" t="s">
        <v>107</v>
      </c>
      <c r="G39" s="13">
        <v>80</v>
      </c>
      <c r="H39" s="13">
        <v>1</v>
      </c>
      <c r="I39" s="13">
        <f>表格3[[#This Row],[單價]]*表格3[[#This Row],[數量]]</f>
        <v>80</v>
      </c>
    </row>
    <row r="40" spans="1:9">
      <c r="A40" s="11" t="str">
        <f>B40&amp;COUNTIF($B$2:B40,B40)</f>
        <v>張維尼3</v>
      </c>
      <c r="B40" s="13" t="s">
        <v>21</v>
      </c>
      <c r="C40" s="13" t="s">
        <v>83</v>
      </c>
      <c r="D40" s="13" t="s">
        <v>105</v>
      </c>
      <c r="E40" s="13" t="s">
        <v>113</v>
      </c>
      <c r="F40" s="13" t="s">
        <v>107</v>
      </c>
      <c r="G40" s="13">
        <v>4</v>
      </c>
      <c r="H40" s="13">
        <v>20</v>
      </c>
      <c r="I40" s="13">
        <f>表格3[[#This Row],[單價]]*表格3[[#This Row],[數量]]</f>
        <v>80</v>
      </c>
    </row>
    <row r="41" spans="1:9">
      <c r="A41" s="11" t="str">
        <f>B41&amp;COUNTIF($B$2:B41,B41)</f>
        <v>陳小東7</v>
      </c>
      <c r="B41" s="13" t="s">
        <v>17</v>
      </c>
      <c r="C41" s="13" t="s">
        <v>82</v>
      </c>
      <c r="D41" s="13" t="s">
        <v>110</v>
      </c>
      <c r="E41" s="13" t="s">
        <v>112</v>
      </c>
      <c r="F41" s="13" t="s">
        <v>107</v>
      </c>
      <c r="G41" s="13">
        <v>80</v>
      </c>
      <c r="H41" s="13">
        <v>1</v>
      </c>
      <c r="I41" s="13">
        <f>表格3[[#This Row],[單價]]*表格3[[#This Row],[數量]]</f>
        <v>80</v>
      </c>
    </row>
    <row r="42" spans="1:9">
      <c r="A42" s="11" t="str">
        <f>B42&amp;COUNTIF($B$2:B42,B42)</f>
        <v>陳小東8</v>
      </c>
      <c r="B42" s="13" t="s">
        <v>17</v>
      </c>
      <c r="C42" s="13" t="s">
        <v>82</v>
      </c>
      <c r="D42" s="13" t="s">
        <v>110</v>
      </c>
      <c r="E42" s="13" t="s">
        <v>112</v>
      </c>
      <c r="F42" s="13" t="s">
        <v>109</v>
      </c>
      <c r="G42" s="13">
        <v>80</v>
      </c>
      <c r="H42" s="13">
        <v>1</v>
      </c>
      <c r="I42" s="13">
        <f>表格3[[#This Row],[單價]]*表格3[[#This Row],[數量]]</f>
        <v>80</v>
      </c>
    </row>
    <row r="43" spans="1:9">
      <c r="A43" s="11" t="str">
        <f>B43&amp;COUNTIF($B$2:B43,B43)</f>
        <v>黃佩佩3</v>
      </c>
      <c r="B43" s="13" t="s">
        <v>23</v>
      </c>
      <c r="C43" s="13" t="s">
        <v>82</v>
      </c>
      <c r="D43" s="13" t="s">
        <v>110</v>
      </c>
      <c r="E43" s="13" t="s">
        <v>112</v>
      </c>
      <c r="F43" s="13" t="s">
        <v>109</v>
      </c>
      <c r="G43" s="13">
        <v>80</v>
      </c>
      <c r="H43" s="13">
        <v>1</v>
      </c>
      <c r="I43" s="13">
        <f>表格3[[#This Row],[單價]]*表格3[[#This Row],[數量]]</f>
        <v>80</v>
      </c>
    </row>
    <row r="44" spans="1:9">
      <c r="A44" s="11" t="str">
        <f>B44&amp;COUNTIF($B$2:B44,B44)</f>
        <v>黃佩佩4</v>
      </c>
      <c r="B44" s="13" t="s">
        <v>23</v>
      </c>
      <c r="C44" s="13" t="s">
        <v>82</v>
      </c>
      <c r="D44" s="13" t="s">
        <v>110</v>
      </c>
      <c r="E44" s="13" t="s">
        <v>112</v>
      </c>
      <c r="F44" s="13" t="s">
        <v>109</v>
      </c>
      <c r="G44" s="13">
        <v>80</v>
      </c>
      <c r="H44" s="13">
        <v>1</v>
      </c>
      <c r="I44" s="13">
        <f>表格3[[#This Row],[單價]]*表格3[[#This Row],[數量]]</f>
        <v>80</v>
      </c>
    </row>
    <row r="45" spans="1:9">
      <c r="A45" s="11" t="str">
        <f>B45&amp;COUNTIF($B$2:B45,B45)</f>
        <v>簡如雲5</v>
      </c>
      <c r="B45" s="13" t="s">
        <v>19</v>
      </c>
      <c r="C45" s="13" t="s">
        <v>82</v>
      </c>
      <c r="D45" s="13" t="s">
        <v>110</v>
      </c>
      <c r="E45" s="13" t="s">
        <v>112</v>
      </c>
      <c r="F45" s="13" t="s">
        <v>109</v>
      </c>
      <c r="G45" s="13">
        <v>80</v>
      </c>
      <c r="H45" s="13">
        <v>1</v>
      </c>
      <c r="I45" s="13">
        <f>表格3[[#This Row],[單價]]*表格3[[#This Row],[數量]]</f>
        <v>80</v>
      </c>
    </row>
    <row r="46" spans="1:9">
      <c r="A46" s="11" t="str">
        <f>B46&amp;COUNTIF($B$2:B46,B46)</f>
        <v>簡如雲6</v>
      </c>
      <c r="B46" s="13" t="s">
        <v>19</v>
      </c>
      <c r="C46" s="13" t="s">
        <v>82</v>
      </c>
      <c r="D46" s="13" t="s">
        <v>110</v>
      </c>
      <c r="E46" s="13" t="s">
        <v>112</v>
      </c>
      <c r="F46" s="13" t="s">
        <v>107</v>
      </c>
      <c r="G46" s="13">
        <v>80</v>
      </c>
      <c r="H46" s="13">
        <v>1</v>
      </c>
      <c r="I46" s="13">
        <f>表格3[[#This Row],[單價]]*表格3[[#This Row],[數量]]</f>
        <v>80</v>
      </c>
    </row>
    <row r="47" spans="1:9">
      <c r="A47" s="11" t="str">
        <f>B47&amp;COUNTIF($B$2:B47,B47)</f>
        <v>簡如雲7</v>
      </c>
      <c r="B47" s="13" t="s">
        <v>19</v>
      </c>
      <c r="C47" s="13" t="s">
        <v>82</v>
      </c>
      <c r="D47" s="13" t="s">
        <v>105</v>
      </c>
      <c r="E47" s="13" t="s">
        <v>113</v>
      </c>
      <c r="F47" s="13" t="s">
        <v>109</v>
      </c>
      <c r="G47" s="13">
        <v>4</v>
      </c>
      <c r="H47" s="13">
        <v>20</v>
      </c>
      <c r="I47" s="13">
        <f>表格3[[#This Row],[單價]]*表格3[[#This Row],[數量]]</f>
        <v>80</v>
      </c>
    </row>
    <row r="48" spans="1:9">
      <c r="A48" s="11" t="str">
        <f>B48&amp;COUNTIF($B$2:B48,B48)</f>
        <v>簡如雲8</v>
      </c>
      <c r="B48" s="13" t="s">
        <v>19</v>
      </c>
      <c r="C48" s="13" t="s">
        <v>82</v>
      </c>
      <c r="D48" s="13" t="s">
        <v>105</v>
      </c>
      <c r="E48" s="13" t="s">
        <v>113</v>
      </c>
      <c r="F48" s="13" t="s">
        <v>107</v>
      </c>
      <c r="G48" s="13">
        <v>4</v>
      </c>
      <c r="H48" s="13">
        <v>20</v>
      </c>
      <c r="I48" s="13">
        <f>表格3[[#This Row],[單價]]*表格3[[#This Row],[數量]]</f>
        <v>80</v>
      </c>
    </row>
    <row r="49" spans="1:9">
      <c r="A49" s="11" t="str">
        <f>B49&amp;COUNTIF($B$2:B49,B49)</f>
        <v>簡蒙達1</v>
      </c>
      <c r="B49" s="13" t="s">
        <v>26</v>
      </c>
      <c r="C49" s="13" t="s">
        <v>83</v>
      </c>
      <c r="D49" s="13" t="s">
        <v>110</v>
      </c>
      <c r="E49" s="13" t="s">
        <v>112</v>
      </c>
      <c r="F49" s="13" t="s">
        <v>107</v>
      </c>
      <c r="G49" s="13">
        <v>80</v>
      </c>
      <c r="H49" s="13">
        <v>1</v>
      </c>
      <c r="I49" s="13">
        <f>表格3[[#This Row],[單價]]*表格3[[#This Row],[數量]]</f>
        <v>80</v>
      </c>
    </row>
    <row r="50" spans="1:9">
      <c r="A50" s="11" t="str">
        <f>B50&amp;COUNTIF($B$2:B50,B50)</f>
        <v>吳大明5</v>
      </c>
      <c r="B50" s="13" t="s">
        <v>20</v>
      </c>
      <c r="C50" s="13" t="s">
        <v>82</v>
      </c>
      <c r="D50" s="13" t="s">
        <v>114</v>
      </c>
      <c r="E50" s="13" t="s">
        <v>115</v>
      </c>
      <c r="F50" s="13" t="s">
        <v>107</v>
      </c>
      <c r="G50" s="13">
        <v>75</v>
      </c>
      <c r="H50" s="13">
        <v>1</v>
      </c>
      <c r="I50" s="13">
        <f>表格3[[#This Row],[單價]]*表格3[[#This Row],[數量]]</f>
        <v>75</v>
      </c>
    </row>
    <row r="51" spans="1:9">
      <c r="A51" s="11" t="str">
        <f>B51&amp;COUNTIF($B$2:B51,B51)</f>
        <v>李大全8</v>
      </c>
      <c r="B51" s="13" t="s">
        <v>14</v>
      </c>
      <c r="C51" s="13" t="s">
        <v>83</v>
      </c>
      <c r="D51" s="13" t="s">
        <v>114</v>
      </c>
      <c r="E51" s="13" t="s">
        <v>115</v>
      </c>
      <c r="F51" s="13" t="s">
        <v>107</v>
      </c>
      <c r="G51" s="13">
        <v>75</v>
      </c>
      <c r="H51" s="13">
        <v>1</v>
      </c>
      <c r="I51" s="13">
        <f>表格3[[#This Row],[單價]]*表格3[[#This Row],[數量]]</f>
        <v>75</v>
      </c>
    </row>
    <row r="52" spans="1:9">
      <c r="A52" s="11" t="str">
        <f>B52&amp;COUNTIF($B$2:B52,B52)</f>
        <v>陳小東9</v>
      </c>
      <c r="B52" s="13" t="s">
        <v>17</v>
      </c>
      <c r="C52" s="13" t="s">
        <v>82</v>
      </c>
      <c r="D52" s="13" t="s">
        <v>114</v>
      </c>
      <c r="E52" s="13" t="s">
        <v>115</v>
      </c>
      <c r="F52" s="13" t="s">
        <v>107</v>
      </c>
      <c r="G52" s="13">
        <v>75</v>
      </c>
      <c r="H52" s="13">
        <v>1</v>
      </c>
      <c r="I52" s="13">
        <f>表格3[[#This Row],[單價]]*表格3[[#This Row],[數量]]</f>
        <v>75</v>
      </c>
    </row>
    <row r="53" spans="1:9">
      <c r="A53" s="11" t="str">
        <f>B53&amp;COUNTIF($B$2:B53,B53)</f>
        <v>陳小東10</v>
      </c>
      <c r="B53" s="13" t="s">
        <v>17</v>
      </c>
      <c r="C53" s="13" t="s">
        <v>82</v>
      </c>
      <c r="D53" s="13" t="s">
        <v>114</v>
      </c>
      <c r="E53" s="13" t="s">
        <v>115</v>
      </c>
      <c r="F53" s="13" t="s">
        <v>107</v>
      </c>
      <c r="G53" s="13">
        <v>75</v>
      </c>
      <c r="H53" s="13">
        <v>1</v>
      </c>
      <c r="I53" s="13">
        <f>表格3[[#This Row],[單價]]*表格3[[#This Row],[數量]]</f>
        <v>75</v>
      </c>
    </row>
    <row r="54" spans="1:9">
      <c r="A54" s="11" t="str">
        <f>B54&amp;COUNTIF($B$2:B54,B54)</f>
        <v>黃倫飛1</v>
      </c>
      <c r="B54" s="13" t="s">
        <v>12</v>
      </c>
      <c r="C54" s="13" t="s">
        <v>84</v>
      </c>
      <c r="D54" s="13" t="s">
        <v>114</v>
      </c>
      <c r="E54" s="13" t="s">
        <v>115</v>
      </c>
      <c r="F54" s="13" t="s">
        <v>107</v>
      </c>
      <c r="G54" s="13">
        <v>75</v>
      </c>
      <c r="H54" s="13">
        <v>1</v>
      </c>
      <c r="I54" s="13">
        <f>表格3[[#This Row],[單價]]*表格3[[#This Row],[數量]]</f>
        <v>75</v>
      </c>
    </row>
    <row r="55" spans="1:9">
      <c r="A55" s="11" t="str">
        <f>B55&amp;COUNTIF($B$2:B55,B55)</f>
        <v>簡如雲9</v>
      </c>
      <c r="B55" s="13" t="s">
        <v>19</v>
      </c>
      <c r="C55" s="13" t="s">
        <v>82</v>
      </c>
      <c r="D55" s="13" t="s">
        <v>114</v>
      </c>
      <c r="E55" s="13" t="s">
        <v>115</v>
      </c>
      <c r="F55" s="13" t="s">
        <v>107</v>
      </c>
      <c r="G55" s="13">
        <v>75</v>
      </c>
      <c r="H55" s="13">
        <v>1</v>
      </c>
      <c r="I55" s="13">
        <f>表格3[[#This Row],[單價]]*表格3[[#This Row],[數量]]</f>
        <v>75</v>
      </c>
    </row>
    <row r="56" spans="1:9">
      <c r="A56" s="11" t="str">
        <f>B56&amp;COUNTIF($B$2:B56,B56)</f>
        <v>王小童4</v>
      </c>
      <c r="B56" s="13" t="s">
        <v>16</v>
      </c>
      <c r="C56" s="13" t="s">
        <v>82</v>
      </c>
      <c r="D56" s="13" t="s">
        <v>114</v>
      </c>
      <c r="E56" s="13" t="s">
        <v>116</v>
      </c>
      <c r="F56" s="13" t="s">
        <v>107</v>
      </c>
      <c r="G56" s="13">
        <v>60</v>
      </c>
      <c r="H56" s="13">
        <v>1</v>
      </c>
      <c r="I56" s="13">
        <f>表格3[[#This Row],[單價]]*表格3[[#This Row],[數量]]</f>
        <v>60</v>
      </c>
    </row>
    <row r="57" spans="1:9">
      <c r="A57" s="11" t="str">
        <f>B57&amp;COUNTIF($B$2:B57,B57)</f>
        <v>何玉環3</v>
      </c>
      <c r="B57" s="13" t="s">
        <v>18</v>
      </c>
      <c r="C57" s="13" t="s">
        <v>83</v>
      </c>
      <c r="D57" s="13" t="s">
        <v>114</v>
      </c>
      <c r="E57" s="13" t="s">
        <v>116</v>
      </c>
      <c r="F57" s="13" t="s">
        <v>107</v>
      </c>
      <c r="G57" s="13">
        <v>60</v>
      </c>
      <c r="H57" s="13">
        <v>1</v>
      </c>
      <c r="I57" s="13">
        <f>表格3[[#This Row],[單價]]*表格3[[#This Row],[數量]]</f>
        <v>60</v>
      </c>
    </row>
    <row r="58" spans="1:9">
      <c r="A58" s="11" t="str">
        <f>B58&amp;COUNTIF($B$2:B58,B58)</f>
        <v>何玉環4</v>
      </c>
      <c r="B58" s="13" t="s">
        <v>18</v>
      </c>
      <c r="C58" s="13" t="s">
        <v>83</v>
      </c>
      <c r="D58" s="13" t="s">
        <v>114</v>
      </c>
      <c r="E58" s="13" t="s">
        <v>117</v>
      </c>
      <c r="F58" s="13" t="s">
        <v>109</v>
      </c>
      <c r="G58" s="13">
        <v>60</v>
      </c>
      <c r="H58" s="13">
        <v>1</v>
      </c>
      <c r="I58" s="13">
        <f>表格3[[#This Row],[單價]]*表格3[[#This Row],[數量]]</f>
        <v>60</v>
      </c>
    </row>
    <row r="59" spans="1:9">
      <c r="A59" s="11" t="str">
        <f>B59&amp;COUNTIF($B$2:B59,B59)</f>
        <v>吳大明6</v>
      </c>
      <c r="B59" s="13" t="s">
        <v>20</v>
      </c>
      <c r="C59" s="13" t="s">
        <v>82</v>
      </c>
      <c r="D59" s="13" t="s">
        <v>114</v>
      </c>
      <c r="E59" s="13" t="s">
        <v>117</v>
      </c>
      <c r="F59" s="13" t="s">
        <v>107</v>
      </c>
      <c r="G59" s="13">
        <v>60</v>
      </c>
      <c r="H59" s="13">
        <v>1</v>
      </c>
      <c r="I59" s="13">
        <f>表格3[[#This Row],[單價]]*表格3[[#This Row],[數量]]</f>
        <v>60</v>
      </c>
    </row>
    <row r="60" spans="1:9">
      <c r="A60" s="11" t="str">
        <f>B60&amp;COUNTIF($B$2:B60,B60)</f>
        <v>李大全9</v>
      </c>
      <c r="B60" s="13" t="s">
        <v>14</v>
      </c>
      <c r="C60" s="13" t="s">
        <v>83</v>
      </c>
      <c r="D60" s="13" t="s">
        <v>114</v>
      </c>
      <c r="E60" s="13" t="s">
        <v>116</v>
      </c>
      <c r="F60" s="13" t="s">
        <v>109</v>
      </c>
      <c r="G60" s="13">
        <v>60</v>
      </c>
      <c r="H60" s="13">
        <v>1</v>
      </c>
      <c r="I60" s="13">
        <f>表格3[[#This Row],[單價]]*表格3[[#This Row],[數量]]</f>
        <v>60</v>
      </c>
    </row>
    <row r="61" spans="1:9">
      <c r="A61" s="11" t="str">
        <f>B61&amp;COUNTIF($B$2:B61,B61)</f>
        <v>周羽玲5</v>
      </c>
      <c r="B61" s="13" t="s">
        <v>25</v>
      </c>
      <c r="C61" s="13" t="s">
        <v>82</v>
      </c>
      <c r="D61" s="13" t="s">
        <v>114</v>
      </c>
      <c r="E61" s="13" t="s">
        <v>117</v>
      </c>
      <c r="F61" s="13" t="s">
        <v>109</v>
      </c>
      <c r="G61" s="13">
        <v>60</v>
      </c>
      <c r="H61" s="13">
        <v>1</v>
      </c>
      <c r="I61" s="13">
        <f>表格3[[#This Row],[單價]]*表格3[[#This Row],[數量]]</f>
        <v>60</v>
      </c>
    </row>
    <row r="62" spans="1:9">
      <c r="A62" s="11" t="str">
        <f>B62&amp;COUNTIF($B$2:B62,B62)</f>
        <v>林勝祥1</v>
      </c>
      <c r="B62" s="13" t="s">
        <v>24</v>
      </c>
      <c r="C62" s="13" t="s">
        <v>84</v>
      </c>
      <c r="D62" s="13" t="s">
        <v>114</v>
      </c>
      <c r="E62" s="13" t="s">
        <v>117</v>
      </c>
      <c r="F62" s="13" t="s">
        <v>107</v>
      </c>
      <c r="G62" s="13">
        <v>60</v>
      </c>
      <c r="H62" s="13">
        <v>1</v>
      </c>
      <c r="I62" s="13">
        <f>表格3[[#This Row],[單價]]*表格3[[#This Row],[數量]]</f>
        <v>60</v>
      </c>
    </row>
    <row r="63" spans="1:9">
      <c r="A63" s="11" t="str">
        <f>B63&amp;COUNTIF($B$2:B63,B63)</f>
        <v>林勝祥2</v>
      </c>
      <c r="B63" s="13" t="s">
        <v>24</v>
      </c>
      <c r="C63" s="13" t="s">
        <v>84</v>
      </c>
      <c r="D63" s="13" t="s">
        <v>114</v>
      </c>
      <c r="E63" s="13" t="s">
        <v>117</v>
      </c>
      <c r="F63" s="13" t="s">
        <v>107</v>
      </c>
      <c r="G63" s="13">
        <v>60</v>
      </c>
      <c r="H63" s="13">
        <v>1</v>
      </c>
      <c r="I63" s="13">
        <f>表格3[[#This Row],[單價]]*表格3[[#This Row],[數量]]</f>
        <v>60</v>
      </c>
    </row>
    <row r="64" spans="1:9">
      <c r="A64" s="11" t="str">
        <f>B64&amp;COUNTIF($B$2:B64,B64)</f>
        <v>林慶詳1</v>
      </c>
      <c r="B64" s="13" t="s">
        <v>22</v>
      </c>
      <c r="C64" s="13" t="s">
        <v>84</v>
      </c>
      <c r="D64" s="13" t="s">
        <v>114</v>
      </c>
      <c r="E64" s="13" t="s">
        <v>116</v>
      </c>
      <c r="F64" s="13" t="s">
        <v>109</v>
      </c>
      <c r="G64" s="13">
        <v>60</v>
      </c>
      <c r="H64" s="13">
        <v>1</v>
      </c>
      <c r="I64" s="13">
        <f>表格3[[#This Row],[單價]]*表格3[[#This Row],[數量]]</f>
        <v>60</v>
      </c>
    </row>
    <row r="65" spans="1:9">
      <c r="A65" s="11" t="str">
        <f>B65&amp;COUNTIF($B$2:B65,B65)</f>
        <v>林慶詳2</v>
      </c>
      <c r="B65" s="13" t="s">
        <v>22</v>
      </c>
      <c r="C65" s="13" t="s">
        <v>84</v>
      </c>
      <c r="D65" s="13" t="s">
        <v>114</v>
      </c>
      <c r="E65" s="13" t="s">
        <v>116</v>
      </c>
      <c r="F65" s="13" t="s">
        <v>109</v>
      </c>
      <c r="G65" s="13">
        <v>60</v>
      </c>
      <c r="H65" s="13">
        <v>1</v>
      </c>
      <c r="I65" s="13">
        <f>表格3[[#This Row],[單價]]*表格3[[#This Row],[數量]]</f>
        <v>60</v>
      </c>
    </row>
    <row r="66" spans="1:9">
      <c r="A66" s="11" t="str">
        <f>B66&amp;COUNTIF($B$2:B66,B66)</f>
        <v>陳小東11</v>
      </c>
      <c r="B66" s="13" t="s">
        <v>17</v>
      </c>
      <c r="C66" s="13" t="s">
        <v>82</v>
      </c>
      <c r="D66" s="13" t="s">
        <v>114</v>
      </c>
      <c r="E66" s="13" t="s">
        <v>116</v>
      </c>
      <c r="F66" s="13" t="s">
        <v>109</v>
      </c>
      <c r="G66" s="13">
        <v>60</v>
      </c>
      <c r="H66" s="13">
        <v>1</v>
      </c>
      <c r="I66" s="13">
        <f>表格3[[#This Row],[單價]]*表格3[[#This Row],[數量]]</f>
        <v>60</v>
      </c>
    </row>
    <row r="67" spans="1:9">
      <c r="A67" s="11" t="str">
        <f>B67&amp;COUNTIF($B$2:B67,B67)</f>
        <v>陳小東12</v>
      </c>
      <c r="B67" s="13" t="s">
        <v>17</v>
      </c>
      <c r="C67" s="13" t="s">
        <v>82</v>
      </c>
      <c r="D67" s="13" t="s">
        <v>114</v>
      </c>
      <c r="E67" s="13" t="s">
        <v>117</v>
      </c>
      <c r="F67" s="13" t="s">
        <v>109</v>
      </c>
      <c r="G67" s="13">
        <v>60</v>
      </c>
      <c r="H67" s="13">
        <v>1</v>
      </c>
      <c r="I67" s="13">
        <f>表格3[[#This Row],[單價]]*表格3[[#This Row],[數量]]</f>
        <v>60</v>
      </c>
    </row>
    <row r="68" spans="1:9">
      <c r="A68" s="11" t="str">
        <f>B68&amp;COUNTIF($B$2:B68,B68)</f>
        <v>黃佩佩5</v>
      </c>
      <c r="B68" s="13" t="s">
        <v>23</v>
      </c>
      <c r="C68" s="13" t="s">
        <v>82</v>
      </c>
      <c r="D68" s="13" t="s">
        <v>114</v>
      </c>
      <c r="E68" s="13" t="s">
        <v>116</v>
      </c>
      <c r="F68" s="13" t="s">
        <v>107</v>
      </c>
      <c r="G68" s="13">
        <v>60</v>
      </c>
      <c r="H68" s="13">
        <v>1</v>
      </c>
      <c r="I68" s="13">
        <f>表格3[[#This Row],[單價]]*表格3[[#This Row],[數量]]</f>
        <v>60</v>
      </c>
    </row>
    <row r="69" spans="1:9">
      <c r="A69" s="11" t="str">
        <f>B69&amp;COUNTIF($B$2:B69,B69)</f>
        <v>簡如雲10</v>
      </c>
      <c r="B69" s="13" t="s">
        <v>19</v>
      </c>
      <c r="C69" s="13" t="s">
        <v>82</v>
      </c>
      <c r="D69" s="13" t="s">
        <v>114</v>
      </c>
      <c r="E69" s="13" t="s">
        <v>117</v>
      </c>
      <c r="F69" s="13" t="s">
        <v>109</v>
      </c>
      <c r="G69" s="13">
        <v>60</v>
      </c>
      <c r="H69" s="13">
        <v>1</v>
      </c>
      <c r="I69" s="13">
        <f>表格3[[#This Row],[單價]]*表格3[[#This Row],[數量]]</f>
        <v>60</v>
      </c>
    </row>
    <row r="70" spans="1:9">
      <c r="A70" s="11" t="str">
        <f>B70&amp;COUNTIF($B$2:B70,B70)</f>
        <v>簡如雲11</v>
      </c>
      <c r="B70" s="13" t="s">
        <v>19</v>
      </c>
      <c r="C70" s="13" t="s">
        <v>82</v>
      </c>
      <c r="D70" s="13" t="s">
        <v>114</v>
      </c>
      <c r="E70" s="13" t="s">
        <v>117</v>
      </c>
      <c r="F70" s="13" t="s">
        <v>107</v>
      </c>
      <c r="G70" s="13">
        <v>60</v>
      </c>
      <c r="H70" s="13">
        <v>1</v>
      </c>
      <c r="I70" s="13">
        <f>表格3[[#This Row],[單價]]*表格3[[#This Row],[數量]]</f>
        <v>60</v>
      </c>
    </row>
    <row r="71" spans="1:9">
      <c r="A71" s="11" t="str">
        <f>B71&amp;COUNTIF($B$2:B71,B71)</f>
        <v>簡如雲12</v>
      </c>
      <c r="B71" s="13" t="s">
        <v>19</v>
      </c>
      <c r="C71" s="13" t="s">
        <v>82</v>
      </c>
      <c r="D71" s="13" t="s">
        <v>114</v>
      </c>
      <c r="E71" s="13" t="s">
        <v>116</v>
      </c>
      <c r="F71" s="13" t="s">
        <v>107</v>
      </c>
      <c r="G71" s="13">
        <v>60</v>
      </c>
      <c r="H71" s="13">
        <v>1</v>
      </c>
      <c r="I71" s="13">
        <f>表格3[[#This Row],[單價]]*表格3[[#This Row],[數量]]</f>
        <v>60</v>
      </c>
    </row>
  </sheetData>
  <sortState xmlns:xlrd2="http://schemas.microsoft.com/office/spreadsheetml/2017/richdata2" ref="B2:I71">
    <sortCondition ref="B2:B71"/>
  </sortState>
  <mergeCells count="1">
    <mergeCell ref="K13:Q13"/>
  </mergeCells>
  <phoneticPr fontId="1" type="noConversion"/>
  <dataValidations count="1">
    <dataValidation type="list" allowBlank="1" showInputMessage="1" showErrorMessage="1" sqref="L1" xr:uid="{225AB8A3-4588-49D4-8FF2-2CA3E3ADA84A}">
      <formula1>$S$2:$S$18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3FE8C8-9595-4742-B3B8-E60FC4145D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157</vt:i4>
      </vt:variant>
    </vt:vector>
  </HeadingPairs>
  <TitlesOfParts>
    <vt:vector size="160" baseType="lpstr">
      <vt:lpstr>課題</vt:lpstr>
      <vt:lpstr>餐費申請 (原)</vt:lpstr>
      <vt:lpstr>餐費申請 (ANS)</vt:lpstr>
      <vt:lpstr>key</vt:lpstr>
      <vt:lpstr>'餐費申請 (ANS)'!小計</vt:lpstr>
      <vt:lpstr>小計</vt:lpstr>
      <vt:lpstr>'餐費申請 (ANS)'!王小童1</vt:lpstr>
      <vt:lpstr>王小童1</vt:lpstr>
      <vt:lpstr>'餐費申請 (ANS)'!王小童2</vt:lpstr>
      <vt:lpstr>王小童2</vt:lpstr>
      <vt:lpstr>'餐費申請 (ANS)'!王小童3</vt:lpstr>
      <vt:lpstr>王小童3</vt:lpstr>
      <vt:lpstr>'餐費申請 (ANS)'!王小童4</vt:lpstr>
      <vt:lpstr>王小童4</vt:lpstr>
      <vt:lpstr>'餐費申請 (ANS)'!王勝玉1</vt:lpstr>
      <vt:lpstr>王勝玉1</vt:lpstr>
      <vt:lpstr>'餐費申請 (ANS)'!地點</vt:lpstr>
      <vt:lpstr>地點</vt:lpstr>
      <vt:lpstr>'餐費申請 (ANS)'!何玉環1</vt:lpstr>
      <vt:lpstr>何玉環1</vt:lpstr>
      <vt:lpstr>'餐費申請 (ANS)'!何玉環2</vt:lpstr>
      <vt:lpstr>何玉環2</vt:lpstr>
      <vt:lpstr>'餐費申請 (ANS)'!何玉環3</vt:lpstr>
      <vt:lpstr>何玉環3</vt:lpstr>
      <vt:lpstr>'餐費申請 (ANS)'!何玉環4</vt:lpstr>
      <vt:lpstr>何玉環4</vt:lpstr>
      <vt:lpstr>'餐費申請 (ANS)'!吳大明1</vt:lpstr>
      <vt:lpstr>吳大明1</vt:lpstr>
      <vt:lpstr>'餐費申請 (ANS)'!吳大明2</vt:lpstr>
      <vt:lpstr>吳大明2</vt:lpstr>
      <vt:lpstr>'餐費申請 (ANS)'!吳大明3</vt:lpstr>
      <vt:lpstr>吳大明3</vt:lpstr>
      <vt:lpstr>'餐費申請 (ANS)'!吳大明4</vt:lpstr>
      <vt:lpstr>吳大明4</vt:lpstr>
      <vt:lpstr>'餐費申請 (ANS)'!吳大明5</vt:lpstr>
      <vt:lpstr>吳大明5</vt:lpstr>
      <vt:lpstr>'餐費申請 (ANS)'!吳大明6</vt:lpstr>
      <vt:lpstr>吳大明6</vt:lpstr>
      <vt:lpstr>'餐費申請 (ANS)'!李大全1</vt:lpstr>
      <vt:lpstr>李大全1</vt:lpstr>
      <vt:lpstr>'餐費申請 (ANS)'!李大全2</vt:lpstr>
      <vt:lpstr>李大全2</vt:lpstr>
      <vt:lpstr>'餐費申請 (ANS)'!李大全3</vt:lpstr>
      <vt:lpstr>李大全3</vt:lpstr>
      <vt:lpstr>'餐費申請 (ANS)'!李大全4</vt:lpstr>
      <vt:lpstr>李大全4</vt:lpstr>
      <vt:lpstr>'餐費申請 (ANS)'!李大全5</vt:lpstr>
      <vt:lpstr>李大全5</vt:lpstr>
      <vt:lpstr>'餐費申請 (ANS)'!李大全6</vt:lpstr>
      <vt:lpstr>李大全6</vt:lpstr>
      <vt:lpstr>'餐費申請 (ANS)'!李大全7</vt:lpstr>
      <vt:lpstr>李大全7</vt:lpstr>
      <vt:lpstr>'餐費申請 (ANS)'!李大全8</vt:lpstr>
      <vt:lpstr>李大全8</vt:lpstr>
      <vt:lpstr>'餐費申請 (ANS)'!李大全9</vt:lpstr>
      <vt:lpstr>李大全9</vt:lpstr>
      <vt:lpstr>'餐費申請 (ANS)'!周羽玲1</vt:lpstr>
      <vt:lpstr>周羽玲1</vt:lpstr>
      <vt:lpstr>'餐費申請 (ANS)'!周羽玲2</vt:lpstr>
      <vt:lpstr>周羽玲2</vt:lpstr>
      <vt:lpstr>'餐費申請 (ANS)'!周羽玲3</vt:lpstr>
      <vt:lpstr>周羽玲3</vt:lpstr>
      <vt:lpstr>'餐費申請 (ANS)'!周羽玲4</vt:lpstr>
      <vt:lpstr>周羽玲4</vt:lpstr>
      <vt:lpstr>'餐費申請 (ANS)'!周羽玲5</vt:lpstr>
      <vt:lpstr>周羽玲5</vt:lpstr>
      <vt:lpstr>'餐費申請 (ANS)'!姓名</vt:lpstr>
      <vt:lpstr>姓名</vt:lpstr>
      <vt:lpstr>'餐費申請 (ANS)'!店家</vt:lpstr>
      <vt:lpstr>店家</vt:lpstr>
      <vt:lpstr>'餐費申請 (ANS)'!林佳家1</vt:lpstr>
      <vt:lpstr>林佳家1</vt:lpstr>
      <vt:lpstr>'餐費申請 (ANS)'!林勝祥1</vt:lpstr>
      <vt:lpstr>林勝祥1</vt:lpstr>
      <vt:lpstr>'餐費申請 (ANS)'!林勝祥2</vt:lpstr>
      <vt:lpstr>林勝祥2</vt:lpstr>
      <vt:lpstr>'餐費申請 (ANS)'!林嘉至1</vt:lpstr>
      <vt:lpstr>林嘉至1</vt:lpstr>
      <vt:lpstr>'餐費申請 (ANS)'!林慶詳1</vt:lpstr>
      <vt:lpstr>林慶詳1</vt:lpstr>
      <vt:lpstr>'餐費申請 (ANS)'!林慶詳2</vt:lpstr>
      <vt:lpstr>林慶詳2</vt:lpstr>
      <vt:lpstr>'餐費申請 (ANS)'!品名</vt:lpstr>
      <vt:lpstr>品名</vt:lpstr>
      <vt:lpstr>'餐費申請 (ANS)'!張維尼1</vt:lpstr>
      <vt:lpstr>張維尼1</vt:lpstr>
      <vt:lpstr>'餐費申請 (ANS)'!張維尼2</vt:lpstr>
      <vt:lpstr>張維尼2</vt:lpstr>
      <vt:lpstr>'餐費申請 (ANS)'!張維尼3</vt:lpstr>
      <vt:lpstr>張維尼3</vt:lpstr>
      <vt:lpstr>'餐費申請 (ANS)'!部門</vt:lpstr>
      <vt:lpstr>部門</vt:lpstr>
      <vt:lpstr>'餐費申請 (ANS)'!陳小東1</vt:lpstr>
      <vt:lpstr>陳小東1</vt:lpstr>
      <vt:lpstr>'餐費申請 (ANS)'!陳小東10</vt:lpstr>
      <vt:lpstr>陳小東10</vt:lpstr>
      <vt:lpstr>'餐費申請 (ANS)'!陳小東11</vt:lpstr>
      <vt:lpstr>陳小東11</vt:lpstr>
      <vt:lpstr>'餐費申請 (ANS)'!陳小東12</vt:lpstr>
      <vt:lpstr>陳小東12</vt:lpstr>
      <vt:lpstr>'餐費申請 (ANS)'!陳小東2</vt:lpstr>
      <vt:lpstr>陳小東2</vt:lpstr>
      <vt:lpstr>'餐費申請 (ANS)'!陳小東3</vt:lpstr>
      <vt:lpstr>陳小東3</vt:lpstr>
      <vt:lpstr>'餐費申請 (ANS)'!陳小東4</vt:lpstr>
      <vt:lpstr>陳小東4</vt:lpstr>
      <vt:lpstr>'餐費申請 (ANS)'!陳小東5</vt:lpstr>
      <vt:lpstr>陳小東5</vt:lpstr>
      <vt:lpstr>'餐費申請 (ANS)'!陳小東6</vt:lpstr>
      <vt:lpstr>陳小東6</vt:lpstr>
      <vt:lpstr>'餐費申請 (ANS)'!陳小東7</vt:lpstr>
      <vt:lpstr>陳小東7</vt:lpstr>
      <vt:lpstr>'餐費申請 (ANS)'!陳小東8</vt:lpstr>
      <vt:lpstr>陳小東8</vt:lpstr>
      <vt:lpstr>'餐費申請 (ANS)'!陳小東9</vt:lpstr>
      <vt:lpstr>陳小東9</vt:lpstr>
      <vt:lpstr>'餐費申請 (ANS)'!陳妙麗1</vt:lpstr>
      <vt:lpstr>陳妙麗1</vt:lpstr>
      <vt:lpstr>'餐費申請 (ANS)'!單價</vt:lpstr>
      <vt:lpstr>單價</vt:lpstr>
      <vt:lpstr>'餐費申請 (ANS)'!黃佩佩1</vt:lpstr>
      <vt:lpstr>黃佩佩1</vt:lpstr>
      <vt:lpstr>'餐費申請 (ANS)'!黃佩佩2</vt:lpstr>
      <vt:lpstr>黃佩佩2</vt:lpstr>
      <vt:lpstr>'餐費申請 (ANS)'!黃佩佩3</vt:lpstr>
      <vt:lpstr>黃佩佩3</vt:lpstr>
      <vt:lpstr>'餐費申請 (ANS)'!黃佩佩4</vt:lpstr>
      <vt:lpstr>黃佩佩4</vt:lpstr>
      <vt:lpstr>'餐費申請 (ANS)'!黃佩佩5</vt:lpstr>
      <vt:lpstr>黃佩佩5</vt:lpstr>
      <vt:lpstr>'餐費申請 (ANS)'!黃倫飛1</vt:lpstr>
      <vt:lpstr>黃倫飛1</vt:lpstr>
      <vt:lpstr>'餐費申請 (ANS)'!數量</vt:lpstr>
      <vt:lpstr>數量</vt:lpstr>
      <vt:lpstr>'餐費申請 (ANS)'!簡如雲1</vt:lpstr>
      <vt:lpstr>簡如雲1</vt:lpstr>
      <vt:lpstr>'餐費申請 (ANS)'!簡如雲10</vt:lpstr>
      <vt:lpstr>簡如雲10</vt:lpstr>
      <vt:lpstr>'餐費申請 (ANS)'!簡如雲11</vt:lpstr>
      <vt:lpstr>簡如雲11</vt:lpstr>
      <vt:lpstr>'餐費申請 (ANS)'!簡如雲12</vt:lpstr>
      <vt:lpstr>簡如雲12</vt:lpstr>
      <vt:lpstr>'餐費申請 (ANS)'!簡如雲2</vt:lpstr>
      <vt:lpstr>簡如雲2</vt:lpstr>
      <vt:lpstr>'餐費申請 (ANS)'!簡如雲3</vt:lpstr>
      <vt:lpstr>簡如雲3</vt:lpstr>
      <vt:lpstr>'餐費申請 (ANS)'!簡如雲4</vt:lpstr>
      <vt:lpstr>簡如雲4</vt:lpstr>
      <vt:lpstr>'餐費申請 (ANS)'!簡如雲5</vt:lpstr>
      <vt:lpstr>簡如雲5</vt:lpstr>
      <vt:lpstr>'餐費申請 (ANS)'!簡如雲6</vt:lpstr>
      <vt:lpstr>簡如雲6</vt:lpstr>
      <vt:lpstr>'餐費申請 (ANS)'!簡如雲7</vt:lpstr>
      <vt:lpstr>簡如雲7</vt:lpstr>
      <vt:lpstr>'餐費申請 (ANS)'!簡如雲8</vt:lpstr>
      <vt:lpstr>簡如雲8</vt:lpstr>
      <vt:lpstr>'餐費申請 (ANS)'!簡如雲9</vt:lpstr>
      <vt:lpstr>簡如雲9</vt:lpstr>
      <vt:lpstr>'餐費申請 (ANS)'!簡蒙達1</vt:lpstr>
      <vt:lpstr>簡蒙達1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鴻祥 呂</cp:lastModifiedBy>
  <dcterms:created xsi:type="dcterms:W3CDTF">2015-09-04T16:26:36Z</dcterms:created>
  <dcterms:modified xsi:type="dcterms:W3CDTF">2023-07-29T08:00:23Z</dcterms:modified>
</cp:coreProperties>
</file>