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study\yunchouxue\"/>
    </mc:Choice>
  </mc:AlternateContent>
  <xr:revisionPtr revIDLastSave="0" documentId="13_ncr:1_{9E3480FA-AB38-483E-8EA5-3E74DD502EDD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Sheet1" sheetId="1" r:id="rId1"/>
    <sheet name="Sheet2" sheetId="2" r:id="rId2"/>
    <sheet name="Sheet3" sheetId="3" r:id="rId3"/>
    <sheet name="n=10" sheetId="4" r:id="rId4"/>
    <sheet name="n=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0" i="5" l="1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49" i="5"/>
  <c r="R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23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49" i="5"/>
  <c r="U50" i="5"/>
  <c r="U51" i="5"/>
  <c r="U52" i="5"/>
  <c r="U53" i="5"/>
  <c r="U54" i="5"/>
  <c r="U69" i="5" s="1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49" i="5"/>
  <c r="S6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49" i="5"/>
  <c r="T69" i="5" s="1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49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23" i="5"/>
  <c r="T43" i="5" s="1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W43" i="5" l="1"/>
  <c r="Q43" i="5"/>
  <c r="S43" i="5"/>
  <c r="R43" i="5"/>
  <c r="X69" i="5"/>
  <c r="W69" i="5"/>
  <c r="V69" i="5"/>
  <c r="R69" i="5"/>
  <c r="Q69" i="5"/>
  <c r="V43" i="5"/>
  <c r="U43" i="5"/>
  <c r="U49" i="4" l="1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48" i="4"/>
  <c r="P48" i="4"/>
  <c r="P68" i="4" s="1"/>
  <c r="V67" i="4"/>
  <c r="T67" i="4"/>
  <c r="R67" i="4"/>
  <c r="P67" i="4"/>
  <c r="V66" i="4"/>
  <c r="T66" i="4"/>
  <c r="R66" i="4"/>
  <c r="P66" i="4"/>
  <c r="V65" i="4"/>
  <c r="T65" i="4"/>
  <c r="R65" i="4"/>
  <c r="P65" i="4"/>
  <c r="V64" i="4"/>
  <c r="T64" i="4"/>
  <c r="R64" i="4"/>
  <c r="P64" i="4"/>
  <c r="V63" i="4"/>
  <c r="T63" i="4"/>
  <c r="R63" i="4"/>
  <c r="P63" i="4"/>
  <c r="V62" i="4"/>
  <c r="T62" i="4"/>
  <c r="R62" i="4"/>
  <c r="P62" i="4"/>
  <c r="V61" i="4"/>
  <c r="T61" i="4"/>
  <c r="R61" i="4"/>
  <c r="P61" i="4"/>
  <c r="V60" i="4"/>
  <c r="T60" i="4"/>
  <c r="R60" i="4"/>
  <c r="P60" i="4"/>
  <c r="V59" i="4"/>
  <c r="T59" i="4"/>
  <c r="R59" i="4"/>
  <c r="P59" i="4"/>
  <c r="V58" i="4"/>
  <c r="T58" i="4"/>
  <c r="R58" i="4"/>
  <c r="P58" i="4"/>
  <c r="V57" i="4"/>
  <c r="T57" i="4"/>
  <c r="R57" i="4"/>
  <c r="P57" i="4"/>
  <c r="V56" i="4"/>
  <c r="T56" i="4"/>
  <c r="R56" i="4"/>
  <c r="P56" i="4"/>
  <c r="V55" i="4"/>
  <c r="T55" i="4"/>
  <c r="R55" i="4"/>
  <c r="P55" i="4"/>
  <c r="V54" i="4"/>
  <c r="T54" i="4"/>
  <c r="R54" i="4"/>
  <c r="P54" i="4"/>
  <c r="V53" i="4"/>
  <c r="T53" i="4"/>
  <c r="R53" i="4"/>
  <c r="P53" i="4"/>
  <c r="V52" i="4"/>
  <c r="T52" i="4"/>
  <c r="R52" i="4"/>
  <c r="P52" i="4"/>
  <c r="V51" i="4"/>
  <c r="T51" i="4"/>
  <c r="R51" i="4"/>
  <c r="P51" i="4"/>
  <c r="V50" i="4"/>
  <c r="T50" i="4"/>
  <c r="R50" i="4"/>
  <c r="P50" i="4"/>
  <c r="V49" i="4"/>
  <c r="T49" i="4"/>
  <c r="R49" i="4"/>
  <c r="P49" i="4"/>
  <c r="V48" i="4"/>
  <c r="T48" i="4"/>
  <c r="R48" i="4"/>
  <c r="U24" i="4"/>
  <c r="V24" i="4"/>
  <c r="U25" i="4"/>
  <c r="V25" i="4"/>
  <c r="U26" i="4"/>
  <c r="V26" i="4"/>
  <c r="U27" i="4"/>
  <c r="V27" i="4"/>
  <c r="U28" i="4"/>
  <c r="V28" i="4"/>
  <c r="U29" i="4"/>
  <c r="V29" i="4"/>
  <c r="U30" i="4"/>
  <c r="V30" i="4"/>
  <c r="U31" i="4"/>
  <c r="V31" i="4"/>
  <c r="U32" i="4"/>
  <c r="V32" i="4"/>
  <c r="U33" i="4"/>
  <c r="V33" i="4"/>
  <c r="U34" i="4"/>
  <c r="V34" i="4"/>
  <c r="U35" i="4"/>
  <c r="V35" i="4"/>
  <c r="U36" i="4"/>
  <c r="V36" i="4"/>
  <c r="U37" i="4"/>
  <c r="V37" i="4"/>
  <c r="U38" i="4"/>
  <c r="V38" i="4"/>
  <c r="U39" i="4"/>
  <c r="V39" i="4"/>
  <c r="U40" i="4"/>
  <c r="V40" i="4"/>
  <c r="U41" i="4"/>
  <c r="V41" i="4"/>
  <c r="U42" i="4"/>
  <c r="V42" i="4"/>
  <c r="V23" i="4"/>
  <c r="U23" i="4"/>
  <c r="S24" i="4"/>
  <c r="T24" i="4"/>
  <c r="S25" i="4"/>
  <c r="T25" i="4"/>
  <c r="S26" i="4"/>
  <c r="T26" i="4"/>
  <c r="S27" i="4"/>
  <c r="T27" i="4"/>
  <c r="S28" i="4"/>
  <c r="T28" i="4"/>
  <c r="S29" i="4"/>
  <c r="T29" i="4"/>
  <c r="S30" i="4"/>
  <c r="T30" i="4"/>
  <c r="S31" i="4"/>
  <c r="T31" i="4"/>
  <c r="S32" i="4"/>
  <c r="T32" i="4"/>
  <c r="S33" i="4"/>
  <c r="T33" i="4"/>
  <c r="S34" i="4"/>
  <c r="T34" i="4"/>
  <c r="S35" i="4"/>
  <c r="T35" i="4"/>
  <c r="S36" i="4"/>
  <c r="T36" i="4"/>
  <c r="S37" i="4"/>
  <c r="T37" i="4"/>
  <c r="S38" i="4"/>
  <c r="T38" i="4"/>
  <c r="S39" i="4"/>
  <c r="T39" i="4"/>
  <c r="S40" i="4"/>
  <c r="T40" i="4"/>
  <c r="S41" i="4"/>
  <c r="T41" i="4"/>
  <c r="S42" i="4"/>
  <c r="T42" i="4"/>
  <c r="T23" i="4"/>
  <c r="S23" i="4"/>
  <c r="Q24" i="4"/>
  <c r="R24" i="4"/>
  <c r="Q25" i="4"/>
  <c r="R25" i="4"/>
  <c r="Q26" i="4"/>
  <c r="R26" i="4"/>
  <c r="Q27" i="4"/>
  <c r="R27" i="4"/>
  <c r="Q28" i="4"/>
  <c r="R28" i="4"/>
  <c r="Q29" i="4"/>
  <c r="R29" i="4"/>
  <c r="Q30" i="4"/>
  <c r="R30" i="4"/>
  <c r="Q31" i="4"/>
  <c r="R31" i="4"/>
  <c r="Q32" i="4"/>
  <c r="R32" i="4"/>
  <c r="Q33" i="4"/>
  <c r="R33" i="4"/>
  <c r="Q34" i="4"/>
  <c r="R34" i="4"/>
  <c r="Q35" i="4"/>
  <c r="R35" i="4"/>
  <c r="Q36" i="4"/>
  <c r="R36" i="4"/>
  <c r="Q37" i="4"/>
  <c r="R37" i="4"/>
  <c r="Q38" i="4"/>
  <c r="R38" i="4"/>
  <c r="Q39" i="4"/>
  <c r="R39" i="4"/>
  <c r="Q40" i="4"/>
  <c r="R40" i="4"/>
  <c r="Q41" i="4"/>
  <c r="R41" i="4"/>
  <c r="Q42" i="4"/>
  <c r="R42" i="4"/>
  <c r="R23" i="4"/>
  <c r="Q23" i="4"/>
  <c r="P33" i="4"/>
  <c r="P34" i="4"/>
  <c r="P35" i="4"/>
  <c r="P36" i="4"/>
  <c r="P37" i="4"/>
  <c r="P38" i="4"/>
  <c r="P39" i="4"/>
  <c r="P40" i="4"/>
  <c r="P41" i="4"/>
  <c r="P42" i="4"/>
  <c r="P24" i="4"/>
  <c r="P25" i="4"/>
  <c r="P26" i="4"/>
  <c r="P27" i="4"/>
  <c r="P28" i="4"/>
  <c r="P29" i="4"/>
  <c r="P30" i="4"/>
  <c r="P31" i="4"/>
  <c r="P32" i="4"/>
  <c r="P23" i="4"/>
  <c r="R68" i="4" l="1"/>
  <c r="T68" i="4"/>
  <c r="V68" i="4"/>
  <c r="P43" i="4"/>
  <c r="R43" i="4"/>
  <c r="T43" i="4"/>
  <c r="Q43" i="4"/>
  <c r="S43" i="4"/>
  <c r="O68" i="4"/>
  <c r="Q68" i="4"/>
  <c r="S68" i="4"/>
  <c r="U68" i="4"/>
  <c r="U43" i="4"/>
  <c r="V43" i="4"/>
  <c r="U34" i="3"/>
  <c r="V34" i="3"/>
  <c r="U32" i="3"/>
  <c r="V32" i="3"/>
  <c r="U30" i="3"/>
  <c r="V30" i="3"/>
  <c r="U28" i="3"/>
  <c r="V28" i="3"/>
  <c r="U26" i="3"/>
  <c r="V26" i="3"/>
  <c r="U24" i="3"/>
  <c r="V24" i="3"/>
  <c r="U22" i="3"/>
  <c r="V22" i="3"/>
  <c r="U20" i="3"/>
  <c r="V20" i="3"/>
  <c r="U18" i="3"/>
  <c r="V18" i="3"/>
  <c r="U16" i="3"/>
  <c r="V16" i="3"/>
  <c r="U14" i="3"/>
  <c r="V14" i="3"/>
  <c r="U12" i="3"/>
  <c r="V12" i="3"/>
  <c r="U10" i="3"/>
  <c r="V10" i="3"/>
  <c r="U8" i="3"/>
  <c r="V8" i="3"/>
  <c r="U6" i="3"/>
  <c r="V6" i="3"/>
  <c r="U4" i="3"/>
  <c r="V4" i="3"/>
  <c r="U2" i="3"/>
  <c r="V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2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" i="3"/>
  <c r="M4" i="3"/>
  <c r="M5" i="3"/>
  <c r="M6" i="3"/>
  <c r="M7" i="3"/>
  <c r="M8" i="3"/>
  <c r="M9" i="3"/>
  <c r="M10" i="3"/>
  <c r="M11" i="3"/>
  <c r="M12" i="3"/>
  <c r="M13" i="3"/>
  <c r="M2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" i="3"/>
  <c r="L4" i="3"/>
  <c r="L2" i="3"/>
</calcChain>
</file>

<file path=xl/sharedStrings.xml><?xml version="1.0" encoding="utf-8"?>
<sst xmlns="http://schemas.openxmlformats.org/spreadsheetml/2006/main" count="836" uniqueCount="501">
  <si>
    <t>审查周期总数n</t>
    <phoneticPr fontId="1" type="noConversion"/>
  </si>
  <si>
    <t>滞销惩罚ch</t>
    <phoneticPr fontId="1" type="noConversion"/>
  </si>
  <si>
    <t>缺货惩罚cp</t>
    <phoneticPr fontId="1" type="noConversion"/>
  </si>
  <si>
    <t>线性订购成本cl</t>
    <phoneticPr fontId="1" type="noConversion"/>
  </si>
  <si>
    <t>固定的订购成本co</t>
    <phoneticPr fontId="1" type="noConversion"/>
  </si>
  <si>
    <t>固定的审查成本cr</t>
    <phoneticPr fontId="1" type="noConversion"/>
  </si>
  <si>
    <t>初始库存init_inv</t>
    <phoneticPr fontId="1" type="noConversion"/>
  </si>
  <si>
    <t>demand pattern</t>
    <phoneticPr fontId="1" type="noConversion"/>
  </si>
  <si>
    <t>分布类型</t>
    <phoneticPr fontId="1" type="noConversion"/>
  </si>
  <si>
    <t>参数组合</t>
    <phoneticPr fontId="1" type="noConversion"/>
  </si>
  <si>
    <t>INC</t>
    <phoneticPr fontId="1" type="noConversion"/>
  </si>
  <si>
    <t>sigma</t>
    <phoneticPr fontId="1" type="noConversion"/>
  </si>
  <si>
    <t>STA</t>
    <phoneticPr fontId="1" type="noConversion"/>
  </si>
  <si>
    <t>DEC</t>
    <phoneticPr fontId="1" type="noConversion"/>
  </si>
  <si>
    <t>LCY1</t>
    <phoneticPr fontId="1" type="noConversion"/>
  </si>
  <si>
    <t>LCY2</t>
    <phoneticPr fontId="1" type="noConversion"/>
  </si>
  <si>
    <t>Rand</t>
    <phoneticPr fontId="1" type="noConversion"/>
  </si>
  <si>
    <t>BNB</t>
    <phoneticPr fontId="1" type="noConversion"/>
  </si>
  <si>
    <t>Simulate policy RsS_BandB</t>
  </si>
  <si>
    <t>Simulate policy RsS_SDP_KConv_Memo_v4</t>
  </si>
  <si>
    <t>Simulate policy sS_SDP_KConv</t>
  </si>
  <si>
    <r>
      <rPr>
        <sz val="10"/>
        <rFont val="等线"/>
        <family val="3"/>
        <charset val="134"/>
      </rPr>
      <t>参数组合</t>
    </r>
    <phoneticPr fontId="1" type="noConversion"/>
  </si>
  <si>
    <r>
      <rPr>
        <sz val="10"/>
        <rFont val="等线"/>
        <family val="3"/>
        <charset val="134"/>
      </rPr>
      <t>启发法</t>
    </r>
    <r>
      <rPr>
        <sz val="10"/>
        <rFont val="Calibri"/>
        <family val="2"/>
      </rPr>
      <t>+</t>
    </r>
    <r>
      <rPr>
        <sz val="10"/>
        <rFont val="等线"/>
        <family val="3"/>
        <charset val="134"/>
      </rPr>
      <t>凸</t>
    </r>
    <phoneticPr fontId="1" type="noConversion"/>
  </si>
  <si>
    <r>
      <t>R+sS-k</t>
    </r>
    <r>
      <rPr>
        <sz val="10"/>
        <rFont val="等线"/>
        <family val="3"/>
        <charset val="134"/>
      </rPr>
      <t>凸</t>
    </r>
    <phoneticPr fontId="1" type="noConversion"/>
  </si>
  <si>
    <t>Normal</t>
    <phoneticPr fontId="1" type="noConversion"/>
  </si>
  <si>
    <t>DEC</t>
  </si>
  <si>
    <t>Dec</t>
  </si>
  <si>
    <t>参数组合</t>
  </si>
  <si>
    <t>BNB</t>
  </si>
  <si>
    <t>启发法+凸</t>
  </si>
  <si>
    <t>R+sS-k凸</t>
  </si>
  <si>
    <t>Solved in: 176.16
Cost:  1793.2
Reviews: [1, 0, 0, 1, 1, 1, 0, 1, 0, 0]
s:   [220, inf, inf, 48, 42, 64, inf, 25, inf, inf]
S:   [324, inf, inf, 237, 186, 139, inf, 56, inf, inf]</t>
    <phoneticPr fontId="1" type="noConversion"/>
  </si>
  <si>
    <t>time</t>
  </si>
  <si>
    <t>time</t>
    <phoneticPr fontId="1" type="noConversion"/>
  </si>
  <si>
    <t>review number</t>
  </si>
  <si>
    <t>review number</t>
    <phoneticPr fontId="1" type="noConversion"/>
  </si>
  <si>
    <t>Gap（3）</t>
  </si>
  <si>
    <t>Gap（3）</t>
    <phoneticPr fontId="1" type="noConversion"/>
  </si>
  <si>
    <t>Gap（4）</t>
  </si>
  <si>
    <t>Gap（4）</t>
    <phoneticPr fontId="1" type="noConversion"/>
  </si>
  <si>
    <t>expect cost err</t>
  </si>
  <si>
    <t>expect cost err</t>
    <phoneticPr fontId="1" type="noConversion"/>
  </si>
  <si>
    <t>Solved in: 22.3
Cost:  1844.7
Reviews: [1, 0, 0, 1, 0, 0, 0, 1, 0, 0]
s:   [211, inf, inf, 174, inf, inf, inf, 25, inf, inf]
S:   [295, inf, inf, 243, inf, inf, inf, 56, inf, inf]</t>
    <phoneticPr fontId="1" type="noConversion"/>
  </si>
  <si>
    <t>Solved in: 10.74
Cost:  1898.92
Reviews: [1, 0, 1, 0, 0, 1, 0, 0, 0, 0]
s:   [139, inf, 155, inf, inf, 105, inf, inf, inf, inf]
S:   [228, inf, 231, inf, inf, 145, inf, inf, inf, inf]</t>
    <phoneticPr fontId="1" type="noConversion"/>
  </si>
  <si>
    <t>Solved in: 5.13
Cost:  708.41
Reviews: [1, 1, 1, 1, 1, 1, 1, 0, 1, 0]
s:   [120, 107, 93, 79, 66, 52, 62, inf, 19, inf]
S:   [147, 132, 117, 102, 87, 69, 76, inf, 26, inf]</t>
    <phoneticPr fontId="1" type="noConversion"/>
  </si>
  <si>
    <t xml:space="preserve">Solved in: 129.73
Cost:  844.98
Reviews: [1, 1, 1, 1, 1, 1, 1, 0, 1, 0]
s:   [112, 99, 86, 73, 61, 46, 59, inf, 16, inf]
S:   [149, 134, 120, 105, 93, 70, 78, inf, 26, inf]
</t>
    <phoneticPr fontId="1" type="noConversion"/>
  </si>
  <si>
    <t>Solved in: 22.59
Cost:  848.63
Reviews: [1, 1, 1, 1, 1, 0, 1, 0, 1, 0]
s:   [112, 99, 86, 72, 102, inf, 59, inf, 16, inf]
S:   [149, 134, 120, 100, 128, inf, 78, inf, 26, inf]</t>
    <phoneticPr fontId="1" type="noConversion"/>
  </si>
  <si>
    <t>Solved in: 6.27
Cost:  845.1
Reviews: [1, 1, 1, 1, 1, 1, 0, 1, 0, 0]
s:   [112, 99, 86, 73, 59, 80, inf, 43, inf, inf]
S:   [149, 134, 120, 106, 85, 103, inf, 56, inf, inf]</t>
    <phoneticPr fontId="1" type="noConversion"/>
  </si>
  <si>
    <t>Solved in: 162.07
Cost: 1070.89
Reviews: [1, 1, 1, 1, 0, 1, 0, 1, 0, 0]
s: [101, 90, 74, 114, inf, 73, inf, 39, inf, inf]
S: [158, 154, 115, 155, inf, 109, inf, 56, inf, inf]</t>
    <phoneticPr fontId="1" type="noConversion"/>
  </si>
  <si>
    <t xml:space="preserve">Solved in: 22.34
Cost: 1081.15
Reviews: [1, 1, 0, 1, 0, 1, 0, 1, 0, 0]
s: [99, 158, inf, 114, inf, 73, inf, 39, inf, inf]
S: [146, 204, inf, 155, inf, 109, inf, 56, inf, inf]
</t>
    <phoneticPr fontId="1" type="noConversion"/>
  </si>
  <si>
    <t>Solved in: 6.99
Cost: 1081.15
Reviews: [1, 1, 0, 1, 0, 1, 0, 1, 0, 0]
s: [99, 158, inf, 114, inf, 73, inf, 39, inf, inf]
S: [146, 204, inf, 155, inf, 109, inf, 56, inf, inf]</t>
    <phoneticPr fontId="1" type="noConversion"/>
  </si>
  <si>
    <t>Solved in: 186.94
Cost: 1360.61
Reviews: [1, 0, 1, 1, 1, 1, 0, 1, 0, 0]
s: [167, inf, 72, 56, 46, 67, inf, 33, inf, inf]
S: [245, inf, 191, 155, 168, 128, inf, 56, inf, inf]</t>
    <phoneticPr fontId="1" type="noConversion"/>
  </si>
  <si>
    <t>Solved in: 22.82
Cost: 1383.89
Reviews: [1, 0, 1, 0, 1, 0, 0, 1, 0, 0]
s: [163, inf, 120, inf, 120, inf, inf, 33, inf, inf]
S: [232, inf, 177, inf, 170, inf, inf, 56, inf, inf]</t>
    <phoneticPr fontId="1" type="noConversion"/>
  </si>
  <si>
    <t>Solved in: 8.58
Cost: 1400.49
Reviews: [1, 0, 1, 0, 1, 0, 1, 0, 0, 0]
s: [163, inf, 122, inf, 80, inf, 69, inf, inf, inf]
S: [232, inf, 190, inf, 133, inf, 95, inf, inf, inf]</t>
    <phoneticPr fontId="1" type="noConversion"/>
  </si>
  <si>
    <t>Solved in: 182.43
Cost: 1878.47
Reviews: [1, 0, 0, 1, 1, 0, 0, 1, 0, 0]
s: [218, inf, inf, 47, 113, inf, inf, 25, inf, inf]
S: [314, inf, inf, 243, 187, inf, inf, 56, inf, inf]</t>
    <phoneticPr fontId="1" type="noConversion"/>
  </si>
  <si>
    <t xml:space="preserve">Solved in: 23.95
Cost: 1904.7
Reviews: [1, 0, 0, 1, 0, 0, 0, 1, 0, 0]
s: [211, inf, inf, 174, inf, inf, inf, 25, inf, inf]
S: [295, inf, inf, 243, inf, inf, inf, 56, inf, inf]
</t>
    <phoneticPr fontId="1" type="noConversion"/>
  </si>
  <si>
    <t>Solved in: 11.12
Cost: 1954.03
Reviews: [1, 0, 0, 0, 1, 0, 0, 0, 0, 0]
s: [273, inf, inf, inf, 161, inf, inf, inf, inf, inf]
S: [354, inf, inf, inf, 204, inf, inf, inf, inf, inf]</t>
    <phoneticPr fontId="1" type="noConversion"/>
  </si>
  <si>
    <t>Solved in: 199.1
Cost: 2024.69
Reviews: [1, 0, 0, 1, 0, 0, 0, 1, 0, 0]
s: [210, inf, inf, 174, inf, inf, inf, 25, inf, inf]
S: [295, inf, inf, 243, inf, inf, inf, 56, inf, inf]</t>
    <phoneticPr fontId="1" type="noConversion"/>
  </si>
  <si>
    <t>Solved in: 24.75
Cost: 2024.7
Reviews: [1, 0, 0, 1, 0, 0, 0, 1, 0, 0]
s: [211, inf, inf, 174, inf, inf, inf, 25, inf, inf]
S: [295, inf, inf, 243, inf, inf, inf, 56, inf, inf]</t>
    <phoneticPr fontId="1" type="noConversion"/>
  </si>
  <si>
    <t>Solved in: 12.34
Cost: 2034.03
Reviews: [1, 0, 0, 0, 1, 0, 0, 0, 0, 0]
s: [273, inf, inf, inf, 161, inf, inf, inf, inf, inf]
S: [354, inf, inf, inf, 204, inf, inf, inf, inf, inf]</t>
    <phoneticPr fontId="1" type="noConversion"/>
  </si>
  <si>
    <t>Solved in: 140.68
Cost: 2194.03
Reviews: [1, 0, 0, 0, 1, 0, 0, 0, 0, 0]
s: [273, inf, inf, inf, 161, inf, inf, inf, inf, inf]
S: [354, inf, inf, inf, 204, inf, inf, inf, inf, inf]</t>
    <phoneticPr fontId="1" type="noConversion"/>
  </si>
  <si>
    <t>Solved in: 23.5
Cost: 2194.36
Reviews: [1, 0, 0, 0, 1, 0, 0, 0, 0, 0]
s: [274, inf, inf, inf, 162, inf, inf, inf, inf, inf]
S: [355, inf, inf, inf, 204, inf, inf, inf, inf, inf]</t>
    <phoneticPr fontId="1" type="noConversion"/>
  </si>
  <si>
    <t>Solved in: 12.3
Cost: 2194.03
Reviews: [1, 0, 0, 0, 1, 0, 0, 0, 0, 0]
s: [273, inf, inf, inf, 161, inf, inf, inf, inf, inf]
S: [354, inf, inf, inf, 204, inf, inf, inf, inf, inf]</t>
    <phoneticPr fontId="1" type="noConversion"/>
  </si>
  <si>
    <t>Solved in: 102.84
Cost: 2514.03
Reviews: [1, 0, 0, 0, 1, 0, 0, 0, 0, 0]
s: [273, inf, inf, inf, 161, inf, inf, inf, inf, inf]
S: [354, inf, inf, inf, 204, inf, inf, inf, inf, inf]</t>
    <phoneticPr fontId="1" type="noConversion"/>
  </si>
  <si>
    <t>Solved in: 24.05
Cost: 2514.36
Reviews: [1, 0, 0, 0, 1, 0, 0, 0, 0, 0]
s: [274, inf, inf, inf, 162, inf, inf, inf, inf, inf]
S: [355, inf, inf, inf, 204, inf, inf, inf, inf, inf]</t>
    <phoneticPr fontId="1" type="noConversion"/>
  </si>
  <si>
    <t>Solved in: 14.31
Cost: 2514.03
Reviews: [1, 0, 0, 0, 1, 0, 0, 0, 0, 0]
s: [273, inf, inf, inf, 161, inf, inf, inf, inf, inf]
S: [354, inf, inf, inf, 204, inf, inf, inf, inf, inf]</t>
    <phoneticPr fontId="1" type="noConversion"/>
  </si>
  <si>
    <t>Solved in: 39.71
Cost: 1493.05
Reviews: [1, 0, 0, 1, 0, 0, 0, 0, 0, 0]
s: [208, inf, inf, 220, inf, inf, inf, inf, inf, inf]
S: [264, inf, inf, 248, inf, inf, inf, inf, inf, inf]</t>
    <phoneticPr fontId="1" type="noConversion"/>
  </si>
  <si>
    <t>Solved in: 7.75
Cost: 1493.05
Reviews: [1, 0, 0, 1, 0, 0, 0, 0, 0, 0]
s: [208, inf, inf, 220, inf, inf, inf, inf, inf, inf]
S: [264, inf, inf, 248, inf, inf, inf, inf, inf, inf]</t>
    <phoneticPr fontId="1" type="noConversion"/>
  </si>
  <si>
    <t>Solved in: 3.88
Cost: 1493.05
Reviews: [1, 0, 0, 1, 0, 0, 0, 0, 0, 0]
s: [208, inf, inf, 220, inf, inf, inf, inf, inf, inf]
S: [264, inf, inf, 248, inf, inf, inf, inf, inf, inf]</t>
    <phoneticPr fontId="1" type="noConversion"/>
  </si>
  <si>
    <t>Solved in: 80.85
Cost: 1619.73
Reviews: [1, 0, 0, 1, 1, 0, 0, 0, 0, 0]
s: [209, inf, inf, 42, 156, inf, inf, inf, inf, inf]
S: [304, inf, inf, 255, 189, inf, inf, inf, inf, inf]</t>
    <phoneticPr fontId="1" type="noConversion"/>
  </si>
  <si>
    <t>Solved in: 12.31
Cost: 1631.16
Reviews: [1, 0, 0, 1, 0, 0, 0, 1, 0, 0]
s: [205, inf, inf, 168, inf, inf, inf, 25, inf, inf]
S: [273, inf, inf, 246, inf, inf, inf, 50, inf, inf]</t>
    <phoneticPr fontId="1" type="noConversion"/>
  </si>
  <si>
    <t>Solved in: 5.92
Cost: 1632.02
Reviews: [1, 0, 0, 0, 1, 0, 0, 0, 0, 0]
s: [266, inf, inf, inf, 156, inf, inf, inf, inf, inf]
S: [332, inf, inf, inf, 189, inf, inf, inf, inf, inf]</t>
    <phoneticPr fontId="1" type="noConversion"/>
  </si>
  <si>
    <t>Solved in: 131.22
Cost: 1705.58
Reviews: [1, 0, 0, 1, 1, 0, 0, 1, 0, 0]
s: [212, inf, inf, 45, 111, inf, inf, 25, inf, inf]
S: [302, inf, inf, 242, 186, inf, inf, 53, inf, inf]</t>
    <phoneticPr fontId="1" type="noConversion"/>
  </si>
  <si>
    <t>Solved in: 17.0
Cost: 1736.67
Reviews: [1, 0, 0, 1, 0, 0, 0, 1, 0, 0]
s: [206, inf, inf, 170, inf, inf, inf, 25, inf, inf]
S: [282, inf, inf, 242, inf, inf, inf, 53, inf, inf]</t>
    <phoneticPr fontId="1" type="noConversion"/>
  </si>
  <si>
    <t>Solved in: 7.86
Cost: 1771.96
Reviews: [1, 0, 0, 0, 1, 0, 0, 0, 0, 0]
s: [268, inf, inf, inf, 158, inf, inf, inf, inf, inf]
S: [341, inf, inf, inf, 196, inf, inf, inf, inf, inf]</t>
    <phoneticPr fontId="1" type="noConversion"/>
  </si>
  <si>
    <t>Solved in: 88.91
Cost: 1999.21
Reviews: [1, 0, 0, 1, 1, 0, 1, 1, 0, 0]
s: [111, inf, inf, 37, 67, inf, 33, 108, inf, inf]
S: [186, inf, inf, 191, 158, inf, 217, 172, inf, inf]</t>
    <phoneticPr fontId="1" type="noConversion"/>
  </si>
  <si>
    <t>Solved in: 9.48
Cost: 2039.34
Reviews: [1, 0, 0, 0, 1, 0, 0, 1, 0, 0]
s: [154, inf, inf, inf, 108, inf, inf, 108, inf, inf]
S: [218, inf, inf, inf, 172, inf, inf, 172, inf, inf]</t>
    <phoneticPr fontId="1" type="noConversion"/>
  </si>
  <si>
    <t>Solved in: 4.25
Cost: 2039.66
Reviews: [1, 0, 0, 1, 0, 0, 0, 1, 0, 0]
s: [108, inf, inf, 154, inf, inf, inf, 108, inf, inf]
S: [172, inf, inf, 218, inf, inf, inf, 172, inf, inf]</t>
    <phoneticPr fontId="1" type="noConversion"/>
  </si>
  <si>
    <t>Solved in: 143.3
Cost: 2027.29
Reviews: [0, 1, 0, 0, 0, 1, 0, 0, 1, 0]
s: [inf, 73, inf, inf, inf, 145, inf, inf, 136, inf]
S: [inf, 129, inf, inf, inf, 224, inf, inf, 227, inf]</t>
    <phoneticPr fontId="1" type="noConversion"/>
  </si>
  <si>
    <t>Solved in: 23.81
Cost: 2027.29
Reviews: [0, 1, 0, 0, 0, 1, 0, 0, 1, 0]
s: [inf, 73, inf, inf, inf, 145, inf, inf, 136, inf]
S: [inf, 129, inf, inf, inf, 224, inf, inf, 227, inf]</t>
    <phoneticPr fontId="1" type="noConversion"/>
  </si>
  <si>
    <t>Solved in: 11.2
Cost: 2027.29
Reviews: [0, 1, 0, 0, 0, 1, 0, 0, 1, 0]
s: [inf, 73, inf, inf, inf, 145, inf, inf, 136, inf]
S: [inf, 129, inf, inf, inf, 224, inf, inf, 227, inf]</t>
    <phoneticPr fontId="1" type="noConversion"/>
  </si>
  <si>
    <t>Solved in: 134.04
Cost: 2030.73
Reviews: [0, 1, 0, 0, 1, 1, 0, 1, 1, 0]
s: [inf, 128, inf, inf, 54, 122, inf, 56, 26, inf]
S: [inf, 222, inf, inf, 297, 260, inf, 136, 67, inf]</t>
    <phoneticPr fontId="1" type="noConversion"/>
  </si>
  <si>
    <t>Solved in: 18.2
Cost: 2069.79
Reviews: [0, 1, 0, 0, 1, 0, 0, 1, 0, 0]
s: [inf, 124, inf, inf, 182, inf, inf, 89, inf, inf]
S: [inf, 201, inf, inf, 285, inf, inf, 139, inf, inf]</t>
    <phoneticPr fontId="1" type="noConversion"/>
  </si>
  <si>
    <t>Solved in: 7.33
Cost: 2096.51
Reviews: [0, 1, 0, 1, 0, 0, 1, 0, 0, 0]
s: [inf, 57, inf, 178, inf, inf, 165, inf, inf, inf]
S: [inf, 127, inf, 258, inf, inf, 221, inf, inf, inf]</t>
    <phoneticPr fontId="1" type="noConversion"/>
  </si>
  <si>
    <t>Solved in: 153.53
Cost: 1940.87
Reviews: [0, 1, 0, 0, 1, 0, 0, 1, 1, 0]
s: [inf, 99, inf, inf, 220, inf, inf, 44, 17, inf]
S: [inf, 173, inf, inf, 319, inf, inf, 110, 53, inf]</t>
    <phoneticPr fontId="1" type="noConversion"/>
  </si>
  <si>
    <t xml:space="preserve">Solved in: 25.22
Cost: 1947.5
Reviews: [0, 1, 0, 0, 1, 0, 0, 1, 0, 0]
s: [inf, 99, inf, inf, 218, inf, inf, 67, inf, inf]
S: [inf, 173, inf, inf, 319, inf, inf, 112, inf, inf]
</t>
    <phoneticPr fontId="1" type="noConversion"/>
  </si>
  <si>
    <t>Solved in: 10.28
Cost: 2010.05
Reviews: [0, 1, 0, 0, 1, 0, 1, 0, 0, 0]
s: [inf, 99, inf, inf, 138, inf, 139, inf, inf, inf]
S: [inf, 173, inf, inf, 232, inf, 190, inf, inf, inf]</t>
    <phoneticPr fontId="1" type="noConversion"/>
  </si>
  <si>
    <t>Solved in: 255.22
Cost: 2499.63
Reviews: [1, 0, 0, 1, 1, 1, 0, 1, 1, 0]
s: [178, inf, inf, 35, 55, 148, inf, 47, 135, inf]
S: [279, inf, inf, 168, 315, 258, inf, 283, 226, inf]</t>
    <phoneticPr fontId="1" type="noConversion"/>
  </si>
  <si>
    <t>Solved in: 31.05
Cost: 2590.08
Reviews: [1, 0, 0, 1, 0, 0, 1, 0, 0, 1]
s: [168, inf, inf, 167, inf, inf, 208, inf, inf, 61]
S: [244, inf, inf, 251, inf, inf, 325, inf, inf, 147]</t>
    <phoneticPr fontId="1" type="noConversion"/>
  </si>
  <si>
    <t>Solved in: 13.39
Cost: 2594.45
Reviews: [1, 0, 0, 0, 1, 0, 0, 1, 0, 0]
s: [224, inf, inf, inf, 205, inf, inf, 194, inf, inf]
S: [296, inf, inf, inf, 294, inf, inf, 283, inf, inf]</t>
    <phoneticPr fontId="1" type="noConversion"/>
  </si>
  <si>
    <t>Expected cost: 1844.7
Actual cost: 1844.7
Observed cost: 1845.45</t>
    <phoneticPr fontId="1" type="noConversion"/>
  </si>
  <si>
    <t>Expected cost: 1898.92
Actual cost: 1898.94
Observed cost: 1896.3</t>
    <phoneticPr fontId="1" type="noConversion"/>
  </si>
  <si>
    <t>Expected cost: 708.41
Actual cost: 708.41
Observed cost: 706.35</t>
    <phoneticPr fontId="1" type="noConversion"/>
  </si>
  <si>
    <t xml:space="preserve">Expected cost: 708.41
Actual cost: 708.41
Observed cost: 706.35
</t>
    <phoneticPr fontId="1" type="noConversion"/>
  </si>
  <si>
    <t>Expected cost: 708.41
Actual cost: 708.41
Observed cost: 706.35</t>
    <phoneticPr fontId="1" type="noConversion"/>
  </si>
  <si>
    <t>Expected cost: 844.98
Actual cost: 844.98
Observed cost: 842.5</t>
    <phoneticPr fontId="1" type="noConversion"/>
  </si>
  <si>
    <t>Expected cost: 848.63
Actual cost: 848.63
Observed cost: 845.72</t>
    <phoneticPr fontId="1" type="noConversion"/>
  </si>
  <si>
    <t>Expected cost: 845.1
Actual cost: 845.1
Observed cost: 843.74</t>
    <phoneticPr fontId="1" type="noConversion"/>
  </si>
  <si>
    <t>Expected cost: 1070.89
Actual cost: 1070.89
Observed cost: 1072.11</t>
    <phoneticPr fontId="1" type="noConversion"/>
  </si>
  <si>
    <t xml:space="preserve">Expected cost: 1081.15
Actual cost: 1081.15
Observed cost: 1080.42
</t>
    <phoneticPr fontId="1" type="noConversion"/>
  </si>
  <si>
    <t xml:space="preserve">Expected cost: 1081.15
Actual cost: 1081.15
Observed cost: 1080.42
</t>
    <phoneticPr fontId="1" type="noConversion"/>
  </si>
  <si>
    <t>Expected cost: 1360.61
Actual cost: 1360.61
Observed cost: 1360.72</t>
    <phoneticPr fontId="1" type="noConversion"/>
  </si>
  <si>
    <t>Expected cost: 1383.89
Actual cost: 1383.89
Observed cost: 1381.39</t>
    <phoneticPr fontId="1" type="noConversion"/>
  </si>
  <si>
    <t>Expected cost: 1400.49
Actual cost: 1400.49
Observed cost: 1393.9</t>
    <phoneticPr fontId="1" type="noConversion"/>
  </si>
  <si>
    <t>Expected cost: 1878.47
Actual cost: 1878.47
Observed cost: 1876.65</t>
    <phoneticPr fontId="1" type="noConversion"/>
  </si>
  <si>
    <t>Expected cost: 1904.7
Actual cost: 1904.7
Observed cost: 1905.45</t>
    <phoneticPr fontId="1" type="noConversion"/>
  </si>
  <si>
    <t>Expected cost: 1954.03
Actual cost: 1954.37
Observed cost: 1950.03</t>
    <phoneticPr fontId="1" type="noConversion"/>
  </si>
  <si>
    <t>Expected cost: 2024.69
Actual cost: 2024.7
Observed cost: 2025.45</t>
    <phoneticPr fontId="1" type="noConversion"/>
  </si>
  <si>
    <t>Expected cost: 2024.7
Actual cost: 2024.7
Observed cost: 2025.45</t>
    <phoneticPr fontId="1" type="noConversion"/>
  </si>
  <si>
    <t>Expected cost: 2034.03
Actual cost: 2034.37
Observed cost: 2030.03</t>
    <phoneticPr fontId="1" type="noConversion"/>
  </si>
  <si>
    <t>Expected cost: 2194.03
Actual cost: 2194.37
Observed cost: 2190.03</t>
    <phoneticPr fontId="1" type="noConversion"/>
  </si>
  <si>
    <t>Expected cost: 2194.36
Actual cost: 2194.36
Observed cost: 2190.14</t>
    <phoneticPr fontId="1" type="noConversion"/>
  </si>
  <si>
    <t>Simulate policy sS_SDP_KConv
Expected cost: 2194.03
Actual cost: 2194.37
Observed cost: 2190.03</t>
    <phoneticPr fontId="1" type="noConversion"/>
  </si>
  <si>
    <t>Expected cost: 2514.03
Actual cost: 2514.37
Observed cost: 2510.03</t>
    <phoneticPr fontId="1" type="noConversion"/>
  </si>
  <si>
    <t>Expected cost: 2514.36
Actual cost: 2514.36
Observed cost: 2510.14</t>
    <phoneticPr fontId="1" type="noConversion"/>
  </si>
  <si>
    <t xml:space="preserve">Expected cost: 2514.03
Actual cost: 2514.37
Observed cost: 2510.03
</t>
    <phoneticPr fontId="1" type="noConversion"/>
  </si>
  <si>
    <t>Expected cost: 1493.05
Actual cost: 1493.05
Observed cost: 1493.36</t>
    <phoneticPr fontId="1" type="noConversion"/>
  </si>
  <si>
    <t>Expected cost: 1493.05
Actual cost: 1493.05
Observed cost: 1493.36</t>
    <phoneticPr fontId="1" type="noConversion"/>
  </si>
  <si>
    <t>Expected cost: 1619.73
Actual cost: 1619.73
Observed cost: 1617.97</t>
    <phoneticPr fontId="1" type="noConversion"/>
  </si>
  <si>
    <t>Expected cost: 1631.16
Actual cost: 1631.16
Observed cost: 1631.22</t>
    <phoneticPr fontId="1" type="noConversion"/>
  </si>
  <si>
    <t>Expected cost: 1632.02
Actual cost: 1632.02
Observed cost: 1630.72</t>
    <phoneticPr fontId="1" type="noConversion"/>
  </si>
  <si>
    <t>Expected cost: 1705.58
Actual cost: 1705.58
Observed cost: 1704.38</t>
    <phoneticPr fontId="1" type="noConversion"/>
  </si>
  <si>
    <t xml:space="preserve">Expected cost: 1736.67
Actual cost: 1736.67
Observed cost: 1737.67
</t>
    <phoneticPr fontId="1" type="noConversion"/>
  </si>
  <si>
    <t>Expected cost: 1771.96
Actual cost: 1771.99
Observed cost: 1768.95</t>
    <phoneticPr fontId="1" type="noConversion"/>
  </si>
  <si>
    <t>Expected cost: 1999.21
Actual cost: 1999.21
Observed cost: 1997.78</t>
    <phoneticPr fontId="1" type="noConversion"/>
  </si>
  <si>
    <t>Expected cost: 2039.34
Actual cost: 2039.34
Observed cost: 2039.55</t>
    <phoneticPr fontId="1" type="noConversion"/>
  </si>
  <si>
    <t>Expected cost: 2039.66
Actual cost: 2039.66
Observed cost: 2042.27</t>
    <phoneticPr fontId="1" type="noConversion"/>
  </si>
  <si>
    <t>Expected cost: 2027.29
Actual cost: 2027.29
Observed cost: 2024.22</t>
    <phoneticPr fontId="1" type="noConversion"/>
  </si>
  <si>
    <t>Expected cost: 2027.29
Actual cost: 2027.29
Observed cost: 2024.22</t>
    <phoneticPr fontId="1" type="noConversion"/>
  </si>
  <si>
    <t>Expected cost: 2030.73
Actual cost: 2030.73
Observed cost: 2032.82</t>
    <phoneticPr fontId="1" type="noConversion"/>
  </si>
  <si>
    <t>Expected cost: 2069.79
Actual cost: 2069.79
Observed cost: 2072.66</t>
    <phoneticPr fontId="1" type="noConversion"/>
  </si>
  <si>
    <t>Expected cost: 2096.51
Actual cost: 2096.67
Observed cost: 2089.39</t>
    <phoneticPr fontId="1" type="noConversion"/>
  </si>
  <si>
    <t>理论cost（BnB）</t>
    <phoneticPr fontId="1" type="noConversion"/>
  </si>
  <si>
    <t>模型cost（3）</t>
    <phoneticPr fontId="1" type="noConversion"/>
  </si>
  <si>
    <t>模型cost（4）</t>
    <phoneticPr fontId="1" type="noConversion"/>
  </si>
  <si>
    <t>Expected cost: 1940.87
Actual cost: 1940.87
Observed cost: 1941.78</t>
    <phoneticPr fontId="1" type="noConversion"/>
  </si>
  <si>
    <t>Expected cost: 1947.5
Actual cost: 1947.5
Observed cost: 1946.14</t>
    <phoneticPr fontId="1" type="noConversion"/>
  </si>
  <si>
    <t>Expected cost: 2010.05
Actual cost: 2010.17
Observed cost: 2006.43</t>
    <phoneticPr fontId="1" type="noConversion"/>
  </si>
  <si>
    <t xml:space="preserve">Expected cost: 2499.63
Actual cost: 2499.63
Observed cost: 2498.1
</t>
    <phoneticPr fontId="1" type="noConversion"/>
  </si>
  <si>
    <t>Expected cost: 2590.08
Actual cost: 2590.08
Observed cost: 2590.49</t>
    <phoneticPr fontId="1" type="noConversion"/>
  </si>
  <si>
    <t>Expected cost: 2594.45
Actual cost: 2594.45
Observed cost: 2593.11</t>
    <phoneticPr fontId="1" type="noConversion"/>
  </si>
  <si>
    <t>实际cost（BnB）</t>
    <phoneticPr fontId="1" type="noConversion"/>
  </si>
  <si>
    <t>实际cost（3）</t>
    <phoneticPr fontId="1" type="noConversion"/>
  </si>
  <si>
    <t>实际cost（4）</t>
    <phoneticPr fontId="1" type="noConversion"/>
  </si>
  <si>
    <t>Expected cost: 1793.2
Actual cost: 1793.2
Observed cost: 1791.45</t>
    <phoneticPr fontId="1" type="noConversion"/>
  </si>
  <si>
    <t xml:space="preserve">Expected cost: 2027.29
Actual cost: 2027.29
Observed cost: 2024.22
</t>
    <phoneticPr fontId="1" type="noConversion"/>
  </si>
  <si>
    <t>BnB</t>
    <phoneticPr fontId="1" type="noConversion"/>
  </si>
  <si>
    <t>RsS-SDP-K凸</t>
    <phoneticPr fontId="1" type="noConversion"/>
  </si>
  <si>
    <t>相对最优性差距</t>
    <phoneticPr fontId="1" type="noConversion"/>
  </si>
  <si>
    <t>时间(s)</t>
    <phoneticPr fontId="1" type="noConversion"/>
  </si>
  <si>
    <t>检查次数</t>
    <phoneticPr fontId="1" type="noConversion"/>
  </si>
  <si>
    <t>成本误差</t>
    <phoneticPr fontId="1" type="noConversion"/>
  </si>
  <si>
    <t>K</t>
    <phoneticPr fontId="1" type="noConversion"/>
  </si>
  <si>
    <t>W</t>
    <phoneticPr fontId="1" type="noConversion"/>
  </si>
  <si>
    <t>\sigma</t>
    <phoneticPr fontId="1" type="noConversion"/>
  </si>
  <si>
    <t>模式</t>
    <phoneticPr fontId="1" type="noConversion"/>
  </si>
  <si>
    <t>STA</t>
    <phoneticPr fontId="1" type="noConversion"/>
  </si>
  <si>
    <t>INC</t>
    <phoneticPr fontId="1" type="noConversion"/>
  </si>
  <si>
    <t>DEC</t>
    <phoneticPr fontId="1" type="noConversion"/>
  </si>
  <si>
    <t>LCY1</t>
    <phoneticPr fontId="1" type="noConversion"/>
  </si>
  <si>
    <t>LCY2</t>
    <phoneticPr fontId="1" type="noConversion"/>
  </si>
  <si>
    <t>RAND</t>
    <phoneticPr fontId="1" type="noConversion"/>
  </si>
  <si>
    <t>参数组合</t>
    <phoneticPr fontId="1" type="noConversion"/>
  </si>
  <si>
    <t>平均</t>
    <phoneticPr fontId="1" type="noConversion"/>
  </si>
  <si>
    <t>RsS-Binary-K凸</t>
    <phoneticPr fontId="1" type="noConversion"/>
  </si>
  <si>
    <t>5.2，表1，T=10</t>
    <phoneticPr fontId="1" type="noConversion"/>
  </si>
  <si>
    <t>6，表？（二叉和启发法对比），T=10</t>
    <phoneticPr fontId="1" type="noConversion"/>
  </si>
  <si>
    <t>时期</t>
    <phoneticPr fontId="1" type="noConversion"/>
  </si>
  <si>
    <t>RsS-SDP-K凸</t>
    <phoneticPr fontId="1" type="noConversion"/>
  </si>
  <si>
    <t>BnB</t>
    <phoneticPr fontId="1" type="noConversion"/>
  </si>
  <si>
    <t>$\gamma_t$</t>
    <phoneticPr fontId="1" type="noConversion"/>
  </si>
  <si>
    <t>$S_t$</t>
    <phoneticPr fontId="1" type="noConversion"/>
  </si>
  <si>
    <t>$s_t$</t>
    <phoneticPr fontId="1" type="noConversion"/>
  </si>
  <si>
    <t>理论成本</t>
    <phoneticPr fontId="1" type="noConversion"/>
  </si>
  <si>
    <t>K=320,W=20,\sigma=0.4,DEC</t>
    <phoneticPr fontId="1" type="noConversion"/>
  </si>
  <si>
    <t>K=320,W=20,\sigma=0.1,DEC</t>
    <phoneticPr fontId="1" type="noConversion"/>
  </si>
  <si>
    <t>5.3，BnB和K凸对比</t>
    <phoneticPr fontId="1" type="noConversion"/>
  </si>
  <si>
    <t>6，3和4对比</t>
    <phoneticPr fontId="1" type="noConversion"/>
  </si>
  <si>
    <t>RsS-Binary-K凸</t>
  </si>
  <si>
    <t>Solved in: 109.41
Cost:  708.41
Reviews: [1, 1, 1, 1, 1, 1, 1, 0, 1, 0]
s:   [120, 107, 93, 79, 66, 52, 62, inf, 19, inf]
S:   [147, 132, 117, 102, 87, 69, 76, inf, 26, inf]
P_perc:  56.77</t>
    <phoneticPr fontId="1" type="noConversion"/>
  </si>
  <si>
    <t>Solved in: 22.75
Cost:  708.41
Reviews: [1, 1, 1, 1, 1, 1, 1, 0, 1, 0]
s:   [120, 107, 93, 79, 66, 52, 62, inf, 19, inf]
S:   [147, 132, 117, 102, 87, 69, 76, inf, 26, inf]</t>
    <phoneticPr fontId="1" type="noConversion"/>
  </si>
  <si>
    <t>参数组合</t>
    <phoneticPr fontId="1" type="noConversion"/>
  </si>
  <si>
    <t>Gap 3</t>
  </si>
  <si>
    <t>Gap 4</t>
  </si>
  <si>
    <t>time</t>
    <phoneticPr fontId="1" type="noConversion"/>
  </si>
  <si>
    <t>number</t>
    <phoneticPr fontId="1" type="noConversion"/>
  </si>
  <si>
    <t>expect error</t>
    <phoneticPr fontId="1" type="noConversion"/>
  </si>
  <si>
    <t>相对最优性差距</t>
  </si>
  <si>
    <t>时间(s)</t>
  </si>
  <si>
    <t>检查次数</t>
  </si>
  <si>
    <t>成本误差</t>
  </si>
  <si>
    <t>BnB</t>
  </si>
  <si>
    <t>RsS-SDP-K凸</t>
  </si>
  <si>
    <t>K</t>
  </si>
  <si>
    <t>W</t>
  </si>
  <si>
    <t>\sigma</t>
  </si>
  <si>
    <t>模式</t>
  </si>
  <si>
    <t>STA</t>
  </si>
  <si>
    <t>INC</t>
  </si>
  <si>
    <t>LCY1</t>
  </si>
  <si>
    <t>LCY2</t>
  </si>
  <si>
    <t>RAND</t>
  </si>
  <si>
    <t>平均</t>
  </si>
  <si>
    <t>6，表？（二叉和启发法对比），T=15</t>
    <phoneticPr fontId="1" type="noConversion"/>
  </si>
  <si>
    <t>5.2，表2，T=15</t>
    <phoneticPr fontId="1" type="noConversion"/>
  </si>
  <si>
    <t>Solved in:  9969.25</t>
  </si>
  <si>
    <t>Solved in:  43.77</t>
  </si>
  <si>
    <t>Solved in:  17.29</t>
  </si>
  <si>
    <t>Cost:       2714.1</t>
  </si>
  <si>
    <t>Cost:       2804.98</t>
  </si>
  <si>
    <t>Cost:       2823.62</t>
  </si>
  <si>
    <t>Reviews:    [1, 0, 0, 1, 1, 0, 1, 1, 1, 0, 0, 1, 0, 0, 0]</t>
  </si>
  <si>
    <t>Reviews:    [1, 0, 0, 1, 0, 0, 0, 1, 0, 0, 0, 1, 0, 0, 0]</t>
  </si>
  <si>
    <t>Reviews:    [1, 0, 0, 1, 0, 0, 1, 0, 0, 1, 0, 0, 0, 0, 0]</t>
  </si>
  <si>
    <t>s:          [230, inf, inf, 60, 106, inf, 37, 34, 86, inf, inf, 35, inf, inf, inf]</t>
  </si>
  <si>
    <t>s:          [224, inf, inf, 222, inf, inf, inf, 132, inf, inf, inf, 35, inf, inf, inf]</t>
  </si>
  <si>
    <t>s:          [224, inf, inf, 167, inf, inf, 111, inf, inf, 102, inf, inf, inf, inf, inf]</t>
  </si>
  <si>
    <t>S:          [330, inf, inf, 276, 226, inf, 248, 206, 169, inf, inf, 63, inf, inf, inf]</t>
  </si>
  <si>
    <t>S:          [310, inf, inf, 295, inf, inf, inf, 206, inf, inf, inf, 63, inf, inf, inf]</t>
  </si>
  <si>
    <t>S:          [312, inf, inf, 247, inf, inf, 174, inf, inf, 136, inf, inf, inf, inf, inf]</t>
  </si>
  <si>
    <t>Expected cost:  2714.1</t>
  </si>
  <si>
    <t>Expected cost:  2804.98</t>
  </si>
  <si>
    <t>Expected cost:  2823.62</t>
  </si>
  <si>
    <t>Actual cost:    2714.1</t>
  </si>
  <si>
    <t>Actual cost:    2804.98</t>
  </si>
  <si>
    <t>Actual cost:    2823.63</t>
  </si>
  <si>
    <t>Observed cost:  2706.07</t>
  </si>
  <si>
    <t>Observed cost:  2807.12</t>
  </si>
  <si>
    <t>Observed cost:  2816.77</t>
  </si>
  <si>
    <t>Solved in:  1755.71</t>
  </si>
  <si>
    <t>Solved in:  43.4</t>
  </si>
  <si>
    <t>Solved in:  8.01</t>
  </si>
  <si>
    <t>Cost:   1060.88</t>
  </si>
  <si>
    <t>Reviews:  [1, 1, 1, 1, 1, 1, 1, 1, 1, 1, 1, 0, 1, 0, 0]</t>
  </si>
  <si>
    <t>s:      [123, 113, 104, 96, 86, 77, 68, 59, 50, 41, 54, inf, 30, inf, inf]</t>
  </si>
  <si>
    <t>S:      [150, 139, 128, 119, 109, 98, 89, 79, 68, 57, 68, inf, 37, inf, inf]</t>
  </si>
  <si>
    <t>Expected cost:  1060.88</t>
  </si>
  <si>
    <t>Actual cost:  1060.88</t>
  </si>
  <si>
    <t>Observed cost:  1058.86</t>
  </si>
  <si>
    <t>Solved in:  2528.33</t>
  </si>
  <si>
    <t>Solved in:  43.44</t>
  </si>
  <si>
    <t>Solved in:  9.37</t>
  </si>
  <si>
    <t>Cost:   1269.91</t>
  </si>
  <si>
    <t>Reviews:  [1, 1, 1, 1, 1, 1, 1, 1, 1, 0, 1, 0, 1, 0, 0]</t>
  </si>
  <si>
    <t>s:      [114, 105, 96, 88, 79, 70, 63, 52, 79, inf, 50, inf, 27, inf, inf]</t>
  </si>
  <si>
    <t>S:      [151, 141, 130, 122, 111, 101, 94, 77, 103, inf, 70, inf, 37, inf, inf]</t>
  </si>
  <si>
    <t>Expected cost:  1269.91</t>
  </si>
  <si>
    <t>Actual cost:  1269.91</t>
  </si>
  <si>
    <t>Observed cost:  1267.51</t>
  </si>
  <si>
    <t>Solved in:  4038.23</t>
  </si>
  <si>
    <t>Solved in:  43.69</t>
  </si>
  <si>
    <t>Solved in:  11.53</t>
  </si>
  <si>
    <t>Cost:   1617.06</t>
  </si>
  <si>
    <t>Cost:   1627.99</t>
  </si>
  <si>
    <t>Cost:   1626.01</t>
  </si>
  <si>
    <t>Reviews:  [1, 1, 1, 1, 1, 1, 0, 1, 0, 1, 1, 0, 1, 0, 0]</t>
  </si>
  <si>
    <t>Reviews:  [1, 1, 1, 0, 1, 0, 1, 0, 1, 0, 1, 0, 1, 0, 0]</t>
  </si>
  <si>
    <t>Reviews:  [1, 1, 1, 1, 0, 1, 0, 1, 0, 1, 0, 1, 0, 0, 0]</t>
  </si>
  <si>
    <t>s:      [103, 95, 86, 80, 68, 113, inf, 88, inf, 32, 46, inf, 24, inf, inf]</t>
  </si>
  <si>
    <t>s:      [103, 93, 157, inf, 128, inf, 100, inf, 71, inf, 46, inf, 24, inf, inf]</t>
  </si>
  <si>
    <t>s:      [103, 95, 84, 143, inf, 113, inf, 85, inf, 57, inf, 48, inf, inf, inf]</t>
  </si>
  <si>
    <t>S:      [159, 150, 139, 153, 107, 153, inf, 127, inf, 107, 80, inf, 37, inf, inf]</t>
  </si>
  <si>
    <t>S:      [160, 138, 202, inf, 169, inf, 138, inf, 106, inf, 80, inf, 37, inf, inf]</t>
  </si>
  <si>
    <t>S:      [158, 152, 127, 186, inf, 153, inf, 121, inf, 87, inf, 63, inf, inf, inf]</t>
  </si>
  <si>
    <t>Simulate policy RsS_BandBrand</t>
  </si>
  <si>
    <t>Expected cost:  1617.06</t>
  </si>
  <si>
    <t>Expected cost:  1627.99</t>
  </si>
  <si>
    <t>Expected cost:  1626.01</t>
  </si>
  <si>
    <t>Actual cost:  1617.06</t>
  </si>
  <si>
    <t>Actual cost:  1627.99</t>
  </si>
  <si>
    <t>Actual cost:  1626.01</t>
  </si>
  <si>
    <t>Observed cost:  1619.27</t>
  </si>
  <si>
    <t>Observed cost:  1627.43</t>
  </si>
  <si>
    <t>Observed cost:  1623.92</t>
  </si>
  <si>
    <t>Solved in:  4253.11</t>
  </si>
  <si>
    <t>Solved in:  43.46</t>
  </si>
  <si>
    <t>Solved in:  13.56</t>
  </si>
  <si>
    <t>Cost:   2057.4</t>
  </si>
  <si>
    <t>Cost:   2095.0</t>
  </si>
  <si>
    <t>Cost:   2117.19</t>
  </si>
  <si>
    <t>Reviews:  [1, 0, 1, 1, 1, 1, 1, 0, 1, 1, 0, 0, 1, 0, 0]</t>
  </si>
  <si>
    <t>Reviews:  [1, 0, 1, 0, 1, 0, 1, 0, 0, 1, 0, 0, 1, 0, 0]</t>
  </si>
  <si>
    <t>Reviews:  [1, 0, 1, 0, 1, 0, 0, 1, 0, 0, 1, 0, 0, 0, 0]</t>
  </si>
  <si>
    <t>s:      [175, inf, 76, 73, 63, 52, 92, inf, 32, 77, inf, inf, 19, inf, inf]</t>
  </si>
  <si>
    <t>s:      [169, inf, 141, inf, 113, inf, 128, inf, inf, 77, inf, inf, 19, inf, inf]</t>
  </si>
  <si>
    <t>s:      [169, inf, 141, inf, 167, inf, inf, 108, inf, inf, 73, inf, inf, inf, inf]</t>
  </si>
  <si>
    <t>S:      [255, inf, 216, 200, 162, 205, 153, inf, 156, 120, inf, inf, 37, inf, inf]</t>
  </si>
  <si>
    <t>S:      [238, inf, 206, inf, 168, inf, 176, inf, inf, 120, inf, inf, 37, inf, inf]</t>
  </si>
  <si>
    <t>S:      [238, inf, 202, inf, 221, inf, inf, 152, inf, inf, 96, inf, inf, inf, inf]</t>
  </si>
  <si>
    <t>Expected cost:  2057.4</t>
  </si>
  <si>
    <t>Expected cost:  2095.0</t>
  </si>
  <si>
    <t>Expected cost:  2117.19</t>
  </si>
  <si>
    <t>Actual cost:  2057.4</t>
  </si>
  <si>
    <t>Actual cost:  2095.0</t>
  </si>
  <si>
    <t>Actual cost:  2117.19</t>
  </si>
  <si>
    <t>Observed cost:  2060.15</t>
  </si>
  <si>
    <t>Observed cost:  2090.55</t>
  </si>
  <si>
    <t>Observed cost:  2117.61</t>
  </si>
  <si>
    <t>Solved in:  4574.1</t>
  </si>
  <si>
    <t>Solved in:  43.58</t>
  </si>
  <si>
    <t>Solved in:  17.78</t>
  </si>
  <si>
    <t>Cost:   2841.7</t>
  </si>
  <si>
    <t>Cost:   2884.98</t>
  </si>
  <si>
    <t>Cost:   2903.62</t>
  </si>
  <si>
    <t>Reviews:  [1, 0, 0, 1, 1, 0, 0, 1, 1, 0, 0, 1, 0, 0, 0]</t>
  </si>
  <si>
    <t>Reviews:  [1, 0, 0, 1, 0, 0, 0, 1, 0, 0, 0, 1, 0, 0, 0]</t>
  </si>
  <si>
    <t>Reviews:  [1, 0, 0, 1, 0, 0, 1, 0, 0, 1, 0, 0, 0, 0, 0]</t>
  </si>
  <si>
    <t>s:      [231, inf, inf, 55, 153, inf, inf, 34, 86, inf, inf, 35, inf, inf, inf]</t>
  </si>
  <si>
    <t>s:      [224, inf, inf, 222, inf, inf, inf, 132, inf, inf, inf, 35, inf, inf, inf]</t>
  </si>
  <si>
    <t>s:      [224, inf, inf, 167, inf, inf, 111, inf, inf, 102, inf, inf, inf, inf, inf]</t>
  </si>
  <si>
    <t>S:      [332, inf, inf, 306, 237, inf, inf, 206, 169, inf, inf, 63, inf, inf, inf]</t>
  </si>
  <si>
    <t>S:      [310, inf, inf, 295, inf, inf, inf, 206, inf, inf, inf, 63, inf, inf, inf]</t>
  </si>
  <si>
    <t>S:      [312, inf, inf, 247, inf, inf, 174, inf, inf, 136, inf, inf, inf, inf, inf]</t>
  </si>
  <si>
    <t>Expected cost:  2841.7</t>
  </si>
  <si>
    <t>Expected cost:  2884.98</t>
  </si>
  <si>
    <t>Expected cost:  2903.62</t>
  </si>
  <si>
    <t>Actual cost:  2841.7</t>
  </si>
  <si>
    <t>Actual cost:  2884.98</t>
  </si>
  <si>
    <t>Actual cost:  2903.63</t>
  </si>
  <si>
    <t>Observed cost:  2838.63</t>
  </si>
  <si>
    <t>Observed cost:  2887.12</t>
  </si>
  <si>
    <t>Observed cost:  2896.77</t>
  </si>
  <si>
    <t>Solved in:  4374.41</t>
  </si>
  <si>
    <t>Solved in:  54.83</t>
  </si>
  <si>
    <t>Solved in:  18.5</t>
  </si>
  <si>
    <t>Cost:   3044.98</t>
  </si>
  <si>
    <t>Cost:   3062.54</t>
  </si>
  <si>
    <t>Reviews:  [1, 0, 0, 0, 1, 0, 0, 0, 1, 0, 0, 0, 0, 0, 0]</t>
  </si>
  <si>
    <t>s:      [296, inf, inf, inf, 196, inf, inf, inf, 146, inf, inf, inf, inf, inf, inf]</t>
  </si>
  <si>
    <t>S:      [381, inf, inf, inf, 264, inf, inf, inf, 183, inf, inf, inf, inf, inf, inf]</t>
  </si>
  <si>
    <t>Expected cost:  3044.98</t>
  </si>
  <si>
    <t>Expected cost:  3062.54</t>
  </si>
  <si>
    <t>Actual cost:  3044.98</t>
  </si>
  <si>
    <t>Actual cost:  3062.58</t>
  </si>
  <si>
    <t>Observed cost:  3047.12</t>
  </si>
  <si>
    <t>Observed cost:  3059.85</t>
  </si>
  <si>
    <t>Solved in:  2678.72</t>
  </si>
  <si>
    <t>Solved in:  44.13</t>
  </si>
  <si>
    <t>Solved in:  20.09</t>
  </si>
  <si>
    <t>Cost:   3302.54</t>
  </si>
  <si>
    <t>Cost:   3302.58</t>
  </si>
  <si>
    <t>s:      [297, inf, inf, inf, 197, inf, inf, inf, 146, inf, inf, inf, inf, inf, inf]</t>
  </si>
  <si>
    <t>Expected cost:  3302.54</t>
  </si>
  <si>
    <t>Expected cost:  3302.58</t>
  </si>
  <si>
    <t>Actual cost:  3302.58</t>
  </si>
  <si>
    <t>Observed cost:  3299.85</t>
  </si>
  <si>
    <t>Solved in:  1358.48</t>
  </si>
  <si>
    <t>Solved in:  44.4</t>
  </si>
  <si>
    <t>Solved in:  21.47</t>
  </si>
  <si>
    <t>Cost:   3782.54</t>
  </si>
  <si>
    <t>Cost:   3782.58</t>
  </si>
  <si>
    <t>Expected cost:  3782.54</t>
  </si>
  <si>
    <t>Expected cost:  3782.58</t>
  </si>
  <si>
    <t>Actual cost:  3782.58</t>
  </si>
  <si>
    <t>Observed cost:  3779.85</t>
  </si>
  <si>
    <t>Solved in:  824.85</t>
  </si>
  <si>
    <t>Solved in:  23.81</t>
  </si>
  <si>
    <t>Solved in:  10.86</t>
  </si>
  <si>
    <t>Cost:   2282.74</t>
  </si>
  <si>
    <t>Reviews:  [1, 0, 0, 1, 0, 0, 0, 1, 0, 0, 0, 0, 0, 0, 0]</t>
  </si>
  <si>
    <t>s:      [222, inf, inf, 216, inf, inf, inf, 191, inf, inf, inf, inf, inf, inf, inf]</t>
  </si>
  <si>
    <t>S:      [279, inf, inf, 272, inf, inf, inf, 215, inf, inf, inf, inf, inf, inf, inf]</t>
  </si>
  <si>
    <t>Expected cost:  2282.74</t>
  </si>
  <si>
    <t>Actual cost:  2282.74</t>
  </si>
  <si>
    <t>Observed cost:  2284.7</t>
  </si>
  <si>
    <t>Solved in:  2057.1</t>
  </si>
  <si>
    <t>Solved in:  24.84</t>
  </si>
  <si>
    <t>Solved in:  9.99</t>
  </si>
  <si>
    <t>Cost:   2464.36</t>
  </si>
  <si>
    <t>Cost:   2473.11</t>
  </si>
  <si>
    <t>Reviews:  [1, 0, 0, 1, 0, 0, 0, 1, 1, 0, 0, 0, 0, 0, 0]</t>
  </si>
  <si>
    <t>s:      [218, inf, inf, 219, inf, inf, inf, 30, 142, inf, inf, inf, inf, inf, inf]</t>
  </si>
  <si>
    <t>s:      [218, inf, inf, 162, inf, inf, 109, inf, inf, 100, inf, inf, inf, inf, inf]</t>
  </si>
  <si>
    <t>S:      [289, inf, inf, 294, inf, inf, inf, 221, 170, inf, inf, inf, inf, inf, inf]</t>
  </si>
  <si>
    <t>S:      [289, inf, inf, 225, inf, inf, 161, inf, inf, 126, inf, inf, inf, inf, inf]</t>
  </si>
  <si>
    <t>Expected cost:  2464.36</t>
  </si>
  <si>
    <t>Expected cost:  2473.11</t>
  </si>
  <si>
    <t>Actual cost:  2464.36</t>
  </si>
  <si>
    <t>Actual cost:  2473.11</t>
  </si>
  <si>
    <t>Observed cost:  2464.68</t>
  </si>
  <si>
    <t>Observed cost:  2469.97</t>
  </si>
  <si>
    <t>Solved in:  3682.06</t>
  </si>
  <si>
    <t>Solved in:  34.12</t>
  </si>
  <si>
    <t>Solved in:  13.48</t>
  </si>
  <si>
    <t>Cost:   2585.57</t>
  </si>
  <si>
    <t>Cost:   2643.4</t>
  </si>
  <si>
    <t>Cost:   2651.88</t>
  </si>
  <si>
    <t>Reviews:  [1, 0, 0, 1, 1, 0, 0, 1, 1, 0, 0, 0, 1, 0, 0]</t>
  </si>
  <si>
    <t>Reviews:  [1, 0, 0, 1, 0, 0, 0, 1, 0, 0, 0, 0, 1, 0, 0]</t>
  </si>
  <si>
    <t>s:      [225, inf, inf, 54, 150, inf, inf, 31, 111, inf, inf, inf, 12, inf, inf]</t>
  </si>
  <si>
    <t>s:      [219, inf, inf, 217, inf, inf, inf, 157, inf, inf, inf, inf, 12, inf, inf]</t>
  </si>
  <si>
    <t>s:      [219, inf, inf, 163, inf, inf, 109, inf, inf, 100, inf, inf, inf, inf, inf]</t>
  </si>
  <si>
    <t>S:      [321, inf, inf, 297, 231, inf, inf, 213, 168, inf, inf, inf, 35, inf, inf]</t>
  </si>
  <si>
    <t>S:      [299, inf, inf, 284, inf, inf, inf, 213, inf, inf, inf, inf, 35, inf, inf]</t>
  </si>
  <si>
    <t>S:      [299, inf, inf, 233, inf, inf, 166, inf, inf, 131, inf, inf, inf, inf, inf]</t>
  </si>
  <si>
    <t>Expected cost:  2585.57</t>
  </si>
  <si>
    <t>Expected cost:  2643.4</t>
  </si>
  <si>
    <t>Expected cost:  2651.88</t>
  </si>
  <si>
    <t>Actual cost:  2585.57</t>
  </si>
  <si>
    <t>Actual cost:  2643.4</t>
  </si>
  <si>
    <t>Actual cost:  2651.88</t>
  </si>
  <si>
    <t>Observed cost:  2585.16</t>
  </si>
  <si>
    <t>Observed cost:  2648.92</t>
  </si>
  <si>
    <t>Observed cost:  2647.14</t>
  </si>
  <si>
    <t>Solved in:  2415.41</t>
  </si>
  <si>
    <t>Solved in:  16.85</t>
  </si>
  <si>
    <t>Solved in:  6.45</t>
  </si>
  <si>
    <t>Cost:   2956.96</t>
  </si>
  <si>
    <t>Cost:   3034.68</t>
  </si>
  <si>
    <t>Reviews:  [1, 0, 0, 1, 1, 0, 0, 1, 1, 0, 0, 1, 1, 0, 0]</t>
  </si>
  <si>
    <t>Reviews:  [1, 0, 0, 0, 1, 0, 0, 0, 1, 0, 0, 0, 1, 0, 0]</t>
  </si>
  <si>
    <t>s:      [112, inf, inf, 32, 112, inf, inf, 32, 112, inf, inf, 33, 108, inf, inf]</t>
  </si>
  <si>
    <t>s:      [154, inf, inf, inf, 154, inf, inf, inf, 154, inf, inf, inf, 108, inf, inf]</t>
  </si>
  <si>
    <t>S:      [192, inf, inf, 230, 191, inf, inf, 230, 190, inf, inf, 217, 172, inf, inf]</t>
  </si>
  <si>
    <t>S:      [217, inf, inf, inf, 217, inf, inf, inf, 218, inf, inf, inf, 172, inf, inf]</t>
  </si>
  <si>
    <t>Expected cost:  2956.96</t>
  </si>
  <si>
    <t>Expected cost:  3034.68</t>
  </si>
  <si>
    <t>Actual cost:  2956.96</t>
  </si>
  <si>
    <t>Actual cost:  3034.68</t>
  </si>
  <si>
    <t>Observed cost:  2954.23</t>
  </si>
  <si>
    <t>Observed cost:  3033.61</t>
  </si>
  <si>
    <t>Solved in:  2879.8</t>
  </si>
  <si>
    <t>Solved in:  45.58</t>
  </si>
  <si>
    <t>Solved in:  19.95</t>
  </si>
  <si>
    <t>Cost:   2963.49</t>
  </si>
  <si>
    <t>Cost:   2992.31</t>
  </si>
  <si>
    <t>Reviews:  [0, 1, 0, 0, 0, 0, 1, 0, 0, 1, 1, 0, 1, 1, 0]</t>
  </si>
  <si>
    <t>Reviews:  [0, 1, 0, 0, 0, 0, 1, 0, 0, 1, 0, 0, 1, 0, 0]</t>
  </si>
  <si>
    <t>s:      [inf, 71, inf, inf, inf, inf, 107, inf, inf, 45, 110, inf, 63, 143, inf]</t>
  </si>
  <si>
    <t>s:      [inf, 71, inf, inf, inf, inf, 104, inf, inf, 161, inf, inf, 218, inf, inf]</t>
  </si>
  <si>
    <t>S:      [inf, 121, inf, inf, inf, inf, 190, inf, inf, 260, 232, inf, 308, 235, inf]</t>
  </si>
  <si>
    <t>S:      [inf, 121, inf, inf, inf, inf, 172, inf, inf, 240, inf, inf, 309, inf, inf]</t>
  </si>
  <si>
    <t>Expected cost:  2963.49</t>
  </si>
  <si>
    <t>Expected cost:  2992.31</t>
  </si>
  <si>
    <t>Actual cost:  2963.49</t>
  </si>
  <si>
    <t>Actual cost:  2992.31</t>
  </si>
  <si>
    <t>Observed cost:  2966.2</t>
  </si>
  <si>
    <t>Observed cost:  2990.14</t>
  </si>
  <si>
    <t>Solved in:  2609.75</t>
  </si>
  <si>
    <t>Solved in:  30.82</t>
  </si>
  <si>
    <t>Solved in:  10.16</t>
  </si>
  <si>
    <t>Cost:   2903.95</t>
  </si>
  <si>
    <t>Cost:   2948.63</t>
  </si>
  <si>
    <t>Cost:   2973.36</t>
  </si>
  <si>
    <t>Reviews:  [0, 1, 0, 0, 1, 0, 0, 1, 1, 0, 1, 1, 1, 0, 0]</t>
  </si>
  <si>
    <t>Reviews:  [0, 1, 0, 0, 1, 0, 0, 1, 0, 0, 1, 0, 0, 1, 0]</t>
  </si>
  <si>
    <t>Reviews:  [0, 1, 0, 0, 1, 0, 0, 1, 0, 0, 1, 0, 0, 0, 0]</t>
  </si>
  <si>
    <t>s:      [inf, 66, inf, inf, 175, inf, inf, 57, 115, inf, 55, 43, 46, inf, inf]</t>
  </si>
  <si>
    <t>s:      [inf, 66, inf, inf, 170, inf, inf, 178, inf, inf, 138, inf, inf, 8, inf]</t>
  </si>
  <si>
    <t>s:      [inf, 66, inf, inf, 170, inf, inf, 177, inf, inf, 168, inf, inf, inf, inf]</t>
  </si>
  <si>
    <t>S:      [inf, 129, inf, inf, 268, inf, inf, 281, 263, inf, 201, 140, 84, inf, inf]</t>
  </si>
  <si>
    <t>S:      [inf, 129, inf, inf, 250, inf, inf, 259, inf, inf, 203, inf, inf, 39, inf]</t>
  </si>
  <si>
    <t>S:      [inf, 129, inf, inf, 250, inf, inf, 258, inf, inf, 217, inf, inf, inf, inf]</t>
  </si>
  <si>
    <t>Expected cost:  2903.95</t>
  </si>
  <si>
    <t>Expected cost:  2948.63</t>
  </si>
  <si>
    <t>Expected cost:  2973.36</t>
  </si>
  <si>
    <t>Actual cost:  2903.95</t>
  </si>
  <si>
    <t>Actual cost:  2948.63</t>
  </si>
  <si>
    <t>Actual cost:  2973.38</t>
  </si>
  <si>
    <t>Observed cost:  2902.06</t>
  </si>
  <si>
    <t>Observed cost:  2951.97</t>
  </si>
  <si>
    <t>Observed cost:  2977.19</t>
  </si>
  <si>
    <t>Solved in:  3288.36</t>
  </si>
  <si>
    <t>Solved in:  43.24</t>
  </si>
  <si>
    <t>Solved in:  14.63</t>
  </si>
  <si>
    <t>Cost:       2876.85</t>
  </si>
  <si>
    <t>Cost:   2921.1</t>
  </si>
  <si>
    <t>Cost:   2939.33</t>
  </si>
  <si>
    <t>Reviews:    [0, 1, 0, 0, 1, 0, 0, 1, 1, 0, 1, 1, 1, 0, 0]</t>
  </si>
  <si>
    <t>s:          [inf, 62, inf, inf, 186, inf, inf, 78, 120, inf, 44, 37, 35, inf, inf]</t>
  </si>
  <si>
    <t>s:      [inf, 62, inf, inf, 183, inf, inf, 203, inf, inf, 112, inf, inf, 4, inf]</t>
  </si>
  <si>
    <t>s:      [inf, 62, inf, inf, 183, inf, inf, 202, inf, inf, 136, inf, inf, inf, inf]</t>
  </si>
  <si>
    <t>S:          [inf, 123, inf, inf, 284, inf, inf, 310, 261, inf, 170, 118, 70, inf, inf]</t>
  </si>
  <si>
    <t>S:      [inf, 123, inf, inf, 270, inf, inf, 293, inf, inf, 171, inf, inf, 33, inf]</t>
  </si>
  <si>
    <t>S:      [inf, 123, inf, inf, 270, inf, inf, 286, inf, inf, 181, inf, inf, inf, inf]</t>
  </si>
  <si>
    <t>Expected cost:  2876.85</t>
  </si>
  <si>
    <t>Expected cost:  2921.1</t>
  </si>
  <si>
    <t>Expected cost:  2939.33</t>
  </si>
  <si>
    <t>Actual cost:    2876.85</t>
  </si>
  <si>
    <t>Actual cost:  2921.1</t>
  </si>
  <si>
    <t>Actual cost:  2939.33</t>
  </si>
  <si>
    <t>Observed cost:  2882.87</t>
  </si>
  <si>
    <t>Observed cost:  2922.41</t>
  </si>
  <si>
    <t>Observed cost:  2943.27</t>
  </si>
  <si>
    <t>Solved in:  6114.01</t>
  </si>
  <si>
    <t>Solved in:  53.98</t>
  </si>
  <si>
    <t>Solved in:  19.62</t>
  </si>
  <si>
    <t>Cost:       3640.27</t>
  </si>
  <si>
    <t>Cost:   3745.34</t>
  </si>
  <si>
    <t>Reviews:    [1, 0, 0, 1, 1, 1, 0, 1, 1, 1, 0, 1, 1, 1, 0]</t>
  </si>
  <si>
    <t>Reviews:  [1, 0, 0, 1, 0, 0, 1, 0, 0, 1, 0, 0, 1, 0, 0]</t>
  </si>
  <si>
    <t>s:          [178, inf, inf, 37, 53, 154, inf, 45, 62, 141, inf, 30, 53, 105, inf]</t>
  </si>
  <si>
    <t>s:      [168, inf, inf, 167, inf, inf, 198, inf, inf, 178, inf, inf, 165, inf, inf]</t>
  </si>
  <si>
    <t>S:          [279, inf, inf, 169, 330, 285, inf, 189, 316, 254, inf, 290, 251, 190, inf]</t>
  </si>
  <si>
    <t>S:      [244, inf, inf, 251, inf, inf, 283, inf, inf, 253, inf, inf, 251, inf, inf]</t>
  </si>
  <si>
    <t>Expected cost:  3640.27</t>
  </si>
  <si>
    <t>Expected cost:  3745.34</t>
  </si>
  <si>
    <t>Actual cost:    3640.27</t>
  </si>
  <si>
    <t>Actual cost:  3745.34</t>
  </si>
  <si>
    <t>Observed cost:  3640.17</t>
  </si>
  <si>
    <t>Observed cost:  3741.13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</si>
</sst>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name val="Calibri"/>
      <family val="2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/>
    <xf numFmtId="0" fontId="7" fillId="0" borderId="14" xfId="0" applyFont="1" applyBorder="1"/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/>
    <xf numFmtId="0" fontId="7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4" workbookViewId="0">
      <selection activeCell="F19" sqref="F19"/>
    </sheetView>
  </sheetViews>
  <sheetFormatPr defaultColWidth="8.6640625" defaultRowHeight="14" x14ac:dyDescent="0.3"/>
  <cols>
    <col min="1" max="4" width="12.58203125" style="1" customWidth="1"/>
    <col min="5" max="5" width="14.58203125" style="1" customWidth="1"/>
    <col min="6" max="6" width="18.33203125" style="1" customWidth="1"/>
    <col min="7" max="7" width="16.5" style="1" customWidth="1"/>
    <col min="8" max="8" width="14.1640625" style="1" customWidth="1"/>
    <col min="9" max="9" width="12.58203125" style="1" customWidth="1"/>
    <col min="10" max="10" width="14.4140625" style="8" customWidth="1"/>
    <col min="11" max="11" width="12.58203125" style="1" customWidth="1"/>
    <col min="14" max="14" width="19.4140625" style="1" customWidth="1"/>
    <col min="15" max="15" width="15.33203125" style="1" customWidth="1"/>
    <col min="16" max="16" width="9.83203125" style="1" customWidth="1"/>
    <col min="17" max="16384" width="8.6640625" style="1"/>
  </cols>
  <sheetData>
    <row r="1" spans="1:17" x14ac:dyDescent="0.3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7" t="s">
        <v>11</v>
      </c>
      <c r="K1" s="2" t="s">
        <v>7</v>
      </c>
      <c r="N1" s="4"/>
      <c r="O1" s="4"/>
      <c r="P1" s="4"/>
      <c r="Q1" s="4"/>
    </row>
    <row r="2" spans="1:17" x14ac:dyDescent="0.3">
      <c r="A2" s="6">
        <v>1</v>
      </c>
      <c r="B2" s="10">
        <v>10</v>
      </c>
      <c r="C2" s="11">
        <v>1</v>
      </c>
      <c r="D2" s="11">
        <v>10</v>
      </c>
      <c r="E2" s="11">
        <v>0</v>
      </c>
      <c r="F2" s="11">
        <v>320</v>
      </c>
      <c r="G2" s="11">
        <v>20</v>
      </c>
      <c r="H2" s="11">
        <v>0</v>
      </c>
      <c r="I2" s="11" t="s">
        <v>24</v>
      </c>
      <c r="J2" s="12">
        <v>0.4</v>
      </c>
      <c r="K2" s="11" t="s">
        <v>13</v>
      </c>
      <c r="N2" s="5"/>
      <c r="O2" s="5"/>
      <c r="P2" s="5"/>
      <c r="Q2" s="5"/>
    </row>
    <row r="3" spans="1:17" x14ac:dyDescent="0.3">
      <c r="A3" s="6">
        <v>2</v>
      </c>
      <c r="B3" s="13">
        <v>10</v>
      </c>
      <c r="C3" s="13">
        <v>1</v>
      </c>
      <c r="D3" s="13">
        <v>10</v>
      </c>
      <c r="E3" s="13">
        <v>0</v>
      </c>
      <c r="F3" s="14">
        <v>20</v>
      </c>
      <c r="G3" s="13">
        <v>20</v>
      </c>
      <c r="H3" s="13">
        <v>0</v>
      </c>
      <c r="I3" s="5" t="s">
        <v>24</v>
      </c>
      <c r="J3" s="19">
        <v>0.4</v>
      </c>
      <c r="K3" s="13" t="s">
        <v>25</v>
      </c>
      <c r="N3" s="5"/>
      <c r="O3" s="5"/>
      <c r="P3" s="5"/>
      <c r="Q3" s="5"/>
    </row>
    <row r="4" spans="1:17" x14ac:dyDescent="0.3">
      <c r="A4" s="6">
        <v>3</v>
      </c>
      <c r="B4" s="13">
        <v>10</v>
      </c>
      <c r="C4" s="13">
        <v>1</v>
      </c>
      <c r="D4" s="13">
        <v>10</v>
      </c>
      <c r="E4" s="13">
        <v>0</v>
      </c>
      <c r="F4" s="14">
        <v>40</v>
      </c>
      <c r="G4" s="13">
        <v>20</v>
      </c>
      <c r="H4" s="13">
        <v>0</v>
      </c>
      <c r="I4" s="5" t="s">
        <v>24</v>
      </c>
      <c r="J4" s="19">
        <v>0.4</v>
      </c>
      <c r="K4" s="13" t="s">
        <v>25</v>
      </c>
      <c r="N4" s="5"/>
      <c r="O4" s="5"/>
      <c r="P4" s="5"/>
      <c r="Q4" s="5"/>
    </row>
    <row r="5" spans="1:17" x14ac:dyDescent="0.3">
      <c r="A5" s="6">
        <v>4</v>
      </c>
      <c r="B5" s="13">
        <v>10</v>
      </c>
      <c r="C5" s="13">
        <v>1</v>
      </c>
      <c r="D5" s="13">
        <v>10</v>
      </c>
      <c r="E5" s="13">
        <v>0</v>
      </c>
      <c r="F5" s="14">
        <v>80</v>
      </c>
      <c r="G5" s="13">
        <v>20</v>
      </c>
      <c r="H5" s="13">
        <v>0</v>
      </c>
      <c r="I5" s="5" t="s">
        <v>24</v>
      </c>
      <c r="J5" s="19">
        <v>0.4</v>
      </c>
      <c r="K5" s="13" t="s">
        <v>26</v>
      </c>
      <c r="N5" s="5"/>
      <c r="O5" s="5"/>
      <c r="P5" s="5"/>
      <c r="Q5" s="5"/>
    </row>
    <row r="6" spans="1:17" x14ac:dyDescent="0.3">
      <c r="A6" s="6">
        <v>5</v>
      </c>
      <c r="B6" s="13">
        <v>10</v>
      </c>
      <c r="C6" s="13">
        <v>1</v>
      </c>
      <c r="D6" s="13">
        <v>10</v>
      </c>
      <c r="E6" s="13">
        <v>0</v>
      </c>
      <c r="F6" s="14">
        <v>160</v>
      </c>
      <c r="G6" s="13">
        <v>20</v>
      </c>
      <c r="H6" s="13">
        <v>0</v>
      </c>
      <c r="I6" s="5" t="s">
        <v>24</v>
      </c>
      <c r="J6" s="19">
        <v>0.4</v>
      </c>
      <c r="K6" s="13" t="s">
        <v>26</v>
      </c>
      <c r="N6" s="5"/>
      <c r="O6" s="5"/>
      <c r="P6" s="5"/>
      <c r="Q6" s="5"/>
    </row>
    <row r="7" spans="1:17" x14ac:dyDescent="0.3">
      <c r="A7" s="6">
        <v>6</v>
      </c>
      <c r="B7" s="1">
        <v>10</v>
      </c>
      <c r="C7" s="1">
        <v>1</v>
      </c>
      <c r="D7" s="1">
        <v>10</v>
      </c>
      <c r="E7" s="1">
        <v>0</v>
      </c>
      <c r="F7" s="1">
        <v>320</v>
      </c>
      <c r="G7" s="15">
        <v>40</v>
      </c>
      <c r="H7" s="1">
        <v>0</v>
      </c>
      <c r="I7" s="5" t="s">
        <v>24</v>
      </c>
      <c r="J7" s="19">
        <v>0.4</v>
      </c>
      <c r="K7" s="13" t="s">
        <v>26</v>
      </c>
      <c r="N7" s="5"/>
      <c r="O7" s="5"/>
      <c r="P7" s="5"/>
      <c r="Q7" s="5"/>
    </row>
    <row r="8" spans="1:17" x14ac:dyDescent="0.3">
      <c r="A8" s="6">
        <v>7</v>
      </c>
      <c r="B8" s="1">
        <v>10</v>
      </c>
      <c r="C8" s="1">
        <v>1</v>
      </c>
      <c r="D8" s="1">
        <v>10</v>
      </c>
      <c r="E8" s="1">
        <v>0</v>
      </c>
      <c r="F8" s="1">
        <v>320</v>
      </c>
      <c r="G8" s="15">
        <v>80</v>
      </c>
      <c r="H8" s="1">
        <v>0</v>
      </c>
      <c r="I8" s="5" t="s">
        <v>24</v>
      </c>
      <c r="J8" s="19">
        <v>0.4</v>
      </c>
      <c r="K8" s="13" t="s">
        <v>26</v>
      </c>
      <c r="N8" s="5"/>
      <c r="O8" s="5"/>
      <c r="P8" s="5"/>
      <c r="Q8" s="5"/>
    </row>
    <row r="9" spans="1:17" x14ac:dyDescent="0.3">
      <c r="A9" s="6">
        <v>8</v>
      </c>
      <c r="B9" s="1">
        <v>10</v>
      </c>
      <c r="C9" s="1">
        <v>1</v>
      </c>
      <c r="D9" s="1">
        <v>10</v>
      </c>
      <c r="E9" s="1">
        <v>0</v>
      </c>
      <c r="F9" s="1">
        <v>320</v>
      </c>
      <c r="G9" s="15">
        <v>160</v>
      </c>
      <c r="H9" s="1">
        <v>0</v>
      </c>
      <c r="I9" s="5" t="s">
        <v>24</v>
      </c>
      <c r="J9" s="19">
        <v>0.4</v>
      </c>
      <c r="K9" s="13" t="s">
        <v>26</v>
      </c>
      <c r="N9" s="5"/>
      <c r="O9" s="5"/>
      <c r="P9" s="5"/>
      <c r="Q9" s="5"/>
    </row>
    <row r="10" spans="1:17" x14ac:dyDescent="0.3">
      <c r="A10" s="6">
        <v>9</v>
      </c>
      <c r="B10" s="1">
        <v>10</v>
      </c>
      <c r="C10" s="1">
        <v>1</v>
      </c>
      <c r="D10" s="1">
        <v>10</v>
      </c>
      <c r="E10" s="1">
        <v>0</v>
      </c>
      <c r="F10" s="1">
        <v>320</v>
      </c>
      <c r="G10" s="15">
        <v>320</v>
      </c>
      <c r="H10" s="1">
        <v>0</v>
      </c>
      <c r="I10" s="5" t="s">
        <v>24</v>
      </c>
      <c r="J10" s="19">
        <v>0.4</v>
      </c>
      <c r="K10" s="13" t="s">
        <v>26</v>
      </c>
      <c r="N10" s="5"/>
      <c r="O10" s="5"/>
      <c r="P10" s="5"/>
      <c r="Q10" s="5"/>
    </row>
    <row r="11" spans="1:17" x14ac:dyDescent="0.3">
      <c r="A11" s="6">
        <v>10</v>
      </c>
      <c r="B11" s="6">
        <v>10</v>
      </c>
      <c r="C11" s="5">
        <v>1</v>
      </c>
      <c r="D11" s="5">
        <v>10</v>
      </c>
      <c r="E11" s="5">
        <v>0</v>
      </c>
      <c r="F11" s="1">
        <v>320</v>
      </c>
      <c r="G11" s="13">
        <v>20</v>
      </c>
      <c r="H11" s="5">
        <v>0</v>
      </c>
      <c r="I11" s="5" t="s">
        <v>24</v>
      </c>
      <c r="J11" s="9">
        <v>0.1</v>
      </c>
      <c r="K11" s="13" t="s">
        <v>26</v>
      </c>
      <c r="N11" s="5"/>
      <c r="O11" s="5"/>
      <c r="P11" s="5"/>
      <c r="Q11" s="5"/>
    </row>
    <row r="12" spans="1:17" x14ac:dyDescent="0.3">
      <c r="A12" s="6">
        <v>11</v>
      </c>
      <c r="B12" s="6">
        <v>10</v>
      </c>
      <c r="C12" s="5">
        <v>1</v>
      </c>
      <c r="D12" s="5">
        <v>10</v>
      </c>
      <c r="E12" s="5">
        <v>0</v>
      </c>
      <c r="F12" s="1">
        <v>320</v>
      </c>
      <c r="G12" s="13">
        <v>20</v>
      </c>
      <c r="H12" s="5">
        <v>0</v>
      </c>
      <c r="I12" s="5" t="s">
        <v>24</v>
      </c>
      <c r="J12" s="9">
        <v>0.2</v>
      </c>
      <c r="K12" s="13" t="s">
        <v>26</v>
      </c>
      <c r="N12" s="5"/>
      <c r="O12" s="5"/>
      <c r="P12" s="5"/>
      <c r="Q12" s="5"/>
    </row>
    <row r="13" spans="1:17" x14ac:dyDescent="0.3">
      <c r="A13" s="6">
        <v>12</v>
      </c>
      <c r="B13" s="6">
        <v>10</v>
      </c>
      <c r="C13" s="5">
        <v>1</v>
      </c>
      <c r="D13" s="5">
        <v>10</v>
      </c>
      <c r="E13" s="5">
        <v>0</v>
      </c>
      <c r="F13" s="1">
        <v>320</v>
      </c>
      <c r="G13" s="13">
        <v>20</v>
      </c>
      <c r="H13" s="5">
        <v>0</v>
      </c>
      <c r="I13" s="5" t="s">
        <v>24</v>
      </c>
      <c r="J13" s="9">
        <v>0.3</v>
      </c>
      <c r="K13" s="13" t="s">
        <v>26</v>
      </c>
      <c r="N13" s="5"/>
      <c r="O13" s="5"/>
      <c r="P13" s="5"/>
      <c r="Q13" s="5"/>
    </row>
    <row r="14" spans="1:17" x14ac:dyDescent="0.3">
      <c r="A14" s="6">
        <v>13</v>
      </c>
      <c r="B14" s="1">
        <v>10</v>
      </c>
      <c r="C14" s="1">
        <v>1</v>
      </c>
      <c r="D14" s="1">
        <v>10</v>
      </c>
      <c r="E14" s="1">
        <v>0</v>
      </c>
      <c r="F14" s="1">
        <v>320</v>
      </c>
      <c r="G14" s="13">
        <v>20</v>
      </c>
      <c r="H14" s="1">
        <v>0</v>
      </c>
      <c r="I14" s="5" t="s">
        <v>24</v>
      </c>
      <c r="J14" s="19">
        <v>0.4</v>
      </c>
      <c r="K14" s="15" t="s">
        <v>12</v>
      </c>
      <c r="N14" s="5"/>
      <c r="O14" s="5"/>
      <c r="P14" s="5"/>
      <c r="Q14" s="5"/>
    </row>
    <row r="15" spans="1:17" x14ac:dyDescent="0.3">
      <c r="A15" s="6">
        <v>14</v>
      </c>
      <c r="B15" s="1">
        <v>10</v>
      </c>
      <c r="C15" s="1">
        <v>1</v>
      </c>
      <c r="D15" s="1">
        <v>10</v>
      </c>
      <c r="E15" s="1">
        <v>0</v>
      </c>
      <c r="F15" s="1">
        <v>320</v>
      </c>
      <c r="G15" s="13">
        <v>20</v>
      </c>
      <c r="H15" s="1">
        <v>0</v>
      </c>
      <c r="I15" s="5" t="s">
        <v>24</v>
      </c>
      <c r="J15" s="19">
        <v>0.4</v>
      </c>
      <c r="K15" s="15" t="s">
        <v>10</v>
      </c>
      <c r="N15" s="6"/>
      <c r="O15" s="6"/>
      <c r="P15" s="6"/>
      <c r="Q15" s="6"/>
    </row>
    <row r="16" spans="1:17" x14ac:dyDescent="0.3">
      <c r="A16" s="6">
        <v>15</v>
      </c>
      <c r="B16" s="1">
        <v>10</v>
      </c>
      <c r="C16" s="1">
        <v>1</v>
      </c>
      <c r="D16" s="1">
        <v>10</v>
      </c>
      <c r="E16" s="1">
        <v>0</v>
      </c>
      <c r="F16" s="1">
        <v>320</v>
      </c>
      <c r="G16" s="13">
        <v>20</v>
      </c>
      <c r="H16" s="1">
        <v>0</v>
      </c>
      <c r="I16" s="5" t="s">
        <v>24</v>
      </c>
      <c r="J16" s="19">
        <v>0.4</v>
      </c>
      <c r="K16" s="15" t="s">
        <v>14</v>
      </c>
    </row>
    <row r="17" spans="1:11" x14ac:dyDescent="0.3">
      <c r="A17" s="6">
        <v>16</v>
      </c>
      <c r="B17" s="1">
        <v>10</v>
      </c>
      <c r="C17" s="1">
        <v>1</v>
      </c>
      <c r="D17" s="1">
        <v>10</v>
      </c>
      <c r="E17" s="1">
        <v>0</v>
      </c>
      <c r="F17" s="1">
        <v>320</v>
      </c>
      <c r="G17" s="13">
        <v>20</v>
      </c>
      <c r="H17" s="1">
        <v>0</v>
      </c>
      <c r="I17" s="5" t="s">
        <v>24</v>
      </c>
      <c r="J17" s="19">
        <v>0.4</v>
      </c>
      <c r="K17" s="15" t="s">
        <v>15</v>
      </c>
    </row>
    <row r="18" spans="1:11" x14ac:dyDescent="0.3">
      <c r="A18" s="6">
        <v>17</v>
      </c>
      <c r="B18" s="1">
        <v>10</v>
      </c>
      <c r="C18" s="1">
        <v>1</v>
      </c>
      <c r="D18" s="1">
        <v>10</v>
      </c>
      <c r="E18" s="1">
        <v>0</v>
      </c>
      <c r="F18" s="1">
        <v>320</v>
      </c>
      <c r="G18" s="13">
        <v>20</v>
      </c>
      <c r="H18" s="1">
        <v>0</v>
      </c>
      <c r="I18" s="5" t="s">
        <v>24</v>
      </c>
      <c r="J18" s="19">
        <v>0.4</v>
      </c>
      <c r="K18" s="15" t="s">
        <v>16</v>
      </c>
    </row>
    <row r="19" spans="1:11" x14ac:dyDescent="0.3">
      <c r="A19" s="6">
        <v>18</v>
      </c>
      <c r="B19" s="10">
        <v>20</v>
      </c>
      <c r="C19" s="11">
        <v>1</v>
      </c>
      <c r="D19" s="11">
        <v>10</v>
      </c>
      <c r="E19" s="11">
        <v>0</v>
      </c>
      <c r="F19" s="11">
        <v>320</v>
      </c>
      <c r="G19" s="11">
        <v>20</v>
      </c>
      <c r="H19" s="11">
        <v>0</v>
      </c>
      <c r="I19" s="11" t="s">
        <v>24</v>
      </c>
      <c r="J19" s="12">
        <v>0.4</v>
      </c>
      <c r="K19" s="11" t="s">
        <v>13</v>
      </c>
    </row>
    <row r="20" spans="1:11" x14ac:dyDescent="0.3">
      <c r="A20" s="6">
        <v>19</v>
      </c>
      <c r="B20" s="13">
        <v>20</v>
      </c>
      <c r="C20" s="13">
        <v>1</v>
      </c>
      <c r="D20" s="13">
        <v>10</v>
      </c>
      <c r="E20" s="13">
        <v>0</v>
      </c>
      <c r="F20" s="14">
        <v>20</v>
      </c>
      <c r="G20" s="13">
        <v>20</v>
      </c>
      <c r="H20" s="13">
        <v>0</v>
      </c>
      <c r="I20" s="5" t="s">
        <v>24</v>
      </c>
      <c r="J20" s="19">
        <v>0.4</v>
      </c>
      <c r="K20" s="13" t="s">
        <v>25</v>
      </c>
    </row>
    <row r="21" spans="1:11" x14ac:dyDescent="0.3">
      <c r="A21" s="6">
        <v>20</v>
      </c>
      <c r="B21" s="6">
        <v>20</v>
      </c>
      <c r="C21" s="13">
        <v>1</v>
      </c>
      <c r="D21" s="13">
        <v>10</v>
      </c>
      <c r="E21" s="13">
        <v>0</v>
      </c>
      <c r="F21" s="14">
        <v>40</v>
      </c>
      <c r="G21" s="13">
        <v>20</v>
      </c>
      <c r="H21" s="13">
        <v>0</v>
      </c>
      <c r="I21" s="5" t="s">
        <v>24</v>
      </c>
      <c r="J21" s="19">
        <v>0.4</v>
      </c>
      <c r="K21" s="13" t="s">
        <v>25</v>
      </c>
    </row>
    <row r="22" spans="1:11" x14ac:dyDescent="0.3">
      <c r="A22" s="6">
        <v>21</v>
      </c>
      <c r="B22" s="13">
        <v>20</v>
      </c>
      <c r="C22" s="13">
        <v>1</v>
      </c>
      <c r="D22" s="13">
        <v>10</v>
      </c>
      <c r="E22" s="13">
        <v>0</v>
      </c>
      <c r="F22" s="14">
        <v>80</v>
      </c>
      <c r="G22" s="13">
        <v>20</v>
      </c>
      <c r="H22" s="13">
        <v>0</v>
      </c>
      <c r="I22" s="5" t="s">
        <v>24</v>
      </c>
      <c r="J22" s="19">
        <v>0.4</v>
      </c>
      <c r="K22" s="13" t="s">
        <v>26</v>
      </c>
    </row>
    <row r="23" spans="1:11" x14ac:dyDescent="0.3">
      <c r="A23" s="6">
        <v>22</v>
      </c>
      <c r="B23" s="6">
        <v>20</v>
      </c>
      <c r="C23" s="13">
        <v>1</v>
      </c>
      <c r="D23" s="13">
        <v>10</v>
      </c>
      <c r="E23" s="13">
        <v>0</v>
      </c>
      <c r="F23" s="14">
        <v>160</v>
      </c>
      <c r="G23" s="13">
        <v>20</v>
      </c>
      <c r="H23" s="13">
        <v>0</v>
      </c>
      <c r="I23" s="5" t="s">
        <v>24</v>
      </c>
      <c r="J23" s="19">
        <v>0.4</v>
      </c>
      <c r="K23" s="13" t="s">
        <v>26</v>
      </c>
    </row>
    <row r="24" spans="1:11" x14ac:dyDescent="0.3">
      <c r="A24" s="6">
        <v>23</v>
      </c>
      <c r="B24" s="13">
        <v>20</v>
      </c>
      <c r="C24" s="1">
        <v>1</v>
      </c>
      <c r="D24" s="1">
        <v>10</v>
      </c>
      <c r="E24" s="1">
        <v>0</v>
      </c>
      <c r="F24" s="1">
        <v>320</v>
      </c>
      <c r="G24" s="15">
        <v>40</v>
      </c>
      <c r="H24" s="1">
        <v>0</v>
      </c>
      <c r="I24" s="5" t="s">
        <v>24</v>
      </c>
      <c r="J24" s="19">
        <v>0.4</v>
      </c>
      <c r="K24" s="13" t="s">
        <v>26</v>
      </c>
    </row>
    <row r="25" spans="1:11" x14ac:dyDescent="0.3">
      <c r="A25" s="6">
        <v>24</v>
      </c>
      <c r="B25" s="6">
        <v>20</v>
      </c>
      <c r="C25" s="1">
        <v>1</v>
      </c>
      <c r="D25" s="1">
        <v>10</v>
      </c>
      <c r="E25" s="1">
        <v>0</v>
      </c>
      <c r="F25" s="1">
        <v>320</v>
      </c>
      <c r="G25" s="15">
        <v>80</v>
      </c>
      <c r="H25" s="1">
        <v>0</v>
      </c>
      <c r="I25" s="5" t="s">
        <v>24</v>
      </c>
      <c r="J25" s="19">
        <v>0.4</v>
      </c>
      <c r="K25" s="13" t="s">
        <v>26</v>
      </c>
    </row>
    <row r="26" spans="1:11" x14ac:dyDescent="0.3">
      <c r="A26" s="6">
        <v>25</v>
      </c>
      <c r="B26" s="13">
        <v>20</v>
      </c>
      <c r="C26" s="1">
        <v>1</v>
      </c>
      <c r="D26" s="1">
        <v>10</v>
      </c>
      <c r="E26" s="1">
        <v>0</v>
      </c>
      <c r="F26" s="1">
        <v>320</v>
      </c>
      <c r="G26" s="15">
        <v>160</v>
      </c>
      <c r="H26" s="1">
        <v>0</v>
      </c>
      <c r="I26" s="5" t="s">
        <v>24</v>
      </c>
      <c r="J26" s="19">
        <v>0.4</v>
      </c>
      <c r="K26" s="13" t="s">
        <v>26</v>
      </c>
    </row>
    <row r="27" spans="1:11" x14ac:dyDescent="0.3">
      <c r="A27" s="6">
        <v>26</v>
      </c>
      <c r="B27" s="6">
        <v>20</v>
      </c>
      <c r="C27" s="1">
        <v>1</v>
      </c>
      <c r="D27" s="1">
        <v>10</v>
      </c>
      <c r="E27" s="1">
        <v>0</v>
      </c>
      <c r="F27" s="1">
        <v>320</v>
      </c>
      <c r="G27" s="15">
        <v>320</v>
      </c>
      <c r="H27" s="1">
        <v>0</v>
      </c>
      <c r="I27" s="5" t="s">
        <v>24</v>
      </c>
      <c r="J27" s="19">
        <v>0.4</v>
      </c>
      <c r="K27" s="13" t="s">
        <v>26</v>
      </c>
    </row>
    <row r="28" spans="1:11" x14ac:dyDescent="0.3">
      <c r="A28" s="6">
        <v>27</v>
      </c>
      <c r="B28" s="6">
        <v>20</v>
      </c>
      <c r="C28" s="5">
        <v>1</v>
      </c>
      <c r="D28" s="5">
        <v>10</v>
      </c>
      <c r="E28" s="5">
        <v>0</v>
      </c>
      <c r="F28" s="1">
        <v>320</v>
      </c>
      <c r="G28" s="13">
        <v>20</v>
      </c>
      <c r="H28" s="5">
        <v>0</v>
      </c>
      <c r="I28" s="5" t="s">
        <v>24</v>
      </c>
      <c r="J28" s="9">
        <v>0.1</v>
      </c>
      <c r="K28" s="13" t="s">
        <v>26</v>
      </c>
    </row>
    <row r="29" spans="1:11" x14ac:dyDescent="0.3">
      <c r="A29" s="6">
        <v>28</v>
      </c>
      <c r="B29" s="13">
        <v>20</v>
      </c>
      <c r="C29" s="5">
        <v>1</v>
      </c>
      <c r="D29" s="5">
        <v>10</v>
      </c>
      <c r="E29" s="5">
        <v>0</v>
      </c>
      <c r="F29" s="1">
        <v>320</v>
      </c>
      <c r="G29" s="13">
        <v>20</v>
      </c>
      <c r="H29" s="5">
        <v>0</v>
      </c>
      <c r="I29" s="5" t="s">
        <v>24</v>
      </c>
      <c r="J29" s="9">
        <v>0.2</v>
      </c>
      <c r="K29" s="13" t="s">
        <v>26</v>
      </c>
    </row>
    <row r="30" spans="1:11" x14ac:dyDescent="0.3">
      <c r="A30" s="6">
        <v>29</v>
      </c>
      <c r="B30" s="6">
        <v>20</v>
      </c>
      <c r="C30" s="5">
        <v>1</v>
      </c>
      <c r="D30" s="5">
        <v>10</v>
      </c>
      <c r="E30" s="5">
        <v>0</v>
      </c>
      <c r="F30" s="1">
        <v>320</v>
      </c>
      <c r="G30" s="13">
        <v>20</v>
      </c>
      <c r="H30" s="5">
        <v>0</v>
      </c>
      <c r="I30" s="5" t="s">
        <v>24</v>
      </c>
      <c r="J30" s="9">
        <v>0.3</v>
      </c>
      <c r="K30" s="13" t="s">
        <v>26</v>
      </c>
    </row>
    <row r="31" spans="1:11" x14ac:dyDescent="0.3">
      <c r="A31" s="6">
        <v>30</v>
      </c>
      <c r="B31" s="13">
        <v>20</v>
      </c>
      <c r="C31" s="1">
        <v>1</v>
      </c>
      <c r="D31" s="1">
        <v>10</v>
      </c>
      <c r="E31" s="1">
        <v>0</v>
      </c>
      <c r="F31" s="1">
        <v>320</v>
      </c>
      <c r="G31" s="13">
        <v>20</v>
      </c>
      <c r="H31" s="1">
        <v>0</v>
      </c>
      <c r="I31" s="5" t="s">
        <v>24</v>
      </c>
      <c r="J31" s="19">
        <v>0.4</v>
      </c>
      <c r="K31" s="15" t="s">
        <v>12</v>
      </c>
    </row>
    <row r="32" spans="1:11" x14ac:dyDescent="0.3">
      <c r="A32" s="6">
        <v>31</v>
      </c>
      <c r="B32" s="6">
        <v>20</v>
      </c>
      <c r="C32" s="1">
        <v>1</v>
      </c>
      <c r="D32" s="1">
        <v>10</v>
      </c>
      <c r="E32" s="1">
        <v>0</v>
      </c>
      <c r="F32" s="1">
        <v>320</v>
      </c>
      <c r="G32" s="13">
        <v>20</v>
      </c>
      <c r="H32" s="1">
        <v>0</v>
      </c>
      <c r="I32" s="5" t="s">
        <v>24</v>
      </c>
      <c r="J32" s="19">
        <v>0.4</v>
      </c>
      <c r="K32" s="15" t="s">
        <v>10</v>
      </c>
    </row>
    <row r="33" spans="1:11" x14ac:dyDescent="0.3">
      <c r="A33" s="6">
        <v>32</v>
      </c>
      <c r="B33" s="13">
        <v>20</v>
      </c>
      <c r="C33" s="1">
        <v>1</v>
      </c>
      <c r="D33" s="1">
        <v>10</v>
      </c>
      <c r="E33" s="1">
        <v>0</v>
      </c>
      <c r="F33" s="1">
        <v>320</v>
      </c>
      <c r="G33" s="13">
        <v>20</v>
      </c>
      <c r="H33" s="1">
        <v>0</v>
      </c>
      <c r="I33" s="5" t="s">
        <v>24</v>
      </c>
      <c r="J33" s="19">
        <v>0.4</v>
      </c>
      <c r="K33" s="15" t="s">
        <v>14</v>
      </c>
    </row>
    <row r="34" spans="1:11" x14ac:dyDescent="0.3">
      <c r="A34" s="6">
        <v>33</v>
      </c>
      <c r="B34" s="6">
        <v>20</v>
      </c>
      <c r="C34" s="1">
        <v>1</v>
      </c>
      <c r="D34" s="1">
        <v>10</v>
      </c>
      <c r="E34" s="1">
        <v>0</v>
      </c>
      <c r="F34" s="1">
        <v>320</v>
      </c>
      <c r="G34" s="13">
        <v>20</v>
      </c>
      <c r="H34" s="1">
        <v>0</v>
      </c>
      <c r="I34" s="5" t="s">
        <v>24</v>
      </c>
      <c r="J34" s="19">
        <v>0.4</v>
      </c>
      <c r="K34" s="15" t="s">
        <v>15</v>
      </c>
    </row>
    <row r="35" spans="1:11" x14ac:dyDescent="0.3">
      <c r="A35" s="6">
        <v>34</v>
      </c>
      <c r="B35" s="1">
        <v>20</v>
      </c>
      <c r="C35" s="1">
        <v>1</v>
      </c>
      <c r="D35" s="1">
        <v>10</v>
      </c>
      <c r="E35" s="1">
        <v>0</v>
      </c>
      <c r="F35" s="1">
        <v>320</v>
      </c>
      <c r="G35" s="13">
        <v>20</v>
      </c>
      <c r="H35" s="1">
        <v>0</v>
      </c>
      <c r="I35" s="5" t="s">
        <v>24</v>
      </c>
      <c r="J35" s="19">
        <v>0.4</v>
      </c>
      <c r="K35" s="1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9"/>
  <sheetViews>
    <sheetView tabSelected="1" zoomScaleNormal="100" workbookViewId="0">
      <selection activeCell="F8" sqref="F8"/>
    </sheetView>
  </sheetViews>
  <sheetFormatPr defaultColWidth="9.08203125" defaultRowHeight="13" x14ac:dyDescent="0.3"/>
  <cols>
    <col min="1" max="1" width="5.1640625" style="17" customWidth="1"/>
    <col min="2" max="2" width="84.4140625" style="16" customWidth="1"/>
    <col min="3" max="3" width="83.4140625" style="16" customWidth="1"/>
    <col min="4" max="4" width="93.1640625" style="16" customWidth="1"/>
    <col min="5" max="16384" width="9.08203125" style="16"/>
  </cols>
  <sheetData>
    <row r="1" spans="1:4" x14ac:dyDescent="0.3">
      <c r="A1" s="45" t="s">
        <v>21</v>
      </c>
      <c r="B1" s="16" t="s">
        <v>17</v>
      </c>
      <c r="C1" s="16" t="s">
        <v>22</v>
      </c>
      <c r="D1" s="16" t="s">
        <v>23</v>
      </c>
    </row>
    <row r="2" spans="1:4" x14ac:dyDescent="0.3">
      <c r="A2" s="46">
        <v>18</v>
      </c>
      <c r="B2" s="47" t="s">
        <v>205</v>
      </c>
      <c r="C2" s="47" t="s">
        <v>206</v>
      </c>
      <c r="D2" s="47" t="s">
        <v>207</v>
      </c>
    </row>
    <row r="3" spans="1:4" x14ac:dyDescent="0.3">
      <c r="A3" s="48"/>
      <c r="B3" s="49" t="s">
        <v>208</v>
      </c>
      <c r="C3" s="49" t="s">
        <v>209</v>
      </c>
      <c r="D3" s="49" t="s">
        <v>210</v>
      </c>
    </row>
    <row r="4" spans="1:4" x14ac:dyDescent="0.3">
      <c r="A4" s="48"/>
      <c r="B4" s="49" t="s">
        <v>211</v>
      </c>
      <c r="C4" s="49" t="s">
        <v>212</v>
      </c>
      <c r="D4" s="49" t="s">
        <v>213</v>
      </c>
    </row>
    <row r="5" spans="1:4" x14ac:dyDescent="0.3">
      <c r="A5" s="48"/>
      <c r="B5" s="49" t="s">
        <v>214</v>
      </c>
      <c r="C5" s="49" t="s">
        <v>215</v>
      </c>
      <c r="D5" s="49" t="s">
        <v>216</v>
      </c>
    </row>
    <row r="6" spans="1:4" x14ac:dyDescent="0.3">
      <c r="A6" s="48"/>
      <c r="B6" s="49" t="s">
        <v>217</v>
      </c>
      <c r="C6" s="49" t="s">
        <v>218</v>
      </c>
      <c r="D6" s="49" t="s">
        <v>219</v>
      </c>
    </row>
    <row r="7" spans="1:4" x14ac:dyDescent="0.3">
      <c r="A7" s="48"/>
      <c r="B7" s="50"/>
      <c r="C7" s="50"/>
      <c r="D7" s="50"/>
    </row>
    <row r="8" spans="1:4" x14ac:dyDescent="0.3">
      <c r="A8" s="48"/>
      <c r="B8" s="49" t="s">
        <v>18</v>
      </c>
      <c r="C8" s="49" t="s">
        <v>19</v>
      </c>
      <c r="D8" s="49" t="s">
        <v>20</v>
      </c>
    </row>
    <row r="9" spans="1:4" x14ac:dyDescent="0.3">
      <c r="A9" s="48"/>
      <c r="B9" s="49" t="s">
        <v>220</v>
      </c>
      <c r="C9" s="49" t="s">
        <v>221</v>
      </c>
      <c r="D9" s="49" t="s">
        <v>222</v>
      </c>
    </row>
    <row r="10" spans="1:4" x14ac:dyDescent="0.3">
      <c r="A10" s="48"/>
      <c r="B10" s="49" t="s">
        <v>223</v>
      </c>
      <c r="C10" s="49" t="s">
        <v>224</v>
      </c>
      <c r="D10" s="49" t="s">
        <v>225</v>
      </c>
    </row>
    <row r="11" spans="1:4" x14ac:dyDescent="0.3">
      <c r="A11" s="48"/>
      <c r="B11" s="49" t="s">
        <v>226</v>
      </c>
      <c r="C11" s="49" t="s">
        <v>227</v>
      </c>
      <c r="D11" s="49" t="s">
        <v>228</v>
      </c>
    </row>
    <row r="12" spans="1:4" x14ac:dyDescent="0.3">
      <c r="A12" s="51"/>
      <c r="B12" s="52"/>
      <c r="C12" s="52"/>
      <c r="D12" s="52"/>
    </row>
    <row r="13" spans="1:4" x14ac:dyDescent="0.3">
      <c r="A13" s="46">
        <v>19</v>
      </c>
      <c r="B13" s="47" t="s">
        <v>229</v>
      </c>
      <c r="C13" s="47" t="s">
        <v>230</v>
      </c>
      <c r="D13" s="47" t="s">
        <v>231</v>
      </c>
    </row>
    <row r="14" spans="1:4" x14ac:dyDescent="0.3">
      <c r="A14" s="48"/>
      <c r="B14" s="49" t="s">
        <v>232</v>
      </c>
      <c r="C14" s="49" t="s">
        <v>232</v>
      </c>
      <c r="D14" s="49" t="s">
        <v>232</v>
      </c>
    </row>
    <row r="15" spans="1:4" x14ac:dyDescent="0.3">
      <c r="A15" s="48"/>
      <c r="B15" s="49" t="s">
        <v>233</v>
      </c>
      <c r="C15" s="49" t="s">
        <v>233</v>
      </c>
      <c r="D15" s="49" t="s">
        <v>233</v>
      </c>
    </row>
    <row r="16" spans="1:4" x14ac:dyDescent="0.3">
      <c r="A16" s="48"/>
      <c r="B16" s="49" t="s">
        <v>234</v>
      </c>
      <c r="C16" s="49" t="s">
        <v>234</v>
      </c>
      <c r="D16" s="49" t="s">
        <v>234</v>
      </c>
    </row>
    <row r="17" spans="1:4" x14ac:dyDescent="0.3">
      <c r="A17" s="48"/>
      <c r="B17" s="49" t="s">
        <v>235</v>
      </c>
      <c r="C17" s="49" t="s">
        <v>235</v>
      </c>
      <c r="D17" s="49" t="s">
        <v>235</v>
      </c>
    </row>
    <row r="18" spans="1:4" x14ac:dyDescent="0.3">
      <c r="A18" s="48"/>
      <c r="B18" s="53"/>
      <c r="C18" s="53"/>
      <c r="D18" s="53"/>
    </row>
    <row r="19" spans="1:4" x14ac:dyDescent="0.3">
      <c r="A19" s="48"/>
      <c r="B19" s="49" t="s">
        <v>18</v>
      </c>
      <c r="C19" s="49" t="s">
        <v>19</v>
      </c>
      <c r="D19" s="49" t="s">
        <v>20</v>
      </c>
    </row>
    <row r="20" spans="1:4" x14ac:dyDescent="0.3">
      <c r="A20" s="48"/>
      <c r="B20" s="49" t="s">
        <v>236</v>
      </c>
      <c r="C20" s="49" t="s">
        <v>236</v>
      </c>
      <c r="D20" s="49" t="s">
        <v>236</v>
      </c>
    </row>
    <row r="21" spans="1:4" x14ac:dyDescent="0.3">
      <c r="A21" s="48"/>
      <c r="B21" s="49" t="s">
        <v>237</v>
      </c>
      <c r="C21" s="49" t="s">
        <v>237</v>
      </c>
      <c r="D21" s="49" t="s">
        <v>237</v>
      </c>
    </row>
    <row r="22" spans="1:4" x14ac:dyDescent="0.3">
      <c r="A22" s="48"/>
      <c r="B22" s="49" t="s">
        <v>238</v>
      </c>
      <c r="C22" s="49" t="s">
        <v>238</v>
      </c>
      <c r="D22" s="49" t="s">
        <v>238</v>
      </c>
    </row>
    <row r="23" spans="1:4" x14ac:dyDescent="0.3">
      <c r="A23" s="51"/>
      <c r="B23" s="52"/>
      <c r="C23" s="52"/>
      <c r="D23" s="52"/>
    </row>
    <row r="24" spans="1:4" x14ac:dyDescent="0.3">
      <c r="A24" s="46">
        <v>20</v>
      </c>
      <c r="B24" s="47" t="s">
        <v>239</v>
      </c>
      <c r="C24" s="47" t="s">
        <v>240</v>
      </c>
      <c r="D24" s="47" t="s">
        <v>241</v>
      </c>
    </row>
    <row r="25" spans="1:4" x14ac:dyDescent="0.3">
      <c r="A25" s="48"/>
      <c r="B25" s="49" t="s">
        <v>242</v>
      </c>
      <c r="C25" s="49" t="s">
        <v>242</v>
      </c>
      <c r="D25" s="49" t="s">
        <v>242</v>
      </c>
    </row>
    <row r="26" spans="1:4" x14ac:dyDescent="0.3">
      <c r="A26" s="48"/>
      <c r="B26" s="49" t="s">
        <v>243</v>
      </c>
      <c r="C26" s="49" t="s">
        <v>243</v>
      </c>
      <c r="D26" s="49" t="s">
        <v>243</v>
      </c>
    </row>
    <row r="27" spans="1:4" x14ac:dyDescent="0.3">
      <c r="A27" s="48"/>
      <c r="B27" s="49" t="s">
        <v>244</v>
      </c>
      <c r="C27" s="49" t="s">
        <v>244</v>
      </c>
      <c r="D27" s="49" t="s">
        <v>244</v>
      </c>
    </row>
    <row r="28" spans="1:4" x14ac:dyDescent="0.3">
      <c r="A28" s="48"/>
      <c r="B28" s="49" t="s">
        <v>245</v>
      </c>
      <c r="C28" s="49" t="s">
        <v>245</v>
      </c>
      <c r="D28" s="49" t="s">
        <v>245</v>
      </c>
    </row>
    <row r="29" spans="1:4" x14ac:dyDescent="0.3">
      <c r="A29" s="48"/>
      <c r="B29" s="53"/>
      <c r="C29" s="53"/>
      <c r="D29" s="53"/>
    </row>
    <row r="30" spans="1:4" x14ac:dyDescent="0.3">
      <c r="A30" s="48"/>
      <c r="B30" s="49" t="s">
        <v>18</v>
      </c>
      <c r="C30" s="49" t="s">
        <v>19</v>
      </c>
      <c r="D30" s="49" t="s">
        <v>20</v>
      </c>
    </row>
    <row r="31" spans="1:4" x14ac:dyDescent="0.3">
      <c r="A31" s="48"/>
      <c r="B31" s="49" t="s">
        <v>246</v>
      </c>
      <c r="C31" s="49" t="s">
        <v>246</v>
      </c>
      <c r="D31" s="49" t="s">
        <v>246</v>
      </c>
    </row>
    <row r="32" spans="1:4" x14ac:dyDescent="0.3">
      <c r="A32" s="48"/>
      <c r="B32" s="49" t="s">
        <v>247</v>
      </c>
      <c r="C32" s="49" t="s">
        <v>247</v>
      </c>
      <c r="D32" s="49" t="s">
        <v>247</v>
      </c>
    </row>
    <row r="33" spans="1:4" x14ac:dyDescent="0.3">
      <c r="A33" s="48"/>
      <c r="B33" s="49" t="s">
        <v>248</v>
      </c>
      <c r="C33" s="49" t="s">
        <v>248</v>
      </c>
      <c r="D33" s="49" t="s">
        <v>248</v>
      </c>
    </row>
    <row r="34" spans="1:4" x14ac:dyDescent="0.3">
      <c r="A34" s="51"/>
      <c r="B34" s="52"/>
      <c r="C34" s="52"/>
      <c r="D34" s="52"/>
    </row>
    <row r="35" spans="1:4" x14ac:dyDescent="0.3">
      <c r="A35" s="46">
        <v>21</v>
      </c>
      <c r="B35" s="18" t="s">
        <v>249</v>
      </c>
      <c r="C35" s="47" t="s">
        <v>250</v>
      </c>
      <c r="D35" s="47" t="s">
        <v>251</v>
      </c>
    </row>
    <row r="36" spans="1:4" x14ac:dyDescent="0.3">
      <c r="A36" s="48"/>
      <c r="B36" s="18" t="s">
        <v>252</v>
      </c>
      <c r="C36" s="49" t="s">
        <v>253</v>
      </c>
      <c r="D36" s="49" t="s">
        <v>254</v>
      </c>
    </row>
    <row r="37" spans="1:4" x14ac:dyDescent="0.3">
      <c r="A37" s="48"/>
      <c r="B37" s="18" t="s">
        <v>255</v>
      </c>
      <c r="C37" s="49" t="s">
        <v>256</v>
      </c>
      <c r="D37" s="49" t="s">
        <v>257</v>
      </c>
    </row>
    <row r="38" spans="1:4" x14ac:dyDescent="0.3">
      <c r="A38" s="48"/>
      <c r="B38" s="18" t="s">
        <v>258</v>
      </c>
      <c r="C38" s="49" t="s">
        <v>259</v>
      </c>
      <c r="D38" s="49" t="s">
        <v>260</v>
      </c>
    </row>
    <row r="39" spans="1:4" x14ac:dyDescent="0.3">
      <c r="A39" s="48"/>
      <c r="B39" s="18" t="s">
        <v>261</v>
      </c>
      <c r="C39" s="49" t="s">
        <v>262</v>
      </c>
      <c r="D39" s="49" t="s">
        <v>263</v>
      </c>
    </row>
    <row r="40" spans="1:4" x14ac:dyDescent="0.3">
      <c r="A40" s="48"/>
      <c r="B40" s="53"/>
      <c r="C40" s="49"/>
      <c r="D40" s="49"/>
    </row>
    <row r="41" spans="1:4" x14ac:dyDescent="0.3">
      <c r="A41" s="48"/>
      <c r="B41" s="18" t="s">
        <v>264</v>
      </c>
      <c r="C41" s="49" t="s">
        <v>19</v>
      </c>
      <c r="D41" s="49" t="s">
        <v>20</v>
      </c>
    </row>
    <row r="42" spans="1:4" x14ac:dyDescent="0.3">
      <c r="A42" s="48"/>
      <c r="B42" s="18" t="s">
        <v>265</v>
      </c>
      <c r="C42" s="49" t="s">
        <v>266</v>
      </c>
      <c r="D42" s="49" t="s">
        <v>267</v>
      </c>
    </row>
    <row r="43" spans="1:4" x14ac:dyDescent="0.3">
      <c r="A43" s="48"/>
      <c r="B43" s="18" t="s">
        <v>268</v>
      </c>
      <c r="C43" s="49" t="s">
        <v>269</v>
      </c>
      <c r="D43" s="49" t="s">
        <v>270</v>
      </c>
    </row>
    <row r="44" spans="1:4" x14ac:dyDescent="0.3">
      <c r="A44" s="48"/>
      <c r="B44" s="18" t="s">
        <v>271</v>
      </c>
      <c r="C44" s="49" t="s">
        <v>272</v>
      </c>
      <c r="D44" s="49" t="s">
        <v>273</v>
      </c>
    </row>
    <row r="45" spans="1:4" x14ac:dyDescent="0.3">
      <c r="A45" s="51"/>
      <c r="B45" s="52"/>
      <c r="C45" s="52"/>
      <c r="D45" s="52"/>
    </row>
    <row r="46" spans="1:4" x14ac:dyDescent="0.3">
      <c r="A46" s="46">
        <v>22</v>
      </c>
      <c r="B46" s="47" t="s">
        <v>274</v>
      </c>
      <c r="C46" s="47" t="s">
        <v>275</v>
      </c>
      <c r="D46" s="47" t="s">
        <v>276</v>
      </c>
    </row>
    <row r="47" spans="1:4" x14ac:dyDescent="0.3">
      <c r="A47" s="48"/>
      <c r="B47" s="49" t="s">
        <v>277</v>
      </c>
      <c r="C47" s="49" t="s">
        <v>278</v>
      </c>
      <c r="D47" s="49" t="s">
        <v>279</v>
      </c>
    </row>
    <row r="48" spans="1:4" x14ac:dyDescent="0.3">
      <c r="A48" s="48"/>
      <c r="B48" s="49" t="s">
        <v>280</v>
      </c>
      <c r="C48" s="49" t="s">
        <v>281</v>
      </c>
      <c r="D48" s="49" t="s">
        <v>282</v>
      </c>
    </row>
    <row r="49" spans="1:4" x14ac:dyDescent="0.3">
      <c r="A49" s="48"/>
      <c r="B49" s="49" t="s">
        <v>283</v>
      </c>
      <c r="C49" s="49" t="s">
        <v>284</v>
      </c>
      <c r="D49" s="49" t="s">
        <v>285</v>
      </c>
    </row>
    <row r="50" spans="1:4" x14ac:dyDescent="0.3">
      <c r="A50" s="48"/>
      <c r="B50" s="49" t="s">
        <v>286</v>
      </c>
      <c r="C50" s="49" t="s">
        <v>287</v>
      </c>
      <c r="D50" s="49" t="s">
        <v>288</v>
      </c>
    </row>
    <row r="51" spans="1:4" x14ac:dyDescent="0.3">
      <c r="A51" s="48"/>
      <c r="B51" s="53"/>
      <c r="C51" s="53"/>
      <c r="D51" s="53"/>
    </row>
    <row r="52" spans="1:4" x14ac:dyDescent="0.3">
      <c r="A52" s="48"/>
      <c r="B52" s="49" t="s">
        <v>18</v>
      </c>
      <c r="C52" s="49" t="s">
        <v>19</v>
      </c>
      <c r="D52" s="49" t="s">
        <v>20</v>
      </c>
    </row>
    <row r="53" spans="1:4" x14ac:dyDescent="0.3">
      <c r="A53" s="48"/>
      <c r="B53" s="49" t="s">
        <v>289</v>
      </c>
      <c r="C53" s="49" t="s">
        <v>290</v>
      </c>
      <c r="D53" s="49" t="s">
        <v>291</v>
      </c>
    </row>
    <row r="54" spans="1:4" x14ac:dyDescent="0.3">
      <c r="A54" s="48"/>
      <c r="B54" s="49" t="s">
        <v>292</v>
      </c>
      <c r="C54" s="49" t="s">
        <v>293</v>
      </c>
      <c r="D54" s="49" t="s">
        <v>294</v>
      </c>
    </row>
    <row r="55" spans="1:4" x14ac:dyDescent="0.3">
      <c r="A55" s="48"/>
      <c r="B55" s="49" t="s">
        <v>295</v>
      </c>
      <c r="C55" s="49" t="s">
        <v>296</v>
      </c>
      <c r="D55" s="49" t="s">
        <v>297</v>
      </c>
    </row>
    <row r="56" spans="1:4" x14ac:dyDescent="0.3">
      <c r="A56" s="51"/>
      <c r="B56" s="52"/>
      <c r="C56" s="52"/>
      <c r="D56" s="52"/>
    </row>
    <row r="57" spans="1:4" x14ac:dyDescent="0.3">
      <c r="A57" s="46">
        <v>23</v>
      </c>
      <c r="B57" s="18" t="s">
        <v>298</v>
      </c>
      <c r="C57" s="47" t="s">
        <v>299</v>
      </c>
      <c r="D57" s="47" t="s">
        <v>300</v>
      </c>
    </row>
    <row r="58" spans="1:4" x14ac:dyDescent="0.3">
      <c r="A58" s="48"/>
      <c r="B58" s="18" t="s">
        <v>301</v>
      </c>
      <c r="C58" s="49" t="s">
        <v>302</v>
      </c>
      <c r="D58" s="49" t="s">
        <v>303</v>
      </c>
    </row>
    <row r="59" spans="1:4" x14ac:dyDescent="0.3">
      <c r="A59" s="48"/>
      <c r="B59" s="18" t="s">
        <v>304</v>
      </c>
      <c r="C59" s="49" t="s">
        <v>305</v>
      </c>
      <c r="D59" s="49" t="s">
        <v>306</v>
      </c>
    </row>
    <row r="60" spans="1:4" x14ac:dyDescent="0.3">
      <c r="A60" s="48"/>
      <c r="B60" s="18" t="s">
        <v>307</v>
      </c>
      <c r="C60" s="49" t="s">
        <v>308</v>
      </c>
      <c r="D60" s="49" t="s">
        <v>309</v>
      </c>
    </row>
    <row r="61" spans="1:4" x14ac:dyDescent="0.3">
      <c r="A61" s="48"/>
      <c r="B61" s="18" t="s">
        <v>310</v>
      </c>
      <c r="C61" s="49" t="s">
        <v>311</v>
      </c>
      <c r="D61" s="49" t="s">
        <v>312</v>
      </c>
    </row>
    <row r="62" spans="1:4" x14ac:dyDescent="0.3">
      <c r="A62" s="48"/>
      <c r="B62" s="18"/>
      <c r="C62" s="53"/>
      <c r="D62" s="53"/>
    </row>
    <row r="63" spans="1:4" x14ac:dyDescent="0.3">
      <c r="A63" s="48"/>
      <c r="B63" s="18" t="s">
        <v>264</v>
      </c>
      <c r="C63" s="49" t="s">
        <v>19</v>
      </c>
      <c r="D63" s="49" t="s">
        <v>20</v>
      </c>
    </row>
    <row r="64" spans="1:4" x14ac:dyDescent="0.3">
      <c r="A64" s="48"/>
      <c r="B64" s="18" t="s">
        <v>313</v>
      </c>
      <c r="C64" s="49" t="s">
        <v>314</v>
      </c>
      <c r="D64" s="49" t="s">
        <v>315</v>
      </c>
    </row>
    <row r="65" spans="1:4" x14ac:dyDescent="0.3">
      <c r="A65" s="48"/>
      <c r="B65" s="18" t="s">
        <v>316</v>
      </c>
      <c r="C65" s="49" t="s">
        <v>317</v>
      </c>
      <c r="D65" s="49" t="s">
        <v>318</v>
      </c>
    </row>
    <row r="66" spans="1:4" x14ac:dyDescent="0.3">
      <c r="A66" s="48"/>
      <c r="B66" s="18" t="s">
        <v>319</v>
      </c>
      <c r="C66" s="49" t="s">
        <v>320</v>
      </c>
      <c r="D66" s="49" t="s">
        <v>321</v>
      </c>
    </row>
    <row r="67" spans="1:4" x14ac:dyDescent="0.3">
      <c r="A67" s="51"/>
      <c r="B67" s="52"/>
      <c r="C67" s="52"/>
      <c r="D67" s="52"/>
    </row>
    <row r="68" spans="1:4" x14ac:dyDescent="0.3">
      <c r="A68" s="46">
        <v>24</v>
      </c>
      <c r="B68" s="18" t="s">
        <v>322</v>
      </c>
      <c r="C68" s="47" t="s">
        <v>323</v>
      </c>
      <c r="D68" s="47" t="s">
        <v>324</v>
      </c>
    </row>
    <row r="69" spans="1:4" x14ac:dyDescent="0.3">
      <c r="A69" s="48"/>
      <c r="B69" s="18" t="s">
        <v>325</v>
      </c>
      <c r="C69" s="49" t="s">
        <v>325</v>
      </c>
      <c r="D69" s="49" t="s">
        <v>326</v>
      </c>
    </row>
    <row r="70" spans="1:4" x14ac:dyDescent="0.3">
      <c r="A70" s="48"/>
      <c r="B70" s="18" t="s">
        <v>305</v>
      </c>
      <c r="C70" s="49" t="s">
        <v>305</v>
      </c>
      <c r="D70" s="49" t="s">
        <v>327</v>
      </c>
    </row>
    <row r="71" spans="1:4" x14ac:dyDescent="0.3">
      <c r="A71" s="48"/>
      <c r="B71" s="18" t="s">
        <v>308</v>
      </c>
      <c r="C71" s="49" t="s">
        <v>308</v>
      </c>
      <c r="D71" s="49" t="s">
        <v>328</v>
      </c>
    </row>
    <row r="72" spans="1:4" x14ac:dyDescent="0.3">
      <c r="A72" s="48"/>
      <c r="B72" s="18" t="s">
        <v>311</v>
      </c>
      <c r="C72" s="49" t="s">
        <v>311</v>
      </c>
      <c r="D72" s="49" t="s">
        <v>329</v>
      </c>
    </row>
    <row r="73" spans="1:4" x14ac:dyDescent="0.3">
      <c r="A73" s="48"/>
      <c r="B73" s="53"/>
      <c r="C73" s="53"/>
      <c r="D73" s="53"/>
    </row>
    <row r="74" spans="1:4" x14ac:dyDescent="0.3">
      <c r="A74" s="48"/>
      <c r="B74" s="18" t="s">
        <v>264</v>
      </c>
      <c r="C74" s="49" t="s">
        <v>19</v>
      </c>
      <c r="D74" s="49" t="s">
        <v>20</v>
      </c>
    </row>
    <row r="75" spans="1:4" x14ac:dyDescent="0.3">
      <c r="A75" s="48"/>
      <c r="B75" s="18" t="s">
        <v>330</v>
      </c>
      <c r="C75" s="49" t="s">
        <v>330</v>
      </c>
      <c r="D75" s="49" t="s">
        <v>331</v>
      </c>
    </row>
    <row r="76" spans="1:4" x14ac:dyDescent="0.3">
      <c r="A76" s="48"/>
      <c r="B76" s="18" t="s">
        <v>332</v>
      </c>
      <c r="C76" s="49" t="s">
        <v>332</v>
      </c>
      <c r="D76" s="49" t="s">
        <v>333</v>
      </c>
    </row>
    <row r="77" spans="1:4" x14ac:dyDescent="0.3">
      <c r="A77" s="48"/>
      <c r="B77" s="18" t="s">
        <v>334</v>
      </c>
      <c r="C77" s="49" t="s">
        <v>334</v>
      </c>
      <c r="D77" s="49" t="s">
        <v>335</v>
      </c>
    </row>
    <row r="78" spans="1:4" x14ac:dyDescent="0.3">
      <c r="A78" s="51"/>
      <c r="B78" s="53"/>
      <c r="C78" s="53"/>
      <c r="D78" s="53"/>
    </row>
    <row r="79" spans="1:4" x14ac:dyDescent="0.3">
      <c r="A79" s="54">
        <v>25</v>
      </c>
      <c r="B79" s="47" t="s">
        <v>336</v>
      </c>
      <c r="C79" s="47" t="s">
        <v>337</v>
      </c>
      <c r="D79" s="47" t="s">
        <v>338</v>
      </c>
    </row>
    <row r="80" spans="1:4" x14ac:dyDescent="0.3">
      <c r="A80" s="55"/>
      <c r="B80" s="49" t="s">
        <v>339</v>
      </c>
      <c r="C80" s="49" t="s">
        <v>340</v>
      </c>
      <c r="D80" s="49" t="s">
        <v>339</v>
      </c>
    </row>
    <row r="81" spans="1:4" x14ac:dyDescent="0.3">
      <c r="A81" s="55"/>
      <c r="B81" s="49" t="s">
        <v>327</v>
      </c>
      <c r="C81" s="49" t="s">
        <v>327</v>
      </c>
      <c r="D81" s="49" t="s">
        <v>327</v>
      </c>
    </row>
    <row r="82" spans="1:4" x14ac:dyDescent="0.3">
      <c r="A82" s="55"/>
      <c r="B82" s="49" t="s">
        <v>328</v>
      </c>
      <c r="C82" s="49" t="s">
        <v>341</v>
      </c>
      <c r="D82" s="49" t="s">
        <v>328</v>
      </c>
    </row>
    <row r="83" spans="1:4" x14ac:dyDescent="0.3">
      <c r="A83" s="55"/>
      <c r="B83" s="49" t="s">
        <v>329</v>
      </c>
      <c r="C83" s="49" t="s">
        <v>329</v>
      </c>
      <c r="D83" s="49" t="s">
        <v>329</v>
      </c>
    </row>
    <row r="84" spans="1:4" x14ac:dyDescent="0.3">
      <c r="A84" s="55"/>
      <c r="B84" s="53"/>
      <c r="C84" s="53"/>
      <c r="D84" s="53"/>
    </row>
    <row r="85" spans="1:4" x14ac:dyDescent="0.3">
      <c r="A85" s="55"/>
      <c r="B85" s="49" t="s">
        <v>264</v>
      </c>
      <c r="C85" s="49" t="s">
        <v>19</v>
      </c>
      <c r="D85" s="49" t="s">
        <v>20</v>
      </c>
    </row>
    <row r="86" spans="1:4" x14ac:dyDescent="0.3">
      <c r="A86" s="55"/>
      <c r="B86" s="49" t="s">
        <v>342</v>
      </c>
      <c r="C86" s="49" t="s">
        <v>343</v>
      </c>
      <c r="D86" s="49" t="s">
        <v>342</v>
      </c>
    </row>
    <row r="87" spans="1:4" x14ac:dyDescent="0.3">
      <c r="A87" s="55"/>
      <c r="B87" s="49" t="s">
        <v>344</v>
      </c>
      <c r="C87" s="49" t="s">
        <v>344</v>
      </c>
      <c r="D87" s="49" t="s">
        <v>344</v>
      </c>
    </row>
    <row r="88" spans="1:4" x14ac:dyDescent="0.3">
      <c r="A88" s="55"/>
      <c r="B88" s="49" t="s">
        <v>345</v>
      </c>
      <c r="C88" s="49" t="s">
        <v>345</v>
      </c>
      <c r="D88" s="49" t="s">
        <v>345</v>
      </c>
    </row>
    <row r="89" spans="1:4" x14ac:dyDescent="0.3">
      <c r="A89" s="56"/>
      <c r="B89" s="52"/>
      <c r="C89" s="52"/>
      <c r="D89" s="52"/>
    </row>
    <row r="90" spans="1:4" x14ac:dyDescent="0.3">
      <c r="A90" s="46">
        <v>26</v>
      </c>
      <c r="B90" s="18" t="s">
        <v>346</v>
      </c>
      <c r="C90" s="18" t="s">
        <v>347</v>
      </c>
      <c r="D90" s="47" t="s">
        <v>348</v>
      </c>
    </row>
    <row r="91" spans="1:4" x14ac:dyDescent="0.3">
      <c r="A91" s="48"/>
      <c r="B91" s="18" t="s">
        <v>349</v>
      </c>
      <c r="C91" s="18" t="s">
        <v>350</v>
      </c>
      <c r="D91" s="49" t="s">
        <v>349</v>
      </c>
    </row>
    <row r="92" spans="1:4" x14ac:dyDescent="0.3">
      <c r="A92" s="48"/>
      <c r="B92" s="18" t="s">
        <v>327</v>
      </c>
      <c r="C92" s="18" t="s">
        <v>327</v>
      </c>
      <c r="D92" s="49" t="s">
        <v>327</v>
      </c>
    </row>
    <row r="93" spans="1:4" x14ac:dyDescent="0.3">
      <c r="A93" s="48"/>
      <c r="B93" s="18" t="s">
        <v>328</v>
      </c>
      <c r="C93" s="18" t="s">
        <v>341</v>
      </c>
      <c r="D93" s="49" t="s">
        <v>328</v>
      </c>
    </row>
    <row r="94" spans="1:4" x14ac:dyDescent="0.3">
      <c r="A94" s="48"/>
      <c r="B94" s="18" t="s">
        <v>329</v>
      </c>
      <c r="C94" s="18" t="s">
        <v>329</v>
      </c>
      <c r="D94" s="49" t="s">
        <v>329</v>
      </c>
    </row>
    <row r="95" spans="1:4" x14ac:dyDescent="0.3">
      <c r="A95" s="48"/>
      <c r="B95" s="53"/>
      <c r="C95" s="57"/>
      <c r="D95" s="53"/>
    </row>
    <row r="96" spans="1:4" x14ac:dyDescent="0.3">
      <c r="A96" s="48"/>
      <c r="B96" s="18" t="s">
        <v>264</v>
      </c>
      <c r="C96" s="18" t="s">
        <v>19</v>
      </c>
      <c r="D96" s="49" t="s">
        <v>20</v>
      </c>
    </row>
    <row r="97" spans="1:4" x14ac:dyDescent="0.3">
      <c r="A97" s="48"/>
      <c r="B97" s="18" t="s">
        <v>351</v>
      </c>
      <c r="C97" s="18" t="s">
        <v>352</v>
      </c>
      <c r="D97" s="49" t="s">
        <v>351</v>
      </c>
    </row>
    <row r="98" spans="1:4" x14ac:dyDescent="0.3">
      <c r="A98" s="48"/>
      <c r="B98" s="18" t="s">
        <v>353</v>
      </c>
      <c r="C98" s="18" t="s">
        <v>353</v>
      </c>
      <c r="D98" s="49" t="s">
        <v>353</v>
      </c>
    </row>
    <row r="99" spans="1:4" x14ac:dyDescent="0.3">
      <c r="A99" s="48"/>
      <c r="B99" s="18" t="s">
        <v>354</v>
      </c>
      <c r="C99" s="18" t="s">
        <v>354</v>
      </c>
      <c r="D99" s="49" t="s">
        <v>354</v>
      </c>
    </row>
    <row r="100" spans="1:4" x14ac:dyDescent="0.3">
      <c r="A100" s="51"/>
      <c r="B100" s="52"/>
      <c r="C100" s="58"/>
      <c r="D100" s="52"/>
    </row>
    <row r="101" spans="1:4" x14ac:dyDescent="0.3">
      <c r="A101" s="46">
        <v>27</v>
      </c>
      <c r="B101" s="18" t="s">
        <v>355</v>
      </c>
      <c r="C101" s="18" t="s">
        <v>356</v>
      </c>
      <c r="D101" s="47" t="s">
        <v>357</v>
      </c>
    </row>
    <row r="102" spans="1:4" x14ac:dyDescent="0.3">
      <c r="A102" s="48"/>
      <c r="B102" s="18" t="s">
        <v>358</v>
      </c>
      <c r="C102" s="18" t="s">
        <v>358</v>
      </c>
      <c r="D102" s="49" t="s">
        <v>358</v>
      </c>
    </row>
    <row r="103" spans="1:4" x14ac:dyDescent="0.3">
      <c r="A103" s="48"/>
      <c r="B103" s="18" t="s">
        <v>359</v>
      </c>
      <c r="C103" s="18" t="s">
        <v>359</v>
      </c>
      <c r="D103" s="49" t="s">
        <v>359</v>
      </c>
    </row>
    <row r="104" spans="1:4" x14ac:dyDescent="0.3">
      <c r="A104" s="48"/>
      <c r="B104" s="18" t="s">
        <v>360</v>
      </c>
      <c r="C104" s="18" t="s">
        <v>360</v>
      </c>
      <c r="D104" s="49" t="s">
        <v>360</v>
      </c>
    </row>
    <row r="105" spans="1:4" x14ac:dyDescent="0.3">
      <c r="A105" s="48"/>
      <c r="B105" s="18" t="s">
        <v>361</v>
      </c>
      <c r="C105" s="18" t="s">
        <v>361</v>
      </c>
      <c r="D105" s="49" t="s">
        <v>361</v>
      </c>
    </row>
    <row r="106" spans="1:4" x14ac:dyDescent="0.3">
      <c r="A106" s="48"/>
      <c r="B106" s="53"/>
      <c r="C106" s="57"/>
      <c r="D106" s="53"/>
    </row>
    <row r="107" spans="1:4" x14ac:dyDescent="0.3">
      <c r="A107" s="48"/>
      <c r="B107" s="18" t="s">
        <v>264</v>
      </c>
      <c r="C107" s="18" t="s">
        <v>19</v>
      </c>
      <c r="D107" s="49" t="s">
        <v>20</v>
      </c>
    </row>
    <row r="108" spans="1:4" x14ac:dyDescent="0.3">
      <c r="A108" s="48"/>
      <c r="B108" s="18" t="s">
        <v>362</v>
      </c>
      <c r="C108" s="18" t="s">
        <v>362</v>
      </c>
      <c r="D108" s="49" t="s">
        <v>362</v>
      </c>
    </row>
    <row r="109" spans="1:4" x14ac:dyDescent="0.3">
      <c r="A109" s="48"/>
      <c r="B109" s="18" t="s">
        <v>363</v>
      </c>
      <c r="C109" s="18" t="s">
        <v>363</v>
      </c>
      <c r="D109" s="49" t="s">
        <v>363</v>
      </c>
    </row>
    <row r="110" spans="1:4" x14ac:dyDescent="0.3">
      <c r="A110" s="48"/>
      <c r="B110" s="18" t="s">
        <v>364</v>
      </c>
      <c r="C110" s="18" t="s">
        <v>364</v>
      </c>
      <c r="D110" s="49" t="s">
        <v>364</v>
      </c>
    </row>
    <row r="111" spans="1:4" x14ac:dyDescent="0.3">
      <c r="A111" s="51"/>
      <c r="B111" s="52"/>
      <c r="C111" s="58"/>
      <c r="D111" s="52"/>
    </row>
    <row r="112" spans="1:4" x14ac:dyDescent="0.3">
      <c r="A112" s="46">
        <v>28</v>
      </c>
      <c r="B112" s="18" t="s">
        <v>365</v>
      </c>
      <c r="C112" s="47" t="s">
        <v>366</v>
      </c>
      <c r="D112" s="47" t="s">
        <v>367</v>
      </c>
    </row>
    <row r="113" spans="1:4" x14ac:dyDescent="0.3">
      <c r="A113" s="48"/>
      <c r="B113" s="18" t="s">
        <v>368</v>
      </c>
      <c r="C113" s="49" t="s">
        <v>369</v>
      </c>
      <c r="D113" s="49" t="s">
        <v>369</v>
      </c>
    </row>
    <row r="114" spans="1:4" x14ac:dyDescent="0.3">
      <c r="A114" s="48"/>
      <c r="B114" s="18" t="s">
        <v>370</v>
      </c>
      <c r="C114" s="49" t="s">
        <v>306</v>
      </c>
      <c r="D114" s="49" t="s">
        <v>306</v>
      </c>
    </row>
    <row r="115" spans="1:4" x14ac:dyDescent="0.3">
      <c r="A115" s="48"/>
      <c r="B115" s="18" t="s">
        <v>371</v>
      </c>
      <c r="C115" s="49" t="s">
        <v>372</v>
      </c>
      <c r="D115" s="49" t="s">
        <v>372</v>
      </c>
    </row>
    <row r="116" spans="1:4" x14ac:dyDescent="0.3">
      <c r="A116" s="48"/>
      <c r="B116" s="18" t="s">
        <v>373</v>
      </c>
      <c r="C116" s="49" t="s">
        <v>374</v>
      </c>
      <c r="D116" s="49" t="s">
        <v>374</v>
      </c>
    </row>
    <row r="117" spans="1:4" x14ac:dyDescent="0.3">
      <c r="A117" s="48"/>
      <c r="B117" s="53"/>
      <c r="C117" s="53"/>
      <c r="D117" s="53"/>
    </row>
    <row r="118" spans="1:4" x14ac:dyDescent="0.3">
      <c r="A118" s="48"/>
      <c r="B118" s="18" t="s">
        <v>264</v>
      </c>
      <c r="C118" s="49" t="s">
        <v>19</v>
      </c>
      <c r="D118" s="49" t="s">
        <v>20</v>
      </c>
    </row>
    <row r="119" spans="1:4" x14ac:dyDescent="0.3">
      <c r="A119" s="48"/>
      <c r="B119" s="18" t="s">
        <v>375</v>
      </c>
      <c r="C119" s="49" t="s">
        <v>376</v>
      </c>
      <c r="D119" s="49" t="s">
        <v>376</v>
      </c>
    </row>
    <row r="120" spans="1:4" x14ac:dyDescent="0.3">
      <c r="A120" s="48"/>
      <c r="B120" s="18" t="s">
        <v>377</v>
      </c>
      <c r="C120" s="49" t="s">
        <v>378</v>
      </c>
      <c r="D120" s="49" t="s">
        <v>378</v>
      </c>
    </row>
    <row r="121" spans="1:4" x14ac:dyDescent="0.3">
      <c r="A121" s="48"/>
      <c r="B121" s="18" t="s">
        <v>379</v>
      </c>
      <c r="C121" s="49" t="s">
        <v>380</v>
      </c>
      <c r="D121" s="49" t="s">
        <v>380</v>
      </c>
    </row>
    <row r="122" spans="1:4" x14ac:dyDescent="0.3">
      <c r="A122" s="51"/>
      <c r="B122" s="52"/>
      <c r="C122" s="52"/>
      <c r="D122" s="52"/>
    </row>
    <row r="123" spans="1:4" x14ac:dyDescent="0.3">
      <c r="A123" s="46">
        <v>29</v>
      </c>
      <c r="B123" s="18" t="s">
        <v>381</v>
      </c>
      <c r="C123" s="47" t="s">
        <v>382</v>
      </c>
      <c r="D123" s="47" t="s">
        <v>383</v>
      </c>
    </row>
    <row r="124" spans="1:4" x14ac:dyDescent="0.3">
      <c r="A124" s="48"/>
      <c r="B124" s="18" t="s">
        <v>384</v>
      </c>
      <c r="C124" s="49" t="s">
        <v>385</v>
      </c>
      <c r="D124" s="49" t="s">
        <v>386</v>
      </c>
    </row>
    <row r="125" spans="1:4" x14ac:dyDescent="0.3">
      <c r="A125" s="48"/>
      <c r="B125" s="18" t="s">
        <v>387</v>
      </c>
      <c r="C125" s="49" t="s">
        <v>388</v>
      </c>
      <c r="D125" s="49" t="s">
        <v>306</v>
      </c>
    </row>
    <row r="126" spans="1:4" x14ac:dyDescent="0.3">
      <c r="A126" s="48"/>
      <c r="B126" s="18" t="s">
        <v>389</v>
      </c>
      <c r="C126" s="49" t="s">
        <v>390</v>
      </c>
      <c r="D126" s="49" t="s">
        <v>391</v>
      </c>
    </row>
    <row r="127" spans="1:4" x14ac:dyDescent="0.3">
      <c r="A127" s="48"/>
      <c r="B127" s="18" t="s">
        <v>392</v>
      </c>
      <c r="C127" s="49" t="s">
        <v>393</v>
      </c>
      <c r="D127" s="49" t="s">
        <v>394</v>
      </c>
    </row>
    <row r="128" spans="1:4" x14ac:dyDescent="0.3">
      <c r="A128" s="48"/>
      <c r="C128" s="53"/>
      <c r="D128" s="53"/>
    </row>
    <row r="129" spans="1:4" x14ac:dyDescent="0.3">
      <c r="A129" s="48"/>
      <c r="B129" s="18" t="s">
        <v>264</v>
      </c>
      <c r="C129" s="49" t="s">
        <v>19</v>
      </c>
      <c r="D129" s="49" t="s">
        <v>20</v>
      </c>
    </row>
    <row r="130" spans="1:4" x14ac:dyDescent="0.3">
      <c r="A130" s="48"/>
      <c r="B130" s="18" t="s">
        <v>395</v>
      </c>
      <c r="C130" s="49" t="s">
        <v>396</v>
      </c>
      <c r="D130" s="49" t="s">
        <v>397</v>
      </c>
    </row>
    <row r="131" spans="1:4" x14ac:dyDescent="0.3">
      <c r="A131" s="48"/>
      <c r="B131" s="18" t="s">
        <v>398</v>
      </c>
      <c r="C131" s="49" t="s">
        <v>399</v>
      </c>
      <c r="D131" s="49" t="s">
        <v>400</v>
      </c>
    </row>
    <row r="132" spans="1:4" x14ac:dyDescent="0.3">
      <c r="A132" s="48"/>
      <c r="B132" s="18" t="s">
        <v>401</v>
      </c>
      <c r="C132" s="49" t="s">
        <v>402</v>
      </c>
      <c r="D132" s="49" t="s">
        <v>403</v>
      </c>
    </row>
    <row r="133" spans="1:4" x14ac:dyDescent="0.3">
      <c r="A133" s="51"/>
      <c r="C133" s="52"/>
      <c r="D133" s="52"/>
    </row>
    <row r="134" spans="1:4" x14ac:dyDescent="0.3">
      <c r="A134" s="46">
        <v>30</v>
      </c>
      <c r="B134" s="18" t="s">
        <v>404</v>
      </c>
      <c r="C134" s="18" t="s">
        <v>405</v>
      </c>
      <c r="D134" s="47" t="s">
        <v>406</v>
      </c>
    </row>
    <row r="135" spans="1:4" x14ac:dyDescent="0.3">
      <c r="A135" s="48"/>
      <c r="B135" s="18" t="s">
        <v>407</v>
      </c>
      <c r="C135" s="18" t="s">
        <v>408</v>
      </c>
      <c r="D135" s="49" t="s">
        <v>408</v>
      </c>
    </row>
    <row r="136" spans="1:4" x14ac:dyDescent="0.3">
      <c r="A136" s="48"/>
      <c r="B136" s="18" t="s">
        <v>409</v>
      </c>
      <c r="C136" s="18" t="s">
        <v>410</v>
      </c>
      <c r="D136" s="49" t="s">
        <v>410</v>
      </c>
    </row>
    <row r="137" spans="1:4" x14ac:dyDescent="0.3">
      <c r="A137" s="48"/>
      <c r="B137" s="18" t="s">
        <v>411</v>
      </c>
      <c r="C137" s="18" t="s">
        <v>412</v>
      </c>
      <c r="D137" s="49" t="s">
        <v>412</v>
      </c>
    </row>
    <row r="138" spans="1:4" x14ac:dyDescent="0.3">
      <c r="A138" s="48"/>
      <c r="B138" s="18" t="s">
        <v>413</v>
      </c>
      <c r="C138" s="18" t="s">
        <v>414</v>
      </c>
      <c r="D138" s="49" t="s">
        <v>414</v>
      </c>
    </row>
    <row r="139" spans="1:4" x14ac:dyDescent="0.3">
      <c r="A139" s="48"/>
      <c r="B139" s="53"/>
      <c r="C139" s="18"/>
      <c r="D139" s="53"/>
    </row>
    <row r="140" spans="1:4" x14ac:dyDescent="0.3">
      <c r="A140" s="48"/>
      <c r="B140" s="18" t="s">
        <v>264</v>
      </c>
      <c r="C140" s="18" t="s">
        <v>19</v>
      </c>
      <c r="D140" s="49" t="s">
        <v>20</v>
      </c>
    </row>
    <row r="141" spans="1:4" x14ac:dyDescent="0.3">
      <c r="A141" s="48"/>
      <c r="B141" s="18" t="s">
        <v>415</v>
      </c>
      <c r="C141" s="18" t="s">
        <v>416</v>
      </c>
      <c r="D141" s="49" t="s">
        <v>416</v>
      </c>
    </row>
    <row r="142" spans="1:4" x14ac:dyDescent="0.3">
      <c r="A142" s="48"/>
      <c r="B142" s="18" t="s">
        <v>417</v>
      </c>
      <c r="C142" s="18" t="s">
        <v>418</v>
      </c>
      <c r="D142" s="49" t="s">
        <v>418</v>
      </c>
    </row>
    <row r="143" spans="1:4" x14ac:dyDescent="0.3">
      <c r="A143" s="48"/>
      <c r="B143" s="18" t="s">
        <v>419</v>
      </c>
      <c r="C143" s="18" t="s">
        <v>420</v>
      </c>
      <c r="D143" s="49" t="s">
        <v>420</v>
      </c>
    </row>
    <row r="144" spans="1:4" x14ac:dyDescent="0.3">
      <c r="A144" s="51"/>
      <c r="B144" s="52"/>
      <c r="D144" s="52"/>
    </row>
    <row r="145" spans="1:4" x14ac:dyDescent="0.3">
      <c r="A145" s="46">
        <v>31</v>
      </c>
      <c r="B145" s="47" t="s">
        <v>421</v>
      </c>
      <c r="C145" s="47" t="s">
        <v>422</v>
      </c>
      <c r="D145" s="47" t="s">
        <v>423</v>
      </c>
    </row>
    <row r="146" spans="1:4" x14ac:dyDescent="0.3">
      <c r="A146" s="48"/>
      <c r="B146" s="49" t="s">
        <v>424</v>
      </c>
      <c r="C146" s="49" t="s">
        <v>425</v>
      </c>
      <c r="D146" s="49" t="s">
        <v>425</v>
      </c>
    </row>
    <row r="147" spans="1:4" x14ac:dyDescent="0.3">
      <c r="A147" s="48"/>
      <c r="B147" s="49" t="s">
        <v>426</v>
      </c>
      <c r="C147" s="49" t="s">
        <v>427</v>
      </c>
      <c r="D147" s="49" t="s">
        <v>427</v>
      </c>
    </row>
    <row r="148" spans="1:4" x14ac:dyDescent="0.3">
      <c r="A148" s="48"/>
      <c r="B148" s="49" t="s">
        <v>428</v>
      </c>
      <c r="C148" s="49" t="s">
        <v>429</v>
      </c>
      <c r="D148" s="49" t="s">
        <v>429</v>
      </c>
    </row>
    <row r="149" spans="1:4" x14ac:dyDescent="0.3">
      <c r="A149" s="48"/>
      <c r="B149" s="49" t="s">
        <v>430</v>
      </c>
      <c r="C149" s="49" t="s">
        <v>431</v>
      </c>
      <c r="D149" s="49" t="s">
        <v>431</v>
      </c>
    </row>
    <row r="150" spans="1:4" x14ac:dyDescent="0.3">
      <c r="A150" s="48"/>
      <c r="B150" s="53"/>
      <c r="C150" s="53"/>
      <c r="D150" s="53"/>
    </row>
    <row r="151" spans="1:4" x14ac:dyDescent="0.3">
      <c r="A151" s="48"/>
      <c r="B151" s="49" t="s">
        <v>264</v>
      </c>
      <c r="C151" s="49" t="s">
        <v>19</v>
      </c>
      <c r="D151" s="49" t="s">
        <v>20</v>
      </c>
    </row>
    <row r="152" spans="1:4" x14ac:dyDescent="0.3">
      <c r="A152" s="48"/>
      <c r="B152" s="49" t="s">
        <v>432</v>
      </c>
      <c r="C152" s="49" t="s">
        <v>433</v>
      </c>
      <c r="D152" s="49" t="s">
        <v>433</v>
      </c>
    </row>
    <row r="153" spans="1:4" x14ac:dyDescent="0.3">
      <c r="A153" s="48"/>
      <c r="B153" s="49" t="s">
        <v>434</v>
      </c>
      <c r="C153" s="49" t="s">
        <v>435</v>
      </c>
      <c r="D153" s="49" t="s">
        <v>435</v>
      </c>
    </row>
    <row r="154" spans="1:4" x14ac:dyDescent="0.3">
      <c r="A154" s="48"/>
      <c r="B154" s="49" t="s">
        <v>436</v>
      </c>
      <c r="C154" s="49" t="s">
        <v>437</v>
      </c>
      <c r="D154" s="49" t="s">
        <v>437</v>
      </c>
    </row>
    <row r="155" spans="1:4" x14ac:dyDescent="0.3">
      <c r="A155" s="51"/>
      <c r="B155" s="52"/>
      <c r="C155" s="52"/>
      <c r="D155" s="52"/>
    </row>
    <row r="156" spans="1:4" x14ac:dyDescent="0.3">
      <c r="A156" s="46">
        <v>32</v>
      </c>
      <c r="B156" s="47" t="s">
        <v>438</v>
      </c>
      <c r="C156" s="47" t="s">
        <v>439</v>
      </c>
      <c r="D156" s="47" t="s">
        <v>440</v>
      </c>
    </row>
    <row r="157" spans="1:4" x14ac:dyDescent="0.3">
      <c r="A157" s="48"/>
      <c r="B157" s="49" t="s">
        <v>441</v>
      </c>
      <c r="C157" s="49" t="s">
        <v>442</v>
      </c>
      <c r="D157" s="49" t="s">
        <v>443</v>
      </c>
    </row>
    <row r="158" spans="1:4" x14ac:dyDescent="0.3">
      <c r="A158" s="48"/>
      <c r="B158" s="49" t="s">
        <v>444</v>
      </c>
      <c r="C158" s="49" t="s">
        <v>445</v>
      </c>
      <c r="D158" s="49" t="s">
        <v>446</v>
      </c>
    </row>
    <row r="159" spans="1:4" x14ac:dyDescent="0.3">
      <c r="A159" s="48"/>
      <c r="B159" s="49" t="s">
        <v>447</v>
      </c>
      <c r="C159" s="49" t="s">
        <v>448</v>
      </c>
      <c r="D159" s="49" t="s">
        <v>449</v>
      </c>
    </row>
    <row r="160" spans="1:4" x14ac:dyDescent="0.3">
      <c r="A160" s="48"/>
      <c r="B160" s="49" t="s">
        <v>450</v>
      </c>
      <c r="C160" s="49" t="s">
        <v>451</v>
      </c>
      <c r="D160" s="49" t="s">
        <v>452</v>
      </c>
    </row>
    <row r="161" spans="1:4" x14ac:dyDescent="0.3">
      <c r="A161" s="48"/>
      <c r="B161" s="53"/>
      <c r="C161" s="53"/>
      <c r="D161" s="53"/>
    </row>
    <row r="162" spans="1:4" x14ac:dyDescent="0.3">
      <c r="A162" s="48"/>
      <c r="B162" s="49" t="s">
        <v>264</v>
      </c>
      <c r="C162" s="49" t="s">
        <v>19</v>
      </c>
      <c r="D162" s="49" t="s">
        <v>20</v>
      </c>
    </row>
    <row r="163" spans="1:4" x14ac:dyDescent="0.3">
      <c r="A163" s="48"/>
      <c r="B163" s="49" t="s">
        <v>453</v>
      </c>
      <c r="C163" s="49" t="s">
        <v>454</v>
      </c>
      <c r="D163" s="49" t="s">
        <v>455</v>
      </c>
    </row>
    <row r="164" spans="1:4" x14ac:dyDescent="0.3">
      <c r="A164" s="48"/>
      <c r="B164" s="49" t="s">
        <v>456</v>
      </c>
      <c r="C164" s="49" t="s">
        <v>457</v>
      </c>
      <c r="D164" s="49" t="s">
        <v>458</v>
      </c>
    </row>
    <row r="165" spans="1:4" x14ac:dyDescent="0.3">
      <c r="A165" s="48"/>
      <c r="B165" s="49" t="s">
        <v>459</v>
      </c>
      <c r="C165" s="49" t="s">
        <v>460</v>
      </c>
      <c r="D165" s="49" t="s">
        <v>461</v>
      </c>
    </row>
    <row r="166" spans="1:4" x14ac:dyDescent="0.3">
      <c r="A166" s="51"/>
      <c r="B166" s="52"/>
      <c r="C166" s="52"/>
      <c r="D166" s="52"/>
    </row>
    <row r="167" spans="1:4" x14ac:dyDescent="0.3">
      <c r="A167" s="46">
        <v>33</v>
      </c>
      <c r="B167" s="18" t="s">
        <v>462</v>
      </c>
      <c r="C167" s="47" t="s">
        <v>463</v>
      </c>
      <c r="D167" s="47" t="s">
        <v>464</v>
      </c>
    </row>
    <row r="168" spans="1:4" x14ac:dyDescent="0.3">
      <c r="A168" s="48"/>
      <c r="B168" s="18" t="s">
        <v>465</v>
      </c>
      <c r="C168" s="49" t="s">
        <v>466</v>
      </c>
      <c r="D168" s="49" t="s">
        <v>467</v>
      </c>
    </row>
    <row r="169" spans="1:4" x14ac:dyDescent="0.3">
      <c r="A169" s="48"/>
      <c r="B169" s="18" t="s">
        <v>468</v>
      </c>
      <c r="C169" s="49" t="s">
        <v>445</v>
      </c>
      <c r="D169" s="49" t="s">
        <v>446</v>
      </c>
    </row>
    <row r="170" spans="1:4" x14ac:dyDescent="0.3">
      <c r="A170" s="48"/>
      <c r="B170" s="18" t="s">
        <v>469</v>
      </c>
      <c r="C170" s="49" t="s">
        <v>470</v>
      </c>
      <c r="D170" s="49" t="s">
        <v>471</v>
      </c>
    </row>
    <row r="171" spans="1:4" x14ac:dyDescent="0.3">
      <c r="A171" s="48"/>
      <c r="B171" s="18" t="s">
        <v>472</v>
      </c>
      <c r="C171" s="49" t="s">
        <v>473</v>
      </c>
      <c r="D171" s="49" t="s">
        <v>474</v>
      </c>
    </row>
    <row r="172" spans="1:4" x14ac:dyDescent="0.3">
      <c r="A172" s="48"/>
      <c r="C172" s="53"/>
      <c r="D172" s="53"/>
    </row>
    <row r="173" spans="1:4" x14ac:dyDescent="0.3">
      <c r="A173" s="48"/>
      <c r="B173" s="18" t="s">
        <v>264</v>
      </c>
      <c r="C173" s="49" t="s">
        <v>19</v>
      </c>
      <c r="D173" s="49" t="s">
        <v>20</v>
      </c>
    </row>
    <row r="174" spans="1:4" x14ac:dyDescent="0.3">
      <c r="A174" s="48"/>
      <c r="B174" s="18" t="s">
        <v>475</v>
      </c>
      <c r="C174" s="49" t="s">
        <v>476</v>
      </c>
      <c r="D174" s="49" t="s">
        <v>477</v>
      </c>
    </row>
    <row r="175" spans="1:4" x14ac:dyDescent="0.3">
      <c r="A175" s="48"/>
      <c r="B175" s="18" t="s">
        <v>478</v>
      </c>
      <c r="C175" s="49" t="s">
        <v>479</v>
      </c>
      <c r="D175" s="49" t="s">
        <v>480</v>
      </c>
    </row>
    <row r="176" spans="1:4" x14ac:dyDescent="0.3">
      <c r="A176" s="48"/>
      <c r="B176" s="18" t="s">
        <v>481</v>
      </c>
      <c r="C176" s="49" t="s">
        <v>482</v>
      </c>
      <c r="D176" s="49" t="s">
        <v>483</v>
      </c>
    </row>
    <row r="177" spans="1:4" x14ac:dyDescent="0.3">
      <c r="A177" s="51"/>
      <c r="C177" s="52"/>
      <c r="D177" s="52"/>
    </row>
    <row r="178" spans="1:4" x14ac:dyDescent="0.3">
      <c r="A178" s="46">
        <v>34</v>
      </c>
      <c r="B178" s="18" t="s">
        <v>484</v>
      </c>
      <c r="C178" s="47" t="s">
        <v>485</v>
      </c>
      <c r="D178" s="47" t="s">
        <v>486</v>
      </c>
    </row>
    <row r="179" spans="1:4" x14ac:dyDescent="0.3">
      <c r="A179" s="48"/>
      <c r="B179" s="18" t="s">
        <v>487</v>
      </c>
      <c r="C179" s="49" t="s">
        <v>488</v>
      </c>
      <c r="D179" s="49" t="s">
        <v>488</v>
      </c>
    </row>
    <row r="180" spans="1:4" x14ac:dyDescent="0.3">
      <c r="A180" s="48"/>
      <c r="B180" s="18" t="s">
        <v>489</v>
      </c>
      <c r="C180" s="49" t="s">
        <v>490</v>
      </c>
      <c r="D180" s="49" t="s">
        <v>490</v>
      </c>
    </row>
    <row r="181" spans="1:4" x14ac:dyDescent="0.3">
      <c r="A181" s="48"/>
      <c r="B181" s="18" t="s">
        <v>491</v>
      </c>
      <c r="C181" s="49" t="s">
        <v>492</v>
      </c>
      <c r="D181" s="49" t="s">
        <v>492</v>
      </c>
    </row>
    <row r="182" spans="1:4" x14ac:dyDescent="0.3">
      <c r="A182" s="48"/>
      <c r="B182" s="18" t="s">
        <v>493</v>
      </c>
      <c r="C182" s="49" t="s">
        <v>494</v>
      </c>
      <c r="D182" s="49" t="s">
        <v>494</v>
      </c>
    </row>
    <row r="183" spans="1:4" x14ac:dyDescent="0.3">
      <c r="A183" s="48"/>
      <c r="B183" s="53"/>
      <c r="C183" s="53"/>
      <c r="D183" s="53"/>
    </row>
    <row r="184" spans="1:4" x14ac:dyDescent="0.3">
      <c r="A184" s="48"/>
      <c r="B184" s="18" t="s">
        <v>264</v>
      </c>
      <c r="C184" s="49" t="s">
        <v>19</v>
      </c>
      <c r="D184" s="49" t="s">
        <v>20</v>
      </c>
    </row>
    <row r="185" spans="1:4" x14ac:dyDescent="0.3">
      <c r="A185" s="48"/>
      <c r="B185" s="18" t="s">
        <v>495</v>
      </c>
      <c r="C185" s="49" t="s">
        <v>496</v>
      </c>
      <c r="D185" s="49" t="s">
        <v>496</v>
      </c>
    </row>
    <row r="186" spans="1:4" x14ac:dyDescent="0.3">
      <c r="A186" s="48"/>
      <c r="B186" s="18" t="s">
        <v>497</v>
      </c>
      <c r="C186" s="49" t="s">
        <v>498</v>
      </c>
      <c r="D186" s="49" t="s">
        <v>498</v>
      </c>
    </row>
    <row r="187" spans="1:4" x14ac:dyDescent="0.3">
      <c r="A187" s="48"/>
      <c r="B187" s="18" t="s">
        <v>499</v>
      </c>
      <c r="C187" s="49" t="s">
        <v>500</v>
      </c>
      <c r="D187" s="49" t="s">
        <v>500</v>
      </c>
    </row>
    <row r="188" spans="1:4" x14ac:dyDescent="0.3">
      <c r="A188" s="51"/>
      <c r="B188" s="52"/>
      <c r="C188" s="52"/>
      <c r="D188" s="52"/>
    </row>
    <row r="189" spans="1:4" x14ac:dyDescent="0.3">
      <c r="A189" s="28">
        <v>36</v>
      </c>
    </row>
    <row r="190" spans="1:4" x14ac:dyDescent="0.3">
      <c r="A190" s="29"/>
    </row>
    <row r="191" spans="1:4" x14ac:dyDescent="0.3">
      <c r="A191" s="29"/>
    </row>
    <row r="192" spans="1:4" x14ac:dyDescent="0.3">
      <c r="A192" s="29"/>
    </row>
    <row r="193" spans="1:1" x14ac:dyDescent="0.3">
      <c r="A193" s="29"/>
    </row>
    <row r="194" spans="1:1" x14ac:dyDescent="0.3">
      <c r="A194" s="29"/>
    </row>
    <row r="195" spans="1:1" x14ac:dyDescent="0.3">
      <c r="A195" s="29"/>
    </row>
    <row r="196" spans="1:1" x14ac:dyDescent="0.3">
      <c r="A196" s="29"/>
    </row>
    <row r="197" spans="1:1" x14ac:dyDescent="0.3">
      <c r="A197" s="29"/>
    </row>
    <row r="198" spans="1:1" x14ac:dyDescent="0.3">
      <c r="A198" s="29"/>
    </row>
    <row r="199" spans="1:1" x14ac:dyDescent="0.3">
      <c r="A199" s="29"/>
    </row>
  </sheetData>
  <mergeCells count="18">
    <mergeCell ref="A2:A12"/>
    <mergeCell ref="A13:A23"/>
    <mergeCell ref="A24:A34"/>
    <mergeCell ref="A35:A45"/>
    <mergeCell ref="A46:A56"/>
    <mergeCell ref="A189:A199"/>
    <mergeCell ref="A57:A67"/>
    <mergeCell ref="A145:A155"/>
    <mergeCell ref="A156:A166"/>
    <mergeCell ref="A167:A177"/>
    <mergeCell ref="A178:A188"/>
    <mergeCell ref="A101:A111"/>
    <mergeCell ref="A112:A122"/>
    <mergeCell ref="A123:A133"/>
    <mergeCell ref="A134:A144"/>
    <mergeCell ref="A68:A78"/>
    <mergeCell ref="A79:A89"/>
    <mergeCell ref="A90:A10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workbookViewId="0">
      <pane ySplit="1" topLeftCell="A32" activePane="bottomLeft" state="frozen"/>
      <selection pane="bottomLeft" activeCell="C4" sqref="C4"/>
    </sheetView>
  </sheetViews>
  <sheetFormatPr defaultRowHeight="14" x14ac:dyDescent="0.3"/>
  <cols>
    <col min="1" max="1" width="30.58203125" style="1" customWidth="1"/>
    <col min="2" max="4" width="30.58203125" customWidth="1"/>
  </cols>
  <sheetData>
    <row r="1" spans="1:22" ht="100" customHeight="1" x14ac:dyDescent="0.3">
      <c r="A1" s="1" t="s">
        <v>27</v>
      </c>
      <c r="B1" s="1" t="s">
        <v>28</v>
      </c>
      <c r="C1" s="1" t="s">
        <v>29</v>
      </c>
      <c r="D1" s="1" t="s">
        <v>30</v>
      </c>
      <c r="F1" s="22" t="s">
        <v>141</v>
      </c>
      <c r="G1" s="22" t="s">
        <v>142</v>
      </c>
      <c r="H1" s="22" t="s">
        <v>143</v>
      </c>
      <c r="I1" s="22" t="s">
        <v>132</v>
      </c>
      <c r="J1" s="22" t="s">
        <v>133</v>
      </c>
      <c r="K1" s="22" t="s">
        <v>134</v>
      </c>
      <c r="L1" s="1" t="s">
        <v>37</v>
      </c>
      <c r="M1" s="1" t="s">
        <v>39</v>
      </c>
      <c r="N1" s="30" t="s">
        <v>33</v>
      </c>
      <c r="O1" s="30"/>
      <c r="P1" s="30"/>
      <c r="Q1" s="31" t="s">
        <v>35</v>
      </c>
      <c r="R1" s="31"/>
      <c r="S1" s="31"/>
      <c r="T1" s="30" t="s">
        <v>41</v>
      </c>
      <c r="U1" s="30"/>
      <c r="V1" s="30"/>
    </row>
    <row r="2" spans="1:22" ht="100" customHeight="1" x14ac:dyDescent="0.3">
      <c r="A2" s="1">
        <v>1</v>
      </c>
      <c r="B2" s="20" t="s">
        <v>31</v>
      </c>
      <c r="C2" s="20" t="s">
        <v>42</v>
      </c>
      <c r="D2" s="20" t="s">
        <v>43</v>
      </c>
      <c r="F2">
        <v>1791.45</v>
      </c>
      <c r="G2">
        <v>1845.45</v>
      </c>
      <c r="H2">
        <v>1896.3</v>
      </c>
      <c r="I2">
        <v>1793.2</v>
      </c>
      <c r="J2">
        <v>1844.7</v>
      </c>
      <c r="K2">
        <v>1898.94</v>
      </c>
      <c r="L2">
        <f>(J2-I2)/I2</f>
        <v>2.8719607405755073E-2</v>
      </c>
      <c r="M2">
        <f>(K2-I2)/I2</f>
        <v>5.8967209457952266E-2</v>
      </c>
      <c r="N2">
        <v>176.16</v>
      </c>
      <c r="O2">
        <v>22.3</v>
      </c>
      <c r="P2">
        <v>10.74</v>
      </c>
      <c r="Q2">
        <v>5</v>
      </c>
      <c r="R2">
        <v>3</v>
      </c>
      <c r="S2">
        <v>3</v>
      </c>
      <c r="T2">
        <f>ABS((F2-I2)/I2)</f>
        <v>9.7590898951594915E-4</v>
      </c>
      <c r="U2">
        <f t="shared" ref="U2:V2" si="0">ABS((G2-J2)/J2)</f>
        <v>4.0657017401203447E-4</v>
      </c>
      <c r="V2">
        <f t="shared" si="0"/>
        <v>1.3902492969762605E-3</v>
      </c>
    </row>
    <row r="3" spans="1:22" ht="100" customHeight="1" x14ac:dyDescent="0.3">
      <c r="B3" s="20" t="s">
        <v>144</v>
      </c>
      <c r="C3" s="20" t="s">
        <v>90</v>
      </c>
      <c r="D3" s="20" t="s">
        <v>91</v>
      </c>
      <c r="L3" t="e">
        <f t="shared" ref="L3:L34" si="1">(J3-I3)/I3</f>
        <v>#DIV/0!</v>
      </c>
      <c r="M3" t="e">
        <f t="shared" ref="M3:M34" si="2">(K3-I3)/I3</f>
        <v>#DIV/0!</v>
      </c>
      <c r="T3" t="e">
        <f t="shared" ref="T3:T34" si="3">ABS((F3-I3)/I3)</f>
        <v>#DIV/0!</v>
      </c>
    </row>
    <row r="4" spans="1:22" ht="100" customHeight="1" x14ac:dyDescent="0.3">
      <c r="A4" s="1">
        <v>2</v>
      </c>
      <c r="B4" s="20" t="s">
        <v>179</v>
      </c>
      <c r="C4" s="20" t="s">
        <v>180</v>
      </c>
      <c r="D4" s="20" t="s">
        <v>44</v>
      </c>
      <c r="F4">
        <v>706.35</v>
      </c>
      <c r="G4">
        <v>706.35</v>
      </c>
      <c r="H4">
        <v>706.35</v>
      </c>
      <c r="I4">
        <v>708.41</v>
      </c>
      <c r="J4">
        <v>708.41</v>
      </c>
      <c r="K4">
        <v>708.41</v>
      </c>
      <c r="L4">
        <f t="shared" si="1"/>
        <v>0</v>
      </c>
      <c r="M4">
        <f t="shared" si="2"/>
        <v>0</v>
      </c>
      <c r="N4">
        <v>708.41</v>
      </c>
      <c r="O4">
        <v>708.41</v>
      </c>
      <c r="P4">
        <v>5.13</v>
      </c>
      <c r="Q4">
        <v>8</v>
      </c>
      <c r="R4">
        <v>8</v>
      </c>
      <c r="S4">
        <v>8</v>
      </c>
      <c r="T4">
        <f t="shared" si="3"/>
        <v>2.9079205544810852E-3</v>
      </c>
      <c r="U4">
        <f t="shared" ref="U4" si="4">ABS((G4-J4)/J4)</f>
        <v>2.9079205544810852E-3</v>
      </c>
      <c r="V4">
        <f t="shared" ref="V4" si="5">ABS((H4-K4)/K4)</f>
        <v>2.9079205544810852E-3</v>
      </c>
    </row>
    <row r="5" spans="1:22" ht="100" customHeight="1" x14ac:dyDescent="0.3">
      <c r="B5" s="20" t="s">
        <v>92</v>
      </c>
      <c r="C5" s="20" t="s">
        <v>93</v>
      </c>
      <c r="D5" s="20" t="s">
        <v>94</v>
      </c>
      <c r="L5" t="e">
        <f t="shared" si="1"/>
        <v>#DIV/0!</v>
      </c>
      <c r="M5" t="e">
        <f t="shared" si="2"/>
        <v>#DIV/0!</v>
      </c>
      <c r="T5" t="e">
        <f t="shared" si="3"/>
        <v>#DIV/0!</v>
      </c>
    </row>
    <row r="6" spans="1:22" ht="100" customHeight="1" x14ac:dyDescent="0.3">
      <c r="A6" s="1">
        <v>3</v>
      </c>
      <c r="B6" s="20" t="s">
        <v>45</v>
      </c>
      <c r="C6" s="20" t="s">
        <v>46</v>
      </c>
      <c r="D6" s="20" t="s">
        <v>47</v>
      </c>
      <c r="F6">
        <v>842.5</v>
      </c>
      <c r="G6">
        <v>845.72</v>
      </c>
      <c r="H6">
        <v>843.74</v>
      </c>
      <c r="I6">
        <v>844.98</v>
      </c>
      <c r="J6">
        <v>848.63</v>
      </c>
      <c r="K6">
        <v>845.1</v>
      </c>
      <c r="L6">
        <f t="shared" si="1"/>
        <v>4.319628866955404E-3</v>
      </c>
      <c r="M6">
        <f t="shared" si="2"/>
        <v>1.4201519562593735E-4</v>
      </c>
      <c r="N6">
        <v>129.72999999999999</v>
      </c>
      <c r="O6">
        <v>22.59</v>
      </c>
      <c r="P6">
        <v>6.27</v>
      </c>
      <c r="Q6">
        <v>8</v>
      </c>
      <c r="R6">
        <v>8</v>
      </c>
      <c r="S6">
        <v>8</v>
      </c>
      <c r="T6">
        <f t="shared" si="3"/>
        <v>2.9349807096026156E-3</v>
      </c>
      <c r="U6">
        <f t="shared" ref="U6" si="6">ABS((G6-J6)/J6)</f>
        <v>3.4290562435925764E-3</v>
      </c>
      <c r="V6">
        <f t="shared" ref="V6" si="7">ABS((H6-K6)/K6)</f>
        <v>1.6092770086380472E-3</v>
      </c>
    </row>
    <row r="7" spans="1:22" ht="100" customHeight="1" x14ac:dyDescent="0.3">
      <c r="B7" s="20" t="s">
        <v>95</v>
      </c>
      <c r="C7" s="20" t="s">
        <v>96</v>
      </c>
      <c r="D7" s="20" t="s">
        <v>97</v>
      </c>
      <c r="L7" t="e">
        <f t="shared" si="1"/>
        <v>#DIV/0!</v>
      </c>
      <c r="M7" t="e">
        <f t="shared" si="2"/>
        <v>#DIV/0!</v>
      </c>
      <c r="T7" t="e">
        <f t="shared" si="3"/>
        <v>#DIV/0!</v>
      </c>
    </row>
    <row r="8" spans="1:22" ht="100" customHeight="1" x14ac:dyDescent="0.3">
      <c r="A8" s="1">
        <v>4</v>
      </c>
      <c r="B8" s="20" t="s">
        <v>48</v>
      </c>
      <c r="C8" s="20" t="s">
        <v>49</v>
      </c>
      <c r="D8" s="20" t="s">
        <v>50</v>
      </c>
      <c r="F8">
        <v>1072.1099999999999</v>
      </c>
      <c r="G8">
        <v>1080.42</v>
      </c>
      <c r="H8">
        <v>1080.42</v>
      </c>
      <c r="I8">
        <v>1070.8900000000001</v>
      </c>
      <c r="J8">
        <v>1081.1500000000001</v>
      </c>
      <c r="K8">
        <v>1081.1500000000001</v>
      </c>
      <c r="L8">
        <f t="shared" si="1"/>
        <v>9.5808159568209518E-3</v>
      </c>
      <c r="M8">
        <f t="shared" si="2"/>
        <v>9.5808159568209518E-3</v>
      </c>
      <c r="N8">
        <v>162.07</v>
      </c>
      <c r="O8">
        <v>22.34</v>
      </c>
      <c r="P8">
        <v>6.99</v>
      </c>
      <c r="Q8">
        <v>6</v>
      </c>
      <c r="R8">
        <v>5</v>
      </c>
      <c r="S8">
        <v>5</v>
      </c>
      <c r="T8">
        <f t="shared" si="3"/>
        <v>1.1392393243001614E-3</v>
      </c>
      <c r="U8">
        <f t="shared" ref="U8" si="8">ABS((G8-J8)/J8)</f>
        <v>6.7520695555660002E-4</v>
      </c>
      <c r="V8">
        <f t="shared" ref="V8" si="9">ABS((H8-K8)/K8)</f>
        <v>6.7520695555660002E-4</v>
      </c>
    </row>
    <row r="9" spans="1:22" ht="100" customHeight="1" x14ac:dyDescent="0.3">
      <c r="B9" s="20" t="s">
        <v>98</v>
      </c>
      <c r="C9" s="20" t="s">
        <v>99</v>
      </c>
      <c r="D9" s="20" t="s">
        <v>100</v>
      </c>
      <c r="L9" t="e">
        <f t="shared" si="1"/>
        <v>#DIV/0!</v>
      </c>
      <c r="M9" t="e">
        <f t="shared" si="2"/>
        <v>#DIV/0!</v>
      </c>
      <c r="T9" t="e">
        <f t="shared" si="3"/>
        <v>#DIV/0!</v>
      </c>
    </row>
    <row r="10" spans="1:22" ht="100" customHeight="1" x14ac:dyDescent="0.3">
      <c r="A10" s="1">
        <v>5</v>
      </c>
      <c r="B10" s="20" t="s">
        <v>51</v>
      </c>
      <c r="C10" s="20" t="s">
        <v>52</v>
      </c>
      <c r="D10" s="20" t="s">
        <v>53</v>
      </c>
      <c r="F10">
        <v>1360.72</v>
      </c>
      <c r="G10">
        <v>1381.39</v>
      </c>
      <c r="H10">
        <v>1393.9</v>
      </c>
      <c r="I10">
        <v>1360.61</v>
      </c>
      <c r="J10">
        <v>1383.89</v>
      </c>
      <c r="K10">
        <v>1400.49</v>
      </c>
      <c r="L10">
        <f t="shared" si="1"/>
        <v>1.7109972732818515E-2</v>
      </c>
      <c r="M10">
        <f t="shared" si="2"/>
        <v>2.9310382842989625E-2</v>
      </c>
      <c r="N10">
        <v>186.94</v>
      </c>
      <c r="O10">
        <v>22.82</v>
      </c>
      <c r="P10">
        <v>8.58</v>
      </c>
      <c r="Q10">
        <v>6</v>
      </c>
      <c r="R10">
        <v>4</v>
      </c>
      <c r="S10">
        <v>4</v>
      </c>
      <c r="T10">
        <f t="shared" si="3"/>
        <v>8.0846091091589314E-5</v>
      </c>
      <c r="U10">
        <f t="shared" ref="U10" si="10">ABS((G10-J10)/J10)</f>
        <v>1.8065019618611305E-3</v>
      </c>
      <c r="V10">
        <f t="shared" ref="V10" si="11">ABS((H10-K10)/K10)</f>
        <v>4.7054959335660505E-3</v>
      </c>
    </row>
    <row r="11" spans="1:22" ht="100" customHeight="1" x14ac:dyDescent="0.3">
      <c r="B11" s="20" t="s">
        <v>101</v>
      </c>
      <c r="C11" s="20" t="s">
        <v>102</v>
      </c>
      <c r="D11" s="20" t="s">
        <v>103</v>
      </c>
      <c r="L11" t="e">
        <f t="shared" si="1"/>
        <v>#DIV/0!</v>
      </c>
      <c r="M11" t="e">
        <f t="shared" si="2"/>
        <v>#DIV/0!</v>
      </c>
      <c r="T11" t="e">
        <f t="shared" si="3"/>
        <v>#DIV/0!</v>
      </c>
    </row>
    <row r="12" spans="1:22" ht="100" customHeight="1" x14ac:dyDescent="0.3">
      <c r="A12" s="1">
        <v>6</v>
      </c>
      <c r="B12" s="20" t="s">
        <v>54</v>
      </c>
      <c r="C12" s="20" t="s">
        <v>55</v>
      </c>
      <c r="D12" s="20" t="s">
        <v>56</v>
      </c>
      <c r="F12">
        <v>1876.65</v>
      </c>
      <c r="G12">
        <v>1905.45</v>
      </c>
      <c r="H12">
        <v>1950.03</v>
      </c>
      <c r="I12">
        <v>1878.47</v>
      </c>
      <c r="J12">
        <v>1904.7</v>
      </c>
      <c r="K12">
        <v>1954.37</v>
      </c>
      <c r="L12">
        <f t="shared" si="1"/>
        <v>1.3963491564943821E-2</v>
      </c>
      <c r="M12">
        <f t="shared" si="2"/>
        <v>4.0405223399894524E-2</v>
      </c>
      <c r="N12">
        <v>182.43</v>
      </c>
      <c r="O12">
        <v>23.95</v>
      </c>
      <c r="P12">
        <v>11.12</v>
      </c>
      <c r="Q12">
        <v>4</v>
      </c>
      <c r="R12">
        <v>3</v>
      </c>
      <c r="S12">
        <v>2</v>
      </c>
      <c r="T12">
        <f t="shared" si="3"/>
        <v>9.6887360458241883E-4</v>
      </c>
      <c r="U12">
        <f t="shared" ref="U12" si="12">ABS((G12-J12)/J12)</f>
        <v>3.9376279729091192E-4</v>
      </c>
      <c r="V12">
        <f t="shared" ref="V12" si="13">ABS((H12-K12)/K12)</f>
        <v>2.2206644596468009E-3</v>
      </c>
    </row>
    <row r="13" spans="1:22" ht="100" customHeight="1" x14ac:dyDescent="0.3">
      <c r="B13" s="20" t="s">
        <v>104</v>
      </c>
      <c r="C13" s="20" t="s">
        <v>105</v>
      </c>
      <c r="D13" s="20" t="s">
        <v>106</v>
      </c>
      <c r="L13" t="e">
        <f t="shared" si="1"/>
        <v>#DIV/0!</v>
      </c>
      <c r="M13" t="e">
        <f t="shared" si="2"/>
        <v>#DIV/0!</v>
      </c>
      <c r="T13" t="e">
        <f t="shared" si="3"/>
        <v>#DIV/0!</v>
      </c>
    </row>
    <row r="14" spans="1:22" ht="100" customHeight="1" x14ac:dyDescent="0.3">
      <c r="A14" s="1">
        <v>7</v>
      </c>
      <c r="B14" s="20" t="s">
        <v>57</v>
      </c>
      <c r="C14" s="20" t="s">
        <v>58</v>
      </c>
      <c r="D14" s="20" t="s">
        <v>59</v>
      </c>
      <c r="F14">
        <v>2025.45</v>
      </c>
      <c r="G14">
        <v>2025.45</v>
      </c>
      <c r="H14">
        <v>2030.03</v>
      </c>
      <c r="I14">
        <v>2024.7</v>
      </c>
      <c r="J14">
        <v>2024.7</v>
      </c>
      <c r="K14">
        <v>2034.37</v>
      </c>
      <c r="L14">
        <f t="shared" si="1"/>
        <v>0</v>
      </c>
      <c r="M14">
        <f t="shared" si="2"/>
        <v>4.7760161999307778E-3</v>
      </c>
      <c r="N14">
        <v>199.1</v>
      </c>
      <c r="O14">
        <v>24.75</v>
      </c>
      <c r="P14">
        <v>12.34</v>
      </c>
      <c r="Q14">
        <v>3</v>
      </c>
      <c r="R14">
        <v>3</v>
      </c>
      <c r="S14">
        <v>2</v>
      </c>
      <c r="T14">
        <f t="shared" si="3"/>
        <v>3.7042524818491627E-4</v>
      </c>
      <c r="U14">
        <f t="shared" ref="U14" si="14">ABS((G14-J14)/J14)</f>
        <v>3.7042524818491627E-4</v>
      </c>
      <c r="V14">
        <f t="shared" ref="V14" si="15">ABS((H14-K14)/K14)</f>
        <v>2.1333385765617456E-3</v>
      </c>
    </row>
    <row r="15" spans="1:22" ht="100" customHeight="1" x14ac:dyDescent="0.3">
      <c r="B15" s="20" t="s">
        <v>107</v>
      </c>
      <c r="C15" s="20" t="s">
        <v>108</v>
      </c>
      <c r="D15" s="20" t="s">
        <v>109</v>
      </c>
      <c r="L15" t="e">
        <f t="shared" si="1"/>
        <v>#DIV/0!</v>
      </c>
      <c r="M15" t="e">
        <f t="shared" si="2"/>
        <v>#DIV/0!</v>
      </c>
      <c r="T15" t="e">
        <f t="shared" si="3"/>
        <v>#DIV/0!</v>
      </c>
    </row>
    <row r="16" spans="1:22" ht="100" customHeight="1" x14ac:dyDescent="0.3">
      <c r="A16" s="1">
        <v>8</v>
      </c>
      <c r="B16" s="20" t="s">
        <v>60</v>
      </c>
      <c r="C16" s="20" t="s">
        <v>61</v>
      </c>
      <c r="D16" s="20" t="s">
        <v>62</v>
      </c>
      <c r="F16">
        <v>2190.0300000000002</v>
      </c>
      <c r="G16">
        <v>2190.14</v>
      </c>
      <c r="H16">
        <v>2190.0300000000002</v>
      </c>
      <c r="I16">
        <v>2194.37</v>
      </c>
      <c r="J16">
        <v>2194.36</v>
      </c>
      <c r="K16">
        <v>2194.37</v>
      </c>
      <c r="L16">
        <f t="shared" si="1"/>
        <v>-4.557116621063691E-6</v>
      </c>
      <c r="M16">
        <f t="shared" si="2"/>
        <v>0</v>
      </c>
      <c r="N16">
        <v>140.68</v>
      </c>
      <c r="O16">
        <v>23.5</v>
      </c>
      <c r="P16">
        <v>12.3</v>
      </c>
      <c r="Q16">
        <v>2</v>
      </c>
      <c r="R16">
        <v>2</v>
      </c>
      <c r="S16">
        <v>2</v>
      </c>
      <c r="T16">
        <f t="shared" si="3"/>
        <v>1.9777886135882695E-3</v>
      </c>
      <c r="U16">
        <f t="shared" ref="U16" si="16">ABS((G16-J16)/J16)</f>
        <v>1.923111977980028E-3</v>
      </c>
      <c r="V16">
        <f t="shared" ref="V16" si="17">ABS((H16-K16)/K16)</f>
        <v>1.9777886135882695E-3</v>
      </c>
    </row>
    <row r="17" spans="1:22" ht="100" customHeight="1" x14ac:dyDescent="0.3">
      <c r="B17" s="20" t="s">
        <v>110</v>
      </c>
      <c r="C17" s="20" t="s">
        <v>111</v>
      </c>
      <c r="D17" s="20" t="s">
        <v>112</v>
      </c>
      <c r="L17" t="e">
        <f t="shared" si="1"/>
        <v>#DIV/0!</v>
      </c>
      <c r="M17" t="e">
        <f t="shared" si="2"/>
        <v>#DIV/0!</v>
      </c>
      <c r="T17" t="e">
        <f t="shared" si="3"/>
        <v>#DIV/0!</v>
      </c>
    </row>
    <row r="18" spans="1:22" ht="100" customHeight="1" x14ac:dyDescent="0.3">
      <c r="A18" s="1">
        <v>9</v>
      </c>
      <c r="B18" s="20" t="s">
        <v>63</v>
      </c>
      <c r="C18" s="20" t="s">
        <v>64</v>
      </c>
      <c r="D18" s="20" t="s">
        <v>65</v>
      </c>
      <c r="F18">
        <v>2510.0300000000002</v>
      </c>
      <c r="G18">
        <v>2510.14</v>
      </c>
      <c r="H18">
        <v>2510.0300000000002</v>
      </c>
      <c r="I18">
        <v>2514.37</v>
      </c>
      <c r="J18">
        <v>2514.36</v>
      </c>
      <c r="K18">
        <v>2514.37</v>
      </c>
      <c r="L18">
        <f t="shared" si="1"/>
        <v>-3.9771394026191582E-6</v>
      </c>
      <c r="M18">
        <f t="shared" si="2"/>
        <v>0</v>
      </c>
      <c r="N18">
        <v>102.84</v>
      </c>
      <c r="O18">
        <v>24.05</v>
      </c>
      <c r="P18">
        <v>14.31</v>
      </c>
      <c r="Q18">
        <v>2</v>
      </c>
      <c r="R18">
        <v>2</v>
      </c>
      <c r="S18">
        <v>2</v>
      </c>
      <c r="T18">
        <f t="shared" si="3"/>
        <v>1.7260785007774079E-3</v>
      </c>
      <c r="U18">
        <f t="shared" ref="U18" si="18">ABS((G18-J18)/J18)</f>
        <v>1.6783595030147849E-3</v>
      </c>
      <c r="V18">
        <f t="shared" ref="V18" si="19">ABS((H18-K18)/K18)</f>
        <v>1.7260785007774079E-3</v>
      </c>
    </row>
    <row r="19" spans="1:22" ht="100" customHeight="1" x14ac:dyDescent="0.3">
      <c r="B19" s="20" t="s">
        <v>113</v>
      </c>
      <c r="C19" s="20" t="s">
        <v>114</v>
      </c>
      <c r="D19" s="20" t="s">
        <v>115</v>
      </c>
      <c r="L19" t="e">
        <f t="shared" si="1"/>
        <v>#DIV/0!</v>
      </c>
      <c r="M19" t="e">
        <f t="shared" si="2"/>
        <v>#DIV/0!</v>
      </c>
      <c r="T19" t="e">
        <f t="shared" si="3"/>
        <v>#DIV/0!</v>
      </c>
    </row>
    <row r="20" spans="1:22" ht="100" customHeight="1" x14ac:dyDescent="0.3">
      <c r="A20" s="1">
        <v>10</v>
      </c>
      <c r="B20" s="20" t="s">
        <v>66</v>
      </c>
      <c r="C20" s="20" t="s">
        <v>67</v>
      </c>
      <c r="D20" s="20" t="s">
        <v>68</v>
      </c>
      <c r="F20">
        <v>1493.36</v>
      </c>
      <c r="G20">
        <v>1493.36</v>
      </c>
      <c r="H20">
        <v>1493.36</v>
      </c>
      <c r="I20">
        <v>1493.05</v>
      </c>
      <c r="J20">
        <v>1493.05</v>
      </c>
      <c r="K20">
        <v>1493.05</v>
      </c>
      <c r="L20">
        <f t="shared" si="1"/>
        <v>0</v>
      </c>
      <c r="M20">
        <f t="shared" si="2"/>
        <v>0</v>
      </c>
      <c r="N20">
        <v>39.71</v>
      </c>
      <c r="O20">
        <v>7.75</v>
      </c>
      <c r="P20">
        <v>3.88</v>
      </c>
      <c r="Q20">
        <v>2</v>
      </c>
      <c r="R20">
        <v>2</v>
      </c>
      <c r="S20">
        <v>2</v>
      </c>
      <c r="T20">
        <f t="shared" si="3"/>
        <v>2.0762867954853852E-4</v>
      </c>
      <c r="U20">
        <f t="shared" ref="U20" si="20">ABS((G20-J20)/J20)</f>
        <v>2.0762867954853852E-4</v>
      </c>
      <c r="V20">
        <f t="shared" ref="V20" si="21">ABS((H20-K20)/K20)</f>
        <v>2.0762867954853852E-4</v>
      </c>
    </row>
    <row r="21" spans="1:22" ht="100" customHeight="1" x14ac:dyDescent="0.3">
      <c r="B21" s="20" t="s">
        <v>116</v>
      </c>
      <c r="C21" s="20" t="s">
        <v>116</v>
      </c>
      <c r="D21" s="20" t="s">
        <v>117</v>
      </c>
      <c r="L21" t="e">
        <f t="shared" si="1"/>
        <v>#DIV/0!</v>
      </c>
      <c r="M21" t="e">
        <f t="shared" si="2"/>
        <v>#DIV/0!</v>
      </c>
      <c r="T21" t="e">
        <f t="shared" si="3"/>
        <v>#DIV/0!</v>
      </c>
    </row>
    <row r="22" spans="1:22" ht="100" customHeight="1" x14ac:dyDescent="0.3">
      <c r="A22" s="1">
        <v>11</v>
      </c>
      <c r="B22" s="20" t="s">
        <v>69</v>
      </c>
      <c r="C22" s="20" t="s">
        <v>70</v>
      </c>
      <c r="D22" s="20" t="s">
        <v>71</v>
      </c>
      <c r="F22">
        <v>1617.97</v>
      </c>
      <c r="G22">
        <v>1631.22</v>
      </c>
      <c r="H22">
        <v>1630.72</v>
      </c>
      <c r="I22">
        <v>1619.73</v>
      </c>
      <c r="J22">
        <v>1631.16</v>
      </c>
      <c r="K22">
        <v>1632.02</v>
      </c>
      <c r="L22">
        <f t="shared" si="1"/>
        <v>7.0567316775018447E-3</v>
      </c>
      <c r="M22">
        <f t="shared" si="2"/>
        <v>7.5876843671475883E-3</v>
      </c>
      <c r="N22">
        <v>80.849999999999994</v>
      </c>
      <c r="O22">
        <v>12.31</v>
      </c>
      <c r="P22">
        <v>5.92</v>
      </c>
      <c r="Q22">
        <v>3</v>
      </c>
      <c r="R22">
        <v>3</v>
      </c>
      <c r="S22">
        <v>2</v>
      </c>
      <c r="T22">
        <f t="shared" si="3"/>
        <v>1.0866008532286189E-3</v>
      </c>
      <c r="U22">
        <f t="shared" ref="U22" si="22">ABS((G22-J22)/J22)</f>
        <v>3.6783638637500566E-5</v>
      </c>
      <c r="V22">
        <f t="shared" ref="V22" si="23">ABS((H22-K22)/K22)</f>
        <v>7.9655886570014736E-4</v>
      </c>
    </row>
    <row r="23" spans="1:22" ht="100" customHeight="1" x14ac:dyDescent="0.3">
      <c r="B23" s="20" t="s">
        <v>118</v>
      </c>
      <c r="C23" s="20" t="s">
        <v>119</v>
      </c>
      <c r="D23" s="20" t="s">
        <v>120</v>
      </c>
      <c r="L23" t="e">
        <f t="shared" si="1"/>
        <v>#DIV/0!</v>
      </c>
      <c r="M23" t="e">
        <f t="shared" si="2"/>
        <v>#DIV/0!</v>
      </c>
      <c r="T23" t="e">
        <f t="shared" si="3"/>
        <v>#DIV/0!</v>
      </c>
    </row>
    <row r="24" spans="1:22" ht="100" customHeight="1" x14ac:dyDescent="0.3">
      <c r="A24" s="1">
        <v>12</v>
      </c>
      <c r="B24" s="20" t="s">
        <v>72</v>
      </c>
      <c r="C24" s="20" t="s">
        <v>73</v>
      </c>
      <c r="D24" s="20" t="s">
        <v>74</v>
      </c>
      <c r="F24">
        <v>1704.38</v>
      </c>
      <c r="G24">
        <v>1737.67</v>
      </c>
      <c r="H24">
        <v>1768.95</v>
      </c>
      <c r="I24">
        <v>1705.58</v>
      </c>
      <c r="J24">
        <v>1736.67</v>
      </c>
      <c r="K24">
        <v>1771.99</v>
      </c>
      <c r="L24">
        <f t="shared" si="1"/>
        <v>1.8228403241126272E-2</v>
      </c>
      <c r="M24">
        <f t="shared" si="2"/>
        <v>3.8936901230080138E-2</v>
      </c>
      <c r="N24">
        <v>131.22</v>
      </c>
      <c r="O24">
        <v>17</v>
      </c>
      <c r="P24">
        <v>7.86</v>
      </c>
      <c r="Q24">
        <v>4</v>
      </c>
      <c r="R24">
        <v>3</v>
      </c>
      <c r="S24">
        <v>2</v>
      </c>
      <c r="T24">
        <f t="shared" si="3"/>
        <v>7.0357297810704758E-4</v>
      </c>
      <c r="U24">
        <f t="shared" ref="U24" si="24">ABS((G24-J24)/J24)</f>
        <v>5.758146337531022E-4</v>
      </c>
      <c r="V24">
        <f t="shared" ref="V24" si="25">ABS((H24-K24)/K24)</f>
        <v>1.7155853024001058E-3</v>
      </c>
    </row>
    <row r="25" spans="1:22" ht="100" customHeight="1" x14ac:dyDescent="0.3">
      <c r="B25" s="20" t="s">
        <v>121</v>
      </c>
      <c r="C25" s="20" t="s">
        <v>122</v>
      </c>
      <c r="D25" s="20" t="s">
        <v>123</v>
      </c>
      <c r="L25" t="e">
        <f t="shared" si="1"/>
        <v>#DIV/0!</v>
      </c>
      <c r="M25" t="e">
        <f t="shared" si="2"/>
        <v>#DIV/0!</v>
      </c>
      <c r="T25" t="e">
        <f t="shared" si="3"/>
        <v>#DIV/0!</v>
      </c>
    </row>
    <row r="26" spans="1:22" ht="100" customHeight="1" x14ac:dyDescent="0.3">
      <c r="A26" s="1">
        <v>13</v>
      </c>
      <c r="B26" s="20" t="s">
        <v>75</v>
      </c>
      <c r="C26" s="20" t="s">
        <v>76</v>
      </c>
      <c r="D26" s="20" t="s">
        <v>77</v>
      </c>
      <c r="F26">
        <v>1997.78</v>
      </c>
      <c r="G26">
        <v>2039.55</v>
      </c>
      <c r="H26">
        <v>2042.27</v>
      </c>
      <c r="I26">
        <v>1999.21</v>
      </c>
      <c r="J26">
        <v>2039.34</v>
      </c>
      <c r="K26">
        <v>2039.66</v>
      </c>
      <c r="L26">
        <f t="shared" si="1"/>
        <v>2.0072928806878658E-2</v>
      </c>
      <c r="M26">
        <f t="shared" si="2"/>
        <v>2.0232992031852606E-2</v>
      </c>
      <c r="N26">
        <v>88.91</v>
      </c>
      <c r="O26">
        <v>9.48</v>
      </c>
      <c r="P26">
        <v>4.25</v>
      </c>
      <c r="Q26">
        <v>5</v>
      </c>
      <c r="R26">
        <v>3</v>
      </c>
      <c r="S26">
        <v>3</v>
      </c>
      <c r="T26">
        <f t="shared" si="3"/>
        <v>7.1528253660198965E-4</v>
      </c>
      <c r="U26">
        <f t="shared" ref="U26" si="26">ABS((G26-J26)/J26)</f>
        <v>1.0297449174734786E-4</v>
      </c>
      <c r="V26">
        <f t="shared" ref="V26" si="27">ABS((H26-K26)/K26)</f>
        <v>1.2796250355450907E-3</v>
      </c>
    </row>
    <row r="27" spans="1:22" ht="100" customHeight="1" x14ac:dyDescent="0.3">
      <c r="B27" s="20" t="s">
        <v>124</v>
      </c>
      <c r="C27" s="20" t="s">
        <v>125</v>
      </c>
      <c r="D27" s="20" t="s">
        <v>126</v>
      </c>
      <c r="L27" t="e">
        <f t="shared" si="1"/>
        <v>#DIV/0!</v>
      </c>
      <c r="M27" t="e">
        <f t="shared" si="2"/>
        <v>#DIV/0!</v>
      </c>
      <c r="T27" t="e">
        <f t="shared" si="3"/>
        <v>#DIV/0!</v>
      </c>
    </row>
    <row r="28" spans="1:22" ht="100" customHeight="1" x14ac:dyDescent="0.3">
      <c r="A28" s="1">
        <v>14</v>
      </c>
      <c r="B28" s="20" t="s">
        <v>78</v>
      </c>
      <c r="C28" s="20" t="s">
        <v>79</v>
      </c>
      <c r="D28" s="20" t="s">
        <v>80</v>
      </c>
      <c r="F28">
        <v>2024.22</v>
      </c>
      <c r="G28">
        <v>2024.22</v>
      </c>
      <c r="H28">
        <v>2024.22</v>
      </c>
      <c r="I28">
        <v>2027.29</v>
      </c>
      <c r="J28">
        <v>2027.29</v>
      </c>
      <c r="K28">
        <v>2027.29</v>
      </c>
      <c r="L28">
        <f t="shared" si="1"/>
        <v>0</v>
      </c>
      <c r="M28">
        <f t="shared" si="2"/>
        <v>0</v>
      </c>
      <c r="N28">
        <v>143.30000000000001</v>
      </c>
      <c r="O28">
        <v>23.81</v>
      </c>
      <c r="P28">
        <v>11.2</v>
      </c>
      <c r="Q28">
        <v>3</v>
      </c>
      <c r="R28">
        <v>3</v>
      </c>
      <c r="S28">
        <v>3</v>
      </c>
      <c r="T28">
        <f t="shared" si="3"/>
        <v>1.514336873362931E-3</v>
      </c>
      <c r="U28">
        <f t="shared" ref="U28" si="28">ABS((G28-J28)/J28)</f>
        <v>1.514336873362931E-3</v>
      </c>
      <c r="V28">
        <f t="shared" ref="V28" si="29">ABS((H28-K28)/K28)</f>
        <v>1.514336873362931E-3</v>
      </c>
    </row>
    <row r="29" spans="1:22" ht="100" customHeight="1" x14ac:dyDescent="0.3">
      <c r="B29" s="20" t="s">
        <v>145</v>
      </c>
      <c r="C29" s="20" t="s">
        <v>127</v>
      </c>
      <c r="D29" s="20" t="s">
        <v>128</v>
      </c>
      <c r="L29" t="e">
        <f t="shared" si="1"/>
        <v>#DIV/0!</v>
      </c>
      <c r="M29" t="e">
        <f t="shared" si="2"/>
        <v>#DIV/0!</v>
      </c>
      <c r="T29" t="e">
        <f t="shared" si="3"/>
        <v>#DIV/0!</v>
      </c>
    </row>
    <row r="30" spans="1:22" ht="100" customHeight="1" x14ac:dyDescent="0.3">
      <c r="A30" s="1">
        <v>15</v>
      </c>
      <c r="B30" s="20" t="s">
        <v>81</v>
      </c>
      <c r="C30" s="20" t="s">
        <v>82</v>
      </c>
      <c r="D30" s="20" t="s">
        <v>83</v>
      </c>
      <c r="F30">
        <v>2032.82</v>
      </c>
      <c r="G30">
        <v>2072.66</v>
      </c>
      <c r="H30">
        <v>2089.39</v>
      </c>
      <c r="I30">
        <v>2030.73</v>
      </c>
      <c r="J30">
        <v>2069.79</v>
      </c>
      <c r="K30">
        <v>2096.67</v>
      </c>
      <c r="L30">
        <f t="shared" si="1"/>
        <v>1.923446248393432E-2</v>
      </c>
      <c r="M30">
        <f t="shared" si="2"/>
        <v>3.2471081827717151E-2</v>
      </c>
      <c r="N30">
        <v>134.04</v>
      </c>
      <c r="O30">
        <v>18.2</v>
      </c>
      <c r="P30">
        <v>7.33</v>
      </c>
      <c r="Q30">
        <v>5</v>
      </c>
      <c r="R30">
        <v>3</v>
      </c>
      <c r="S30">
        <v>3</v>
      </c>
      <c r="T30">
        <f t="shared" si="3"/>
        <v>1.0291865486794986E-3</v>
      </c>
      <c r="U30">
        <f t="shared" ref="U30" si="30">ABS((G30-J30)/J30)</f>
        <v>1.3866141009473865E-3</v>
      </c>
      <c r="V30">
        <f t="shared" ref="V30" si="31">ABS((H30-K30)/K30)</f>
        <v>3.4721725402663268E-3</v>
      </c>
    </row>
    <row r="31" spans="1:22" ht="100" customHeight="1" x14ac:dyDescent="0.3">
      <c r="B31" s="20" t="s">
        <v>129</v>
      </c>
      <c r="C31" s="20" t="s">
        <v>130</v>
      </c>
      <c r="D31" s="20" t="s">
        <v>131</v>
      </c>
      <c r="L31" t="e">
        <f t="shared" si="1"/>
        <v>#DIV/0!</v>
      </c>
      <c r="M31" t="e">
        <f t="shared" si="2"/>
        <v>#DIV/0!</v>
      </c>
      <c r="T31" t="e">
        <f t="shared" si="3"/>
        <v>#DIV/0!</v>
      </c>
    </row>
    <row r="32" spans="1:22" ht="100" customHeight="1" x14ac:dyDescent="0.3">
      <c r="A32" s="1">
        <v>16</v>
      </c>
      <c r="B32" s="20" t="s">
        <v>84</v>
      </c>
      <c r="C32" s="20" t="s">
        <v>85</v>
      </c>
      <c r="D32" s="20" t="s">
        <v>86</v>
      </c>
      <c r="F32">
        <v>1941.78</v>
      </c>
      <c r="G32">
        <v>1946.14</v>
      </c>
      <c r="H32">
        <v>2006.43</v>
      </c>
      <c r="I32">
        <v>1940.87</v>
      </c>
      <c r="J32">
        <v>1947.5</v>
      </c>
      <c r="K32">
        <v>2010.17</v>
      </c>
      <c r="L32">
        <f t="shared" si="1"/>
        <v>3.4159938584243715E-3</v>
      </c>
      <c r="M32">
        <f t="shared" si="2"/>
        <v>3.5705637162715784E-2</v>
      </c>
      <c r="N32">
        <v>153.53</v>
      </c>
      <c r="O32">
        <v>25.22</v>
      </c>
      <c r="P32">
        <v>10.28</v>
      </c>
      <c r="Q32">
        <v>4</v>
      </c>
      <c r="R32">
        <v>3</v>
      </c>
      <c r="S32">
        <v>3</v>
      </c>
      <c r="T32">
        <f t="shared" si="3"/>
        <v>4.6886190213671288E-4</v>
      </c>
      <c r="U32">
        <f t="shared" ref="U32" si="32">ABS((G32-J32)/J32)</f>
        <v>6.9833119383820282E-4</v>
      </c>
      <c r="V32">
        <f t="shared" ref="V32" si="33">ABS((H32-K32)/K32)</f>
        <v>1.8605391583796441E-3</v>
      </c>
    </row>
    <row r="33" spans="1:22" ht="100" customHeight="1" x14ac:dyDescent="0.3">
      <c r="B33" s="20" t="s">
        <v>135</v>
      </c>
      <c r="C33" s="20" t="s">
        <v>136</v>
      </c>
      <c r="D33" s="20" t="s">
        <v>137</v>
      </c>
      <c r="L33" t="e">
        <f t="shared" si="1"/>
        <v>#DIV/0!</v>
      </c>
      <c r="M33" t="e">
        <f t="shared" si="2"/>
        <v>#DIV/0!</v>
      </c>
      <c r="T33" t="e">
        <f t="shared" si="3"/>
        <v>#DIV/0!</v>
      </c>
    </row>
    <row r="34" spans="1:22" ht="100" customHeight="1" x14ac:dyDescent="0.3">
      <c r="A34" s="1">
        <v>17</v>
      </c>
      <c r="B34" s="20" t="s">
        <v>87</v>
      </c>
      <c r="C34" s="20" t="s">
        <v>88</v>
      </c>
      <c r="D34" s="20" t="s">
        <v>89</v>
      </c>
      <c r="F34">
        <v>2498.1</v>
      </c>
      <c r="G34">
        <v>2590.4899999999998</v>
      </c>
      <c r="H34">
        <v>2593.11</v>
      </c>
      <c r="I34">
        <v>2499.63</v>
      </c>
      <c r="J34">
        <v>2590.08</v>
      </c>
      <c r="K34">
        <v>2594.4499999999998</v>
      </c>
      <c r="L34">
        <f t="shared" si="1"/>
        <v>3.6185355432603948E-2</v>
      </c>
      <c r="M34">
        <f t="shared" si="2"/>
        <v>3.7933614174897767E-2</v>
      </c>
      <c r="N34">
        <v>255.22</v>
      </c>
      <c r="O34">
        <v>31.05</v>
      </c>
      <c r="P34">
        <v>13.39</v>
      </c>
      <c r="Q34">
        <v>6</v>
      </c>
      <c r="R34">
        <v>4</v>
      </c>
      <c r="S34">
        <v>3</v>
      </c>
      <c r="T34">
        <f t="shared" si="3"/>
        <v>6.1209058940731227E-4</v>
      </c>
      <c r="U34">
        <f t="shared" ref="U34" si="34">ABS((G34-J34)/J34)</f>
        <v>1.582962688410607E-4</v>
      </c>
      <c r="V34">
        <f t="shared" ref="V34" si="35">ABS((H34-K34)/K34)</f>
        <v>5.1648711672982366E-4</v>
      </c>
    </row>
    <row r="35" spans="1:22" ht="100" customHeight="1" x14ac:dyDescent="0.3">
      <c r="B35" s="20" t="s">
        <v>138</v>
      </c>
      <c r="C35" s="20" t="s">
        <v>139</v>
      </c>
      <c r="D35" s="20" t="s">
        <v>140</v>
      </c>
    </row>
  </sheetData>
  <mergeCells count="3">
    <mergeCell ref="N1:P1"/>
    <mergeCell ref="Q1:S1"/>
    <mergeCell ref="T1:V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0"/>
  <sheetViews>
    <sheetView topLeftCell="I22" workbookViewId="0">
      <selection activeCell="K111" sqref="K111"/>
    </sheetView>
  </sheetViews>
  <sheetFormatPr defaultRowHeight="14" x14ac:dyDescent="0.3"/>
  <cols>
    <col min="1" max="1" width="18.08203125" customWidth="1"/>
    <col min="7" max="8" width="30.58203125" customWidth="1"/>
    <col min="13" max="13" width="9.25" customWidth="1"/>
    <col min="14" max="14" width="11.33203125" bestFit="1" customWidth="1"/>
    <col min="15" max="15" width="13.58203125" bestFit="1" customWidth="1"/>
    <col min="16" max="16" width="13.4140625" bestFit="1" customWidth="1"/>
    <col min="17" max="17" width="13.58203125" bestFit="1" customWidth="1"/>
    <col min="18" max="18" width="11.9140625" bestFit="1" customWidth="1"/>
    <col min="19" max="19" width="13.58203125" bestFit="1" customWidth="1"/>
    <col min="20" max="20" width="11.9140625" bestFit="1" customWidth="1"/>
    <col min="21" max="21" width="13.58203125" bestFit="1" customWidth="1"/>
    <col min="22" max="22" width="11.9140625" bestFit="1" customWidth="1"/>
  </cols>
  <sheetData>
    <row r="1" spans="1:12" x14ac:dyDescent="0.3">
      <c r="A1" t="s">
        <v>27</v>
      </c>
      <c r="B1" t="s">
        <v>36</v>
      </c>
      <c r="C1" t="s">
        <v>38</v>
      </c>
      <c r="D1" s="32" t="s">
        <v>32</v>
      </c>
      <c r="E1" s="32"/>
      <c r="F1" s="32"/>
      <c r="G1" s="32" t="s">
        <v>34</v>
      </c>
      <c r="H1" s="32"/>
      <c r="I1" s="32"/>
      <c r="J1" s="32" t="s">
        <v>40</v>
      </c>
      <c r="K1" s="32"/>
      <c r="L1" s="32"/>
    </row>
    <row r="2" spans="1:12" x14ac:dyDescent="0.3">
      <c r="A2">
        <v>1</v>
      </c>
      <c r="B2">
        <v>2.8719607405755073E-2</v>
      </c>
      <c r="C2">
        <v>5.8967209457952266E-2</v>
      </c>
      <c r="D2">
        <v>176.16</v>
      </c>
      <c r="E2">
        <v>22.3</v>
      </c>
      <c r="F2">
        <v>10.74</v>
      </c>
      <c r="G2">
        <v>5</v>
      </c>
      <c r="H2">
        <v>3</v>
      </c>
      <c r="I2">
        <v>3</v>
      </c>
      <c r="J2">
        <v>9.7590898951594915E-4</v>
      </c>
      <c r="K2">
        <v>4.0657017401203447E-4</v>
      </c>
      <c r="L2">
        <v>1.3902492969762605E-3</v>
      </c>
    </row>
    <row r="3" spans="1:12" x14ac:dyDescent="0.3">
      <c r="A3">
        <v>2</v>
      </c>
      <c r="B3">
        <v>0</v>
      </c>
      <c r="C3">
        <v>0</v>
      </c>
      <c r="D3">
        <v>109.41</v>
      </c>
      <c r="E3">
        <v>22.75</v>
      </c>
      <c r="F3">
        <v>5.13</v>
      </c>
      <c r="G3">
        <v>8</v>
      </c>
      <c r="H3">
        <v>8</v>
      </c>
      <c r="I3">
        <v>8</v>
      </c>
      <c r="J3">
        <v>2.9079205544810852E-3</v>
      </c>
      <c r="K3">
        <v>2.9079205544810852E-3</v>
      </c>
      <c r="L3">
        <v>2.9079205544810852E-3</v>
      </c>
    </row>
    <row r="4" spans="1:12" x14ac:dyDescent="0.3">
      <c r="A4">
        <v>3</v>
      </c>
      <c r="B4">
        <v>4.319628866955404E-3</v>
      </c>
      <c r="C4">
        <v>1.4201519562593735E-4</v>
      </c>
      <c r="D4">
        <v>129.72999999999999</v>
      </c>
      <c r="E4">
        <v>22.59</v>
      </c>
      <c r="F4">
        <v>6.27</v>
      </c>
      <c r="G4">
        <v>8</v>
      </c>
      <c r="H4">
        <v>8</v>
      </c>
      <c r="I4">
        <v>8</v>
      </c>
      <c r="J4">
        <v>2.9349807096026156E-3</v>
      </c>
      <c r="K4">
        <v>3.4290562435925764E-3</v>
      </c>
      <c r="L4">
        <v>1.6092770086380472E-3</v>
      </c>
    </row>
    <row r="5" spans="1:12" x14ac:dyDescent="0.3">
      <c r="A5">
        <v>4</v>
      </c>
      <c r="B5">
        <v>9.5808159568209518E-3</v>
      </c>
      <c r="C5">
        <v>9.5808159568209518E-3</v>
      </c>
      <c r="D5">
        <v>162.07</v>
      </c>
      <c r="E5">
        <v>22.34</v>
      </c>
      <c r="F5">
        <v>6.99</v>
      </c>
      <c r="G5">
        <v>6</v>
      </c>
      <c r="H5">
        <v>5</v>
      </c>
      <c r="I5">
        <v>5</v>
      </c>
      <c r="J5">
        <v>1.1392393243001614E-3</v>
      </c>
      <c r="K5">
        <v>6.7520695555660002E-4</v>
      </c>
      <c r="L5">
        <v>6.7520695555660002E-4</v>
      </c>
    </row>
    <row r="6" spans="1:12" x14ac:dyDescent="0.3">
      <c r="A6">
        <v>5</v>
      </c>
      <c r="B6">
        <v>1.7109972732818515E-2</v>
      </c>
      <c r="C6">
        <v>2.9310382842989625E-2</v>
      </c>
      <c r="D6">
        <v>186.94</v>
      </c>
      <c r="E6">
        <v>22.82</v>
      </c>
      <c r="F6">
        <v>8.58</v>
      </c>
      <c r="G6">
        <v>6</v>
      </c>
      <c r="H6">
        <v>4</v>
      </c>
      <c r="I6">
        <v>4</v>
      </c>
      <c r="J6">
        <v>8.0846091091589314E-5</v>
      </c>
      <c r="K6">
        <v>1.8065019618611305E-3</v>
      </c>
      <c r="L6">
        <v>4.7054959335660505E-3</v>
      </c>
    </row>
    <row r="7" spans="1:12" x14ac:dyDescent="0.3">
      <c r="A7">
        <v>6</v>
      </c>
      <c r="B7">
        <v>1.3963491564943821E-2</v>
      </c>
      <c r="C7">
        <v>4.0405223399894524E-2</v>
      </c>
      <c r="D7">
        <v>182.43</v>
      </c>
      <c r="E7">
        <v>23.95</v>
      </c>
      <c r="F7">
        <v>11.12</v>
      </c>
      <c r="G7">
        <v>4</v>
      </c>
      <c r="H7">
        <v>3</v>
      </c>
      <c r="I7">
        <v>2</v>
      </c>
      <c r="J7">
        <v>9.6887360458241883E-4</v>
      </c>
      <c r="K7">
        <v>3.9376279729091192E-4</v>
      </c>
      <c r="L7">
        <v>2.2206644596468009E-3</v>
      </c>
    </row>
    <row r="8" spans="1:12" x14ac:dyDescent="0.3">
      <c r="A8">
        <v>7</v>
      </c>
      <c r="B8">
        <v>0</v>
      </c>
      <c r="C8">
        <v>4.7760161999307778E-3</v>
      </c>
      <c r="D8">
        <v>199.1</v>
      </c>
      <c r="E8">
        <v>24.75</v>
      </c>
      <c r="F8">
        <v>12.34</v>
      </c>
      <c r="G8">
        <v>3</v>
      </c>
      <c r="H8">
        <v>3</v>
      </c>
      <c r="I8">
        <v>2</v>
      </c>
      <c r="J8">
        <v>3.7042524818491627E-4</v>
      </c>
      <c r="K8">
        <v>3.7042524818491627E-4</v>
      </c>
      <c r="L8">
        <v>2.1333385765617456E-3</v>
      </c>
    </row>
    <row r="9" spans="1:12" x14ac:dyDescent="0.3">
      <c r="A9">
        <v>8</v>
      </c>
      <c r="B9">
        <v>-4.557116621063691E-6</v>
      </c>
      <c r="C9">
        <v>0</v>
      </c>
      <c r="D9">
        <v>140.68</v>
      </c>
      <c r="E9">
        <v>23.5</v>
      </c>
      <c r="F9">
        <v>12.3</v>
      </c>
      <c r="G9">
        <v>2</v>
      </c>
      <c r="H9">
        <v>2</v>
      </c>
      <c r="I9">
        <v>2</v>
      </c>
      <c r="J9">
        <v>1.9777886135882695E-3</v>
      </c>
      <c r="K9">
        <v>1.923111977980028E-3</v>
      </c>
      <c r="L9">
        <v>1.9777886135882695E-3</v>
      </c>
    </row>
    <row r="10" spans="1:12" x14ac:dyDescent="0.3">
      <c r="A10">
        <v>9</v>
      </c>
      <c r="B10">
        <v>-3.9771394026191582E-6</v>
      </c>
      <c r="C10">
        <v>0</v>
      </c>
      <c r="D10">
        <v>102.84</v>
      </c>
      <c r="E10">
        <v>24.05</v>
      </c>
      <c r="F10">
        <v>14.31</v>
      </c>
      <c r="G10">
        <v>2</v>
      </c>
      <c r="H10">
        <v>2</v>
      </c>
      <c r="I10">
        <v>2</v>
      </c>
      <c r="J10">
        <v>1.7260785007774079E-3</v>
      </c>
      <c r="K10">
        <v>1.6783595030147849E-3</v>
      </c>
      <c r="L10">
        <v>1.7260785007774079E-3</v>
      </c>
    </row>
    <row r="11" spans="1:12" x14ac:dyDescent="0.3">
      <c r="A11">
        <v>10</v>
      </c>
      <c r="B11">
        <v>0</v>
      </c>
      <c r="C11">
        <v>0</v>
      </c>
      <c r="D11">
        <v>39.71</v>
      </c>
      <c r="E11">
        <v>7.75</v>
      </c>
      <c r="F11">
        <v>3.88</v>
      </c>
      <c r="G11">
        <v>2</v>
      </c>
      <c r="H11">
        <v>2</v>
      </c>
      <c r="I11">
        <v>2</v>
      </c>
      <c r="J11">
        <v>2.0762867954853852E-4</v>
      </c>
      <c r="K11">
        <v>2.0762867954853852E-4</v>
      </c>
      <c r="L11">
        <v>2.0762867954853852E-4</v>
      </c>
    </row>
    <row r="12" spans="1:12" x14ac:dyDescent="0.3">
      <c r="A12">
        <v>11</v>
      </c>
      <c r="B12">
        <v>7.0567316775018447E-3</v>
      </c>
      <c r="C12">
        <v>7.5876843671475883E-3</v>
      </c>
      <c r="D12">
        <v>80.849999999999994</v>
      </c>
      <c r="E12">
        <v>12.31</v>
      </c>
      <c r="F12">
        <v>5.92</v>
      </c>
      <c r="G12">
        <v>3</v>
      </c>
      <c r="H12">
        <v>3</v>
      </c>
      <c r="I12">
        <v>2</v>
      </c>
      <c r="J12">
        <v>1.0866008532286189E-3</v>
      </c>
      <c r="K12">
        <v>3.6783638637500566E-5</v>
      </c>
      <c r="L12">
        <v>7.9655886570014736E-4</v>
      </c>
    </row>
    <row r="13" spans="1:12" x14ac:dyDescent="0.3">
      <c r="A13">
        <v>12</v>
      </c>
      <c r="B13">
        <v>1.8228403241126272E-2</v>
      </c>
      <c r="C13">
        <v>3.8936901230080138E-2</v>
      </c>
      <c r="D13">
        <v>131.22</v>
      </c>
      <c r="E13">
        <v>17</v>
      </c>
      <c r="F13">
        <v>7.86</v>
      </c>
      <c r="G13">
        <v>4</v>
      </c>
      <c r="H13">
        <v>3</v>
      </c>
      <c r="I13">
        <v>2</v>
      </c>
      <c r="J13">
        <v>7.0357297810704758E-4</v>
      </c>
      <c r="K13">
        <v>5.758146337531022E-4</v>
      </c>
      <c r="L13">
        <v>1.7155853024001058E-3</v>
      </c>
    </row>
    <row r="14" spans="1:12" x14ac:dyDescent="0.3">
      <c r="A14">
        <v>13</v>
      </c>
      <c r="B14">
        <v>2.0072928806878658E-2</v>
      </c>
      <c r="C14">
        <v>2.0232992031852606E-2</v>
      </c>
      <c r="D14">
        <v>88.91</v>
      </c>
      <c r="E14">
        <v>9.48</v>
      </c>
      <c r="F14">
        <v>4.25</v>
      </c>
      <c r="G14">
        <v>5</v>
      </c>
      <c r="H14">
        <v>3</v>
      </c>
      <c r="I14">
        <v>3</v>
      </c>
      <c r="J14">
        <v>7.1528253660198965E-4</v>
      </c>
      <c r="K14">
        <v>1.0297449174734786E-4</v>
      </c>
      <c r="L14">
        <v>1.2796250355450907E-3</v>
      </c>
    </row>
    <row r="15" spans="1:12" x14ac:dyDescent="0.3">
      <c r="A15">
        <v>14</v>
      </c>
      <c r="B15">
        <v>0</v>
      </c>
      <c r="C15">
        <v>0</v>
      </c>
      <c r="D15">
        <v>143.30000000000001</v>
      </c>
      <c r="E15">
        <v>23.81</v>
      </c>
      <c r="F15">
        <v>11.2</v>
      </c>
      <c r="G15">
        <v>3</v>
      </c>
      <c r="H15">
        <v>3</v>
      </c>
      <c r="I15">
        <v>3</v>
      </c>
      <c r="J15">
        <v>1.514336873362931E-3</v>
      </c>
      <c r="K15">
        <v>1.514336873362931E-3</v>
      </c>
      <c r="L15">
        <v>1.514336873362931E-3</v>
      </c>
    </row>
    <row r="16" spans="1:12" x14ac:dyDescent="0.3">
      <c r="A16">
        <v>15</v>
      </c>
      <c r="B16">
        <v>1.923446248393432E-2</v>
      </c>
      <c r="C16">
        <v>3.2471081827717151E-2</v>
      </c>
      <c r="D16">
        <v>134.04</v>
      </c>
      <c r="E16">
        <v>18.2</v>
      </c>
      <c r="F16">
        <v>7.33</v>
      </c>
      <c r="G16">
        <v>5</v>
      </c>
      <c r="H16">
        <v>3</v>
      </c>
      <c r="I16">
        <v>3</v>
      </c>
      <c r="J16">
        <v>1.0291865486794986E-3</v>
      </c>
      <c r="K16">
        <v>1.3866141009473865E-3</v>
      </c>
      <c r="L16">
        <v>3.4721725402663268E-3</v>
      </c>
    </row>
    <row r="17" spans="1:22" x14ac:dyDescent="0.3">
      <c r="A17">
        <v>16</v>
      </c>
      <c r="B17">
        <v>3.4159938584243715E-3</v>
      </c>
      <c r="C17">
        <v>3.5705637162715784E-2</v>
      </c>
      <c r="D17">
        <v>153.53</v>
      </c>
      <c r="E17">
        <v>25.22</v>
      </c>
      <c r="F17">
        <v>10.28</v>
      </c>
      <c r="G17">
        <v>4</v>
      </c>
      <c r="H17">
        <v>3</v>
      </c>
      <c r="I17">
        <v>3</v>
      </c>
      <c r="J17">
        <v>4.6886190213671288E-4</v>
      </c>
      <c r="K17">
        <v>6.9833119383820282E-4</v>
      </c>
      <c r="L17">
        <v>1.8605391583796441E-3</v>
      </c>
    </row>
    <row r="18" spans="1:22" x14ac:dyDescent="0.3">
      <c r="A18">
        <v>17</v>
      </c>
      <c r="B18">
        <v>3.6185355432603948E-2</v>
      </c>
      <c r="C18">
        <v>3.7933614174897767E-2</v>
      </c>
      <c r="D18">
        <v>255.22</v>
      </c>
      <c r="E18">
        <v>31.05</v>
      </c>
      <c r="F18">
        <v>13.39</v>
      </c>
      <c r="G18">
        <v>6</v>
      </c>
      <c r="H18">
        <v>4</v>
      </c>
      <c r="I18">
        <v>3</v>
      </c>
      <c r="J18">
        <v>6.1209058940731227E-4</v>
      </c>
      <c r="K18">
        <v>1.582962688410607E-4</v>
      </c>
      <c r="L18">
        <v>5.1648711672982366E-4</v>
      </c>
    </row>
    <row r="20" spans="1:22" x14ac:dyDescent="0.3">
      <c r="M20" s="32" t="s">
        <v>165</v>
      </c>
      <c r="N20" s="32"/>
      <c r="O20" s="32"/>
      <c r="P20" s="32"/>
      <c r="Q20" s="32"/>
      <c r="R20" s="32"/>
      <c r="S20" s="32"/>
      <c r="T20" s="32"/>
      <c r="U20" s="32"/>
      <c r="V20" s="32"/>
    </row>
    <row r="21" spans="1:22" x14ac:dyDescent="0.3">
      <c r="M21" t="s">
        <v>162</v>
      </c>
      <c r="N21" s="21"/>
      <c r="P21" s="21" t="s">
        <v>148</v>
      </c>
      <c r="Q21" s="30" t="s">
        <v>149</v>
      </c>
      <c r="R21" s="30"/>
      <c r="S21" s="30" t="s">
        <v>150</v>
      </c>
      <c r="T21" s="30"/>
      <c r="U21" s="30" t="s">
        <v>151</v>
      </c>
      <c r="V21" s="30"/>
    </row>
    <row r="22" spans="1:22" x14ac:dyDescent="0.3">
      <c r="N22" s="21"/>
      <c r="P22" s="21"/>
      <c r="Q22" s="21" t="s">
        <v>146</v>
      </c>
      <c r="R22" s="21" t="s">
        <v>147</v>
      </c>
      <c r="S22" s="21" t="s">
        <v>146</v>
      </c>
      <c r="T22" s="21" t="s">
        <v>147</v>
      </c>
      <c r="U22" s="21" t="s">
        <v>146</v>
      </c>
      <c r="V22" s="21" t="s">
        <v>147</v>
      </c>
    </row>
    <row r="23" spans="1:22" x14ac:dyDescent="0.3">
      <c r="M23">
        <v>2</v>
      </c>
      <c r="N23" s="21" t="s">
        <v>152</v>
      </c>
      <c r="O23" s="21">
        <v>20</v>
      </c>
      <c r="P23">
        <f>VLOOKUP(M23,A$1:L$18,2,0)</f>
        <v>0</v>
      </c>
      <c r="Q23" s="21">
        <f>VLOOKUP(M23,A$1:L$18,4,0)</f>
        <v>109.41</v>
      </c>
      <c r="R23" s="21">
        <f>VLOOKUP(M23,A$1:L$18,5,0)</f>
        <v>22.75</v>
      </c>
      <c r="S23" s="21">
        <f>VLOOKUP(M23,A$1:L$18,7,0)</f>
        <v>8</v>
      </c>
      <c r="T23" s="21">
        <f>VLOOKUP(M23,A$1:L$18,8,0)</f>
        <v>8</v>
      </c>
      <c r="U23" s="21">
        <f>VLOOKUP(M23,A$1:L$18,10,0)*100</f>
        <v>0.29079205544810854</v>
      </c>
      <c r="V23" s="21">
        <f>VLOOKUP(M23,A$1:L$18,11,0)*100</f>
        <v>0.29079205544810854</v>
      </c>
    </row>
    <row r="24" spans="1:22" x14ac:dyDescent="0.3">
      <c r="M24">
        <v>3</v>
      </c>
      <c r="N24" s="21"/>
      <c r="O24" s="21">
        <v>40</v>
      </c>
      <c r="P24">
        <f t="shared" ref="P24:P42" si="0">VLOOKUP(M24,A$1:L$18,2,0)</f>
        <v>4.319628866955404E-3</v>
      </c>
      <c r="Q24" s="21">
        <f t="shared" ref="Q24:Q42" si="1">VLOOKUP(M24,A$1:L$18,4,0)</f>
        <v>129.72999999999999</v>
      </c>
      <c r="R24" s="21">
        <f t="shared" ref="R24:R42" si="2">VLOOKUP(M24,A$1:L$18,5,0)</f>
        <v>22.59</v>
      </c>
      <c r="S24" s="21">
        <f t="shared" ref="S24:S42" si="3">VLOOKUP(M24,A$1:L$18,7,0)</f>
        <v>8</v>
      </c>
      <c r="T24" s="21">
        <f t="shared" ref="T24:T42" si="4">VLOOKUP(M24,A$1:L$18,8,0)</f>
        <v>8</v>
      </c>
      <c r="U24" s="21">
        <f t="shared" ref="U24:U42" si="5">VLOOKUP(M24,A$1:L$18,10,0)*100</f>
        <v>0.29349807096026154</v>
      </c>
      <c r="V24" s="21">
        <f t="shared" ref="V24:V42" si="6">VLOOKUP(M24,A$1:L$18,11,0)*100</f>
        <v>0.34290562435925764</v>
      </c>
    </row>
    <row r="25" spans="1:22" x14ac:dyDescent="0.3">
      <c r="M25">
        <v>4</v>
      </c>
      <c r="N25" s="21"/>
      <c r="O25" s="21">
        <v>80</v>
      </c>
      <c r="P25">
        <f t="shared" si="0"/>
        <v>9.5808159568209518E-3</v>
      </c>
      <c r="Q25" s="21">
        <f t="shared" si="1"/>
        <v>162.07</v>
      </c>
      <c r="R25" s="21">
        <f t="shared" si="2"/>
        <v>22.34</v>
      </c>
      <c r="S25" s="21">
        <f t="shared" si="3"/>
        <v>6</v>
      </c>
      <c r="T25" s="21">
        <f t="shared" si="4"/>
        <v>5</v>
      </c>
      <c r="U25" s="21">
        <f t="shared" si="5"/>
        <v>0.11392393243001614</v>
      </c>
      <c r="V25" s="21">
        <f t="shared" si="6"/>
        <v>6.7520695555659996E-2</v>
      </c>
    </row>
    <row r="26" spans="1:22" x14ac:dyDescent="0.3">
      <c r="M26">
        <v>5</v>
      </c>
      <c r="N26" s="21"/>
      <c r="O26" s="21">
        <v>160</v>
      </c>
      <c r="P26">
        <f t="shared" si="0"/>
        <v>1.7109972732818515E-2</v>
      </c>
      <c r="Q26" s="21">
        <f t="shared" si="1"/>
        <v>186.94</v>
      </c>
      <c r="R26" s="21">
        <f t="shared" si="2"/>
        <v>22.82</v>
      </c>
      <c r="S26" s="21">
        <f t="shared" si="3"/>
        <v>6</v>
      </c>
      <c r="T26" s="21">
        <f t="shared" si="4"/>
        <v>4</v>
      </c>
      <c r="U26" s="21">
        <f t="shared" si="5"/>
        <v>8.0846091091589314E-3</v>
      </c>
      <c r="V26" s="21">
        <f t="shared" si="6"/>
        <v>0.18065019618611305</v>
      </c>
    </row>
    <row r="27" spans="1:22" x14ac:dyDescent="0.3">
      <c r="M27">
        <v>1</v>
      </c>
      <c r="N27" s="21"/>
      <c r="O27" s="21">
        <v>320</v>
      </c>
      <c r="P27">
        <f t="shared" si="0"/>
        <v>2.8719607405755073E-2</v>
      </c>
      <c r="Q27" s="21">
        <f t="shared" si="1"/>
        <v>176.16</v>
      </c>
      <c r="R27" s="21">
        <f t="shared" si="2"/>
        <v>22.3</v>
      </c>
      <c r="S27" s="21">
        <f t="shared" si="3"/>
        <v>5</v>
      </c>
      <c r="T27" s="21">
        <f t="shared" si="4"/>
        <v>3</v>
      </c>
      <c r="U27" s="21">
        <f t="shared" si="5"/>
        <v>9.7590898951594909E-2</v>
      </c>
      <c r="V27" s="21">
        <f t="shared" si="6"/>
        <v>4.0657017401203449E-2</v>
      </c>
    </row>
    <row r="28" spans="1:22" x14ac:dyDescent="0.3">
      <c r="M28">
        <v>1</v>
      </c>
      <c r="N28" s="21" t="s">
        <v>153</v>
      </c>
      <c r="O28" s="21">
        <v>20</v>
      </c>
      <c r="P28">
        <f t="shared" si="0"/>
        <v>2.8719607405755073E-2</v>
      </c>
      <c r="Q28" s="21">
        <f t="shared" si="1"/>
        <v>176.16</v>
      </c>
      <c r="R28" s="21">
        <f t="shared" si="2"/>
        <v>22.3</v>
      </c>
      <c r="S28" s="21">
        <f t="shared" si="3"/>
        <v>5</v>
      </c>
      <c r="T28" s="21">
        <f t="shared" si="4"/>
        <v>3</v>
      </c>
      <c r="U28" s="21">
        <f t="shared" si="5"/>
        <v>9.7590898951594909E-2</v>
      </c>
      <c r="V28" s="21">
        <f t="shared" si="6"/>
        <v>4.0657017401203449E-2</v>
      </c>
    </row>
    <row r="29" spans="1:22" x14ac:dyDescent="0.3">
      <c r="M29">
        <v>6</v>
      </c>
      <c r="N29" s="21"/>
      <c r="O29" s="21">
        <v>40</v>
      </c>
      <c r="P29">
        <f t="shared" si="0"/>
        <v>1.3963491564943821E-2</v>
      </c>
      <c r="Q29" s="21">
        <f t="shared" si="1"/>
        <v>182.43</v>
      </c>
      <c r="R29" s="21">
        <f t="shared" si="2"/>
        <v>23.95</v>
      </c>
      <c r="S29" s="21">
        <f t="shared" si="3"/>
        <v>4</v>
      </c>
      <c r="T29" s="21">
        <f t="shared" si="4"/>
        <v>3</v>
      </c>
      <c r="U29" s="21">
        <f t="shared" si="5"/>
        <v>9.6887360458241881E-2</v>
      </c>
      <c r="V29" s="21">
        <f t="shared" si="6"/>
        <v>3.937627972909119E-2</v>
      </c>
    </row>
    <row r="30" spans="1:22" x14ac:dyDescent="0.3">
      <c r="M30">
        <v>7</v>
      </c>
      <c r="N30" s="21"/>
      <c r="O30" s="21">
        <v>80</v>
      </c>
      <c r="P30">
        <f t="shared" si="0"/>
        <v>0</v>
      </c>
      <c r="Q30" s="21">
        <f t="shared" si="1"/>
        <v>199.1</v>
      </c>
      <c r="R30" s="21">
        <f t="shared" si="2"/>
        <v>24.75</v>
      </c>
      <c r="S30" s="21">
        <f t="shared" si="3"/>
        <v>3</v>
      </c>
      <c r="T30" s="21">
        <f t="shared" si="4"/>
        <v>3</v>
      </c>
      <c r="U30" s="21">
        <f t="shared" si="5"/>
        <v>3.7042524818491629E-2</v>
      </c>
      <c r="V30" s="21">
        <f t="shared" si="6"/>
        <v>3.7042524818491629E-2</v>
      </c>
    </row>
    <row r="31" spans="1:22" x14ac:dyDescent="0.3">
      <c r="M31">
        <v>8</v>
      </c>
      <c r="N31" s="21"/>
      <c r="O31" s="21">
        <v>160</v>
      </c>
      <c r="P31">
        <f t="shared" si="0"/>
        <v>-4.557116621063691E-6</v>
      </c>
      <c r="Q31" s="21">
        <f t="shared" si="1"/>
        <v>140.68</v>
      </c>
      <c r="R31" s="21">
        <f t="shared" si="2"/>
        <v>23.5</v>
      </c>
      <c r="S31" s="21">
        <f t="shared" si="3"/>
        <v>2</v>
      </c>
      <c r="T31" s="21">
        <f t="shared" si="4"/>
        <v>2</v>
      </c>
      <c r="U31" s="21">
        <f t="shared" si="5"/>
        <v>0.19777886135882694</v>
      </c>
      <c r="V31" s="21">
        <f t="shared" si="6"/>
        <v>0.19231119779800279</v>
      </c>
    </row>
    <row r="32" spans="1:22" x14ac:dyDescent="0.3">
      <c r="M32">
        <v>9</v>
      </c>
      <c r="N32" s="21"/>
      <c r="O32" s="21">
        <v>320</v>
      </c>
      <c r="P32">
        <f t="shared" si="0"/>
        <v>-3.9771394026191582E-6</v>
      </c>
      <c r="Q32" s="21">
        <f t="shared" si="1"/>
        <v>102.84</v>
      </c>
      <c r="R32" s="21">
        <f t="shared" si="2"/>
        <v>24.05</v>
      </c>
      <c r="S32" s="21">
        <f t="shared" si="3"/>
        <v>2</v>
      </c>
      <c r="T32" s="21">
        <f t="shared" si="4"/>
        <v>2</v>
      </c>
      <c r="U32" s="21">
        <f t="shared" si="5"/>
        <v>0.17260785007774079</v>
      </c>
      <c r="V32" s="21">
        <f t="shared" si="6"/>
        <v>0.16783595030147849</v>
      </c>
    </row>
    <row r="33" spans="12:22" x14ac:dyDescent="0.3">
      <c r="M33">
        <v>10</v>
      </c>
      <c r="N33" s="21" t="s">
        <v>154</v>
      </c>
      <c r="O33" s="21">
        <v>0.1</v>
      </c>
      <c r="P33">
        <f>VLOOKUP(M33,A$1:L$18,2,0)</f>
        <v>0</v>
      </c>
      <c r="Q33" s="21">
        <f t="shared" si="1"/>
        <v>39.71</v>
      </c>
      <c r="R33" s="21">
        <f t="shared" si="2"/>
        <v>7.75</v>
      </c>
      <c r="S33" s="21">
        <f t="shared" si="3"/>
        <v>2</v>
      </c>
      <c r="T33" s="21">
        <f t="shared" si="4"/>
        <v>2</v>
      </c>
      <c r="U33" s="21">
        <f t="shared" si="5"/>
        <v>2.0762867954853853E-2</v>
      </c>
      <c r="V33" s="21">
        <f t="shared" si="6"/>
        <v>2.0762867954853853E-2</v>
      </c>
    </row>
    <row r="34" spans="12:22" x14ac:dyDescent="0.3">
      <c r="M34">
        <v>11</v>
      </c>
      <c r="N34" s="21"/>
      <c r="O34" s="21">
        <v>0.2</v>
      </c>
      <c r="P34">
        <f t="shared" si="0"/>
        <v>7.0567316775018447E-3</v>
      </c>
      <c r="Q34" s="21">
        <f t="shared" si="1"/>
        <v>80.849999999999994</v>
      </c>
      <c r="R34" s="21">
        <f t="shared" si="2"/>
        <v>12.31</v>
      </c>
      <c r="S34" s="21">
        <f t="shared" si="3"/>
        <v>3</v>
      </c>
      <c r="T34" s="21">
        <f t="shared" si="4"/>
        <v>3</v>
      </c>
      <c r="U34" s="21">
        <f t="shared" si="5"/>
        <v>0.10866008532286189</v>
      </c>
      <c r="V34" s="21">
        <f t="shared" si="6"/>
        <v>3.6783638637500568E-3</v>
      </c>
    </row>
    <row r="35" spans="12:22" x14ac:dyDescent="0.3">
      <c r="M35">
        <v>12</v>
      </c>
      <c r="N35" s="21"/>
      <c r="O35" s="21">
        <v>0.3</v>
      </c>
      <c r="P35">
        <f t="shared" si="0"/>
        <v>1.8228403241126272E-2</v>
      </c>
      <c r="Q35" s="21">
        <f t="shared" si="1"/>
        <v>131.22</v>
      </c>
      <c r="R35" s="21">
        <f t="shared" si="2"/>
        <v>17</v>
      </c>
      <c r="S35" s="21">
        <f t="shared" si="3"/>
        <v>4</v>
      </c>
      <c r="T35" s="21">
        <f t="shared" si="4"/>
        <v>3</v>
      </c>
      <c r="U35" s="21">
        <f t="shared" si="5"/>
        <v>7.0357297810704753E-2</v>
      </c>
      <c r="V35" s="21">
        <f t="shared" si="6"/>
        <v>5.758146337531022E-2</v>
      </c>
    </row>
    <row r="36" spans="12:22" x14ac:dyDescent="0.3">
      <c r="M36">
        <v>1</v>
      </c>
      <c r="N36" s="21"/>
      <c r="O36" s="21">
        <v>0.4</v>
      </c>
      <c r="P36">
        <f t="shared" si="0"/>
        <v>2.8719607405755073E-2</v>
      </c>
      <c r="Q36" s="21">
        <f t="shared" si="1"/>
        <v>176.16</v>
      </c>
      <c r="R36" s="21">
        <f t="shared" si="2"/>
        <v>22.3</v>
      </c>
      <c r="S36" s="21">
        <f t="shared" si="3"/>
        <v>5</v>
      </c>
      <c r="T36" s="21">
        <f t="shared" si="4"/>
        <v>3</v>
      </c>
      <c r="U36" s="21">
        <f t="shared" si="5"/>
        <v>9.7590898951594909E-2</v>
      </c>
      <c r="V36" s="21">
        <f t="shared" si="6"/>
        <v>4.0657017401203449E-2</v>
      </c>
    </row>
    <row r="37" spans="12:22" x14ac:dyDescent="0.3">
      <c r="M37">
        <v>13</v>
      </c>
      <c r="N37" s="21" t="s">
        <v>155</v>
      </c>
      <c r="O37" s="21" t="s">
        <v>156</v>
      </c>
      <c r="P37">
        <f t="shared" si="0"/>
        <v>2.0072928806878658E-2</v>
      </c>
      <c r="Q37" s="21">
        <f t="shared" si="1"/>
        <v>88.91</v>
      </c>
      <c r="R37" s="21">
        <f t="shared" si="2"/>
        <v>9.48</v>
      </c>
      <c r="S37" s="21">
        <f t="shared" si="3"/>
        <v>5</v>
      </c>
      <c r="T37" s="21">
        <f t="shared" si="4"/>
        <v>3</v>
      </c>
      <c r="U37" s="21">
        <f t="shared" si="5"/>
        <v>7.1528253660198965E-2</v>
      </c>
      <c r="V37" s="21">
        <f t="shared" si="6"/>
        <v>1.0297449174734786E-2</v>
      </c>
    </row>
    <row r="38" spans="12:22" x14ac:dyDescent="0.3">
      <c r="M38">
        <v>14</v>
      </c>
      <c r="N38" s="21"/>
      <c r="O38" s="21" t="s">
        <v>157</v>
      </c>
      <c r="P38">
        <f t="shared" si="0"/>
        <v>0</v>
      </c>
      <c r="Q38" s="21">
        <f t="shared" si="1"/>
        <v>143.30000000000001</v>
      </c>
      <c r="R38" s="21">
        <f t="shared" si="2"/>
        <v>23.81</v>
      </c>
      <c r="S38" s="21">
        <f t="shared" si="3"/>
        <v>3</v>
      </c>
      <c r="T38" s="21">
        <f t="shared" si="4"/>
        <v>3</v>
      </c>
      <c r="U38" s="21">
        <f t="shared" si="5"/>
        <v>0.15143368733629312</v>
      </c>
      <c r="V38" s="21">
        <f t="shared" si="6"/>
        <v>0.15143368733629312</v>
      </c>
    </row>
    <row r="39" spans="12:22" x14ac:dyDescent="0.3">
      <c r="M39">
        <v>1</v>
      </c>
      <c r="N39" s="21"/>
      <c r="O39" s="21" t="s">
        <v>158</v>
      </c>
      <c r="P39">
        <f t="shared" si="0"/>
        <v>2.8719607405755073E-2</v>
      </c>
      <c r="Q39" s="21">
        <f t="shared" si="1"/>
        <v>176.16</v>
      </c>
      <c r="R39" s="21">
        <f t="shared" si="2"/>
        <v>22.3</v>
      </c>
      <c r="S39" s="21">
        <f t="shared" si="3"/>
        <v>5</v>
      </c>
      <c r="T39" s="21">
        <f t="shared" si="4"/>
        <v>3</v>
      </c>
      <c r="U39" s="21">
        <f t="shared" si="5"/>
        <v>9.7590898951594909E-2</v>
      </c>
      <c r="V39" s="21">
        <f t="shared" si="6"/>
        <v>4.0657017401203449E-2</v>
      </c>
    </row>
    <row r="40" spans="12:22" x14ac:dyDescent="0.3">
      <c r="M40">
        <v>15</v>
      </c>
      <c r="N40" s="21"/>
      <c r="O40" s="21" t="s">
        <v>159</v>
      </c>
      <c r="P40">
        <f t="shared" si="0"/>
        <v>1.923446248393432E-2</v>
      </c>
      <c r="Q40" s="21">
        <f t="shared" si="1"/>
        <v>134.04</v>
      </c>
      <c r="R40" s="21">
        <f t="shared" si="2"/>
        <v>18.2</v>
      </c>
      <c r="S40" s="21">
        <f t="shared" si="3"/>
        <v>5</v>
      </c>
      <c r="T40" s="21">
        <f t="shared" si="4"/>
        <v>3</v>
      </c>
      <c r="U40" s="21">
        <f t="shared" si="5"/>
        <v>0.10291865486794986</v>
      </c>
      <c r="V40" s="21">
        <f t="shared" si="6"/>
        <v>0.13866141009473865</v>
      </c>
    </row>
    <row r="41" spans="12:22" x14ac:dyDescent="0.3">
      <c r="M41">
        <v>16</v>
      </c>
      <c r="N41" s="21"/>
      <c r="O41" s="21" t="s">
        <v>160</v>
      </c>
      <c r="P41">
        <f t="shared" si="0"/>
        <v>3.4159938584243715E-3</v>
      </c>
      <c r="Q41" s="21">
        <f t="shared" si="1"/>
        <v>153.53</v>
      </c>
      <c r="R41" s="21">
        <f t="shared" si="2"/>
        <v>25.22</v>
      </c>
      <c r="S41" s="21">
        <f t="shared" si="3"/>
        <v>4</v>
      </c>
      <c r="T41" s="21">
        <f t="shared" si="4"/>
        <v>3</v>
      </c>
      <c r="U41" s="21">
        <f t="shared" si="5"/>
        <v>4.688619021367129E-2</v>
      </c>
      <c r="V41" s="21">
        <f t="shared" si="6"/>
        <v>6.983311938382028E-2</v>
      </c>
    </row>
    <row r="42" spans="12:22" x14ac:dyDescent="0.3">
      <c r="M42">
        <v>17</v>
      </c>
      <c r="N42" s="21"/>
      <c r="O42" s="21" t="s">
        <v>161</v>
      </c>
      <c r="P42">
        <f t="shared" si="0"/>
        <v>3.6185355432603948E-2</v>
      </c>
      <c r="Q42" s="21">
        <f t="shared" si="1"/>
        <v>255.22</v>
      </c>
      <c r="R42" s="21">
        <f t="shared" si="2"/>
        <v>31.05</v>
      </c>
      <c r="S42" s="21">
        <f t="shared" si="3"/>
        <v>6</v>
      </c>
      <c r="T42" s="21">
        <f t="shared" si="4"/>
        <v>4</v>
      </c>
      <c r="U42" s="21">
        <f t="shared" si="5"/>
        <v>6.1209058940731226E-2</v>
      </c>
      <c r="V42" s="21">
        <f t="shared" si="6"/>
        <v>1.5829626884106069E-2</v>
      </c>
    </row>
    <row r="43" spans="12:22" x14ac:dyDescent="0.3">
      <c r="N43" t="s">
        <v>163</v>
      </c>
      <c r="P43">
        <f>AVERAGE(P23:P42)</f>
        <v>1.3201883999450237E-2</v>
      </c>
      <c r="Q43">
        <f t="shared" ref="Q43:V43" si="7">AVERAGE(Q23:Q42)</f>
        <v>147.23099999999999</v>
      </c>
      <c r="R43">
        <f t="shared" si="7"/>
        <v>21.038500000000003</v>
      </c>
      <c r="S43">
        <f t="shared" si="7"/>
        <v>4.55</v>
      </c>
      <c r="T43">
        <f t="shared" si="7"/>
        <v>3.55</v>
      </c>
      <c r="U43">
        <f t="shared" si="7"/>
        <v>0.11173674782872456</v>
      </c>
      <c r="V43">
        <f t="shared" si="7"/>
        <v>9.7457029093431208E-2</v>
      </c>
    </row>
    <row r="45" spans="12:22" x14ac:dyDescent="0.3">
      <c r="L45" s="32" t="s">
        <v>166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12:22" x14ac:dyDescent="0.3">
      <c r="L46" t="s">
        <v>162</v>
      </c>
      <c r="M46" s="21"/>
      <c r="O46" s="30" t="s">
        <v>148</v>
      </c>
      <c r="P46" s="30"/>
      <c r="Q46" s="30" t="s">
        <v>149</v>
      </c>
      <c r="R46" s="30"/>
      <c r="S46" s="30" t="s">
        <v>150</v>
      </c>
      <c r="T46" s="30"/>
      <c r="U46" s="30" t="s">
        <v>151</v>
      </c>
      <c r="V46" s="30"/>
    </row>
    <row r="47" spans="12:22" x14ac:dyDescent="0.3">
      <c r="M47" s="21"/>
      <c r="O47" s="21" t="s">
        <v>164</v>
      </c>
      <c r="P47" s="21" t="s">
        <v>147</v>
      </c>
      <c r="Q47" s="21" t="s">
        <v>164</v>
      </c>
      <c r="R47" s="21" t="s">
        <v>147</v>
      </c>
      <c r="S47" s="21" t="s">
        <v>164</v>
      </c>
      <c r="T47" s="21" t="s">
        <v>147</v>
      </c>
      <c r="U47" s="21" t="s">
        <v>164</v>
      </c>
      <c r="V47" s="21" t="s">
        <v>147</v>
      </c>
    </row>
    <row r="48" spans="12:22" x14ac:dyDescent="0.3">
      <c r="L48">
        <v>2</v>
      </c>
      <c r="M48" s="21" t="s">
        <v>152</v>
      </c>
      <c r="N48" s="21">
        <v>20</v>
      </c>
      <c r="O48">
        <f>VLOOKUP(L48,A$1:L$18,3,0)</f>
        <v>0</v>
      </c>
      <c r="P48">
        <f t="shared" ref="P48:P67" si="8">VLOOKUP(L48,A$1:L$18,2,0)</f>
        <v>0</v>
      </c>
      <c r="Q48" s="21">
        <f>VLOOKUP(L48,A$1:L$18,6,0)</f>
        <v>5.13</v>
      </c>
      <c r="R48" s="21">
        <f t="shared" ref="R48:R67" si="9">VLOOKUP(L48,A$1:L$18,5,0)</f>
        <v>22.75</v>
      </c>
      <c r="S48" s="21">
        <f>VLOOKUP(L48,A$1:L$18,9,0)</f>
        <v>8</v>
      </c>
      <c r="T48" s="21">
        <f t="shared" ref="T48:T67" si="10">VLOOKUP(L48,A$1:L$18,8,0)</f>
        <v>8</v>
      </c>
      <c r="U48" s="21">
        <f>VLOOKUP(L48,A$1:L$18,12,0)*100</f>
        <v>0.29079205544810854</v>
      </c>
      <c r="V48" s="21">
        <f t="shared" ref="V48:V67" si="11">VLOOKUP(L48,A$1:L$18,11,0)*100</f>
        <v>0.29079205544810854</v>
      </c>
    </row>
    <row r="49" spans="12:22" x14ac:dyDescent="0.3">
      <c r="L49">
        <v>3</v>
      </c>
      <c r="M49" s="21"/>
      <c r="N49" s="21">
        <v>40</v>
      </c>
      <c r="O49">
        <f t="shared" ref="O49:O67" si="12">VLOOKUP(L49,A$1:L$18,3,0)</f>
        <v>1.4201519562593735E-4</v>
      </c>
      <c r="P49">
        <f t="shared" si="8"/>
        <v>4.319628866955404E-3</v>
      </c>
      <c r="Q49" s="21">
        <f t="shared" ref="Q49:Q67" si="13">VLOOKUP(L49,A$1:L$18,6,0)</f>
        <v>6.27</v>
      </c>
      <c r="R49" s="21">
        <f t="shared" si="9"/>
        <v>22.59</v>
      </c>
      <c r="S49" s="21">
        <f t="shared" ref="S49:S67" si="14">VLOOKUP(L49,A$1:L$18,9,0)</f>
        <v>8</v>
      </c>
      <c r="T49" s="21">
        <f t="shared" si="10"/>
        <v>8</v>
      </c>
      <c r="U49" s="21">
        <f t="shared" ref="U49:U67" si="15">VLOOKUP(L49,A$1:L$18,12,0)*100</f>
        <v>0.16092770086380473</v>
      </c>
      <c r="V49" s="21">
        <f t="shared" si="11"/>
        <v>0.34290562435925764</v>
      </c>
    </row>
    <row r="50" spans="12:22" x14ac:dyDescent="0.3">
      <c r="L50">
        <v>4</v>
      </c>
      <c r="M50" s="21"/>
      <c r="N50" s="21">
        <v>80</v>
      </c>
      <c r="O50">
        <f t="shared" si="12"/>
        <v>9.5808159568209518E-3</v>
      </c>
      <c r="P50">
        <f t="shared" si="8"/>
        <v>9.5808159568209518E-3</v>
      </c>
      <c r="Q50" s="21">
        <f t="shared" si="13"/>
        <v>6.99</v>
      </c>
      <c r="R50" s="21">
        <f t="shared" si="9"/>
        <v>22.34</v>
      </c>
      <c r="S50" s="21">
        <f t="shared" si="14"/>
        <v>5</v>
      </c>
      <c r="T50" s="21">
        <f t="shared" si="10"/>
        <v>5</v>
      </c>
      <c r="U50" s="21">
        <f t="shared" si="15"/>
        <v>6.7520695555659996E-2</v>
      </c>
      <c r="V50" s="21">
        <f t="shared" si="11"/>
        <v>6.7520695555659996E-2</v>
      </c>
    </row>
    <row r="51" spans="12:22" x14ac:dyDescent="0.3">
      <c r="L51">
        <v>5</v>
      </c>
      <c r="M51" s="21"/>
      <c r="N51" s="21">
        <v>160</v>
      </c>
      <c r="O51">
        <f t="shared" si="12"/>
        <v>2.9310382842989625E-2</v>
      </c>
      <c r="P51">
        <f t="shared" si="8"/>
        <v>1.7109972732818515E-2</v>
      </c>
      <c r="Q51" s="21">
        <f t="shared" si="13"/>
        <v>8.58</v>
      </c>
      <c r="R51" s="21">
        <f t="shared" si="9"/>
        <v>22.82</v>
      </c>
      <c r="S51" s="21">
        <f t="shared" si="14"/>
        <v>4</v>
      </c>
      <c r="T51" s="21">
        <f t="shared" si="10"/>
        <v>4</v>
      </c>
      <c r="U51" s="21">
        <f t="shared" si="15"/>
        <v>0.47054959335660507</v>
      </c>
      <c r="V51" s="21">
        <f t="shared" si="11"/>
        <v>0.18065019618611305</v>
      </c>
    </row>
    <row r="52" spans="12:22" x14ac:dyDescent="0.3">
      <c r="L52">
        <v>1</v>
      </c>
      <c r="M52" s="21"/>
      <c r="N52" s="21">
        <v>320</v>
      </c>
      <c r="O52">
        <f t="shared" si="12"/>
        <v>5.8967209457952266E-2</v>
      </c>
      <c r="P52">
        <f t="shared" si="8"/>
        <v>2.8719607405755073E-2</v>
      </c>
      <c r="Q52" s="21">
        <f t="shared" si="13"/>
        <v>10.74</v>
      </c>
      <c r="R52" s="21">
        <f t="shared" si="9"/>
        <v>22.3</v>
      </c>
      <c r="S52" s="21">
        <f t="shared" si="14"/>
        <v>3</v>
      </c>
      <c r="T52" s="21">
        <f t="shared" si="10"/>
        <v>3</v>
      </c>
      <c r="U52" s="21">
        <f t="shared" si="15"/>
        <v>0.13902492969762606</v>
      </c>
      <c r="V52" s="21">
        <f t="shared" si="11"/>
        <v>4.0657017401203449E-2</v>
      </c>
    </row>
    <row r="53" spans="12:22" x14ac:dyDescent="0.3">
      <c r="L53">
        <v>1</v>
      </c>
      <c r="M53" s="21" t="s">
        <v>153</v>
      </c>
      <c r="N53" s="21">
        <v>20</v>
      </c>
      <c r="O53">
        <f t="shared" si="12"/>
        <v>5.8967209457952266E-2</v>
      </c>
      <c r="P53">
        <f t="shared" si="8"/>
        <v>2.8719607405755073E-2</v>
      </c>
      <c r="Q53" s="21">
        <f t="shared" si="13"/>
        <v>10.74</v>
      </c>
      <c r="R53" s="21">
        <f t="shared" si="9"/>
        <v>22.3</v>
      </c>
      <c r="S53" s="21">
        <f t="shared" si="14"/>
        <v>3</v>
      </c>
      <c r="T53" s="21">
        <f t="shared" si="10"/>
        <v>3</v>
      </c>
      <c r="U53" s="21">
        <f t="shared" si="15"/>
        <v>0.13902492969762606</v>
      </c>
      <c r="V53" s="21">
        <f t="shared" si="11"/>
        <v>4.0657017401203449E-2</v>
      </c>
    </row>
    <row r="54" spans="12:22" x14ac:dyDescent="0.3">
      <c r="L54">
        <v>6</v>
      </c>
      <c r="M54" s="21"/>
      <c r="N54" s="21">
        <v>40</v>
      </c>
      <c r="O54">
        <f t="shared" si="12"/>
        <v>4.0405223399894524E-2</v>
      </c>
      <c r="P54">
        <f t="shared" si="8"/>
        <v>1.3963491564943821E-2</v>
      </c>
      <c r="Q54" s="21">
        <f t="shared" si="13"/>
        <v>11.12</v>
      </c>
      <c r="R54" s="21">
        <f t="shared" si="9"/>
        <v>23.95</v>
      </c>
      <c r="S54" s="21">
        <f t="shared" si="14"/>
        <v>2</v>
      </c>
      <c r="T54" s="21">
        <f t="shared" si="10"/>
        <v>3</v>
      </c>
      <c r="U54" s="21">
        <f t="shared" si="15"/>
        <v>0.22206644596468009</v>
      </c>
      <c r="V54" s="21">
        <f t="shared" si="11"/>
        <v>3.937627972909119E-2</v>
      </c>
    </row>
    <row r="55" spans="12:22" x14ac:dyDescent="0.3">
      <c r="L55">
        <v>7</v>
      </c>
      <c r="M55" s="21"/>
      <c r="N55" s="21">
        <v>80</v>
      </c>
      <c r="O55">
        <f t="shared" si="12"/>
        <v>4.7760161999307778E-3</v>
      </c>
      <c r="P55">
        <f t="shared" si="8"/>
        <v>0</v>
      </c>
      <c r="Q55" s="21">
        <f t="shared" si="13"/>
        <v>12.34</v>
      </c>
      <c r="R55" s="21">
        <f t="shared" si="9"/>
        <v>24.75</v>
      </c>
      <c r="S55" s="21">
        <f t="shared" si="14"/>
        <v>2</v>
      </c>
      <c r="T55" s="21">
        <f t="shared" si="10"/>
        <v>3</v>
      </c>
      <c r="U55" s="21">
        <f t="shared" si="15"/>
        <v>0.21333385765617457</v>
      </c>
      <c r="V55" s="21">
        <f t="shared" si="11"/>
        <v>3.7042524818491629E-2</v>
      </c>
    </row>
    <row r="56" spans="12:22" x14ac:dyDescent="0.3">
      <c r="L56">
        <v>8</v>
      </c>
      <c r="M56" s="21"/>
      <c r="N56" s="21">
        <v>160</v>
      </c>
      <c r="O56">
        <f t="shared" si="12"/>
        <v>0</v>
      </c>
      <c r="P56">
        <f t="shared" si="8"/>
        <v>-4.557116621063691E-6</v>
      </c>
      <c r="Q56" s="21">
        <f t="shared" si="13"/>
        <v>12.3</v>
      </c>
      <c r="R56" s="21">
        <f t="shared" si="9"/>
        <v>23.5</v>
      </c>
      <c r="S56" s="21">
        <f t="shared" si="14"/>
        <v>2</v>
      </c>
      <c r="T56" s="21">
        <f t="shared" si="10"/>
        <v>2</v>
      </c>
      <c r="U56" s="21">
        <f t="shared" si="15"/>
        <v>0.19777886135882694</v>
      </c>
      <c r="V56" s="21">
        <f t="shared" si="11"/>
        <v>0.19231119779800279</v>
      </c>
    </row>
    <row r="57" spans="12:22" x14ac:dyDescent="0.3">
      <c r="L57">
        <v>9</v>
      </c>
      <c r="M57" s="21"/>
      <c r="N57" s="21">
        <v>320</v>
      </c>
      <c r="O57">
        <f t="shared" si="12"/>
        <v>0</v>
      </c>
      <c r="P57">
        <f t="shared" si="8"/>
        <v>-3.9771394026191582E-6</v>
      </c>
      <c r="Q57" s="21">
        <f t="shared" si="13"/>
        <v>14.31</v>
      </c>
      <c r="R57" s="21">
        <f t="shared" si="9"/>
        <v>24.05</v>
      </c>
      <c r="S57" s="21">
        <f t="shared" si="14"/>
        <v>2</v>
      </c>
      <c r="T57" s="21">
        <f t="shared" si="10"/>
        <v>2</v>
      </c>
      <c r="U57" s="21">
        <f t="shared" si="15"/>
        <v>0.17260785007774079</v>
      </c>
      <c r="V57" s="21">
        <f t="shared" si="11"/>
        <v>0.16783595030147849</v>
      </c>
    </row>
    <row r="58" spans="12:22" x14ac:dyDescent="0.3">
      <c r="L58">
        <v>10</v>
      </c>
      <c r="M58" s="21" t="s">
        <v>154</v>
      </c>
      <c r="N58" s="21">
        <v>0.1</v>
      </c>
      <c r="O58">
        <f t="shared" si="12"/>
        <v>0</v>
      </c>
      <c r="P58">
        <f t="shared" si="8"/>
        <v>0</v>
      </c>
      <c r="Q58" s="21">
        <f t="shared" si="13"/>
        <v>3.88</v>
      </c>
      <c r="R58" s="21">
        <f t="shared" si="9"/>
        <v>7.75</v>
      </c>
      <c r="S58" s="21">
        <f t="shared" si="14"/>
        <v>2</v>
      </c>
      <c r="T58" s="21">
        <f t="shared" si="10"/>
        <v>2</v>
      </c>
      <c r="U58" s="21">
        <f t="shared" si="15"/>
        <v>2.0762867954853853E-2</v>
      </c>
      <c r="V58" s="21">
        <f t="shared" si="11"/>
        <v>2.0762867954853853E-2</v>
      </c>
    </row>
    <row r="59" spans="12:22" x14ac:dyDescent="0.3">
      <c r="L59">
        <v>11</v>
      </c>
      <c r="M59" s="21"/>
      <c r="N59" s="21">
        <v>0.2</v>
      </c>
      <c r="O59">
        <f t="shared" si="12"/>
        <v>7.5876843671475883E-3</v>
      </c>
      <c r="P59">
        <f t="shared" si="8"/>
        <v>7.0567316775018447E-3</v>
      </c>
      <c r="Q59" s="21">
        <f t="shared" si="13"/>
        <v>5.92</v>
      </c>
      <c r="R59" s="21">
        <f t="shared" si="9"/>
        <v>12.31</v>
      </c>
      <c r="S59" s="21">
        <f t="shared" si="14"/>
        <v>2</v>
      </c>
      <c r="T59" s="21">
        <f t="shared" si="10"/>
        <v>3</v>
      </c>
      <c r="U59" s="21">
        <f t="shared" si="15"/>
        <v>7.9655886570014739E-2</v>
      </c>
      <c r="V59" s="21">
        <f t="shared" si="11"/>
        <v>3.6783638637500568E-3</v>
      </c>
    </row>
    <row r="60" spans="12:22" x14ac:dyDescent="0.3">
      <c r="L60">
        <v>12</v>
      </c>
      <c r="M60" s="21"/>
      <c r="N60" s="21">
        <v>0.3</v>
      </c>
      <c r="O60">
        <f t="shared" si="12"/>
        <v>3.8936901230080138E-2</v>
      </c>
      <c r="P60">
        <f t="shared" si="8"/>
        <v>1.8228403241126272E-2</v>
      </c>
      <c r="Q60" s="21">
        <f t="shared" si="13"/>
        <v>7.86</v>
      </c>
      <c r="R60" s="21">
        <f t="shared" si="9"/>
        <v>17</v>
      </c>
      <c r="S60" s="21">
        <f t="shared" si="14"/>
        <v>2</v>
      </c>
      <c r="T60" s="21">
        <f t="shared" si="10"/>
        <v>3</v>
      </c>
      <c r="U60" s="21">
        <f t="shared" si="15"/>
        <v>0.17155853024001058</v>
      </c>
      <c r="V60" s="21">
        <f t="shared" si="11"/>
        <v>5.758146337531022E-2</v>
      </c>
    </row>
    <row r="61" spans="12:22" x14ac:dyDescent="0.3">
      <c r="L61">
        <v>1</v>
      </c>
      <c r="M61" s="21"/>
      <c r="N61" s="21">
        <v>0.4</v>
      </c>
      <c r="O61">
        <f t="shared" si="12"/>
        <v>5.8967209457952266E-2</v>
      </c>
      <c r="P61">
        <f t="shared" si="8"/>
        <v>2.8719607405755073E-2</v>
      </c>
      <c r="Q61" s="21">
        <f t="shared" si="13"/>
        <v>10.74</v>
      </c>
      <c r="R61" s="21">
        <f t="shared" si="9"/>
        <v>22.3</v>
      </c>
      <c r="S61" s="21">
        <f t="shared" si="14"/>
        <v>3</v>
      </c>
      <c r="T61" s="21">
        <f t="shared" si="10"/>
        <v>3</v>
      </c>
      <c r="U61" s="21">
        <f t="shared" si="15"/>
        <v>0.13902492969762606</v>
      </c>
      <c r="V61" s="21">
        <f t="shared" si="11"/>
        <v>4.0657017401203449E-2</v>
      </c>
    </row>
    <row r="62" spans="12:22" x14ac:dyDescent="0.3">
      <c r="L62">
        <v>13</v>
      </c>
      <c r="M62" s="21" t="s">
        <v>155</v>
      </c>
      <c r="N62" s="21" t="s">
        <v>156</v>
      </c>
      <c r="O62">
        <f t="shared" si="12"/>
        <v>2.0232992031852606E-2</v>
      </c>
      <c r="P62">
        <f t="shared" si="8"/>
        <v>2.0072928806878658E-2</v>
      </c>
      <c r="Q62" s="21">
        <f t="shared" si="13"/>
        <v>4.25</v>
      </c>
      <c r="R62" s="21">
        <f t="shared" si="9"/>
        <v>9.48</v>
      </c>
      <c r="S62" s="21">
        <f t="shared" si="14"/>
        <v>3</v>
      </c>
      <c r="T62" s="21">
        <f t="shared" si="10"/>
        <v>3</v>
      </c>
      <c r="U62" s="21">
        <f t="shared" si="15"/>
        <v>0.12796250355450906</v>
      </c>
      <c r="V62" s="21">
        <f t="shared" si="11"/>
        <v>1.0297449174734786E-2</v>
      </c>
    </row>
    <row r="63" spans="12:22" x14ac:dyDescent="0.3">
      <c r="L63">
        <v>14</v>
      </c>
      <c r="M63" s="21"/>
      <c r="N63" s="21" t="s">
        <v>157</v>
      </c>
      <c r="O63">
        <f t="shared" si="12"/>
        <v>0</v>
      </c>
      <c r="P63">
        <f t="shared" si="8"/>
        <v>0</v>
      </c>
      <c r="Q63" s="21">
        <f t="shared" si="13"/>
        <v>11.2</v>
      </c>
      <c r="R63" s="21">
        <f t="shared" si="9"/>
        <v>23.81</v>
      </c>
      <c r="S63" s="21">
        <f t="shared" si="14"/>
        <v>3</v>
      </c>
      <c r="T63" s="21">
        <f t="shared" si="10"/>
        <v>3</v>
      </c>
      <c r="U63" s="21">
        <f t="shared" si="15"/>
        <v>0.15143368733629312</v>
      </c>
      <c r="V63" s="21">
        <f t="shared" si="11"/>
        <v>0.15143368733629312</v>
      </c>
    </row>
    <row r="64" spans="12:22" x14ac:dyDescent="0.3">
      <c r="L64">
        <v>1</v>
      </c>
      <c r="M64" s="21"/>
      <c r="N64" s="21" t="s">
        <v>158</v>
      </c>
      <c r="O64">
        <f t="shared" si="12"/>
        <v>5.8967209457952266E-2</v>
      </c>
      <c r="P64">
        <f t="shared" si="8"/>
        <v>2.8719607405755073E-2</v>
      </c>
      <c r="Q64" s="21">
        <f t="shared" si="13"/>
        <v>10.74</v>
      </c>
      <c r="R64" s="21">
        <f t="shared" si="9"/>
        <v>22.3</v>
      </c>
      <c r="S64" s="21">
        <f t="shared" si="14"/>
        <v>3</v>
      </c>
      <c r="T64" s="21">
        <f t="shared" si="10"/>
        <v>3</v>
      </c>
      <c r="U64" s="21">
        <f t="shared" si="15"/>
        <v>0.13902492969762606</v>
      </c>
      <c r="V64" s="21">
        <f t="shared" si="11"/>
        <v>4.0657017401203449E-2</v>
      </c>
    </row>
    <row r="65" spans="12:25" x14ac:dyDescent="0.3">
      <c r="L65">
        <v>15</v>
      </c>
      <c r="M65" s="21"/>
      <c r="N65" s="21" t="s">
        <v>159</v>
      </c>
      <c r="O65">
        <f t="shared" si="12"/>
        <v>3.2471081827717151E-2</v>
      </c>
      <c r="P65">
        <f t="shared" si="8"/>
        <v>1.923446248393432E-2</v>
      </c>
      <c r="Q65" s="21">
        <f t="shared" si="13"/>
        <v>7.33</v>
      </c>
      <c r="R65" s="21">
        <f t="shared" si="9"/>
        <v>18.2</v>
      </c>
      <c r="S65" s="21">
        <f t="shared" si="14"/>
        <v>3</v>
      </c>
      <c r="T65" s="21">
        <f t="shared" si="10"/>
        <v>3</v>
      </c>
      <c r="U65" s="21">
        <f t="shared" si="15"/>
        <v>0.34721725402663267</v>
      </c>
      <c r="V65" s="21">
        <f t="shared" si="11"/>
        <v>0.13866141009473865</v>
      </c>
    </row>
    <row r="66" spans="12:25" x14ac:dyDescent="0.3">
      <c r="L66">
        <v>16</v>
      </c>
      <c r="M66" s="21"/>
      <c r="N66" s="21" t="s">
        <v>160</v>
      </c>
      <c r="O66">
        <f t="shared" si="12"/>
        <v>3.5705637162715784E-2</v>
      </c>
      <c r="P66">
        <f t="shared" si="8"/>
        <v>3.4159938584243715E-3</v>
      </c>
      <c r="Q66" s="21">
        <f t="shared" si="13"/>
        <v>10.28</v>
      </c>
      <c r="R66" s="21">
        <f t="shared" si="9"/>
        <v>25.22</v>
      </c>
      <c r="S66" s="21">
        <f t="shared" si="14"/>
        <v>3</v>
      </c>
      <c r="T66" s="21">
        <f t="shared" si="10"/>
        <v>3</v>
      </c>
      <c r="U66" s="21">
        <f t="shared" si="15"/>
        <v>0.18605391583796441</v>
      </c>
      <c r="V66" s="21">
        <f t="shared" si="11"/>
        <v>6.983311938382028E-2</v>
      </c>
    </row>
    <row r="67" spans="12:25" x14ac:dyDescent="0.3">
      <c r="L67">
        <v>17</v>
      </c>
      <c r="M67" s="21"/>
      <c r="N67" s="21" t="s">
        <v>161</v>
      </c>
      <c r="O67">
        <f t="shared" si="12"/>
        <v>3.7933614174897767E-2</v>
      </c>
      <c r="P67">
        <f t="shared" si="8"/>
        <v>3.6185355432603948E-2</v>
      </c>
      <c r="Q67" s="21">
        <f t="shared" si="13"/>
        <v>13.39</v>
      </c>
      <c r="R67" s="21">
        <f t="shared" si="9"/>
        <v>31.05</v>
      </c>
      <c r="S67" s="21">
        <f t="shared" si="14"/>
        <v>3</v>
      </c>
      <c r="T67" s="21">
        <f t="shared" si="10"/>
        <v>4</v>
      </c>
      <c r="U67" s="21">
        <f t="shared" si="15"/>
        <v>5.1648711672982364E-2</v>
      </c>
      <c r="V67" s="21">
        <f t="shared" si="11"/>
        <v>1.5829626884106069E-2</v>
      </c>
    </row>
    <row r="68" spans="12:25" x14ac:dyDescent="0.3">
      <c r="M68" t="s">
        <v>163</v>
      </c>
      <c r="O68">
        <f t="shared" ref="O68" si="16">AVERAGE(O48:O67)</f>
        <v>2.4647560111074093E-2</v>
      </c>
      <c r="P68">
        <f>AVERAGE(P48:P67)</f>
        <v>1.3201883999450237E-2</v>
      </c>
      <c r="Q68">
        <f t="shared" ref="Q68" si="17">AVERAGE(Q48:Q67)</f>
        <v>9.2055000000000007</v>
      </c>
      <c r="R68">
        <f t="shared" ref="R68" si="18">AVERAGE(R48:R67)</f>
        <v>21.038500000000003</v>
      </c>
      <c r="S68">
        <f t="shared" ref="S68" si="19">AVERAGE(S48:S67)</f>
        <v>3.3</v>
      </c>
      <c r="T68">
        <f t="shared" ref="T68" si="20">AVERAGE(T48:T67)</f>
        <v>3.55</v>
      </c>
      <c r="U68">
        <f t="shared" ref="U68" si="21">AVERAGE(U48:U67)</f>
        <v>0.17439850681326827</v>
      </c>
      <c r="V68">
        <f t="shared" ref="V68" si="22">AVERAGE(V48:V67)</f>
        <v>9.7457029093431208E-2</v>
      </c>
    </row>
    <row r="73" spans="12:25" x14ac:dyDescent="0.3">
      <c r="M73" s="33" t="s">
        <v>176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</row>
    <row r="74" spans="12:25" x14ac:dyDescent="0.3">
      <c r="M74" s="36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8"/>
    </row>
    <row r="75" spans="12:25" x14ac:dyDescent="0.3">
      <c r="M75" s="33" t="s">
        <v>174</v>
      </c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5"/>
    </row>
    <row r="76" spans="12:25" x14ac:dyDescent="0.3">
      <c r="M76" s="23" t="s">
        <v>167</v>
      </c>
      <c r="N76" s="24"/>
      <c r="O76" s="24">
        <v>1</v>
      </c>
      <c r="P76" s="24">
        <v>2</v>
      </c>
      <c r="Q76" s="24">
        <v>3</v>
      </c>
      <c r="R76" s="24">
        <v>4</v>
      </c>
      <c r="S76" s="24">
        <v>5</v>
      </c>
      <c r="T76" s="24">
        <v>6</v>
      </c>
      <c r="U76" s="24">
        <v>7</v>
      </c>
      <c r="V76" s="24">
        <v>8</v>
      </c>
      <c r="W76" s="24">
        <v>9</v>
      </c>
      <c r="X76" s="24">
        <v>10</v>
      </c>
      <c r="Y76" s="25" t="s">
        <v>173</v>
      </c>
    </row>
    <row r="77" spans="12:25" x14ac:dyDescent="0.3">
      <c r="M77" s="41" t="s">
        <v>169</v>
      </c>
      <c r="N77" s="24" t="s">
        <v>170</v>
      </c>
      <c r="O77" s="24">
        <v>1</v>
      </c>
      <c r="P77" s="24">
        <v>0</v>
      </c>
      <c r="Q77" s="24">
        <v>0</v>
      </c>
      <c r="R77" s="24">
        <v>1</v>
      </c>
      <c r="S77" s="24">
        <v>1</v>
      </c>
      <c r="T77" s="24">
        <v>1</v>
      </c>
      <c r="U77" s="24">
        <v>0</v>
      </c>
      <c r="V77" s="24">
        <v>1</v>
      </c>
      <c r="W77" s="24">
        <v>0</v>
      </c>
      <c r="X77" s="24">
        <v>0</v>
      </c>
      <c r="Y77" s="40">
        <v>1793</v>
      </c>
    </row>
    <row r="78" spans="12:25" x14ac:dyDescent="0.3">
      <c r="M78" s="41"/>
      <c r="N78" s="24" t="s">
        <v>171</v>
      </c>
      <c r="O78" s="24">
        <v>324</v>
      </c>
      <c r="P78" s="24"/>
      <c r="Q78" s="24"/>
      <c r="R78" s="24">
        <v>237</v>
      </c>
      <c r="S78" s="24">
        <v>186</v>
      </c>
      <c r="T78" s="24">
        <v>139</v>
      </c>
      <c r="U78" s="24"/>
      <c r="V78" s="24">
        <v>56</v>
      </c>
      <c r="W78" s="24"/>
      <c r="X78" s="24"/>
      <c r="Y78" s="40"/>
    </row>
    <row r="79" spans="12:25" x14ac:dyDescent="0.3">
      <c r="M79" s="41"/>
      <c r="N79" s="24" t="s">
        <v>172</v>
      </c>
      <c r="O79" s="24">
        <v>220</v>
      </c>
      <c r="P79" s="24"/>
      <c r="Q79" s="24"/>
      <c r="R79" s="24">
        <v>48</v>
      </c>
      <c r="S79" s="24">
        <v>42</v>
      </c>
      <c r="T79" s="24">
        <v>64</v>
      </c>
      <c r="U79" s="24"/>
      <c r="V79" s="24">
        <v>25</v>
      </c>
      <c r="W79" s="24"/>
      <c r="X79" s="24"/>
      <c r="Y79" s="40"/>
    </row>
    <row r="80" spans="12:25" x14ac:dyDescent="0.3">
      <c r="M80" s="39" t="s">
        <v>168</v>
      </c>
      <c r="N80" s="24" t="s">
        <v>170</v>
      </c>
      <c r="O80" s="24">
        <v>1</v>
      </c>
      <c r="P80" s="24">
        <v>0</v>
      </c>
      <c r="Q80" s="24">
        <v>0</v>
      </c>
      <c r="R80" s="24">
        <v>1</v>
      </c>
      <c r="S80" s="24">
        <v>0</v>
      </c>
      <c r="T80" s="24">
        <v>0</v>
      </c>
      <c r="U80" s="24">
        <v>0</v>
      </c>
      <c r="V80" s="24">
        <v>1</v>
      </c>
      <c r="W80" s="24">
        <v>0</v>
      </c>
      <c r="X80" s="24">
        <v>0</v>
      </c>
      <c r="Y80" s="40">
        <v>1845</v>
      </c>
    </row>
    <row r="81" spans="7:25" x14ac:dyDescent="0.3">
      <c r="M81" s="39"/>
      <c r="N81" s="24" t="s">
        <v>171</v>
      </c>
      <c r="O81" s="24">
        <v>295</v>
      </c>
      <c r="P81" s="24"/>
      <c r="Q81" s="24"/>
      <c r="R81" s="24">
        <v>243</v>
      </c>
      <c r="S81" s="24"/>
      <c r="T81" s="24"/>
      <c r="U81" s="24"/>
      <c r="V81" s="24">
        <v>56</v>
      </c>
      <c r="W81" s="24"/>
      <c r="X81" s="24"/>
      <c r="Y81" s="40"/>
    </row>
    <row r="82" spans="7:25" x14ac:dyDescent="0.3">
      <c r="M82" s="42"/>
      <c r="N82" s="26" t="s">
        <v>172</v>
      </c>
      <c r="O82" s="26">
        <v>211</v>
      </c>
      <c r="P82" s="26"/>
      <c r="Q82" s="26"/>
      <c r="R82" s="26">
        <v>174</v>
      </c>
      <c r="S82" s="26"/>
      <c r="T82" s="26"/>
      <c r="U82" s="26"/>
      <c r="V82" s="26">
        <v>25</v>
      </c>
      <c r="W82" s="26"/>
      <c r="X82" s="26"/>
      <c r="Y82" s="43"/>
    </row>
    <row r="85" spans="7:25" x14ac:dyDescent="0.3">
      <c r="M85" s="33" t="s">
        <v>175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5"/>
    </row>
    <row r="86" spans="7:25" x14ac:dyDescent="0.3">
      <c r="M86" s="23" t="s">
        <v>167</v>
      </c>
      <c r="N86" s="24"/>
      <c r="O86" s="24">
        <v>1</v>
      </c>
      <c r="P86" s="24">
        <v>2</v>
      </c>
      <c r="Q86" s="24">
        <v>3</v>
      </c>
      <c r="R86" s="24">
        <v>4</v>
      </c>
      <c r="S86" s="24">
        <v>5</v>
      </c>
      <c r="T86" s="24">
        <v>6</v>
      </c>
      <c r="U86" s="24">
        <v>7</v>
      </c>
      <c r="V86" s="24">
        <v>8</v>
      </c>
      <c r="W86" s="24">
        <v>9</v>
      </c>
      <c r="X86" s="24">
        <v>10</v>
      </c>
      <c r="Y86" s="25" t="s">
        <v>173</v>
      </c>
    </row>
    <row r="87" spans="7:25" x14ac:dyDescent="0.3">
      <c r="M87" s="41" t="s">
        <v>169</v>
      </c>
      <c r="N87" s="24" t="s">
        <v>170</v>
      </c>
      <c r="O87" s="24">
        <v>1</v>
      </c>
      <c r="P87" s="24">
        <v>0</v>
      </c>
      <c r="Q87" s="24">
        <v>0</v>
      </c>
      <c r="R87" s="24">
        <v>1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40">
        <v>1493</v>
      </c>
    </row>
    <row r="88" spans="7:25" x14ac:dyDescent="0.3">
      <c r="M88" s="41"/>
      <c r="N88" s="24" t="s">
        <v>171</v>
      </c>
      <c r="O88" s="24">
        <v>264</v>
      </c>
      <c r="P88" s="24"/>
      <c r="Q88" s="24"/>
      <c r="R88" s="24">
        <v>248</v>
      </c>
      <c r="S88" s="24"/>
      <c r="T88" s="24"/>
      <c r="U88" s="24"/>
      <c r="V88" s="24"/>
      <c r="W88" s="24"/>
      <c r="X88" s="24"/>
      <c r="Y88" s="40"/>
    </row>
    <row r="89" spans="7:25" x14ac:dyDescent="0.3">
      <c r="M89" s="41"/>
      <c r="N89" s="24" t="s">
        <v>172</v>
      </c>
      <c r="O89" s="24">
        <v>208</v>
      </c>
      <c r="P89" s="24"/>
      <c r="Q89" s="24"/>
      <c r="R89" s="24">
        <v>220</v>
      </c>
      <c r="S89" s="24"/>
      <c r="T89" s="24"/>
      <c r="U89" s="24"/>
      <c r="V89" s="24"/>
      <c r="W89" s="24"/>
      <c r="X89" s="24"/>
      <c r="Y89" s="40"/>
    </row>
    <row r="90" spans="7:25" x14ac:dyDescent="0.3">
      <c r="G90" s="20"/>
      <c r="H90" s="20"/>
      <c r="M90" s="39" t="s">
        <v>168</v>
      </c>
      <c r="N90" s="24" t="s">
        <v>170</v>
      </c>
      <c r="O90" s="24">
        <v>1</v>
      </c>
      <c r="P90" s="24">
        <v>0</v>
      </c>
      <c r="Q90" s="24">
        <v>0</v>
      </c>
      <c r="R90" s="24">
        <v>1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40">
        <v>1493</v>
      </c>
    </row>
    <row r="91" spans="7:25" x14ac:dyDescent="0.3">
      <c r="G91" s="20"/>
      <c r="H91" s="20"/>
      <c r="M91" s="39"/>
      <c r="N91" s="24" t="s">
        <v>171</v>
      </c>
      <c r="O91" s="24">
        <v>264</v>
      </c>
      <c r="P91" s="24"/>
      <c r="Q91" s="24"/>
      <c r="R91" s="24">
        <v>248</v>
      </c>
      <c r="S91" s="24"/>
      <c r="T91" s="24"/>
      <c r="U91" s="24"/>
      <c r="V91" s="24"/>
      <c r="W91" s="24"/>
      <c r="X91" s="24"/>
      <c r="Y91" s="40"/>
    </row>
    <row r="92" spans="7:25" x14ac:dyDescent="0.3">
      <c r="M92" s="42"/>
      <c r="N92" s="26" t="s">
        <v>172</v>
      </c>
      <c r="O92" s="26">
        <v>208</v>
      </c>
      <c r="P92" s="26"/>
      <c r="Q92" s="26"/>
      <c r="R92" s="26">
        <v>220</v>
      </c>
      <c r="S92" s="26"/>
      <c r="T92" s="26"/>
      <c r="U92" s="26"/>
      <c r="V92" s="26"/>
      <c r="W92" s="26"/>
      <c r="X92" s="26"/>
      <c r="Y92" s="43"/>
    </row>
    <row r="96" spans="7:25" x14ac:dyDescent="0.3">
      <c r="M96" s="33" t="s">
        <v>177</v>
      </c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5"/>
    </row>
    <row r="97" spans="13:25" x14ac:dyDescent="0.3">
      <c r="M97" s="36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8"/>
    </row>
    <row r="98" spans="13:25" x14ac:dyDescent="0.3">
      <c r="M98" s="33" t="s">
        <v>174</v>
      </c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</row>
    <row r="99" spans="13:25" x14ac:dyDescent="0.3">
      <c r="M99" s="23" t="s">
        <v>167</v>
      </c>
      <c r="N99" s="24"/>
      <c r="O99" s="24">
        <v>1</v>
      </c>
      <c r="P99" s="24">
        <v>2</v>
      </c>
      <c r="Q99" s="24">
        <v>3</v>
      </c>
      <c r="R99" s="24">
        <v>4</v>
      </c>
      <c r="S99" s="24">
        <v>5</v>
      </c>
      <c r="T99" s="24">
        <v>6</v>
      </c>
      <c r="U99" s="24">
        <v>7</v>
      </c>
      <c r="V99" s="24">
        <v>8</v>
      </c>
      <c r="W99" s="24">
        <v>9</v>
      </c>
      <c r="X99" s="24">
        <v>10</v>
      </c>
      <c r="Y99" s="25" t="s">
        <v>173</v>
      </c>
    </row>
    <row r="100" spans="13:25" x14ac:dyDescent="0.3">
      <c r="M100" s="39" t="s">
        <v>178</v>
      </c>
      <c r="N100" s="24" t="s">
        <v>170</v>
      </c>
      <c r="O100" s="24">
        <v>1</v>
      </c>
      <c r="P100" s="24">
        <v>0</v>
      </c>
      <c r="Q100" s="24">
        <v>1</v>
      </c>
      <c r="R100" s="24">
        <v>0</v>
      </c>
      <c r="S100" s="24">
        <v>0</v>
      </c>
      <c r="T100" s="24">
        <v>1</v>
      </c>
      <c r="U100" s="24">
        <v>0</v>
      </c>
      <c r="V100" s="24">
        <v>0</v>
      </c>
      <c r="W100" s="24">
        <v>0</v>
      </c>
      <c r="X100" s="24">
        <v>0</v>
      </c>
      <c r="Y100" s="40">
        <v>1899</v>
      </c>
    </row>
    <row r="101" spans="13:25" x14ac:dyDescent="0.3">
      <c r="M101" s="39"/>
      <c r="N101" s="24" t="s">
        <v>171</v>
      </c>
      <c r="O101" s="24">
        <v>228</v>
      </c>
      <c r="P101" s="24"/>
      <c r="Q101" s="24">
        <v>231</v>
      </c>
      <c r="R101" s="24"/>
      <c r="S101" s="24"/>
      <c r="T101" s="24">
        <v>145</v>
      </c>
      <c r="U101" s="24"/>
      <c r="V101" s="24"/>
      <c r="W101" s="24"/>
      <c r="X101" s="24"/>
      <c r="Y101" s="40"/>
    </row>
    <row r="102" spans="13:25" x14ac:dyDescent="0.3">
      <c r="M102" s="39"/>
      <c r="N102" s="24" t="s">
        <v>172</v>
      </c>
      <c r="O102" s="24">
        <v>139</v>
      </c>
      <c r="P102" s="24"/>
      <c r="Q102" s="24">
        <v>155</v>
      </c>
      <c r="R102" s="24"/>
      <c r="S102" s="24"/>
      <c r="T102" s="24">
        <v>105</v>
      </c>
      <c r="U102" s="24"/>
      <c r="V102" s="24"/>
      <c r="W102" s="24"/>
      <c r="X102" s="24"/>
      <c r="Y102" s="40"/>
    </row>
    <row r="103" spans="13:25" x14ac:dyDescent="0.3">
      <c r="M103" s="39" t="s">
        <v>168</v>
      </c>
      <c r="N103" s="24" t="s">
        <v>170</v>
      </c>
      <c r="O103" s="24">
        <v>1</v>
      </c>
      <c r="P103" s="24">
        <v>0</v>
      </c>
      <c r="Q103" s="24">
        <v>0</v>
      </c>
      <c r="R103" s="24">
        <v>1</v>
      </c>
      <c r="S103" s="24">
        <v>0</v>
      </c>
      <c r="T103" s="24">
        <v>0</v>
      </c>
      <c r="U103" s="24">
        <v>0</v>
      </c>
      <c r="V103" s="24">
        <v>1</v>
      </c>
      <c r="W103" s="24">
        <v>0</v>
      </c>
      <c r="X103" s="24">
        <v>0</v>
      </c>
      <c r="Y103" s="40">
        <v>1845</v>
      </c>
    </row>
    <row r="104" spans="13:25" x14ac:dyDescent="0.3">
      <c r="M104" s="39"/>
      <c r="N104" s="24" t="s">
        <v>171</v>
      </c>
      <c r="O104" s="24">
        <v>295</v>
      </c>
      <c r="P104" s="24"/>
      <c r="Q104" s="24"/>
      <c r="R104" s="24">
        <v>243</v>
      </c>
      <c r="S104" s="24"/>
      <c r="T104" s="24"/>
      <c r="U104" s="24"/>
      <c r="V104" s="24">
        <v>56</v>
      </c>
      <c r="W104" s="24"/>
      <c r="X104" s="24"/>
      <c r="Y104" s="40"/>
    </row>
    <row r="105" spans="13:25" x14ac:dyDescent="0.3">
      <c r="M105" s="42"/>
      <c r="N105" s="26" t="s">
        <v>172</v>
      </c>
      <c r="O105" s="26">
        <v>211</v>
      </c>
      <c r="P105" s="26"/>
      <c r="Q105" s="26"/>
      <c r="R105" s="26">
        <v>174</v>
      </c>
      <c r="S105" s="26"/>
      <c r="T105" s="26"/>
      <c r="U105" s="26"/>
      <c r="V105" s="26">
        <v>25</v>
      </c>
      <c r="W105" s="26"/>
      <c r="X105" s="26"/>
      <c r="Y105" s="43"/>
    </row>
    <row r="108" spans="13:25" x14ac:dyDescent="0.3">
      <c r="M108" s="33" t="s">
        <v>175</v>
      </c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</row>
    <row r="109" spans="13:25" x14ac:dyDescent="0.3">
      <c r="M109" s="23" t="s">
        <v>167</v>
      </c>
      <c r="N109" s="24"/>
      <c r="O109" s="24">
        <v>1</v>
      </c>
      <c r="P109" s="24">
        <v>2</v>
      </c>
      <c r="Q109" s="24">
        <v>3</v>
      </c>
      <c r="R109" s="24">
        <v>4</v>
      </c>
      <c r="S109" s="24">
        <v>5</v>
      </c>
      <c r="T109" s="24">
        <v>6</v>
      </c>
      <c r="U109" s="24">
        <v>7</v>
      </c>
      <c r="V109" s="24">
        <v>8</v>
      </c>
      <c r="W109" s="24">
        <v>9</v>
      </c>
      <c r="X109" s="24">
        <v>10</v>
      </c>
      <c r="Y109" s="25" t="s">
        <v>173</v>
      </c>
    </row>
    <row r="110" spans="13:25" x14ac:dyDescent="0.3">
      <c r="M110" s="39" t="s">
        <v>178</v>
      </c>
      <c r="N110" s="24" t="s">
        <v>170</v>
      </c>
      <c r="O110" s="24">
        <v>1</v>
      </c>
      <c r="P110" s="24">
        <v>0</v>
      </c>
      <c r="Q110" s="24">
        <v>0</v>
      </c>
      <c r="R110" s="24">
        <v>1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40">
        <v>1493</v>
      </c>
    </row>
    <row r="111" spans="13:25" x14ac:dyDescent="0.3">
      <c r="M111" s="39"/>
      <c r="N111" s="24" t="s">
        <v>171</v>
      </c>
      <c r="O111" s="24">
        <v>264</v>
      </c>
      <c r="P111" s="24"/>
      <c r="Q111" s="24"/>
      <c r="R111" s="24">
        <v>248</v>
      </c>
      <c r="S111" s="24"/>
      <c r="T111" s="24"/>
      <c r="U111" s="24"/>
      <c r="V111" s="24"/>
      <c r="W111" s="24"/>
      <c r="X111" s="24"/>
      <c r="Y111" s="40"/>
    </row>
    <row r="112" spans="13:25" x14ac:dyDescent="0.3">
      <c r="M112" s="39"/>
      <c r="N112" s="24" t="s">
        <v>172</v>
      </c>
      <c r="O112" s="24">
        <v>208</v>
      </c>
      <c r="P112" s="24"/>
      <c r="Q112" s="24"/>
      <c r="R112" s="24">
        <v>220</v>
      </c>
      <c r="S112" s="24"/>
      <c r="T112" s="24"/>
      <c r="U112" s="24"/>
      <c r="V112" s="24"/>
      <c r="W112" s="24"/>
      <c r="X112" s="24"/>
      <c r="Y112" s="40"/>
    </row>
    <row r="113" spans="13:25" x14ac:dyDescent="0.3">
      <c r="M113" s="39" t="s">
        <v>168</v>
      </c>
      <c r="N113" s="24" t="s">
        <v>170</v>
      </c>
      <c r="O113" s="24">
        <v>1</v>
      </c>
      <c r="P113" s="24">
        <v>0</v>
      </c>
      <c r="Q113" s="24">
        <v>0</v>
      </c>
      <c r="R113" s="24">
        <v>1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40">
        <v>1493</v>
      </c>
    </row>
    <row r="114" spans="13:25" x14ac:dyDescent="0.3">
      <c r="M114" s="39"/>
      <c r="N114" s="24" t="s">
        <v>171</v>
      </c>
      <c r="O114" s="24">
        <v>264</v>
      </c>
      <c r="P114" s="24"/>
      <c r="Q114" s="24"/>
      <c r="R114" s="24">
        <v>248</v>
      </c>
      <c r="S114" s="24"/>
      <c r="T114" s="24"/>
      <c r="U114" s="24"/>
      <c r="V114" s="24"/>
      <c r="W114" s="24"/>
      <c r="X114" s="24"/>
      <c r="Y114" s="40"/>
    </row>
    <row r="115" spans="13:25" x14ac:dyDescent="0.3">
      <c r="M115" s="42"/>
      <c r="N115" s="26" t="s">
        <v>172</v>
      </c>
      <c r="O115" s="26">
        <v>208</v>
      </c>
      <c r="P115" s="26"/>
      <c r="Q115" s="26"/>
      <c r="R115" s="26">
        <v>220</v>
      </c>
      <c r="S115" s="26"/>
      <c r="T115" s="26"/>
      <c r="U115" s="26"/>
      <c r="V115" s="26"/>
      <c r="W115" s="26"/>
      <c r="X115" s="26"/>
      <c r="Y115" s="43"/>
    </row>
    <row r="120" spans="13:25" x14ac:dyDescent="0.3">
      <c r="P120" s="20"/>
    </row>
  </sheetData>
  <mergeCells count="34">
    <mergeCell ref="M113:M115"/>
    <mergeCell ref="Y113:Y115"/>
    <mergeCell ref="M103:M105"/>
    <mergeCell ref="Y103:Y105"/>
    <mergeCell ref="M108:Y108"/>
    <mergeCell ref="M110:M112"/>
    <mergeCell ref="Y110:Y112"/>
    <mergeCell ref="M73:Y74"/>
    <mergeCell ref="M96:Y97"/>
    <mergeCell ref="M98:Y98"/>
    <mergeCell ref="M100:M102"/>
    <mergeCell ref="Y100:Y102"/>
    <mergeCell ref="M85:Y85"/>
    <mergeCell ref="M87:M89"/>
    <mergeCell ref="Y87:Y89"/>
    <mergeCell ref="M90:M92"/>
    <mergeCell ref="Y90:Y92"/>
    <mergeCell ref="M80:M82"/>
    <mergeCell ref="M77:M79"/>
    <mergeCell ref="Y77:Y79"/>
    <mergeCell ref="Y80:Y82"/>
    <mergeCell ref="M75:Y75"/>
    <mergeCell ref="D1:F1"/>
    <mergeCell ref="G1:I1"/>
    <mergeCell ref="J1:L1"/>
    <mergeCell ref="Q21:R21"/>
    <mergeCell ref="S21:T21"/>
    <mergeCell ref="M20:V20"/>
    <mergeCell ref="U21:V21"/>
    <mergeCell ref="Q46:R46"/>
    <mergeCell ref="S46:T46"/>
    <mergeCell ref="U46:V46"/>
    <mergeCell ref="O46:P46"/>
    <mergeCell ref="L45:V4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3"/>
  <sheetViews>
    <sheetView topLeftCell="A4" workbookViewId="0">
      <selection activeCell="K88" sqref="K88"/>
    </sheetView>
  </sheetViews>
  <sheetFormatPr defaultRowHeight="14" x14ac:dyDescent="0.3"/>
  <cols>
    <col min="17" max="17" width="14.33203125" bestFit="1" customWidth="1"/>
    <col min="18" max="18" width="11.9140625" bestFit="1" customWidth="1"/>
    <col min="19" max="19" width="13.58203125" bestFit="1" customWidth="1"/>
    <col min="20" max="20" width="11.9140625" bestFit="1" customWidth="1"/>
    <col min="21" max="21" width="13.58203125" bestFit="1" customWidth="1"/>
    <col min="22" max="22" width="12.33203125" bestFit="1" customWidth="1"/>
    <col min="23" max="23" width="13.58203125" bestFit="1" customWidth="1"/>
    <col min="24" max="24" width="11.9140625" bestFit="1" customWidth="1"/>
  </cols>
  <sheetData>
    <row r="1" spans="1:12" x14ac:dyDescent="0.3">
      <c r="A1" t="s">
        <v>181</v>
      </c>
      <c r="B1" s="16" t="s">
        <v>182</v>
      </c>
      <c r="C1" s="16" t="s">
        <v>183</v>
      </c>
      <c r="D1" s="44" t="s">
        <v>184</v>
      </c>
      <c r="E1" s="44"/>
      <c r="F1" s="44"/>
      <c r="G1" s="44" t="s">
        <v>185</v>
      </c>
      <c r="H1" s="44"/>
      <c r="I1" s="44"/>
      <c r="J1" s="44" t="s">
        <v>186</v>
      </c>
      <c r="K1" s="44"/>
      <c r="L1" s="44"/>
    </row>
    <row r="2" spans="1:12" x14ac:dyDescent="0.3">
      <c r="A2">
        <v>18</v>
      </c>
      <c r="B2" s="16">
        <v>3.3484396300799572E-2</v>
      </c>
      <c r="C2" s="16">
        <v>4.0355919089200915E-2</v>
      </c>
      <c r="D2" s="16">
        <v>9969.25</v>
      </c>
      <c r="E2" s="16">
        <v>43.77</v>
      </c>
      <c r="F2" s="16">
        <v>17.29</v>
      </c>
      <c r="G2" s="16">
        <v>7</v>
      </c>
      <c r="H2" s="16">
        <v>4</v>
      </c>
      <c r="I2" s="16">
        <v>4</v>
      </c>
      <c r="J2" s="16">
        <v>2.9586234847646534E-3</v>
      </c>
      <c r="K2" s="16">
        <v>7.6292879093607538E-4</v>
      </c>
      <c r="L2" s="16">
        <v>2.4294967825105014E-3</v>
      </c>
    </row>
    <row r="3" spans="1:12" x14ac:dyDescent="0.3">
      <c r="A3">
        <v>19</v>
      </c>
      <c r="B3" s="16">
        <v>0</v>
      </c>
      <c r="C3" s="16">
        <v>0</v>
      </c>
      <c r="D3" s="16">
        <v>1755.71</v>
      </c>
      <c r="E3" s="16">
        <v>43.4</v>
      </c>
      <c r="F3" s="16">
        <v>8.01</v>
      </c>
      <c r="G3" s="16">
        <v>12</v>
      </c>
      <c r="H3" s="16">
        <v>12</v>
      </c>
      <c r="I3" s="16">
        <v>12</v>
      </c>
      <c r="J3" s="16">
        <v>1.9040796320038166E-3</v>
      </c>
      <c r="K3" s="16">
        <v>1.9040796320038166E-3</v>
      </c>
      <c r="L3" s="16">
        <v>1.9040796320038166E-3</v>
      </c>
    </row>
    <row r="4" spans="1:12" x14ac:dyDescent="0.3">
      <c r="A4">
        <v>20</v>
      </c>
      <c r="B4" s="16">
        <v>0</v>
      </c>
      <c r="C4" s="16">
        <v>0</v>
      </c>
      <c r="D4" s="16">
        <v>2528.33</v>
      </c>
      <c r="E4" s="16">
        <v>43.44</v>
      </c>
      <c r="F4" s="16">
        <v>9.3699999999999992</v>
      </c>
      <c r="G4" s="16">
        <v>11</v>
      </c>
      <c r="H4" s="16">
        <v>11</v>
      </c>
      <c r="I4" s="16">
        <v>11</v>
      </c>
      <c r="J4" s="16">
        <v>1.8898977092865563E-3</v>
      </c>
      <c r="K4" s="16">
        <v>1.8898977092865563E-3</v>
      </c>
      <c r="L4" s="16">
        <v>1.8898977092865563E-3</v>
      </c>
    </row>
    <row r="5" spans="1:12" x14ac:dyDescent="0.3">
      <c r="A5">
        <v>21</v>
      </c>
      <c r="B5" s="16">
        <v>6.7591802406837499E-3</v>
      </c>
      <c r="C5" s="16">
        <v>5.5347358786934598E-3</v>
      </c>
      <c r="D5" s="16">
        <v>4038.23</v>
      </c>
      <c r="E5" s="16">
        <v>43.69</v>
      </c>
      <c r="F5" s="16">
        <v>11.53</v>
      </c>
      <c r="G5" s="16">
        <v>10</v>
      </c>
      <c r="H5" s="16">
        <v>8</v>
      </c>
      <c r="I5" s="16">
        <v>8</v>
      </c>
      <c r="J5" s="16">
        <v>1.366677797979071E-3</v>
      </c>
      <c r="K5" s="16">
        <v>3.4398245689466484E-4</v>
      </c>
      <c r="L5" s="16">
        <v>1.2853549486165018E-3</v>
      </c>
    </row>
    <row r="6" spans="1:12" x14ac:dyDescent="0.3">
      <c r="A6">
        <v>22</v>
      </c>
      <c r="B6" s="16">
        <v>1.8275493341110095E-2</v>
      </c>
      <c r="C6" s="16">
        <v>2.9060950714494004E-2</v>
      </c>
      <c r="D6" s="16">
        <v>4253.1099999999997</v>
      </c>
      <c r="E6" s="16">
        <v>43.46</v>
      </c>
      <c r="F6" s="16">
        <v>13.56</v>
      </c>
      <c r="G6" s="16">
        <v>9</v>
      </c>
      <c r="H6" s="16">
        <v>6</v>
      </c>
      <c r="I6" s="16">
        <v>5</v>
      </c>
      <c r="J6" s="16">
        <v>1.3366384757460873E-3</v>
      </c>
      <c r="K6" s="16">
        <v>2.1241050119330876E-3</v>
      </c>
      <c r="L6" s="16">
        <v>1.9837614951897221E-4</v>
      </c>
    </row>
    <row r="7" spans="1:12" x14ac:dyDescent="0.3">
      <c r="A7">
        <v>23</v>
      </c>
      <c r="B7" s="16">
        <v>1.5230319878945773E-2</v>
      </c>
      <c r="C7" s="16">
        <v>2.1793292747299256E-2</v>
      </c>
      <c r="D7" s="16">
        <v>4574.1000000000004</v>
      </c>
      <c r="E7" s="16">
        <v>43.58</v>
      </c>
      <c r="F7" s="16">
        <v>17.78</v>
      </c>
      <c r="G7" s="16">
        <v>6</v>
      </c>
      <c r="H7" s="16">
        <v>4</v>
      </c>
      <c r="I7" s="16">
        <v>4</v>
      </c>
      <c r="J7" s="16">
        <v>1.0803392335572753E-3</v>
      </c>
      <c r="K7" s="16">
        <v>7.4177290657123196E-4</v>
      </c>
      <c r="L7" s="16">
        <v>2.3625599680400489E-3</v>
      </c>
    </row>
    <row r="8" spans="1:12" x14ac:dyDescent="0.3">
      <c r="A8">
        <v>24</v>
      </c>
      <c r="B8" s="16">
        <v>0</v>
      </c>
      <c r="C8" s="16">
        <v>5.7800051231863296E-3</v>
      </c>
      <c r="D8" s="16">
        <v>4374.41</v>
      </c>
      <c r="E8" s="16">
        <v>54.83</v>
      </c>
      <c r="F8" s="16">
        <v>18.5</v>
      </c>
      <c r="G8" s="16">
        <v>4</v>
      </c>
      <c r="H8" s="16">
        <v>4</v>
      </c>
      <c r="I8" s="16">
        <v>3</v>
      </c>
      <c r="J8" s="16">
        <v>7.027960774782996E-4</v>
      </c>
      <c r="K8" s="16">
        <v>7.027960774782996E-4</v>
      </c>
      <c r="L8" s="16">
        <v>8.9140528573948053E-4</v>
      </c>
    </row>
    <row r="9" spans="1:12" x14ac:dyDescent="0.3">
      <c r="A9">
        <v>25</v>
      </c>
      <c r="B9" s="16">
        <v>0</v>
      </c>
      <c r="C9" s="16">
        <v>0</v>
      </c>
      <c r="D9" s="16">
        <v>2678.72</v>
      </c>
      <c r="E9" s="16">
        <v>44.13</v>
      </c>
      <c r="F9" s="16">
        <v>20.09</v>
      </c>
      <c r="G9" s="16">
        <v>3</v>
      </c>
      <c r="H9" s="16">
        <v>3</v>
      </c>
      <c r="I9" s="16">
        <v>3</v>
      </c>
      <c r="J9" s="16">
        <v>8.2662645568011019E-4</v>
      </c>
      <c r="K9" s="16">
        <v>8.2662645568011019E-4</v>
      </c>
      <c r="L9" s="16">
        <v>8.2662645568011019E-4</v>
      </c>
    </row>
    <row r="10" spans="1:12" x14ac:dyDescent="0.3">
      <c r="A10">
        <v>26</v>
      </c>
      <c r="B10" s="16">
        <v>0</v>
      </c>
      <c r="C10" s="16">
        <v>0</v>
      </c>
      <c r="D10" s="16">
        <v>1358.48</v>
      </c>
      <c r="E10" s="16">
        <v>44.4</v>
      </c>
      <c r="F10" s="16">
        <v>21.47</v>
      </c>
      <c r="G10" s="16">
        <v>3</v>
      </c>
      <c r="H10" s="16">
        <v>3</v>
      </c>
      <c r="I10" s="16">
        <v>3</v>
      </c>
      <c r="J10" s="16">
        <v>7.2172961312120783E-4</v>
      </c>
      <c r="K10" s="16">
        <v>7.2172961312120783E-4</v>
      </c>
      <c r="L10" s="16">
        <v>7.2172961312120783E-4</v>
      </c>
    </row>
    <row r="11" spans="1:12" x14ac:dyDescent="0.3">
      <c r="A11">
        <v>27</v>
      </c>
      <c r="B11" s="16">
        <v>0</v>
      </c>
      <c r="C11" s="16">
        <v>0</v>
      </c>
      <c r="D11" s="16">
        <v>824.85</v>
      </c>
      <c r="E11" s="16">
        <v>23.81</v>
      </c>
      <c r="F11" s="16">
        <v>10.86</v>
      </c>
      <c r="G11" s="16">
        <v>3</v>
      </c>
      <c r="H11" s="16">
        <v>3</v>
      </c>
      <c r="I11" s="16">
        <v>3</v>
      </c>
      <c r="J11" s="16">
        <v>8.5861727573005977E-4</v>
      </c>
      <c r="K11" s="16">
        <v>8.5861727573005977E-4</v>
      </c>
      <c r="L11" s="16">
        <v>8.5861727573005977E-4</v>
      </c>
    </row>
    <row r="12" spans="1:12" x14ac:dyDescent="0.3">
      <c r="A12">
        <v>28</v>
      </c>
      <c r="B12" s="16">
        <v>3.5506176045707605E-3</v>
      </c>
      <c r="C12" s="16">
        <v>3.5506176045707605E-3</v>
      </c>
      <c r="D12" s="16">
        <v>2057.1</v>
      </c>
      <c r="E12" s="16">
        <v>24.84</v>
      </c>
      <c r="F12" s="16">
        <v>9.99</v>
      </c>
      <c r="G12" s="16">
        <v>4</v>
      </c>
      <c r="H12" s="16">
        <v>4</v>
      </c>
      <c r="I12" s="16">
        <v>4</v>
      </c>
      <c r="J12" s="16">
        <v>1.2985115810989828E-4</v>
      </c>
      <c r="K12" s="16">
        <v>1.2696564245020753E-3</v>
      </c>
      <c r="L12" s="16">
        <v>1.2696564245020753E-3</v>
      </c>
    </row>
    <row r="13" spans="1:12" x14ac:dyDescent="0.3">
      <c r="A13">
        <v>29</v>
      </c>
      <c r="B13" s="16">
        <v>2.2366441442312496E-2</v>
      </c>
      <c r="C13" s="16">
        <v>2.5646182466535404E-2</v>
      </c>
      <c r="D13" s="16">
        <v>3682.06</v>
      </c>
      <c r="E13" s="16">
        <v>34.119999999999997</v>
      </c>
      <c r="F13" s="16">
        <v>13.48</v>
      </c>
      <c r="G13" s="16">
        <v>6</v>
      </c>
      <c r="H13" s="16">
        <v>4</v>
      </c>
      <c r="I13" s="16">
        <v>4</v>
      </c>
      <c r="J13" s="16">
        <v>1.5857238442599088E-4</v>
      </c>
      <c r="K13" s="16">
        <v>2.0882197170310896E-3</v>
      </c>
      <c r="L13" s="16">
        <v>1.7874111950767894E-3</v>
      </c>
    </row>
    <row r="14" spans="1:12" x14ac:dyDescent="0.3">
      <c r="A14">
        <v>30</v>
      </c>
      <c r="B14" s="16">
        <v>2.6283750879281358E-2</v>
      </c>
      <c r="C14" s="16">
        <v>2.6283750879281358E-2</v>
      </c>
      <c r="D14" s="16">
        <v>2415.41</v>
      </c>
      <c r="E14" s="16">
        <v>16.850000000000001</v>
      </c>
      <c r="F14" s="16">
        <v>6.45</v>
      </c>
      <c r="G14" s="16">
        <v>7</v>
      </c>
      <c r="H14" s="16">
        <v>4</v>
      </c>
      <c r="I14" s="16">
        <v>4</v>
      </c>
      <c r="J14" s="16">
        <v>9.2324549537363312E-4</v>
      </c>
      <c r="K14" s="16">
        <v>3.5259071796687265E-4</v>
      </c>
      <c r="L14" s="16">
        <v>3.5259071796687265E-4</v>
      </c>
    </row>
    <row r="15" spans="1:12" x14ac:dyDescent="0.3">
      <c r="A15">
        <v>31</v>
      </c>
      <c r="B15" s="16">
        <v>9.725020162038734E-3</v>
      </c>
      <c r="C15" s="16">
        <v>9.725020162038734E-3</v>
      </c>
      <c r="D15" s="16">
        <v>2879.8</v>
      </c>
      <c r="E15" s="16">
        <v>45.58</v>
      </c>
      <c r="F15" s="16">
        <v>19.95</v>
      </c>
      <c r="G15" s="16">
        <v>6</v>
      </c>
      <c r="H15" s="16">
        <v>4</v>
      </c>
      <c r="I15" s="16">
        <v>4</v>
      </c>
      <c r="J15" s="16">
        <v>9.144623400112828E-4</v>
      </c>
      <c r="K15" s="16">
        <v>7.2519224278235633E-4</v>
      </c>
      <c r="L15" s="16">
        <v>7.2519224278235633E-4</v>
      </c>
    </row>
    <row r="16" spans="1:12" x14ac:dyDescent="0.3">
      <c r="A16">
        <v>32</v>
      </c>
      <c r="B16" s="16">
        <v>1.5385939840562095E-2</v>
      </c>
      <c r="C16" s="16">
        <v>2.3908813856987999E-2</v>
      </c>
      <c r="D16" s="16">
        <v>2609.75</v>
      </c>
      <c r="E16" s="16">
        <v>30.82</v>
      </c>
      <c r="F16" s="16">
        <v>10.16</v>
      </c>
      <c r="G16" s="16">
        <v>7</v>
      </c>
      <c r="H16" s="16">
        <v>5</v>
      </c>
      <c r="I16" s="16">
        <v>4</v>
      </c>
      <c r="J16" s="16">
        <v>6.5083765216338875E-4</v>
      </c>
      <c r="K16" s="16">
        <v>1.1327294370604962E-3</v>
      </c>
      <c r="L16" s="16">
        <v>1.2813700233404225E-3</v>
      </c>
    </row>
    <row r="17" spans="1:23" x14ac:dyDescent="0.3">
      <c r="A17">
        <v>33</v>
      </c>
      <c r="B17" s="16">
        <v>1.5381406746962825E-2</v>
      </c>
      <c r="C17" s="16">
        <v>2.1718198724299153E-2</v>
      </c>
      <c r="D17" s="16">
        <v>3288.36</v>
      </c>
      <c r="E17" s="16">
        <v>43.24</v>
      </c>
      <c r="F17" s="16">
        <v>14.63</v>
      </c>
      <c r="G17" s="16">
        <v>7</v>
      </c>
      <c r="H17" s="16">
        <v>5</v>
      </c>
      <c r="I17" s="16">
        <v>4</v>
      </c>
      <c r="J17" s="16">
        <v>2.0925665224116592E-3</v>
      </c>
      <c r="K17" s="16">
        <v>4.4846119612472886E-4</v>
      </c>
      <c r="L17" s="16">
        <v>1.3404415291920454E-3</v>
      </c>
    </row>
    <row r="18" spans="1:23" x14ac:dyDescent="0.3">
      <c r="A18">
        <v>34</v>
      </c>
      <c r="B18" s="16">
        <v>2.8863243660497754E-2</v>
      </c>
      <c r="C18" s="16">
        <v>2.8863243660497754E-2</v>
      </c>
      <c r="D18" s="16">
        <v>6114.01</v>
      </c>
      <c r="E18" s="16">
        <v>53.98</v>
      </c>
      <c r="F18" s="16">
        <v>19.62</v>
      </c>
      <c r="G18" s="16">
        <v>10</v>
      </c>
      <c r="H18" s="16">
        <v>5</v>
      </c>
      <c r="I18" s="16">
        <v>5</v>
      </c>
      <c r="J18" s="16">
        <v>2.7470489826279109E-5</v>
      </c>
      <c r="K18" s="16">
        <v>1.1240635029129628E-3</v>
      </c>
      <c r="L18" s="16">
        <v>1.1240635029129628E-3</v>
      </c>
    </row>
    <row r="20" spans="1:23" x14ac:dyDescent="0.3">
      <c r="N20" s="32" t="s">
        <v>204</v>
      </c>
      <c r="O20" s="32"/>
      <c r="P20" s="32"/>
      <c r="Q20" s="32"/>
      <c r="R20" s="32"/>
      <c r="S20" s="32"/>
      <c r="T20" s="32"/>
      <c r="U20" s="32"/>
      <c r="V20" s="32"/>
      <c r="W20" s="32"/>
    </row>
    <row r="21" spans="1:23" x14ac:dyDescent="0.3">
      <c r="N21" t="s">
        <v>27</v>
      </c>
      <c r="Q21" t="s">
        <v>187</v>
      </c>
      <c r="R21" s="32" t="s">
        <v>188</v>
      </c>
      <c r="S21" s="32"/>
      <c r="T21" s="32" t="s">
        <v>189</v>
      </c>
      <c r="U21" s="32"/>
      <c r="V21" s="32" t="s">
        <v>190</v>
      </c>
      <c r="W21" s="32"/>
    </row>
    <row r="22" spans="1:23" x14ac:dyDescent="0.3">
      <c r="R22" t="s">
        <v>191</v>
      </c>
      <c r="S22" t="s">
        <v>192</v>
      </c>
      <c r="T22" t="s">
        <v>191</v>
      </c>
      <c r="U22" t="s">
        <v>192</v>
      </c>
      <c r="V22" t="s">
        <v>191</v>
      </c>
      <c r="W22" t="s">
        <v>192</v>
      </c>
    </row>
    <row r="23" spans="1:23" x14ac:dyDescent="0.3">
      <c r="N23">
        <v>19</v>
      </c>
      <c r="O23" t="s">
        <v>193</v>
      </c>
      <c r="P23">
        <v>20</v>
      </c>
      <c r="Q23">
        <f>VLOOKUP(N23,A$2:L$18,2,0)*100</f>
        <v>0</v>
      </c>
      <c r="R23">
        <f>VLOOKUP(N23,A$1:L$18,4,0)</f>
        <v>1755.71</v>
      </c>
      <c r="S23">
        <f>VLOOKUP(N23,A$1:L$18,5,0)</f>
        <v>43.4</v>
      </c>
      <c r="T23">
        <f>VLOOKUP(N23,A$1:L$18,7,0)</f>
        <v>12</v>
      </c>
      <c r="U23">
        <f>VLOOKUP(N23,A$1:L$18,8,0)</f>
        <v>12</v>
      </c>
      <c r="V23">
        <f>VLOOKUP(N23,A$1:L$18,10,0)*100</f>
        <v>0.19040796320038167</v>
      </c>
      <c r="W23">
        <f>VLOOKUP(N23,A$1:L$18,11,0)*100</f>
        <v>0.19040796320038167</v>
      </c>
    </row>
    <row r="24" spans="1:23" x14ac:dyDescent="0.3">
      <c r="N24">
        <v>20</v>
      </c>
      <c r="P24">
        <v>40</v>
      </c>
      <c r="Q24">
        <f t="shared" ref="Q24:Q42" si="0">VLOOKUP(N24,A$2:L$18,2,0)*100</f>
        <v>0</v>
      </c>
      <c r="R24">
        <f t="shared" ref="R24:R42" si="1">VLOOKUP(N24,A$1:L$18,4,0)</f>
        <v>2528.33</v>
      </c>
      <c r="S24">
        <f t="shared" ref="S24:S42" si="2">VLOOKUP(N24,A$1:L$18,5,0)</f>
        <v>43.44</v>
      </c>
      <c r="T24">
        <f t="shared" ref="T24:T42" si="3">VLOOKUP(N24,A$1:L$18,7,0)</f>
        <v>11</v>
      </c>
      <c r="U24">
        <f t="shared" ref="U24:U42" si="4">VLOOKUP(N24,A$1:L$18,8,0)</f>
        <v>11</v>
      </c>
      <c r="V24">
        <f t="shared" ref="V24:V42" si="5">VLOOKUP(N24,A$1:L$18,10,0)*100</f>
        <v>0.18898977092865563</v>
      </c>
      <c r="W24">
        <f t="shared" ref="W24:W42" si="6">VLOOKUP(N24,A$1:L$18,11,0)*100</f>
        <v>0.18898977092865563</v>
      </c>
    </row>
    <row r="25" spans="1:23" x14ac:dyDescent="0.3">
      <c r="N25">
        <v>21</v>
      </c>
      <c r="P25">
        <v>80</v>
      </c>
      <c r="Q25">
        <f t="shared" si="0"/>
        <v>0.67591802406837498</v>
      </c>
      <c r="R25">
        <f t="shared" si="1"/>
        <v>4038.23</v>
      </c>
      <c r="S25">
        <f t="shared" si="2"/>
        <v>43.69</v>
      </c>
      <c r="T25">
        <f t="shared" si="3"/>
        <v>10</v>
      </c>
      <c r="U25">
        <f t="shared" si="4"/>
        <v>8</v>
      </c>
      <c r="V25">
        <f t="shared" si="5"/>
        <v>0.13666777979790709</v>
      </c>
      <c r="W25">
        <f t="shared" si="6"/>
        <v>3.4398245689466485E-2</v>
      </c>
    </row>
    <row r="26" spans="1:23" x14ac:dyDescent="0.3">
      <c r="N26">
        <v>22</v>
      </c>
      <c r="P26">
        <v>160</v>
      </c>
      <c r="Q26">
        <f t="shared" si="0"/>
        <v>1.8275493341110096</v>
      </c>
      <c r="R26">
        <f t="shared" si="1"/>
        <v>4253.1099999999997</v>
      </c>
      <c r="S26">
        <f t="shared" si="2"/>
        <v>43.46</v>
      </c>
      <c r="T26">
        <f t="shared" si="3"/>
        <v>9</v>
      </c>
      <c r="U26">
        <f t="shared" si="4"/>
        <v>6</v>
      </c>
      <c r="V26">
        <f t="shared" si="5"/>
        <v>0.13366384757460872</v>
      </c>
      <c r="W26">
        <f t="shared" si="6"/>
        <v>0.21241050119330876</v>
      </c>
    </row>
    <row r="27" spans="1:23" x14ac:dyDescent="0.3">
      <c r="N27">
        <v>18</v>
      </c>
      <c r="P27">
        <v>320</v>
      </c>
      <c r="Q27">
        <f t="shared" si="0"/>
        <v>3.348439630079957</v>
      </c>
      <c r="R27">
        <f t="shared" si="1"/>
        <v>9969.25</v>
      </c>
      <c r="S27">
        <f t="shared" si="2"/>
        <v>43.77</v>
      </c>
      <c r="T27">
        <f t="shared" si="3"/>
        <v>7</v>
      </c>
      <c r="U27">
        <f t="shared" si="4"/>
        <v>4</v>
      </c>
      <c r="V27">
        <f t="shared" si="5"/>
        <v>0.29586234847646536</v>
      </c>
      <c r="W27">
        <f t="shared" si="6"/>
        <v>7.6292879093607532E-2</v>
      </c>
    </row>
    <row r="28" spans="1:23" x14ac:dyDescent="0.3">
      <c r="N28">
        <v>18</v>
      </c>
      <c r="O28" t="s">
        <v>194</v>
      </c>
      <c r="P28">
        <v>20</v>
      </c>
      <c r="Q28">
        <f t="shared" si="0"/>
        <v>3.348439630079957</v>
      </c>
      <c r="R28">
        <f t="shared" si="1"/>
        <v>9969.25</v>
      </c>
      <c r="S28">
        <f t="shared" si="2"/>
        <v>43.77</v>
      </c>
      <c r="T28">
        <f t="shared" si="3"/>
        <v>7</v>
      </c>
      <c r="U28">
        <f t="shared" si="4"/>
        <v>4</v>
      </c>
      <c r="V28">
        <f t="shared" si="5"/>
        <v>0.29586234847646536</v>
      </c>
      <c r="W28">
        <f t="shared" si="6"/>
        <v>7.6292879093607532E-2</v>
      </c>
    </row>
    <row r="29" spans="1:23" x14ac:dyDescent="0.3">
      <c r="N29">
        <v>23</v>
      </c>
      <c r="P29">
        <v>40</v>
      </c>
      <c r="Q29">
        <f t="shared" si="0"/>
        <v>1.5230319878945773</v>
      </c>
      <c r="R29">
        <f t="shared" si="1"/>
        <v>4574.1000000000004</v>
      </c>
      <c r="S29">
        <f t="shared" si="2"/>
        <v>43.58</v>
      </c>
      <c r="T29">
        <f t="shared" si="3"/>
        <v>6</v>
      </c>
      <c r="U29">
        <f t="shared" si="4"/>
        <v>4</v>
      </c>
      <c r="V29">
        <f t="shared" si="5"/>
        <v>0.10803392335572753</v>
      </c>
      <c r="W29">
        <f t="shared" si="6"/>
        <v>7.4177290657123196E-2</v>
      </c>
    </row>
    <row r="30" spans="1:23" x14ac:dyDescent="0.3">
      <c r="N30">
        <v>24</v>
      </c>
      <c r="P30">
        <v>80</v>
      </c>
      <c r="Q30">
        <f t="shared" si="0"/>
        <v>0</v>
      </c>
      <c r="R30">
        <f t="shared" si="1"/>
        <v>4374.41</v>
      </c>
      <c r="S30">
        <f t="shared" si="2"/>
        <v>54.83</v>
      </c>
      <c r="T30">
        <f t="shared" si="3"/>
        <v>4</v>
      </c>
      <c r="U30">
        <f t="shared" si="4"/>
        <v>4</v>
      </c>
      <c r="V30">
        <f t="shared" si="5"/>
        <v>7.0279607747829959E-2</v>
      </c>
      <c r="W30">
        <f t="shared" si="6"/>
        <v>7.0279607747829959E-2</v>
      </c>
    </row>
    <row r="31" spans="1:23" x14ac:dyDescent="0.3">
      <c r="N31">
        <v>25</v>
      </c>
      <c r="P31">
        <v>160</v>
      </c>
      <c r="Q31">
        <f t="shared" si="0"/>
        <v>0</v>
      </c>
      <c r="R31">
        <f t="shared" si="1"/>
        <v>2678.72</v>
      </c>
      <c r="S31">
        <f t="shared" si="2"/>
        <v>44.13</v>
      </c>
      <c r="T31">
        <f t="shared" si="3"/>
        <v>3</v>
      </c>
      <c r="U31">
        <f t="shared" si="4"/>
        <v>3</v>
      </c>
      <c r="V31">
        <f t="shared" si="5"/>
        <v>8.266264556801102E-2</v>
      </c>
      <c r="W31">
        <f t="shared" si="6"/>
        <v>8.266264556801102E-2</v>
      </c>
    </row>
    <row r="32" spans="1:23" x14ac:dyDescent="0.3">
      <c r="N32">
        <v>26</v>
      </c>
      <c r="P32">
        <v>320</v>
      </c>
      <c r="Q32">
        <f t="shared" si="0"/>
        <v>0</v>
      </c>
      <c r="R32">
        <f t="shared" si="1"/>
        <v>1358.48</v>
      </c>
      <c r="S32">
        <f t="shared" si="2"/>
        <v>44.4</v>
      </c>
      <c r="T32">
        <f t="shared" si="3"/>
        <v>3</v>
      </c>
      <c r="U32">
        <f t="shared" si="4"/>
        <v>3</v>
      </c>
      <c r="V32">
        <f t="shared" si="5"/>
        <v>7.2172961312120781E-2</v>
      </c>
      <c r="W32">
        <f t="shared" si="6"/>
        <v>7.2172961312120781E-2</v>
      </c>
    </row>
    <row r="33" spans="14:24" x14ac:dyDescent="0.3">
      <c r="N33">
        <v>27</v>
      </c>
      <c r="O33" t="s">
        <v>195</v>
      </c>
      <c r="P33">
        <v>0.1</v>
      </c>
      <c r="Q33">
        <f t="shared" si="0"/>
        <v>0</v>
      </c>
      <c r="R33">
        <f t="shared" si="1"/>
        <v>824.85</v>
      </c>
      <c r="S33">
        <f t="shared" si="2"/>
        <v>23.81</v>
      </c>
      <c r="T33">
        <f t="shared" si="3"/>
        <v>3</v>
      </c>
      <c r="U33">
        <f t="shared" si="4"/>
        <v>3</v>
      </c>
      <c r="V33">
        <f t="shared" si="5"/>
        <v>8.5861727573005975E-2</v>
      </c>
      <c r="W33">
        <f t="shared" si="6"/>
        <v>8.5861727573005975E-2</v>
      </c>
    </row>
    <row r="34" spans="14:24" x14ac:dyDescent="0.3">
      <c r="N34">
        <v>28</v>
      </c>
      <c r="P34">
        <v>0.2</v>
      </c>
      <c r="Q34">
        <f t="shared" si="0"/>
        <v>0.35506176045707605</v>
      </c>
      <c r="R34">
        <f t="shared" si="1"/>
        <v>2057.1</v>
      </c>
      <c r="S34">
        <f t="shared" si="2"/>
        <v>24.84</v>
      </c>
      <c r="T34">
        <f t="shared" si="3"/>
        <v>4</v>
      </c>
      <c r="U34">
        <f t="shared" si="4"/>
        <v>4</v>
      </c>
      <c r="V34">
        <f t="shared" si="5"/>
        <v>1.2985115810989828E-2</v>
      </c>
      <c r="W34">
        <f t="shared" si="6"/>
        <v>0.12696564245020753</v>
      </c>
    </row>
    <row r="35" spans="14:24" x14ac:dyDescent="0.3">
      <c r="N35">
        <v>29</v>
      </c>
      <c r="P35">
        <v>0.3</v>
      </c>
      <c r="Q35">
        <f t="shared" si="0"/>
        <v>2.2366441442312497</v>
      </c>
      <c r="R35">
        <f t="shared" si="1"/>
        <v>3682.06</v>
      </c>
      <c r="S35">
        <f t="shared" si="2"/>
        <v>34.119999999999997</v>
      </c>
      <c r="T35">
        <f t="shared" si="3"/>
        <v>6</v>
      </c>
      <c r="U35">
        <f t="shared" si="4"/>
        <v>4</v>
      </c>
      <c r="V35">
        <f t="shared" si="5"/>
        <v>1.5857238442599089E-2</v>
      </c>
      <c r="W35">
        <f t="shared" si="6"/>
        <v>0.20882197170310896</v>
      </c>
    </row>
    <row r="36" spans="14:24" x14ac:dyDescent="0.3">
      <c r="N36">
        <v>18</v>
      </c>
      <c r="P36">
        <v>0.4</v>
      </c>
      <c r="Q36">
        <f t="shared" si="0"/>
        <v>3.348439630079957</v>
      </c>
      <c r="R36">
        <f t="shared" si="1"/>
        <v>9969.25</v>
      </c>
      <c r="S36">
        <f t="shared" si="2"/>
        <v>43.77</v>
      </c>
      <c r="T36">
        <f t="shared" si="3"/>
        <v>7</v>
      </c>
      <c r="U36">
        <f t="shared" si="4"/>
        <v>4</v>
      </c>
      <c r="V36">
        <f t="shared" si="5"/>
        <v>0.29586234847646536</v>
      </c>
      <c r="W36">
        <f t="shared" si="6"/>
        <v>7.6292879093607532E-2</v>
      </c>
    </row>
    <row r="37" spans="14:24" x14ac:dyDescent="0.3">
      <c r="N37">
        <v>30</v>
      </c>
      <c r="O37" t="s">
        <v>196</v>
      </c>
      <c r="P37" t="s">
        <v>197</v>
      </c>
      <c r="Q37">
        <f t="shared" si="0"/>
        <v>2.6283750879281356</v>
      </c>
      <c r="R37">
        <f t="shared" si="1"/>
        <v>2415.41</v>
      </c>
      <c r="S37">
        <f t="shared" si="2"/>
        <v>16.850000000000001</v>
      </c>
      <c r="T37">
        <f t="shared" si="3"/>
        <v>7</v>
      </c>
      <c r="U37">
        <f t="shared" si="4"/>
        <v>4</v>
      </c>
      <c r="V37">
        <f t="shared" si="5"/>
        <v>9.2324549537363312E-2</v>
      </c>
      <c r="W37">
        <f t="shared" si="6"/>
        <v>3.5259071796687268E-2</v>
      </c>
    </row>
    <row r="38" spans="14:24" x14ac:dyDescent="0.3">
      <c r="N38">
        <v>31</v>
      </c>
      <c r="P38" t="s">
        <v>198</v>
      </c>
      <c r="Q38">
        <f t="shared" si="0"/>
        <v>0.97250201620387344</v>
      </c>
      <c r="R38">
        <f t="shared" si="1"/>
        <v>2879.8</v>
      </c>
      <c r="S38">
        <f t="shared" si="2"/>
        <v>45.58</v>
      </c>
      <c r="T38">
        <f t="shared" si="3"/>
        <v>6</v>
      </c>
      <c r="U38">
        <f t="shared" si="4"/>
        <v>4</v>
      </c>
      <c r="V38">
        <f t="shared" si="5"/>
        <v>9.1446234001128279E-2</v>
      </c>
      <c r="W38">
        <f t="shared" si="6"/>
        <v>7.2519224278235636E-2</v>
      </c>
    </row>
    <row r="39" spans="14:24" x14ac:dyDescent="0.3">
      <c r="N39">
        <v>18</v>
      </c>
      <c r="P39" t="s">
        <v>25</v>
      </c>
      <c r="Q39">
        <f t="shared" si="0"/>
        <v>3.348439630079957</v>
      </c>
      <c r="R39">
        <f t="shared" si="1"/>
        <v>9969.25</v>
      </c>
      <c r="S39">
        <f t="shared" si="2"/>
        <v>43.77</v>
      </c>
      <c r="T39">
        <f t="shared" si="3"/>
        <v>7</v>
      </c>
      <c r="U39">
        <f t="shared" si="4"/>
        <v>4</v>
      </c>
      <c r="V39">
        <f t="shared" si="5"/>
        <v>0.29586234847646536</v>
      </c>
      <c r="W39">
        <f t="shared" si="6"/>
        <v>7.6292879093607532E-2</v>
      </c>
    </row>
    <row r="40" spans="14:24" x14ac:dyDescent="0.3">
      <c r="N40">
        <v>32</v>
      </c>
      <c r="P40" t="s">
        <v>199</v>
      </c>
      <c r="Q40">
        <f t="shared" si="0"/>
        <v>1.5385939840562095</v>
      </c>
      <c r="R40">
        <f t="shared" si="1"/>
        <v>2609.75</v>
      </c>
      <c r="S40">
        <f t="shared" si="2"/>
        <v>30.82</v>
      </c>
      <c r="T40">
        <f t="shared" si="3"/>
        <v>7</v>
      </c>
      <c r="U40">
        <f t="shared" si="4"/>
        <v>5</v>
      </c>
      <c r="V40">
        <f t="shared" si="5"/>
        <v>6.5083765216338879E-2</v>
      </c>
      <c r="W40">
        <f t="shared" si="6"/>
        <v>0.11327294370604962</v>
      </c>
    </row>
    <row r="41" spans="14:24" x14ac:dyDescent="0.3">
      <c r="N41">
        <v>33</v>
      </c>
      <c r="P41" t="s">
        <v>200</v>
      </c>
      <c r="Q41">
        <f t="shared" si="0"/>
        <v>1.5381406746962825</v>
      </c>
      <c r="R41">
        <f t="shared" si="1"/>
        <v>3288.36</v>
      </c>
      <c r="S41">
        <f t="shared" si="2"/>
        <v>43.24</v>
      </c>
      <c r="T41">
        <f t="shared" si="3"/>
        <v>7</v>
      </c>
      <c r="U41">
        <f t="shared" si="4"/>
        <v>5</v>
      </c>
      <c r="V41">
        <f t="shared" si="5"/>
        <v>0.20925665224116591</v>
      </c>
      <c r="W41">
        <f t="shared" si="6"/>
        <v>4.4846119612472889E-2</v>
      </c>
    </row>
    <row r="42" spans="14:24" x14ac:dyDescent="0.3">
      <c r="N42">
        <v>34</v>
      </c>
      <c r="P42" t="s">
        <v>201</v>
      </c>
      <c r="Q42">
        <f t="shared" si="0"/>
        <v>2.8863243660497755</v>
      </c>
      <c r="R42">
        <f t="shared" si="1"/>
        <v>6114.01</v>
      </c>
      <c r="S42">
        <f t="shared" si="2"/>
        <v>53.98</v>
      </c>
      <c r="T42">
        <f t="shared" si="3"/>
        <v>10</v>
      </c>
      <c r="U42">
        <f t="shared" si="4"/>
        <v>5</v>
      </c>
      <c r="V42">
        <f t="shared" si="5"/>
        <v>2.7470489826279111E-3</v>
      </c>
      <c r="W42">
        <f t="shared" si="6"/>
        <v>0.11240635029129628</v>
      </c>
    </row>
    <row r="43" spans="14:24" x14ac:dyDescent="0.3">
      <c r="O43" t="s">
        <v>202</v>
      </c>
      <c r="Q43">
        <f t="shared" ref="Q43:W43" si="7">AVERAGE(Q23:Q42)</f>
        <v>1.4787949950008195</v>
      </c>
      <c r="R43">
        <f t="shared" si="7"/>
        <v>4465.4714999999997</v>
      </c>
      <c r="S43">
        <f t="shared" si="7"/>
        <v>40.462499999999999</v>
      </c>
      <c r="T43">
        <f t="shared" si="7"/>
        <v>6.8</v>
      </c>
      <c r="U43">
        <f t="shared" si="7"/>
        <v>5.05</v>
      </c>
      <c r="V43">
        <f t="shared" si="7"/>
        <v>0.13709451125981614</v>
      </c>
      <c r="W43">
        <f t="shared" si="7"/>
        <v>0.10153117770411957</v>
      </c>
    </row>
    <row r="46" spans="14:24" x14ac:dyDescent="0.3">
      <c r="N46" s="32" t="s">
        <v>203</v>
      </c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spans="14:24" x14ac:dyDescent="0.3">
      <c r="N47" t="s">
        <v>9</v>
      </c>
      <c r="O47" s="27"/>
      <c r="Q47" s="30" t="s">
        <v>148</v>
      </c>
      <c r="R47" s="30"/>
      <c r="S47" s="30" t="s">
        <v>149</v>
      </c>
      <c r="T47" s="30"/>
      <c r="U47" s="30" t="s">
        <v>150</v>
      </c>
      <c r="V47" s="30"/>
      <c r="W47" s="30" t="s">
        <v>151</v>
      </c>
      <c r="X47" s="30"/>
    </row>
    <row r="48" spans="14:24" x14ac:dyDescent="0.3">
      <c r="O48" s="27"/>
      <c r="Q48" s="27" t="s">
        <v>164</v>
      </c>
      <c r="R48" s="27" t="s">
        <v>147</v>
      </c>
      <c r="S48" s="27" t="s">
        <v>164</v>
      </c>
      <c r="T48" s="27" t="s">
        <v>147</v>
      </c>
      <c r="U48" s="27" t="s">
        <v>164</v>
      </c>
      <c r="V48" s="27" t="s">
        <v>147</v>
      </c>
      <c r="W48" s="27" t="s">
        <v>164</v>
      </c>
      <c r="X48" s="27" t="s">
        <v>147</v>
      </c>
    </row>
    <row r="49" spans="14:24" x14ac:dyDescent="0.3">
      <c r="N49">
        <v>19</v>
      </c>
      <c r="O49" s="27" t="s">
        <v>152</v>
      </c>
      <c r="P49" s="27">
        <v>20</v>
      </c>
      <c r="Q49">
        <f>VLOOKUP(N49,A$2:L$18,3,0)*100</f>
        <v>0</v>
      </c>
      <c r="R49">
        <f>VLOOKUP(N49,A$2:L$18,2,0)*100</f>
        <v>0</v>
      </c>
      <c r="S49" s="27">
        <f>VLOOKUP(N49,A$2:L$18,6,0)</f>
        <v>8.01</v>
      </c>
      <c r="T49" s="27">
        <f>VLOOKUP(N49,A$2:L$18,5,0)</f>
        <v>43.4</v>
      </c>
      <c r="U49" s="27">
        <f>VLOOKUP(N49,A$2:L$18,9,0)</f>
        <v>12</v>
      </c>
      <c r="V49" s="27">
        <f>VLOOKUP(N49,A$2:L$18,8,0)</f>
        <v>12</v>
      </c>
      <c r="W49" s="27">
        <f>VLOOKUP(N49,A$2:L$18,12,0)*100</f>
        <v>0.19040796320038167</v>
      </c>
      <c r="X49" s="27">
        <f>VLOOKUP(N49,A$2:L$18,11,0)*100</f>
        <v>0.19040796320038167</v>
      </c>
    </row>
    <row r="50" spans="14:24" x14ac:dyDescent="0.3">
      <c r="N50">
        <v>20</v>
      </c>
      <c r="O50" s="27"/>
      <c r="P50" s="27">
        <v>40</v>
      </c>
      <c r="Q50">
        <f t="shared" ref="Q50:Q68" si="8">VLOOKUP(N50,A$2:L$18,3,0)*100</f>
        <v>0</v>
      </c>
      <c r="R50">
        <f t="shared" ref="R50:R68" si="9">VLOOKUP(N50,A$2:L$18,2,0)*100</f>
        <v>0</v>
      </c>
      <c r="S50" s="27">
        <f t="shared" ref="S50:S68" si="10">VLOOKUP(N50,A$2:L$18,6,0)</f>
        <v>9.3699999999999992</v>
      </c>
      <c r="T50" s="27">
        <f t="shared" ref="T50:T68" si="11">VLOOKUP(N50,A$2:L$18,5,0)</f>
        <v>43.44</v>
      </c>
      <c r="U50" s="27">
        <f t="shared" ref="U50:U68" si="12">VLOOKUP(N50,A$2:L$18,9,0)</f>
        <v>11</v>
      </c>
      <c r="V50" s="27">
        <f t="shared" ref="V50:V68" si="13">VLOOKUP(N50,A$2:L$18,8,0)</f>
        <v>11</v>
      </c>
      <c r="W50" s="27">
        <f t="shared" ref="W50:W68" si="14">VLOOKUP(N50,A$2:L$18,12,0)*100</f>
        <v>0.18898977092865563</v>
      </c>
      <c r="X50" s="27">
        <f t="shared" ref="X50:X68" si="15">VLOOKUP(N50,A$2:L$18,11,0)*100</f>
        <v>0.18898977092865563</v>
      </c>
    </row>
    <row r="51" spans="14:24" x14ac:dyDescent="0.3">
      <c r="N51">
        <v>21</v>
      </c>
      <c r="O51" s="27"/>
      <c r="P51" s="27">
        <v>80</v>
      </c>
      <c r="Q51">
        <f t="shared" si="8"/>
        <v>0.55347358786934597</v>
      </c>
      <c r="R51">
        <f t="shared" si="9"/>
        <v>0.67591802406837498</v>
      </c>
      <c r="S51" s="27">
        <f t="shared" si="10"/>
        <v>11.53</v>
      </c>
      <c r="T51" s="27">
        <f t="shared" si="11"/>
        <v>43.69</v>
      </c>
      <c r="U51" s="27">
        <f t="shared" si="12"/>
        <v>8</v>
      </c>
      <c r="V51" s="27">
        <f t="shared" si="13"/>
        <v>8</v>
      </c>
      <c r="W51" s="27">
        <f t="shared" si="14"/>
        <v>0.12853549486165017</v>
      </c>
      <c r="X51" s="27">
        <f t="shared" si="15"/>
        <v>3.4398245689466485E-2</v>
      </c>
    </row>
    <row r="52" spans="14:24" x14ac:dyDescent="0.3">
      <c r="N52">
        <v>22</v>
      </c>
      <c r="O52" s="27"/>
      <c r="P52" s="27">
        <v>160</v>
      </c>
      <c r="Q52">
        <f t="shared" si="8"/>
        <v>2.9060950714494003</v>
      </c>
      <c r="R52">
        <f t="shared" si="9"/>
        <v>1.8275493341110096</v>
      </c>
      <c r="S52" s="27">
        <f t="shared" si="10"/>
        <v>13.56</v>
      </c>
      <c r="T52" s="27">
        <f t="shared" si="11"/>
        <v>43.46</v>
      </c>
      <c r="U52" s="27">
        <f t="shared" si="12"/>
        <v>5</v>
      </c>
      <c r="V52" s="27">
        <f t="shared" si="13"/>
        <v>6</v>
      </c>
      <c r="W52" s="27">
        <f t="shared" si="14"/>
        <v>1.9837614951897221E-2</v>
      </c>
      <c r="X52" s="27">
        <f t="shared" si="15"/>
        <v>0.21241050119330876</v>
      </c>
    </row>
    <row r="53" spans="14:24" x14ac:dyDescent="0.3">
      <c r="N53">
        <v>18</v>
      </c>
      <c r="O53" s="27"/>
      <c r="P53" s="27">
        <v>320</v>
      </c>
      <c r="Q53">
        <f t="shared" si="8"/>
        <v>4.0355919089200913</v>
      </c>
      <c r="R53">
        <f t="shared" si="9"/>
        <v>3.348439630079957</v>
      </c>
      <c r="S53" s="27">
        <f t="shared" si="10"/>
        <v>17.29</v>
      </c>
      <c r="T53" s="27">
        <f t="shared" si="11"/>
        <v>43.77</v>
      </c>
      <c r="U53" s="27">
        <f t="shared" si="12"/>
        <v>4</v>
      </c>
      <c r="V53" s="27">
        <f t="shared" si="13"/>
        <v>4</v>
      </c>
      <c r="W53" s="27">
        <f t="shared" si="14"/>
        <v>0.24294967825105016</v>
      </c>
      <c r="X53" s="27">
        <f t="shared" si="15"/>
        <v>7.6292879093607532E-2</v>
      </c>
    </row>
    <row r="54" spans="14:24" x14ac:dyDescent="0.3">
      <c r="N54">
        <v>18</v>
      </c>
      <c r="O54" s="27" t="s">
        <v>153</v>
      </c>
      <c r="P54" s="27">
        <v>20</v>
      </c>
      <c r="Q54">
        <f t="shared" si="8"/>
        <v>4.0355919089200913</v>
      </c>
      <c r="R54">
        <f t="shared" si="9"/>
        <v>3.348439630079957</v>
      </c>
      <c r="S54" s="27">
        <f t="shared" si="10"/>
        <v>17.29</v>
      </c>
      <c r="T54" s="27">
        <f t="shared" si="11"/>
        <v>43.77</v>
      </c>
      <c r="U54" s="27">
        <f t="shared" si="12"/>
        <v>4</v>
      </c>
      <c r="V54" s="27">
        <f t="shared" si="13"/>
        <v>4</v>
      </c>
      <c r="W54" s="27">
        <f t="shared" si="14"/>
        <v>0.24294967825105016</v>
      </c>
      <c r="X54" s="27">
        <f t="shared" si="15"/>
        <v>7.6292879093607532E-2</v>
      </c>
    </row>
    <row r="55" spans="14:24" x14ac:dyDescent="0.3">
      <c r="N55">
        <v>23</v>
      </c>
      <c r="O55" s="27"/>
      <c r="P55" s="27">
        <v>40</v>
      </c>
      <c r="Q55">
        <f t="shared" si="8"/>
        <v>2.1793292747299255</v>
      </c>
      <c r="R55">
        <f t="shared" si="9"/>
        <v>1.5230319878945773</v>
      </c>
      <c r="S55" s="27">
        <f t="shared" si="10"/>
        <v>17.78</v>
      </c>
      <c r="T55" s="27">
        <f t="shared" si="11"/>
        <v>43.58</v>
      </c>
      <c r="U55" s="27">
        <f t="shared" si="12"/>
        <v>4</v>
      </c>
      <c r="V55" s="27">
        <f t="shared" si="13"/>
        <v>4</v>
      </c>
      <c r="W55" s="27">
        <f t="shared" si="14"/>
        <v>0.23625599680400489</v>
      </c>
      <c r="X55" s="27">
        <f t="shared" si="15"/>
        <v>7.4177290657123196E-2</v>
      </c>
    </row>
    <row r="56" spans="14:24" x14ac:dyDescent="0.3">
      <c r="N56">
        <v>24</v>
      </c>
      <c r="O56" s="27"/>
      <c r="P56" s="27">
        <v>80</v>
      </c>
      <c r="Q56">
        <f t="shared" si="8"/>
        <v>0.57800051231863292</v>
      </c>
      <c r="R56">
        <f t="shared" si="9"/>
        <v>0</v>
      </c>
      <c r="S56" s="27">
        <f t="shared" si="10"/>
        <v>18.5</v>
      </c>
      <c r="T56" s="27">
        <f t="shared" si="11"/>
        <v>54.83</v>
      </c>
      <c r="U56" s="27">
        <f t="shared" si="12"/>
        <v>3</v>
      </c>
      <c r="V56" s="27">
        <f t="shared" si="13"/>
        <v>4</v>
      </c>
      <c r="W56" s="27">
        <f t="shared" si="14"/>
        <v>8.9140528573948052E-2</v>
      </c>
      <c r="X56" s="27">
        <f t="shared" si="15"/>
        <v>7.0279607747829959E-2</v>
      </c>
    </row>
    <row r="57" spans="14:24" x14ac:dyDescent="0.3">
      <c r="N57">
        <v>25</v>
      </c>
      <c r="O57" s="27"/>
      <c r="P57" s="27">
        <v>160</v>
      </c>
      <c r="Q57">
        <f t="shared" si="8"/>
        <v>0</v>
      </c>
      <c r="R57">
        <f t="shared" si="9"/>
        <v>0</v>
      </c>
      <c r="S57" s="27">
        <f t="shared" si="10"/>
        <v>20.09</v>
      </c>
      <c r="T57" s="27">
        <f t="shared" si="11"/>
        <v>44.13</v>
      </c>
      <c r="U57" s="27">
        <f t="shared" si="12"/>
        <v>3</v>
      </c>
      <c r="V57" s="27">
        <f t="shared" si="13"/>
        <v>3</v>
      </c>
      <c r="W57" s="27">
        <f t="shared" si="14"/>
        <v>8.266264556801102E-2</v>
      </c>
      <c r="X57" s="27">
        <f t="shared" si="15"/>
        <v>8.266264556801102E-2</v>
      </c>
    </row>
    <row r="58" spans="14:24" x14ac:dyDescent="0.3">
      <c r="N58">
        <v>26</v>
      </c>
      <c r="O58" s="27"/>
      <c r="P58" s="27">
        <v>320</v>
      </c>
      <c r="Q58">
        <f t="shared" si="8"/>
        <v>0</v>
      </c>
      <c r="R58">
        <f t="shared" si="9"/>
        <v>0</v>
      </c>
      <c r="S58" s="27">
        <f t="shared" si="10"/>
        <v>21.47</v>
      </c>
      <c r="T58" s="27">
        <f t="shared" si="11"/>
        <v>44.4</v>
      </c>
      <c r="U58" s="27">
        <f t="shared" si="12"/>
        <v>3</v>
      </c>
      <c r="V58" s="27">
        <f t="shared" si="13"/>
        <v>3</v>
      </c>
      <c r="W58" s="27">
        <f t="shared" si="14"/>
        <v>7.2172961312120781E-2</v>
      </c>
      <c r="X58" s="27">
        <f t="shared" si="15"/>
        <v>7.2172961312120781E-2</v>
      </c>
    </row>
    <row r="59" spans="14:24" x14ac:dyDescent="0.3">
      <c r="N59">
        <v>27</v>
      </c>
      <c r="O59" s="27" t="s">
        <v>154</v>
      </c>
      <c r="P59" s="27">
        <v>0.1</v>
      </c>
      <c r="Q59">
        <f t="shared" si="8"/>
        <v>0</v>
      </c>
      <c r="R59">
        <f t="shared" si="9"/>
        <v>0</v>
      </c>
      <c r="S59" s="27">
        <f t="shared" si="10"/>
        <v>10.86</v>
      </c>
      <c r="T59" s="27">
        <f t="shared" si="11"/>
        <v>23.81</v>
      </c>
      <c r="U59" s="27">
        <f t="shared" si="12"/>
        <v>3</v>
      </c>
      <c r="V59" s="27">
        <f t="shared" si="13"/>
        <v>3</v>
      </c>
      <c r="W59" s="27">
        <f t="shared" si="14"/>
        <v>8.5861727573005975E-2</v>
      </c>
      <c r="X59" s="27">
        <f t="shared" si="15"/>
        <v>8.5861727573005975E-2</v>
      </c>
    </row>
    <row r="60" spans="14:24" x14ac:dyDescent="0.3">
      <c r="N60">
        <v>28</v>
      </c>
      <c r="O60" s="27"/>
      <c r="P60" s="27">
        <v>0.2</v>
      </c>
      <c r="Q60">
        <f t="shared" si="8"/>
        <v>0.35506176045707605</v>
      </c>
      <c r="R60">
        <f t="shared" si="9"/>
        <v>0.35506176045707605</v>
      </c>
      <c r="S60" s="27">
        <f t="shared" si="10"/>
        <v>9.99</v>
      </c>
      <c r="T60" s="27">
        <f t="shared" si="11"/>
        <v>24.84</v>
      </c>
      <c r="U60" s="27">
        <f t="shared" si="12"/>
        <v>4</v>
      </c>
      <c r="V60" s="27">
        <f t="shared" si="13"/>
        <v>4</v>
      </c>
      <c r="W60" s="27">
        <f t="shared" si="14"/>
        <v>0.12696564245020753</v>
      </c>
      <c r="X60" s="27">
        <f t="shared" si="15"/>
        <v>0.12696564245020753</v>
      </c>
    </row>
    <row r="61" spans="14:24" x14ac:dyDescent="0.3">
      <c r="N61">
        <v>29</v>
      </c>
      <c r="O61" s="27"/>
      <c r="P61" s="27">
        <v>0.3</v>
      </c>
      <c r="Q61">
        <f t="shared" si="8"/>
        <v>2.5646182466535405</v>
      </c>
      <c r="R61">
        <f t="shared" si="9"/>
        <v>2.2366441442312497</v>
      </c>
      <c r="S61" s="27">
        <f t="shared" si="10"/>
        <v>13.48</v>
      </c>
      <c r="T61" s="27">
        <f t="shared" si="11"/>
        <v>34.119999999999997</v>
      </c>
      <c r="U61" s="27">
        <f t="shared" si="12"/>
        <v>4</v>
      </c>
      <c r="V61" s="27">
        <f t="shared" si="13"/>
        <v>4</v>
      </c>
      <c r="W61" s="27">
        <f t="shared" si="14"/>
        <v>0.17874111950767893</v>
      </c>
      <c r="X61" s="27">
        <f t="shared" si="15"/>
        <v>0.20882197170310896</v>
      </c>
    </row>
    <row r="62" spans="14:24" x14ac:dyDescent="0.3">
      <c r="N62">
        <v>18</v>
      </c>
      <c r="O62" s="27"/>
      <c r="P62" s="27">
        <v>0.4</v>
      </c>
      <c r="Q62">
        <f t="shared" si="8"/>
        <v>4.0355919089200913</v>
      </c>
      <c r="R62">
        <f t="shared" si="9"/>
        <v>3.348439630079957</v>
      </c>
      <c r="S62" s="27">
        <f t="shared" si="10"/>
        <v>17.29</v>
      </c>
      <c r="T62" s="27">
        <f t="shared" si="11"/>
        <v>43.77</v>
      </c>
      <c r="U62" s="27">
        <f t="shared" si="12"/>
        <v>4</v>
      </c>
      <c r="V62" s="27">
        <f t="shared" si="13"/>
        <v>4</v>
      </c>
      <c r="W62" s="27">
        <f t="shared" si="14"/>
        <v>0.24294967825105016</v>
      </c>
      <c r="X62" s="27">
        <f t="shared" si="15"/>
        <v>7.6292879093607532E-2</v>
      </c>
    </row>
    <row r="63" spans="14:24" x14ac:dyDescent="0.3">
      <c r="N63">
        <v>30</v>
      </c>
      <c r="O63" s="27" t="s">
        <v>155</v>
      </c>
      <c r="P63" s="27" t="s">
        <v>12</v>
      </c>
      <c r="Q63">
        <f t="shared" si="8"/>
        <v>2.6283750879281356</v>
      </c>
      <c r="R63">
        <f t="shared" si="9"/>
        <v>2.6283750879281356</v>
      </c>
      <c r="S63" s="27">
        <f t="shared" si="10"/>
        <v>6.45</v>
      </c>
      <c r="T63" s="27">
        <f t="shared" si="11"/>
        <v>16.850000000000001</v>
      </c>
      <c r="U63" s="27">
        <f t="shared" si="12"/>
        <v>4</v>
      </c>
      <c r="V63" s="27">
        <f t="shared" si="13"/>
        <v>4</v>
      </c>
      <c r="W63" s="27">
        <f t="shared" si="14"/>
        <v>3.5259071796687268E-2</v>
      </c>
      <c r="X63" s="27">
        <f t="shared" si="15"/>
        <v>3.5259071796687268E-2</v>
      </c>
    </row>
    <row r="64" spans="14:24" x14ac:dyDescent="0.3">
      <c r="N64">
        <v>31</v>
      </c>
      <c r="O64" s="27"/>
      <c r="P64" s="27" t="s">
        <v>10</v>
      </c>
      <c r="Q64">
        <f t="shared" si="8"/>
        <v>0.97250201620387344</v>
      </c>
      <c r="R64">
        <f t="shared" si="9"/>
        <v>0.97250201620387344</v>
      </c>
      <c r="S64" s="27">
        <f t="shared" si="10"/>
        <v>19.95</v>
      </c>
      <c r="T64" s="27">
        <f t="shared" si="11"/>
        <v>45.58</v>
      </c>
      <c r="U64" s="27">
        <f t="shared" si="12"/>
        <v>4</v>
      </c>
      <c r="V64" s="27">
        <f t="shared" si="13"/>
        <v>4</v>
      </c>
      <c r="W64" s="27">
        <f t="shared" si="14"/>
        <v>7.2519224278235636E-2</v>
      </c>
      <c r="X64" s="27">
        <f t="shared" si="15"/>
        <v>7.2519224278235636E-2</v>
      </c>
    </row>
    <row r="65" spans="14:24" x14ac:dyDescent="0.3">
      <c r="N65">
        <v>18</v>
      </c>
      <c r="O65" s="27"/>
      <c r="P65" s="27" t="s">
        <v>13</v>
      </c>
      <c r="Q65">
        <f t="shared" si="8"/>
        <v>4.0355919089200913</v>
      </c>
      <c r="R65">
        <f t="shared" si="9"/>
        <v>3.348439630079957</v>
      </c>
      <c r="S65" s="27">
        <f t="shared" si="10"/>
        <v>17.29</v>
      </c>
      <c r="T65" s="27">
        <f t="shared" si="11"/>
        <v>43.77</v>
      </c>
      <c r="U65" s="27">
        <f t="shared" si="12"/>
        <v>4</v>
      </c>
      <c r="V65" s="27">
        <f t="shared" si="13"/>
        <v>4</v>
      </c>
      <c r="W65" s="27">
        <f t="shared" si="14"/>
        <v>0.24294967825105016</v>
      </c>
      <c r="X65" s="27">
        <f t="shared" si="15"/>
        <v>7.6292879093607532E-2</v>
      </c>
    </row>
    <row r="66" spans="14:24" x14ac:dyDescent="0.3">
      <c r="N66">
        <v>32</v>
      </c>
      <c r="O66" s="27"/>
      <c r="P66" s="27" t="s">
        <v>14</v>
      </c>
      <c r="Q66">
        <f t="shared" si="8"/>
        <v>2.3908813856987998</v>
      </c>
      <c r="R66">
        <f t="shared" si="9"/>
        <v>1.5385939840562095</v>
      </c>
      <c r="S66" s="27">
        <f t="shared" si="10"/>
        <v>10.16</v>
      </c>
      <c r="T66" s="27">
        <f t="shared" si="11"/>
        <v>30.82</v>
      </c>
      <c r="U66" s="27">
        <f t="shared" si="12"/>
        <v>4</v>
      </c>
      <c r="V66" s="27">
        <f t="shared" si="13"/>
        <v>5</v>
      </c>
      <c r="W66" s="27">
        <f t="shared" si="14"/>
        <v>0.12813700233404224</v>
      </c>
      <c r="X66" s="27">
        <f t="shared" si="15"/>
        <v>0.11327294370604962</v>
      </c>
    </row>
    <row r="67" spans="14:24" x14ac:dyDescent="0.3">
      <c r="N67">
        <v>33</v>
      </c>
      <c r="O67" s="27"/>
      <c r="P67" s="27" t="s">
        <v>15</v>
      </c>
      <c r="Q67">
        <f t="shared" si="8"/>
        <v>2.1718198724299151</v>
      </c>
      <c r="R67">
        <f t="shared" si="9"/>
        <v>1.5381406746962825</v>
      </c>
      <c r="S67" s="27">
        <f t="shared" si="10"/>
        <v>14.63</v>
      </c>
      <c r="T67" s="27">
        <f t="shared" si="11"/>
        <v>43.24</v>
      </c>
      <c r="U67" s="27">
        <f t="shared" si="12"/>
        <v>4</v>
      </c>
      <c r="V67" s="27">
        <f t="shared" si="13"/>
        <v>5</v>
      </c>
      <c r="W67" s="27">
        <f t="shared" si="14"/>
        <v>0.13404415291920455</v>
      </c>
      <c r="X67" s="27">
        <f t="shared" si="15"/>
        <v>4.4846119612472889E-2</v>
      </c>
    </row>
    <row r="68" spans="14:24" x14ac:dyDescent="0.3">
      <c r="N68">
        <v>34</v>
      </c>
      <c r="O68" s="27"/>
      <c r="P68" s="27" t="s">
        <v>161</v>
      </c>
      <c r="Q68">
        <f t="shared" si="8"/>
        <v>2.8863243660497755</v>
      </c>
      <c r="R68">
        <f t="shared" si="9"/>
        <v>2.8863243660497755</v>
      </c>
      <c r="S68" s="27">
        <f t="shared" si="10"/>
        <v>19.62</v>
      </c>
      <c r="T68" s="27">
        <f t="shared" si="11"/>
        <v>53.98</v>
      </c>
      <c r="U68" s="27">
        <f t="shared" si="12"/>
        <v>5</v>
      </c>
      <c r="V68" s="27">
        <f t="shared" si="13"/>
        <v>5</v>
      </c>
      <c r="W68" s="27">
        <f t="shared" si="14"/>
        <v>0.11240635029129628</v>
      </c>
      <c r="X68" s="27">
        <f t="shared" si="15"/>
        <v>0.11240635029129628</v>
      </c>
    </row>
    <row r="69" spans="14:24" x14ac:dyDescent="0.3">
      <c r="O69" t="s">
        <v>163</v>
      </c>
      <c r="Q69">
        <f t="shared" ref="Q69" si="16">AVERAGE(Q49:Q68)</f>
        <v>1.8164424408734394</v>
      </c>
      <c r="R69">
        <f>AVERAGE(R49:R68)</f>
        <v>1.4787949950008195</v>
      </c>
      <c r="S69">
        <f>AVERAGE(S49:S68)</f>
        <v>14.730499999999997</v>
      </c>
      <c r="T69">
        <f t="shared" ref="T69:X69" si="17">AVERAGE(T49:T68)</f>
        <v>40.462499999999999</v>
      </c>
      <c r="U69">
        <f t="shared" si="17"/>
        <v>4.8499999999999996</v>
      </c>
      <c r="V69">
        <f t="shared" si="17"/>
        <v>5.05</v>
      </c>
      <c r="W69">
        <f t="shared" si="17"/>
        <v>0.14268679901776143</v>
      </c>
      <c r="X69">
        <f t="shared" si="17"/>
        <v>0.10153117770411957</v>
      </c>
    </row>
    <row r="71" spans="14:24" x14ac:dyDescent="0.3">
      <c r="Q71" t="s">
        <v>187</v>
      </c>
      <c r="S71" t="s">
        <v>188</v>
      </c>
      <c r="U71" t="s">
        <v>189</v>
      </c>
      <c r="W71" t="s">
        <v>190</v>
      </c>
    </row>
    <row r="72" spans="14:24" x14ac:dyDescent="0.3">
      <c r="Q72" t="s">
        <v>178</v>
      </c>
      <c r="R72" t="s">
        <v>192</v>
      </c>
      <c r="S72" t="s">
        <v>178</v>
      </c>
      <c r="T72" t="s">
        <v>192</v>
      </c>
      <c r="U72" t="s">
        <v>178</v>
      </c>
      <c r="V72" t="s">
        <v>192</v>
      </c>
      <c r="W72" t="s">
        <v>178</v>
      </c>
      <c r="X72" t="s">
        <v>192</v>
      </c>
    </row>
    <row r="73" spans="14:24" x14ac:dyDescent="0.3">
      <c r="O73" t="s">
        <v>193</v>
      </c>
      <c r="P73">
        <v>20</v>
      </c>
      <c r="Q73">
        <v>0</v>
      </c>
      <c r="R73">
        <v>0</v>
      </c>
      <c r="S73">
        <v>8.01</v>
      </c>
      <c r="T73">
        <v>43.4</v>
      </c>
      <c r="U73">
        <v>12</v>
      </c>
      <c r="V73">
        <v>12</v>
      </c>
      <c r="W73">
        <v>0.19040000000000001</v>
      </c>
      <c r="X73">
        <v>0.19040000000000001</v>
      </c>
    </row>
    <row r="74" spans="14:24" x14ac:dyDescent="0.3">
      <c r="P74">
        <v>40</v>
      </c>
      <c r="Q74">
        <v>0</v>
      </c>
      <c r="R74">
        <v>0</v>
      </c>
      <c r="S74">
        <v>9.3699999999999992</v>
      </c>
      <c r="T74">
        <v>43.44</v>
      </c>
      <c r="U74">
        <v>11</v>
      </c>
      <c r="V74">
        <v>11</v>
      </c>
      <c r="W74">
        <v>0.189</v>
      </c>
      <c r="X74">
        <v>0.189</v>
      </c>
    </row>
    <row r="75" spans="14:24" x14ac:dyDescent="0.3">
      <c r="P75">
        <v>80</v>
      </c>
      <c r="Q75">
        <v>0.55349999999999999</v>
      </c>
      <c r="R75">
        <v>0.67589999999999995</v>
      </c>
      <c r="S75">
        <v>11.53</v>
      </c>
      <c r="T75">
        <v>43.69</v>
      </c>
      <c r="U75">
        <v>8</v>
      </c>
      <c r="V75">
        <v>8</v>
      </c>
      <c r="W75">
        <v>0.1285</v>
      </c>
      <c r="X75">
        <v>3.44E-2</v>
      </c>
    </row>
    <row r="76" spans="14:24" x14ac:dyDescent="0.3">
      <c r="P76">
        <v>160</v>
      </c>
      <c r="Q76">
        <v>2.9060999999999999</v>
      </c>
      <c r="R76">
        <v>1.8274999999999999</v>
      </c>
      <c r="S76">
        <v>13.56</v>
      </c>
      <c r="T76">
        <v>43.46</v>
      </c>
      <c r="U76">
        <v>5</v>
      </c>
      <c r="V76">
        <v>6</v>
      </c>
      <c r="W76">
        <v>1.9800000000000002E-2</v>
      </c>
      <c r="X76">
        <v>0.21240000000000001</v>
      </c>
    </row>
    <row r="77" spans="14:24" x14ac:dyDescent="0.3">
      <c r="P77">
        <v>320</v>
      </c>
      <c r="Q77">
        <v>4.0355999999999996</v>
      </c>
      <c r="R77">
        <v>3.3483999999999998</v>
      </c>
      <c r="S77">
        <v>17.29</v>
      </c>
      <c r="T77">
        <v>43.77</v>
      </c>
      <c r="U77">
        <v>4</v>
      </c>
      <c r="V77">
        <v>4</v>
      </c>
      <c r="W77">
        <v>0.2429</v>
      </c>
      <c r="X77">
        <v>7.6300000000000007E-2</v>
      </c>
    </row>
    <row r="78" spans="14:24" x14ac:dyDescent="0.3">
      <c r="O78" t="s">
        <v>194</v>
      </c>
      <c r="P78">
        <v>20</v>
      </c>
      <c r="Q78">
        <v>4.0355999999999996</v>
      </c>
      <c r="R78">
        <v>3.3483999999999998</v>
      </c>
      <c r="S78">
        <v>17.29</v>
      </c>
      <c r="T78">
        <v>43.77</v>
      </c>
      <c r="U78">
        <v>4</v>
      </c>
      <c r="V78">
        <v>4</v>
      </c>
      <c r="W78">
        <v>0.2429</v>
      </c>
      <c r="X78">
        <v>7.6300000000000007E-2</v>
      </c>
    </row>
    <row r="79" spans="14:24" x14ac:dyDescent="0.3">
      <c r="P79">
        <v>40</v>
      </c>
      <c r="Q79">
        <v>2.1793</v>
      </c>
      <c r="R79">
        <v>1.5229999999999999</v>
      </c>
      <c r="S79">
        <v>17.78</v>
      </c>
      <c r="T79">
        <v>43.58</v>
      </c>
      <c r="U79">
        <v>4</v>
      </c>
      <c r="V79">
        <v>4</v>
      </c>
      <c r="W79">
        <v>0.23630000000000001</v>
      </c>
      <c r="X79">
        <v>7.4200000000000002E-2</v>
      </c>
    </row>
    <row r="80" spans="14:24" x14ac:dyDescent="0.3">
      <c r="P80">
        <v>80</v>
      </c>
      <c r="Q80">
        <v>0.57799999999999996</v>
      </c>
      <c r="R80">
        <v>0</v>
      </c>
      <c r="S80">
        <v>18.5</v>
      </c>
      <c r="T80">
        <v>54.83</v>
      </c>
      <c r="U80">
        <v>3</v>
      </c>
      <c r="V80">
        <v>4</v>
      </c>
      <c r="W80">
        <v>8.9099999999999999E-2</v>
      </c>
      <c r="X80">
        <v>7.0300000000000001E-2</v>
      </c>
    </row>
    <row r="81" spans="15:24" x14ac:dyDescent="0.3">
      <c r="P81">
        <v>160</v>
      </c>
      <c r="Q81">
        <v>0</v>
      </c>
      <c r="R81">
        <v>0</v>
      </c>
      <c r="S81">
        <v>20.09</v>
      </c>
      <c r="T81">
        <v>44.13</v>
      </c>
      <c r="U81">
        <v>3</v>
      </c>
      <c r="V81">
        <v>3</v>
      </c>
      <c r="W81">
        <v>8.2699999999999996E-2</v>
      </c>
      <c r="X81">
        <v>8.2699999999999996E-2</v>
      </c>
    </row>
    <row r="82" spans="15:24" x14ac:dyDescent="0.3">
      <c r="P82">
        <v>320</v>
      </c>
      <c r="Q82">
        <v>0</v>
      </c>
      <c r="R82">
        <v>0</v>
      </c>
      <c r="S82">
        <v>21.47</v>
      </c>
      <c r="T82">
        <v>44.4</v>
      </c>
      <c r="U82">
        <v>3</v>
      </c>
      <c r="V82">
        <v>3</v>
      </c>
      <c r="W82">
        <v>7.22E-2</v>
      </c>
      <c r="X82">
        <v>7.22E-2</v>
      </c>
    </row>
    <row r="83" spans="15:24" x14ac:dyDescent="0.3">
      <c r="O83" t="s">
        <v>195</v>
      </c>
      <c r="P83">
        <v>0.1</v>
      </c>
      <c r="Q83">
        <v>0</v>
      </c>
      <c r="R83">
        <v>0</v>
      </c>
      <c r="S83">
        <v>10.86</v>
      </c>
      <c r="T83">
        <v>23.81</v>
      </c>
      <c r="U83">
        <v>3</v>
      </c>
      <c r="V83">
        <v>3</v>
      </c>
      <c r="W83">
        <v>8.5900000000000004E-2</v>
      </c>
      <c r="X83">
        <v>8.5900000000000004E-2</v>
      </c>
    </row>
    <row r="84" spans="15:24" x14ac:dyDescent="0.3">
      <c r="P84">
        <v>0.2</v>
      </c>
      <c r="Q84">
        <v>0.35510000000000003</v>
      </c>
      <c r="R84">
        <v>0.35510000000000003</v>
      </c>
      <c r="S84">
        <v>9.99</v>
      </c>
      <c r="T84">
        <v>24.84</v>
      </c>
      <c r="U84">
        <v>4</v>
      </c>
      <c r="V84">
        <v>4</v>
      </c>
      <c r="W84">
        <v>0.127</v>
      </c>
      <c r="X84">
        <v>0.127</v>
      </c>
    </row>
    <row r="85" spans="15:24" x14ac:dyDescent="0.3">
      <c r="P85">
        <v>0.3</v>
      </c>
      <c r="Q85">
        <v>2.5646</v>
      </c>
      <c r="R85">
        <v>2.2366000000000001</v>
      </c>
      <c r="S85">
        <v>13.48</v>
      </c>
      <c r="T85">
        <v>34.119999999999997</v>
      </c>
      <c r="U85">
        <v>4</v>
      </c>
      <c r="V85">
        <v>4</v>
      </c>
      <c r="W85">
        <v>0.1787</v>
      </c>
      <c r="X85">
        <v>0.20880000000000001</v>
      </c>
    </row>
    <row r="86" spans="15:24" x14ac:dyDescent="0.3">
      <c r="P86">
        <v>0.4</v>
      </c>
      <c r="Q86">
        <v>4.0355999999999996</v>
      </c>
      <c r="R86">
        <v>3.3483999999999998</v>
      </c>
      <c r="S86">
        <v>17.29</v>
      </c>
      <c r="T86">
        <v>43.77</v>
      </c>
      <c r="U86">
        <v>4</v>
      </c>
      <c r="V86">
        <v>4</v>
      </c>
      <c r="W86">
        <v>0.2429</v>
      </c>
      <c r="X86">
        <v>7.6300000000000007E-2</v>
      </c>
    </row>
    <row r="87" spans="15:24" x14ac:dyDescent="0.3">
      <c r="O87" t="s">
        <v>196</v>
      </c>
      <c r="P87" t="s">
        <v>197</v>
      </c>
      <c r="Q87">
        <v>2.6284000000000001</v>
      </c>
      <c r="R87">
        <v>2.6284000000000001</v>
      </c>
      <c r="S87">
        <v>6.45</v>
      </c>
      <c r="T87">
        <v>16.850000000000001</v>
      </c>
      <c r="U87">
        <v>4</v>
      </c>
      <c r="V87">
        <v>4</v>
      </c>
      <c r="W87">
        <v>3.5299999999999998E-2</v>
      </c>
      <c r="X87">
        <v>3.5299999999999998E-2</v>
      </c>
    </row>
    <row r="88" spans="15:24" x14ac:dyDescent="0.3">
      <c r="P88" t="s">
        <v>198</v>
      </c>
      <c r="Q88">
        <v>0.97250000000000003</v>
      </c>
      <c r="R88">
        <v>0.97250000000000003</v>
      </c>
      <c r="S88">
        <v>19.95</v>
      </c>
      <c r="T88">
        <v>45.58</v>
      </c>
      <c r="U88">
        <v>4</v>
      </c>
      <c r="V88">
        <v>4</v>
      </c>
      <c r="W88">
        <v>7.2499999999999995E-2</v>
      </c>
      <c r="X88">
        <v>7.2499999999999995E-2</v>
      </c>
    </row>
    <row r="89" spans="15:24" x14ac:dyDescent="0.3">
      <c r="P89" t="s">
        <v>25</v>
      </c>
      <c r="Q89">
        <v>4.0355999999999996</v>
      </c>
      <c r="R89">
        <v>3.3483999999999998</v>
      </c>
      <c r="S89">
        <v>17.29</v>
      </c>
      <c r="T89">
        <v>43.77</v>
      </c>
      <c r="U89">
        <v>4</v>
      </c>
      <c r="V89">
        <v>4</v>
      </c>
      <c r="W89">
        <v>0.2429</v>
      </c>
      <c r="X89">
        <v>7.6300000000000007E-2</v>
      </c>
    </row>
    <row r="90" spans="15:24" x14ac:dyDescent="0.3">
      <c r="P90" t="s">
        <v>199</v>
      </c>
      <c r="Q90">
        <v>2.3908999999999998</v>
      </c>
      <c r="R90">
        <v>1.5386</v>
      </c>
      <c r="S90">
        <v>10.16</v>
      </c>
      <c r="T90">
        <v>30.82</v>
      </c>
      <c r="U90">
        <v>4</v>
      </c>
      <c r="V90">
        <v>5</v>
      </c>
      <c r="W90">
        <v>0.12809999999999999</v>
      </c>
      <c r="X90">
        <v>0.1133</v>
      </c>
    </row>
    <row r="91" spans="15:24" x14ac:dyDescent="0.3">
      <c r="P91" t="s">
        <v>200</v>
      </c>
      <c r="Q91">
        <v>2.1718000000000002</v>
      </c>
      <c r="R91">
        <v>1.5381</v>
      </c>
      <c r="S91">
        <v>14.63</v>
      </c>
      <c r="T91">
        <v>43.24</v>
      </c>
      <c r="U91">
        <v>4</v>
      </c>
      <c r="V91">
        <v>5</v>
      </c>
      <c r="W91">
        <v>0.13400000000000001</v>
      </c>
      <c r="X91">
        <v>4.48E-2</v>
      </c>
    </row>
    <row r="92" spans="15:24" x14ac:dyDescent="0.3">
      <c r="P92" t="s">
        <v>201</v>
      </c>
      <c r="Q92">
        <v>2.8862999999999999</v>
      </c>
      <c r="R92">
        <v>2.8862999999999999</v>
      </c>
      <c r="S92">
        <v>19.62</v>
      </c>
      <c r="T92">
        <v>53.98</v>
      </c>
      <c r="U92">
        <v>5</v>
      </c>
      <c r="V92">
        <v>5</v>
      </c>
      <c r="W92">
        <v>0.1124</v>
      </c>
      <c r="X92">
        <v>0.1124</v>
      </c>
    </row>
    <row r="93" spans="15:24" x14ac:dyDescent="0.3">
      <c r="O93" t="s">
        <v>202</v>
      </c>
      <c r="Q93">
        <v>1.8164</v>
      </c>
      <c r="R93">
        <v>1.4787999999999999</v>
      </c>
      <c r="S93">
        <v>14.730499999999997</v>
      </c>
      <c r="T93">
        <v>40.462499999999999</v>
      </c>
      <c r="U93">
        <v>4.8499999999999996</v>
      </c>
      <c r="V93">
        <v>5.05</v>
      </c>
      <c r="W93">
        <v>0.14269999999999999</v>
      </c>
      <c r="X93">
        <v>0.10150000000000001</v>
      </c>
    </row>
  </sheetData>
  <mergeCells count="12">
    <mergeCell ref="N46:X46"/>
    <mergeCell ref="Q47:R47"/>
    <mergeCell ref="S47:T47"/>
    <mergeCell ref="U47:V47"/>
    <mergeCell ref="W47:X47"/>
    <mergeCell ref="D1:F1"/>
    <mergeCell ref="G1:I1"/>
    <mergeCell ref="J1:L1"/>
    <mergeCell ref="N20:W20"/>
    <mergeCell ref="R21:S21"/>
    <mergeCell ref="T21:U21"/>
    <mergeCell ref="V21:W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n=10</vt:lpstr>
      <vt:lpstr>n=15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dxager9</dc:creator>
  <cp:lastModifiedBy>dxager9</cp:lastModifiedBy>
  <dcterms:created xsi:type="dcterms:W3CDTF">2015-06-05T18:17:20Z</dcterms:created>
  <dcterms:modified xsi:type="dcterms:W3CDTF">2023-06-25T13:48:18Z</dcterms:modified>
</cp:coreProperties>
</file>