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code\zhishu\"/>
    </mc:Choice>
  </mc:AlternateContent>
  <bookViews>
    <workbookView xWindow="0" yWindow="0" windowWidth="10335" windowHeight="62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E17" i="1"/>
  <c r="F17" i="1"/>
  <c r="G17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8" i="1"/>
  <c r="M19" i="1"/>
  <c r="M20" i="1"/>
  <c r="M21" i="1"/>
  <c r="M22" i="1"/>
  <c r="M23" i="1"/>
  <c r="M24" i="1"/>
  <c r="M2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8" i="1"/>
  <c r="L19" i="1"/>
  <c r="L20" i="1"/>
  <c r="L21" i="1"/>
  <c r="L22" i="1"/>
  <c r="L23" i="1"/>
  <c r="L24" i="1"/>
  <c r="L26" i="1"/>
  <c r="L25" i="1"/>
  <c r="L27" i="1"/>
  <c r="L28" i="1"/>
  <c r="L29" i="1"/>
  <c r="L30" i="1"/>
  <c r="L2" i="1"/>
  <c r="F10" i="1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8" i="1"/>
  <c r="I19" i="1"/>
  <c r="I20" i="1"/>
  <c r="I21" i="1"/>
  <c r="I22" i="1"/>
  <c r="I23" i="1"/>
  <c r="I24" i="1"/>
  <c r="I26" i="1"/>
  <c r="I25" i="1"/>
  <c r="I27" i="1"/>
  <c r="I28" i="1"/>
  <c r="I29" i="1"/>
  <c r="I30" i="1"/>
  <c r="I2" i="1"/>
  <c r="E2" i="1" l="1"/>
  <c r="F2" i="1"/>
  <c r="G2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6" i="1"/>
  <c r="F26" i="1"/>
  <c r="G26" i="1"/>
  <c r="E25" i="1"/>
  <c r="F25" i="1"/>
  <c r="G25" i="1"/>
  <c r="E27" i="1"/>
  <c r="F27" i="1"/>
  <c r="G27" i="1"/>
  <c r="E30" i="1"/>
  <c r="F30" i="1"/>
  <c r="G30" i="1"/>
  <c r="E28" i="1"/>
  <c r="F28" i="1"/>
  <c r="G28" i="1"/>
  <c r="E29" i="1"/>
  <c r="F29" i="1"/>
  <c r="G29" i="1"/>
  <c r="E23" i="1"/>
  <c r="F23" i="1"/>
  <c r="G23" i="1"/>
  <c r="E24" i="1"/>
  <c r="F24" i="1"/>
  <c r="G24" i="1"/>
</calcChain>
</file>

<file path=xl/comments1.xml><?xml version="1.0" encoding="utf-8"?>
<comments xmlns="http://schemas.openxmlformats.org/spreadsheetml/2006/main">
  <authors>
    <author>作者</author>
  </authors>
  <commentLis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2020.7.10</t>
        </r>
      </text>
    </comment>
    <comment ref="C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2020.7.9</t>
        </r>
      </text>
    </comment>
    <comment ref="C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2020.7.10</t>
        </r>
      </text>
    </comment>
    <comment ref="C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2020.7.10</t>
        </r>
      </text>
    </comment>
    <comment ref="C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2020.7</t>
        </r>
      </text>
    </comment>
    <comment ref="C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2020.7</t>
        </r>
      </text>
    </comment>
    <comment ref="C1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2020.8</t>
        </r>
      </text>
    </comment>
    <comment ref="C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2020.8</t>
        </r>
      </text>
    </comment>
    <comment ref="C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2020.8</t>
        </r>
      </text>
    </comment>
    <comment ref="C2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2020.8
</t>
        </r>
      </text>
    </comment>
    <comment ref="C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2020.7</t>
        </r>
      </text>
    </comment>
    <comment ref="C2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2020.7</t>
        </r>
      </text>
    </comment>
  </commentList>
</comments>
</file>

<file path=xl/sharedStrings.xml><?xml version="1.0" encoding="utf-8"?>
<sst xmlns="http://schemas.openxmlformats.org/spreadsheetml/2006/main" count="58" uniqueCount="54">
  <si>
    <t>证券公司（399975）</t>
    <phoneticPr fontId="3" type="noConversion"/>
  </si>
  <si>
    <t>中证银行（399986）</t>
    <phoneticPr fontId="3" type="noConversion"/>
  </si>
  <si>
    <t>中国互联网（H11136)</t>
    <phoneticPr fontId="3" type="noConversion"/>
  </si>
  <si>
    <t>2020年3月刚上市</t>
    <phoneticPr fontId="3" type="noConversion"/>
  </si>
  <si>
    <t>5G50（931406）</t>
    <phoneticPr fontId="3" type="noConversion"/>
  </si>
  <si>
    <t>半导体(H30184)</t>
    <phoneticPr fontId="3" type="noConversion"/>
  </si>
  <si>
    <t>电子50（931461）</t>
    <phoneticPr fontId="3" type="noConversion"/>
  </si>
  <si>
    <t>中证医疗（399989）</t>
    <phoneticPr fontId="3" type="noConversion"/>
  </si>
  <si>
    <t>医药100（000978）</t>
    <phoneticPr fontId="3" type="noConversion"/>
  </si>
  <si>
    <t>养老产业（399812）</t>
    <phoneticPr fontId="3" type="noConversion"/>
  </si>
  <si>
    <t>行业</t>
    <phoneticPr fontId="3" type="noConversion"/>
  </si>
  <si>
    <t>500低波（000804）</t>
    <phoneticPr fontId="3" type="noConversion"/>
  </si>
  <si>
    <t>300波动（000803）</t>
    <phoneticPr fontId="3" type="noConversion"/>
  </si>
  <si>
    <t>160716嘉实LOF50 A可以场内买；512750基本面50ETF两只</t>
    <phoneticPr fontId="3" type="noConversion"/>
  </si>
  <si>
    <t>基本面50（000925）</t>
    <phoneticPr fontId="3" type="noConversion"/>
  </si>
  <si>
    <t>深证红利(399324)</t>
    <phoneticPr fontId="3" type="noConversion"/>
  </si>
  <si>
    <t>中证红利（000922）</t>
    <phoneticPr fontId="3" type="noConversion"/>
  </si>
  <si>
    <t>策略指数</t>
    <phoneticPr fontId="3" type="noConversion"/>
  </si>
  <si>
    <t>深证成指（399001）</t>
    <phoneticPr fontId="3" type="noConversion"/>
  </si>
  <si>
    <t>央视50（399550）</t>
    <phoneticPr fontId="3" type="noConversion"/>
  </si>
  <si>
    <t>上证50AH（000170）</t>
    <phoneticPr fontId="3" type="noConversion"/>
  </si>
  <si>
    <t>上证50（000016）</t>
    <phoneticPr fontId="3" type="noConversion"/>
  </si>
  <si>
    <t>上证综合(000001)</t>
    <phoneticPr fontId="3" type="noConversion"/>
  </si>
  <si>
    <t>创业板（399006）</t>
    <phoneticPr fontId="3" type="noConversion"/>
  </si>
  <si>
    <t>中证500（399905）</t>
    <phoneticPr fontId="3" type="noConversion"/>
  </si>
  <si>
    <t>沪深300（000300）</t>
    <phoneticPr fontId="3" type="noConversion"/>
  </si>
  <si>
    <t>宽基指数</t>
    <phoneticPr fontId="3" type="noConversion"/>
  </si>
  <si>
    <t>60%位</t>
    <phoneticPr fontId="3" type="noConversion"/>
  </si>
  <si>
    <t>50%位</t>
    <phoneticPr fontId="3" type="noConversion"/>
  </si>
  <si>
    <t>30%位</t>
    <phoneticPr fontId="3" type="noConversion"/>
  </si>
  <si>
    <t>最低点</t>
    <phoneticPr fontId="3" type="noConversion"/>
  </si>
  <si>
    <t>最高点</t>
    <phoneticPr fontId="3" type="noConversion"/>
  </si>
  <si>
    <t>指数</t>
    <phoneticPr fontId="3" type="noConversion"/>
  </si>
  <si>
    <t>指数类型</t>
    <phoneticPr fontId="3" type="noConversion"/>
  </si>
  <si>
    <t>红利指数（000015）</t>
    <phoneticPr fontId="3" type="noConversion"/>
  </si>
  <si>
    <t>2019年6月编制</t>
    <phoneticPr fontId="3" type="noConversion"/>
  </si>
  <si>
    <t>2020年3月编制</t>
    <phoneticPr fontId="3" type="noConversion"/>
  </si>
  <si>
    <t>2019年4月编制</t>
    <phoneticPr fontId="3" type="noConversion"/>
  </si>
  <si>
    <t>10年期国债</t>
    <phoneticPr fontId="3" type="noConversion"/>
  </si>
  <si>
    <t>5年涨幅</t>
    <phoneticPr fontId="3" type="noConversion"/>
  </si>
  <si>
    <t>10年涨幅</t>
    <phoneticPr fontId="3" type="noConversion"/>
  </si>
  <si>
    <t>2015年数据</t>
    <phoneticPr fontId="3" type="noConversion"/>
  </si>
  <si>
    <t>2010年数据</t>
    <phoneticPr fontId="3" type="noConversion"/>
  </si>
  <si>
    <t>-</t>
    <phoneticPr fontId="3" type="noConversion"/>
  </si>
  <si>
    <t>\</t>
    <phoneticPr fontId="3" type="noConversion"/>
  </si>
  <si>
    <t>2019年10月上市</t>
    <phoneticPr fontId="3" type="noConversion"/>
  </si>
  <si>
    <t>当前点数</t>
    <phoneticPr fontId="3" type="noConversion"/>
  </si>
  <si>
    <t>当前分位</t>
    <phoneticPr fontId="3" type="noConversion"/>
  </si>
  <si>
    <t>基本面60（399701）</t>
    <phoneticPr fontId="3" type="noConversion"/>
  </si>
  <si>
    <t>中证消费（000932）</t>
    <phoneticPr fontId="3" type="noConversion"/>
  </si>
  <si>
    <t>中证医药（000933）</t>
    <phoneticPr fontId="3" type="noConversion"/>
  </si>
  <si>
    <t>科技龙头（931087）</t>
    <phoneticPr fontId="3" type="noConversion"/>
  </si>
  <si>
    <t>计算机指（930651）</t>
    <phoneticPr fontId="3" type="noConversion"/>
  </si>
  <si>
    <t>300价值（000919)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</si>
</sst>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);[Red]\(0.0\)"/>
    <numFmt numFmtId="177" formatCode="0.00_);[Red]\(0.00\)"/>
    <numFmt numFmtId="178" formatCode="0_);[Red]\(0\)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</font>
    <font>
      <sz val="9"/>
      <color theme="1"/>
      <name val="微软雅黑"/>
      <family val="2"/>
    </font>
    <font>
      <sz val="9"/>
      <color rgb="FFFF0000"/>
      <name val="微软雅黑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5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57" fontId="2" fillId="0" borderId="0" xfId="0" applyNumberFormat="1" applyFont="1"/>
    <xf numFmtId="0" fontId="2" fillId="0" borderId="0" xfId="0" applyFont="1" applyBorder="1" applyAlignment="1">
      <alignment horizontal="center" vertical="center"/>
    </xf>
    <xf numFmtId="10" fontId="2" fillId="0" borderId="0" xfId="1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1" applyNumberFormat="1" applyFont="1" applyFill="1" applyBorder="1" applyAlignment="1">
      <alignment horizontal="center" vertical="center"/>
    </xf>
    <xf numFmtId="177" fontId="2" fillId="0" borderId="0" xfId="0" applyNumberFormat="1" applyFont="1" applyFill="1" applyAlignment="1">
      <alignment horizontal="center"/>
    </xf>
    <xf numFmtId="0" fontId="6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10" fontId="8" fillId="0" borderId="0" xfId="1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10" fontId="8" fillId="0" borderId="1" xfId="1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76" fontId="8" fillId="3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176" fontId="9" fillId="3" borderId="1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176" fontId="9" fillId="0" borderId="1" xfId="0" applyNumberFormat="1" applyFont="1" applyBorder="1" applyAlignment="1">
      <alignment horizontal="center" vertical="center"/>
    </xf>
    <xf numFmtId="0" fontId="9" fillId="0" borderId="0" xfId="1" applyNumberFormat="1" applyFont="1" applyFill="1" applyBorder="1" applyAlignment="1">
      <alignment horizontal="center" vertical="center"/>
    </xf>
    <xf numFmtId="0" fontId="8" fillId="3" borderId="1" xfId="0" applyFont="1" applyFill="1" applyBorder="1"/>
    <xf numFmtId="0" fontId="8" fillId="3" borderId="1" xfId="0" applyFont="1" applyFill="1" applyBorder="1" applyAlignment="1">
      <alignment horizontal="center"/>
    </xf>
    <xf numFmtId="176" fontId="8" fillId="0" borderId="0" xfId="0" applyNumberFormat="1" applyFont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Fill="1"/>
    <xf numFmtId="176" fontId="7" fillId="4" borderId="1" xfId="0" applyNumberFormat="1" applyFont="1" applyFill="1" applyBorder="1" applyAlignment="1">
      <alignment horizontal="center" vertical="center"/>
    </xf>
    <xf numFmtId="178" fontId="8" fillId="4" borderId="1" xfId="0" applyNumberFormat="1" applyFont="1" applyFill="1" applyBorder="1" applyAlignment="1">
      <alignment horizontal="center" vertical="center"/>
    </xf>
    <xf numFmtId="178" fontId="9" fillId="4" borderId="1" xfId="0" applyNumberFormat="1" applyFont="1" applyFill="1" applyBorder="1" applyAlignment="1">
      <alignment horizontal="center" vertical="center"/>
    </xf>
    <xf numFmtId="178" fontId="8" fillId="4" borderId="1" xfId="0" applyNumberFormat="1" applyFont="1" applyFill="1" applyBorder="1" applyAlignment="1">
      <alignment horizontal="center"/>
    </xf>
    <xf numFmtId="178" fontId="8" fillId="4" borderId="0" xfId="0" applyNumberFormat="1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2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2"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5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9" sqref="H29"/>
    </sheetView>
  </sheetViews>
  <sheetFormatPr defaultRowHeight="11.25" x14ac:dyDescent="0.15"/>
  <cols>
    <col min="1" max="1" width="8.875" style="1" customWidth="1"/>
    <col min="2" max="2" width="15.5" style="1" customWidth="1"/>
    <col min="3" max="4" width="6.875" style="1" customWidth="1"/>
    <col min="5" max="5" width="7.875" style="1" customWidth="1"/>
    <col min="6" max="6" width="9.375" style="4" customWidth="1"/>
    <col min="7" max="8" width="9.125" style="4" customWidth="1"/>
    <col min="9" max="9" width="9.125" style="8" customWidth="1"/>
    <col min="10" max="11" width="8.625" style="9" customWidth="1"/>
    <col min="12" max="12" width="8.375" style="7" customWidth="1"/>
    <col min="13" max="13" width="8.625" style="7" customWidth="1"/>
    <col min="14" max="14" width="9.875" style="3" customWidth="1"/>
    <col min="15" max="15" width="8.5" style="2" customWidth="1"/>
    <col min="16" max="16" width="9" style="2"/>
    <col min="17" max="16384" width="9" style="1"/>
  </cols>
  <sheetData>
    <row r="1" spans="1:14" s="6" customFormat="1" ht="17.25" customHeight="1" x14ac:dyDescent="0.15">
      <c r="A1" s="11" t="s">
        <v>33</v>
      </c>
      <c r="B1" s="11" t="s">
        <v>32</v>
      </c>
      <c r="C1" s="12" t="s">
        <v>31</v>
      </c>
      <c r="D1" s="12" t="s">
        <v>30</v>
      </c>
      <c r="E1" s="13" t="s">
        <v>29</v>
      </c>
      <c r="F1" s="13" t="s">
        <v>28</v>
      </c>
      <c r="G1" s="13" t="s">
        <v>27</v>
      </c>
      <c r="H1" s="41" t="s">
        <v>46</v>
      </c>
      <c r="I1" s="14" t="s">
        <v>47</v>
      </c>
      <c r="J1" s="15" t="s">
        <v>42</v>
      </c>
      <c r="K1" s="15" t="s">
        <v>41</v>
      </c>
      <c r="L1" s="16" t="s">
        <v>39</v>
      </c>
      <c r="M1" s="16" t="s">
        <v>40</v>
      </c>
      <c r="N1" s="17">
        <v>1</v>
      </c>
    </row>
    <row r="2" spans="1:14" s="6" customFormat="1" ht="14.25" customHeight="1" x14ac:dyDescent="0.15">
      <c r="A2" s="49" t="s">
        <v>26</v>
      </c>
      <c r="B2" s="11" t="s">
        <v>25</v>
      </c>
      <c r="C2" s="18">
        <v>5547</v>
      </c>
      <c r="D2" s="18">
        <v>2021</v>
      </c>
      <c r="E2" s="19">
        <f t="shared" ref="E2:E30" si="0">30*(C2-D2)/100+D2</f>
        <v>3078.8</v>
      </c>
      <c r="F2" s="19">
        <f t="shared" ref="F2:F30" si="1">50*(C2-D2)/100+D2</f>
        <v>3784</v>
      </c>
      <c r="G2" s="19">
        <f t="shared" ref="G2:G30" si="2">60*(C2-D2)/100+D2</f>
        <v>4136.6000000000004</v>
      </c>
      <c r="H2" s="42">
        <v>5089.2299999999996</v>
      </c>
      <c r="I2" s="20">
        <f>(H2-D2)/(C2-D2)</f>
        <v>0.8701730005672148</v>
      </c>
      <c r="J2" s="15">
        <v>3575.68</v>
      </c>
      <c r="K2" s="15">
        <v>3533.71</v>
      </c>
      <c r="L2" s="16">
        <f t="shared" ref="L2:L30" si="3">(H2-K2)/K2</f>
        <v>0.44019458303029946</v>
      </c>
      <c r="M2" s="16">
        <f t="shared" ref="M2:M26" si="4">(H2-J2)/J2</f>
        <v>0.42329011544657236</v>
      </c>
      <c r="N2" s="17"/>
    </row>
    <row r="3" spans="1:14" s="6" customFormat="1" ht="14.25" customHeight="1" x14ac:dyDescent="0.15">
      <c r="A3" s="49"/>
      <c r="B3" s="21" t="s">
        <v>24</v>
      </c>
      <c r="C3" s="21">
        <v>11616</v>
      </c>
      <c r="D3" s="21">
        <v>3948</v>
      </c>
      <c r="E3" s="22">
        <f t="shared" si="0"/>
        <v>6248.4</v>
      </c>
      <c r="F3" s="22">
        <f t="shared" si="1"/>
        <v>7782</v>
      </c>
      <c r="G3" s="22">
        <f t="shared" si="2"/>
        <v>8548.7999999999993</v>
      </c>
      <c r="H3" s="42">
        <v>6985.75</v>
      </c>
      <c r="I3" s="20">
        <f t="shared" ref="I3:I30" si="5">(H3-D3)/(C3-D3)</f>
        <v>0.39615936358894105</v>
      </c>
      <c r="J3" s="15">
        <v>4510.53</v>
      </c>
      <c r="K3" s="15">
        <v>5322.71</v>
      </c>
      <c r="L3" s="16">
        <f t="shared" si="3"/>
        <v>0.3124423460981342</v>
      </c>
      <c r="M3" s="16">
        <f t="shared" si="4"/>
        <v>0.54876477930531453</v>
      </c>
      <c r="N3" s="17"/>
    </row>
    <row r="4" spans="1:14" s="6" customFormat="1" ht="14.25" customHeight="1" x14ac:dyDescent="0.15">
      <c r="A4" s="49"/>
      <c r="B4" s="21" t="s">
        <v>23</v>
      </c>
      <c r="C4" s="21">
        <v>4038</v>
      </c>
      <c r="D4" s="21">
        <v>1185</v>
      </c>
      <c r="E4" s="22">
        <f t="shared" si="0"/>
        <v>2040.9</v>
      </c>
      <c r="F4" s="22">
        <f t="shared" si="1"/>
        <v>2611.5</v>
      </c>
      <c r="G4" s="22">
        <f t="shared" si="2"/>
        <v>2896.8</v>
      </c>
      <c r="H4" s="42">
        <v>3469.87</v>
      </c>
      <c r="I4" s="20">
        <f t="shared" si="5"/>
        <v>0.80086575534525062</v>
      </c>
      <c r="J4" s="15">
        <v>973.23</v>
      </c>
      <c r="K4" s="15">
        <v>1571.76</v>
      </c>
      <c r="L4" s="16">
        <f t="shared" si="3"/>
        <v>1.2076334809385656</v>
      </c>
      <c r="M4" s="16">
        <f t="shared" si="4"/>
        <v>2.5653134408104967</v>
      </c>
      <c r="N4" s="17"/>
    </row>
    <row r="5" spans="1:14" s="6" customFormat="1" ht="14.25" customHeight="1" x14ac:dyDescent="0.15">
      <c r="A5" s="49"/>
      <c r="B5" s="23" t="s">
        <v>22</v>
      </c>
      <c r="C5" s="18">
        <v>5178</v>
      </c>
      <c r="D5" s="18">
        <v>2440</v>
      </c>
      <c r="E5" s="19">
        <f t="shared" si="0"/>
        <v>3261.4</v>
      </c>
      <c r="F5" s="19">
        <f t="shared" si="1"/>
        <v>3809</v>
      </c>
      <c r="G5" s="19">
        <f t="shared" si="2"/>
        <v>4082.8</v>
      </c>
      <c r="H5" s="42">
        <v>3550.4</v>
      </c>
      <c r="I5" s="20">
        <f t="shared" si="5"/>
        <v>0.40555149744338936</v>
      </c>
      <c r="J5" s="15">
        <v>3277.14</v>
      </c>
      <c r="K5" s="15">
        <v>3234.68</v>
      </c>
      <c r="L5" s="16">
        <f t="shared" si="3"/>
        <v>9.7604708966574832E-2</v>
      </c>
      <c r="M5" s="16">
        <f t="shared" si="4"/>
        <v>8.3383682113062074E-2</v>
      </c>
      <c r="N5" s="17"/>
    </row>
    <row r="6" spans="1:14" s="6" customFormat="1" ht="14.25" customHeight="1" x14ac:dyDescent="0.15">
      <c r="A6" s="49"/>
      <c r="B6" s="24" t="s">
        <v>21</v>
      </c>
      <c r="C6" s="11">
        <v>3833</v>
      </c>
      <c r="D6" s="11">
        <v>2249</v>
      </c>
      <c r="E6" s="25">
        <f t="shared" si="0"/>
        <v>2724.2</v>
      </c>
      <c r="F6" s="19">
        <f t="shared" si="1"/>
        <v>3041</v>
      </c>
      <c r="G6" s="25">
        <f t="shared" si="2"/>
        <v>3199.4</v>
      </c>
      <c r="H6" s="42">
        <v>3357.45</v>
      </c>
      <c r="I6" s="20">
        <f t="shared" si="5"/>
        <v>0.69977904040404026</v>
      </c>
      <c r="J6" s="15">
        <v>2553.8000000000002</v>
      </c>
      <c r="K6" s="15">
        <v>2581.5700000000002</v>
      </c>
      <c r="L6" s="16">
        <f t="shared" si="3"/>
        <v>0.30054579190182701</v>
      </c>
      <c r="M6" s="16">
        <f t="shared" si="4"/>
        <v>0.3146879160466754</v>
      </c>
      <c r="N6" s="17"/>
    </row>
    <row r="7" spans="1:14" s="6" customFormat="1" ht="14.25" customHeight="1" x14ac:dyDescent="0.15">
      <c r="A7" s="49"/>
      <c r="B7" s="24" t="s">
        <v>20</v>
      </c>
      <c r="C7" s="11">
        <v>7629</v>
      </c>
      <c r="D7" s="11">
        <v>4554</v>
      </c>
      <c r="E7" s="25">
        <f t="shared" si="0"/>
        <v>5476.5</v>
      </c>
      <c r="F7" s="19">
        <f t="shared" si="1"/>
        <v>6091.5</v>
      </c>
      <c r="G7" s="25">
        <f t="shared" si="2"/>
        <v>6399</v>
      </c>
      <c r="H7" s="42">
        <v>6208.45</v>
      </c>
      <c r="I7" s="20">
        <f t="shared" si="5"/>
        <v>0.53803252032520321</v>
      </c>
      <c r="J7" s="15" t="s">
        <v>43</v>
      </c>
      <c r="K7" s="15">
        <v>4371.5200000000004</v>
      </c>
      <c r="L7" s="16">
        <f t="shared" si="3"/>
        <v>0.4202039565185563</v>
      </c>
      <c r="M7" s="16" t="e">
        <f t="shared" si="4"/>
        <v>#VALUE!</v>
      </c>
      <c r="N7" s="17"/>
    </row>
    <row r="8" spans="1:14" s="6" customFormat="1" ht="14.25" customHeight="1" x14ac:dyDescent="0.15">
      <c r="A8" s="49"/>
      <c r="B8" s="23" t="s">
        <v>19</v>
      </c>
      <c r="C8" s="18">
        <v>9459</v>
      </c>
      <c r="D8" s="18">
        <v>5178</v>
      </c>
      <c r="E8" s="25">
        <f t="shared" si="0"/>
        <v>6462.3</v>
      </c>
      <c r="F8" s="19">
        <f t="shared" si="1"/>
        <v>7318.5</v>
      </c>
      <c r="G8" s="25">
        <f t="shared" si="2"/>
        <v>7746.6</v>
      </c>
      <c r="H8" s="42">
        <v>8295.65</v>
      </c>
      <c r="I8" s="20">
        <f t="shared" si="5"/>
        <v>0.72825274468582102</v>
      </c>
      <c r="J8" s="15">
        <v>3392.57</v>
      </c>
      <c r="K8" s="15">
        <v>4383.96</v>
      </c>
      <c r="L8" s="16">
        <f t="shared" si="3"/>
        <v>0.89227319592332033</v>
      </c>
      <c r="M8" s="16">
        <f t="shared" si="4"/>
        <v>1.4452406287858466</v>
      </c>
      <c r="N8" s="17"/>
    </row>
    <row r="9" spans="1:14" s="6" customFormat="1" ht="14.25" x14ac:dyDescent="0.15">
      <c r="A9" s="49"/>
      <c r="B9" s="11" t="s">
        <v>18</v>
      </c>
      <c r="C9" s="11">
        <v>15453</v>
      </c>
      <c r="D9" s="11">
        <v>7011</v>
      </c>
      <c r="E9" s="25">
        <f t="shared" si="0"/>
        <v>9543.6</v>
      </c>
      <c r="F9" s="19">
        <f t="shared" si="1"/>
        <v>11232</v>
      </c>
      <c r="G9" s="25">
        <f t="shared" si="2"/>
        <v>12076.2</v>
      </c>
      <c r="H9" s="42">
        <v>15028.57</v>
      </c>
      <c r="I9" s="20">
        <f t="shared" si="5"/>
        <v>0.94972399905235727</v>
      </c>
      <c r="J9" s="15">
        <v>13700</v>
      </c>
      <c r="K9" s="15">
        <v>11000</v>
      </c>
      <c r="L9" s="16">
        <f t="shared" si="3"/>
        <v>0.36623363636363632</v>
      </c>
      <c r="M9" s="16">
        <f t="shared" si="4"/>
        <v>9.6975912408759107E-2</v>
      </c>
      <c r="N9" s="17"/>
    </row>
    <row r="10" spans="1:14" s="6" customFormat="1" ht="14.25" x14ac:dyDescent="0.15">
      <c r="A10" s="50" t="s">
        <v>17</v>
      </c>
      <c r="B10" s="26" t="s">
        <v>34</v>
      </c>
      <c r="C10" s="27">
        <v>4195</v>
      </c>
      <c r="D10" s="27">
        <v>2148</v>
      </c>
      <c r="E10" s="28">
        <f t="shared" si="0"/>
        <v>2762.1</v>
      </c>
      <c r="F10" s="28">
        <f t="shared" si="1"/>
        <v>3171.5</v>
      </c>
      <c r="G10" s="28">
        <f t="shared" si="2"/>
        <v>3376.2</v>
      </c>
      <c r="H10" s="43">
        <v>2818.02</v>
      </c>
      <c r="I10" s="20">
        <f t="shared" si="5"/>
        <v>0.32731802638006841</v>
      </c>
      <c r="J10" s="15">
        <v>2814.22</v>
      </c>
      <c r="K10" s="15">
        <v>2547.69</v>
      </c>
      <c r="L10" s="16">
        <f t="shared" si="3"/>
        <v>0.10610788596728798</v>
      </c>
      <c r="M10" s="16">
        <f t="shared" si="4"/>
        <v>1.3502853366119856E-3</v>
      </c>
      <c r="N10" s="17"/>
    </row>
    <row r="11" spans="1:14" s="6" customFormat="1" ht="14.25" x14ac:dyDescent="0.15">
      <c r="A11" s="51"/>
      <c r="B11" s="27" t="s">
        <v>16</v>
      </c>
      <c r="C11" s="21">
        <v>5107</v>
      </c>
      <c r="D11" s="21">
        <v>3841</v>
      </c>
      <c r="E11" s="22">
        <f t="shared" si="0"/>
        <v>4220.8</v>
      </c>
      <c r="F11" s="22">
        <f t="shared" si="1"/>
        <v>4474</v>
      </c>
      <c r="G11" s="22">
        <f t="shared" si="2"/>
        <v>4600.6000000000004</v>
      </c>
      <c r="H11" s="42">
        <v>5054.1009000000004</v>
      </c>
      <c r="I11" s="20">
        <f t="shared" si="5"/>
        <v>0.95821556082148529</v>
      </c>
      <c r="J11" s="15">
        <v>3566.12</v>
      </c>
      <c r="K11" s="15">
        <v>3448.8</v>
      </c>
      <c r="L11" s="16">
        <f t="shared" si="3"/>
        <v>0.4654665100904663</v>
      </c>
      <c r="M11" s="16">
        <f t="shared" si="4"/>
        <v>0.4172548596233443</v>
      </c>
      <c r="N11" s="17"/>
    </row>
    <row r="12" spans="1:14" s="6" customFormat="1" ht="15.75" customHeight="1" x14ac:dyDescent="0.15">
      <c r="A12" s="51"/>
      <c r="B12" s="24" t="s">
        <v>15</v>
      </c>
      <c r="C12" s="11">
        <v>14783.79</v>
      </c>
      <c r="D12" s="11">
        <v>8254</v>
      </c>
      <c r="E12" s="25">
        <f t="shared" si="0"/>
        <v>10212.937</v>
      </c>
      <c r="F12" s="19">
        <f t="shared" si="1"/>
        <v>11518.895</v>
      </c>
      <c r="G12" s="25">
        <f t="shared" si="2"/>
        <v>12171.874</v>
      </c>
      <c r="H12" s="42">
        <v>12128.3</v>
      </c>
      <c r="I12" s="20">
        <f t="shared" si="5"/>
        <v>0.59332689106387781</v>
      </c>
      <c r="J12" s="15">
        <v>5896.15</v>
      </c>
      <c r="K12" s="15">
        <v>5711.01</v>
      </c>
      <c r="L12" s="16">
        <f t="shared" si="3"/>
        <v>1.1236698937666014</v>
      </c>
      <c r="M12" s="16">
        <f t="shared" si="4"/>
        <v>1.0569863385429474</v>
      </c>
      <c r="N12" s="17"/>
    </row>
    <row r="13" spans="1:14" s="6" customFormat="1" ht="13.5" customHeight="1" x14ac:dyDescent="0.15">
      <c r="A13" s="51"/>
      <c r="B13" s="21" t="s">
        <v>14</v>
      </c>
      <c r="C13" s="21">
        <v>5016</v>
      </c>
      <c r="D13" s="21">
        <v>3693</v>
      </c>
      <c r="E13" s="21">
        <f t="shared" si="0"/>
        <v>4089.9</v>
      </c>
      <c r="F13" s="22">
        <f t="shared" si="1"/>
        <v>4354.5</v>
      </c>
      <c r="G13" s="21">
        <f t="shared" si="2"/>
        <v>4486.8</v>
      </c>
      <c r="H13" s="42">
        <v>3919.9362999999998</v>
      </c>
      <c r="I13" s="20">
        <f t="shared" si="5"/>
        <v>0.17153159486016617</v>
      </c>
      <c r="J13" s="15">
        <v>3251.24</v>
      </c>
      <c r="K13" s="15">
        <v>3315.11</v>
      </c>
      <c r="L13" s="16">
        <f t="shared" si="3"/>
        <v>0.18244531855654855</v>
      </c>
      <c r="M13" s="16">
        <f t="shared" si="4"/>
        <v>0.20567423506108443</v>
      </c>
      <c r="N13" s="29" t="s">
        <v>13</v>
      </c>
    </row>
    <row r="14" spans="1:14" s="6" customFormat="1" ht="15" customHeight="1" x14ac:dyDescent="0.15">
      <c r="A14" s="51"/>
      <c r="B14" s="11" t="s">
        <v>48</v>
      </c>
      <c r="C14" s="11">
        <v>11124</v>
      </c>
      <c r="D14" s="11">
        <v>7003</v>
      </c>
      <c r="E14" s="11">
        <f t="shared" si="0"/>
        <v>8239.2999999999993</v>
      </c>
      <c r="F14" s="11">
        <f t="shared" si="1"/>
        <v>9063.5</v>
      </c>
      <c r="G14" s="11">
        <f t="shared" si="2"/>
        <v>9475.6</v>
      </c>
      <c r="H14" s="42">
        <v>10077.370000000001</v>
      </c>
      <c r="I14" s="20">
        <f t="shared" si="5"/>
        <v>0.74602523659306008</v>
      </c>
      <c r="J14" s="15">
        <v>5236.32</v>
      </c>
      <c r="K14" s="15">
        <v>4598.6000000000004</v>
      </c>
      <c r="L14" s="16">
        <f t="shared" si="3"/>
        <v>1.1913995563867263</v>
      </c>
      <c r="M14" s="16">
        <f t="shared" si="4"/>
        <v>0.92451378067039469</v>
      </c>
      <c r="N14" s="17"/>
    </row>
    <row r="15" spans="1:14" s="6" customFormat="1" ht="15" customHeight="1" x14ac:dyDescent="0.15">
      <c r="A15" s="51"/>
      <c r="B15" s="11" t="s">
        <v>12</v>
      </c>
      <c r="C15" s="11">
        <v>7500</v>
      </c>
      <c r="D15" s="11">
        <v>5782</v>
      </c>
      <c r="E15" s="11">
        <f t="shared" si="0"/>
        <v>6297.4</v>
      </c>
      <c r="F15" s="11">
        <f t="shared" si="1"/>
        <v>6641</v>
      </c>
      <c r="G15" s="11">
        <f t="shared" si="2"/>
        <v>6812.8</v>
      </c>
      <c r="H15" s="42">
        <v>6531.2789000000002</v>
      </c>
      <c r="I15" s="20">
        <f t="shared" si="5"/>
        <v>0.43613440046565788</v>
      </c>
      <c r="J15" s="15">
        <v>4283.07</v>
      </c>
      <c r="K15" s="15">
        <v>5597.91</v>
      </c>
      <c r="L15" s="16">
        <f t="shared" si="3"/>
        <v>0.16673524583281982</v>
      </c>
      <c r="M15" s="16">
        <f t="shared" si="4"/>
        <v>0.52490594363388898</v>
      </c>
      <c r="N15" s="17"/>
    </row>
    <row r="16" spans="1:14" s="6" customFormat="1" ht="15" customHeight="1" x14ac:dyDescent="0.15">
      <c r="A16" s="51"/>
      <c r="B16" s="11" t="s">
        <v>11</v>
      </c>
      <c r="C16" s="11">
        <v>18090</v>
      </c>
      <c r="D16" s="11">
        <v>8103</v>
      </c>
      <c r="E16" s="11">
        <f t="shared" si="0"/>
        <v>11099.1</v>
      </c>
      <c r="F16" s="11">
        <f t="shared" si="1"/>
        <v>13096.5</v>
      </c>
      <c r="G16" s="11">
        <f t="shared" si="2"/>
        <v>14095.2</v>
      </c>
      <c r="H16" s="42">
        <v>12416.391</v>
      </c>
      <c r="I16" s="20">
        <f t="shared" si="5"/>
        <v>0.43190057074196453</v>
      </c>
      <c r="J16" s="15">
        <v>5881.71</v>
      </c>
      <c r="K16" s="15">
        <v>8739.08</v>
      </c>
      <c r="L16" s="16">
        <f t="shared" si="3"/>
        <v>0.42078925928129729</v>
      </c>
      <c r="M16" s="16">
        <f t="shared" si="4"/>
        <v>1.1110172041804169</v>
      </c>
      <c r="N16" s="17"/>
    </row>
    <row r="17" spans="1:14" s="6" customFormat="1" ht="15" customHeight="1" x14ac:dyDescent="0.15">
      <c r="A17" s="52"/>
      <c r="B17" s="11" t="s">
        <v>53</v>
      </c>
      <c r="C17" s="11">
        <v>5711</v>
      </c>
      <c r="D17" s="11">
        <v>4015</v>
      </c>
      <c r="E17" s="11">
        <f t="shared" si="0"/>
        <v>4523.8</v>
      </c>
      <c r="F17" s="11">
        <f t="shared" si="1"/>
        <v>4863</v>
      </c>
      <c r="G17" s="11">
        <f t="shared" si="2"/>
        <v>5032.6000000000004</v>
      </c>
      <c r="H17" s="42">
        <v>4872.0416999999998</v>
      </c>
      <c r="I17" s="20">
        <f t="shared" si="5"/>
        <v>0.50533119103773572</v>
      </c>
      <c r="J17" s="15"/>
      <c r="K17" s="15"/>
      <c r="L17" s="16"/>
      <c r="M17" s="16"/>
      <c r="N17" s="17"/>
    </row>
    <row r="18" spans="1:14" s="6" customFormat="1" ht="15" customHeight="1" x14ac:dyDescent="0.15">
      <c r="A18" s="47" t="s">
        <v>10</v>
      </c>
      <c r="B18" s="24" t="s">
        <v>9</v>
      </c>
      <c r="C18" s="24">
        <v>13606</v>
      </c>
      <c r="D18" s="24">
        <v>5831</v>
      </c>
      <c r="E18" s="30">
        <f t="shared" si="0"/>
        <v>8163.5</v>
      </c>
      <c r="F18" s="24">
        <f t="shared" si="1"/>
        <v>9718.5</v>
      </c>
      <c r="G18" s="30">
        <f t="shared" si="2"/>
        <v>10496</v>
      </c>
      <c r="H18" s="43">
        <v>8724.01</v>
      </c>
      <c r="I18" s="20">
        <f t="shared" si="5"/>
        <v>0.37209131832797432</v>
      </c>
      <c r="J18" s="31">
        <v>4608.6000000000004</v>
      </c>
      <c r="K18" s="31">
        <v>6630.09</v>
      </c>
      <c r="L18" s="16">
        <f t="shared" si="3"/>
        <v>0.31582075054788095</v>
      </c>
      <c r="M18" s="16">
        <f t="shared" si="4"/>
        <v>0.89298485440263842</v>
      </c>
      <c r="N18" s="17"/>
    </row>
    <row r="19" spans="1:14" s="6" customFormat="1" ht="14.25" x14ac:dyDescent="0.15">
      <c r="A19" s="48"/>
      <c r="B19" s="11" t="s">
        <v>49</v>
      </c>
      <c r="C19" s="11">
        <v>30754</v>
      </c>
      <c r="D19" s="11">
        <v>8628</v>
      </c>
      <c r="E19" s="11">
        <f t="shared" si="0"/>
        <v>15265.8</v>
      </c>
      <c r="F19" s="11">
        <f t="shared" si="1"/>
        <v>19691</v>
      </c>
      <c r="G19" s="11">
        <f t="shared" si="2"/>
        <v>21903.599999999999</v>
      </c>
      <c r="H19" s="42">
        <v>24314.84</v>
      </c>
      <c r="I19" s="20">
        <f t="shared" si="5"/>
        <v>0.70897767332549944</v>
      </c>
      <c r="J19" s="15">
        <v>5921.33</v>
      </c>
      <c r="K19" s="15">
        <v>6409.69</v>
      </c>
      <c r="L19" s="16">
        <f t="shared" si="3"/>
        <v>2.7934502292622581</v>
      </c>
      <c r="M19" s="16">
        <f t="shared" si="4"/>
        <v>3.1063139531152633</v>
      </c>
      <c r="N19" s="17"/>
    </row>
    <row r="20" spans="1:14" s="6" customFormat="1" ht="14.25" x14ac:dyDescent="0.15">
      <c r="A20" s="48"/>
      <c r="B20" s="11" t="s">
        <v>50</v>
      </c>
      <c r="C20" s="11">
        <v>16712</v>
      </c>
      <c r="D20" s="11">
        <v>7165</v>
      </c>
      <c r="E20" s="11">
        <f t="shared" si="0"/>
        <v>10029.1</v>
      </c>
      <c r="F20" s="11">
        <f t="shared" si="1"/>
        <v>11938.5</v>
      </c>
      <c r="G20" s="11">
        <f t="shared" si="2"/>
        <v>12893.2</v>
      </c>
      <c r="H20" s="42">
        <v>15610</v>
      </c>
      <c r="I20" s="20">
        <f t="shared" si="5"/>
        <v>0.88457106944589925</v>
      </c>
      <c r="J20" s="15">
        <v>5482.38</v>
      </c>
      <c r="K20" s="15">
        <v>7287.89</v>
      </c>
      <c r="L20" s="16">
        <f t="shared" si="3"/>
        <v>1.1419093866674717</v>
      </c>
      <c r="M20" s="16">
        <f t="shared" si="4"/>
        <v>1.8473035433516098</v>
      </c>
      <c r="N20" s="17"/>
    </row>
    <row r="21" spans="1:14" s="6" customFormat="1" ht="14.25" x14ac:dyDescent="0.15">
      <c r="A21" s="48"/>
      <c r="B21" s="11" t="s">
        <v>8</v>
      </c>
      <c r="C21" s="11">
        <v>21235</v>
      </c>
      <c r="D21" s="11">
        <v>9337</v>
      </c>
      <c r="E21" s="11">
        <f t="shared" si="0"/>
        <v>12906.4</v>
      </c>
      <c r="F21" s="11">
        <f t="shared" si="1"/>
        <v>15286</v>
      </c>
      <c r="G21" s="11">
        <f t="shared" si="2"/>
        <v>16475.8</v>
      </c>
      <c r="H21" s="42">
        <v>17860.576000000001</v>
      </c>
      <c r="I21" s="20">
        <f t="shared" si="5"/>
        <v>0.71638729198184581</v>
      </c>
      <c r="J21" s="15">
        <v>6461.68</v>
      </c>
      <c r="K21" s="15">
        <v>10000</v>
      </c>
      <c r="L21" s="16">
        <f t="shared" si="3"/>
        <v>0.78605760000000013</v>
      </c>
      <c r="M21" s="16">
        <f t="shared" si="4"/>
        <v>1.7640762154733753</v>
      </c>
      <c r="N21" s="17"/>
    </row>
    <row r="22" spans="1:14" s="6" customFormat="1" ht="14.25" x14ac:dyDescent="0.15">
      <c r="A22" s="48"/>
      <c r="B22" s="11" t="s">
        <v>7</v>
      </c>
      <c r="C22" s="11">
        <v>19992</v>
      </c>
      <c r="D22" s="11">
        <v>5803</v>
      </c>
      <c r="E22" s="11">
        <f t="shared" si="0"/>
        <v>10059.700000000001</v>
      </c>
      <c r="F22" s="11">
        <f t="shared" si="1"/>
        <v>12897.5</v>
      </c>
      <c r="G22" s="11">
        <f t="shared" si="2"/>
        <v>14316.4</v>
      </c>
      <c r="H22" s="42">
        <v>17502.939999999999</v>
      </c>
      <c r="I22" s="20">
        <f t="shared" si="5"/>
        <v>0.82457819437592494</v>
      </c>
      <c r="J22" s="15">
        <v>3558.63</v>
      </c>
      <c r="K22" s="15">
        <v>6332.54</v>
      </c>
      <c r="L22" s="16">
        <f t="shared" si="3"/>
        <v>1.7639683286643271</v>
      </c>
      <c r="M22" s="16">
        <f t="shared" si="4"/>
        <v>3.9184489536703722</v>
      </c>
      <c r="N22" s="17"/>
    </row>
    <row r="23" spans="1:14" ht="14.25" x14ac:dyDescent="0.3">
      <c r="A23" s="48"/>
      <c r="B23" s="32" t="s">
        <v>1</v>
      </c>
      <c r="C23" s="32">
        <v>7693</v>
      </c>
      <c r="D23" s="32">
        <v>5383</v>
      </c>
      <c r="E23" s="32">
        <f t="shared" si="0"/>
        <v>6076</v>
      </c>
      <c r="F23" s="33">
        <f t="shared" si="1"/>
        <v>6538</v>
      </c>
      <c r="G23" s="33">
        <f t="shared" si="2"/>
        <v>6769</v>
      </c>
      <c r="H23" s="44">
        <v>6494.24</v>
      </c>
      <c r="I23" s="20">
        <f t="shared" si="5"/>
        <v>0.48105627705627696</v>
      </c>
      <c r="J23" s="15">
        <v>5279.09</v>
      </c>
      <c r="K23" s="15">
        <v>6002.38</v>
      </c>
      <c r="L23" s="16">
        <f t="shared" si="3"/>
        <v>8.1944162149014163E-2</v>
      </c>
      <c r="M23" s="16">
        <f t="shared" si="4"/>
        <v>0.23018171692469716</v>
      </c>
      <c r="N23" s="34"/>
    </row>
    <row r="24" spans="1:14" ht="14.25" x14ac:dyDescent="0.3">
      <c r="A24" s="48"/>
      <c r="B24" s="35" t="s">
        <v>0</v>
      </c>
      <c r="C24" s="35">
        <v>1054</v>
      </c>
      <c r="D24" s="35">
        <v>466</v>
      </c>
      <c r="E24" s="35">
        <f t="shared" si="0"/>
        <v>642.4</v>
      </c>
      <c r="F24" s="36">
        <f t="shared" si="1"/>
        <v>760</v>
      </c>
      <c r="G24" s="36">
        <f t="shared" si="2"/>
        <v>818.8</v>
      </c>
      <c r="H24" s="44">
        <v>831.54</v>
      </c>
      <c r="I24" s="20">
        <f t="shared" si="5"/>
        <v>0.62166666666666659</v>
      </c>
      <c r="J24" s="15">
        <v>1175.26</v>
      </c>
      <c r="K24" s="15">
        <v>1436.18</v>
      </c>
      <c r="L24" s="16">
        <f t="shared" si="3"/>
        <v>-0.42100572351655091</v>
      </c>
      <c r="M24" s="16">
        <f t="shared" si="4"/>
        <v>-0.29246294436975651</v>
      </c>
      <c r="N24" s="34"/>
    </row>
    <row r="25" spans="1:14" s="6" customFormat="1" ht="14.25" x14ac:dyDescent="0.15">
      <c r="A25" s="48"/>
      <c r="B25" s="37" t="s">
        <v>51</v>
      </c>
      <c r="C25" s="37">
        <v>5277</v>
      </c>
      <c r="D25" s="37">
        <v>3495</v>
      </c>
      <c r="E25" s="37">
        <f>30*(C25-D25)/100+D25</f>
        <v>4029.6</v>
      </c>
      <c r="F25" s="37">
        <f>50*(C25-D25)/100+D25</f>
        <v>4386</v>
      </c>
      <c r="G25" s="37">
        <f>60*(C25-D25)/100+D25</f>
        <v>4564.2</v>
      </c>
      <c r="H25" s="42">
        <v>5039.2408999999998</v>
      </c>
      <c r="I25" s="20">
        <f>(H25-D25)/(C25-D25)</f>
        <v>0.86657738496071812</v>
      </c>
      <c r="J25" s="15" t="s">
        <v>44</v>
      </c>
      <c r="K25" s="15">
        <v>2730.96</v>
      </c>
      <c r="L25" s="16">
        <f>(H25-K25)/K25</f>
        <v>0.84522691654216819</v>
      </c>
      <c r="M25" s="16"/>
      <c r="N25" s="29" t="s">
        <v>35</v>
      </c>
    </row>
    <row r="26" spans="1:14" s="6" customFormat="1" ht="14.25" x14ac:dyDescent="0.15">
      <c r="A26" s="48"/>
      <c r="B26" s="37" t="s">
        <v>52</v>
      </c>
      <c r="C26" s="37">
        <v>18400</v>
      </c>
      <c r="D26" s="37">
        <v>4890</v>
      </c>
      <c r="E26" s="37">
        <f t="shared" si="0"/>
        <v>8943</v>
      </c>
      <c r="F26" s="37">
        <f t="shared" si="1"/>
        <v>11645</v>
      </c>
      <c r="G26" s="37">
        <f t="shared" si="2"/>
        <v>12996</v>
      </c>
      <c r="H26" s="42">
        <v>9284.8863000000001</v>
      </c>
      <c r="I26" s="20">
        <f t="shared" si="5"/>
        <v>0.32530616580310884</v>
      </c>
      <c r="J26" s="15">
        <v>3544.66</v>
      </c>
      <c r="K26" s="15">
        <v>5891.94</v>
      </c>
      <c r="L26" s="16">
        <f t="shared" si="3"/>
        <v>0.57586233057363123</v>
      </c>
      <c r="M26" s="16">
        <f t="shared" si="4"/>
        <v>1.6194010991181103</v>
      </c>
      <c r="N26" s="17"/>
    </row>
    <row r="27" spans="1:14" s="6" customFormat="1" ht="14.25" x14ac:dyDescent="0.15">
      <c r="A27" s="48"/>
      <c r="B27" s="37" t="s">
        <v>6</v>
      </c>
      <c r="C27" s="37">
        <v>5633</v>
      </c>
      <c r="D27" s="37">
        <v>3529</v>
      </c>
      <c r="E27" s="37">
        <f t="shared" si="0"/>
        <v>4160.2</v>
      </c>
      <c r="F27" s="37">
        <f t="shared" si="1"/>
        <v>4581</v>
      </c>
      <c r="G27" s="37">
        <f t="shared" si="2"/>
        <v>4791.3999999999996</v>
      </c>
      <c r="H27" s="42">
        <v>5419.4264999999996</v>
      </c>
      <c r="I27" s="20">
        <f t="shared" si="5"/>
        <v>0.89849168250950551</v>
      </c>
      <c r="J27" s="15" t="s">
        <v>44</v>
      </c>
      <c r="K27" s="15">
        <v>4520.32</v>
      </c>
      <c r="L27" s="16">
        <f t="shared" si="3"/>
        <v>0.19890328560809853</v>
      </c>
      <c r="M27" s="16"/>
      <c r="N27" s="29" t="s">
        <v>36</v>
      </c>
    </row>
    <row r="28" spans="1:14" s="6" customFormat="1" ht="14.25" x14ac:dyDescent="0.15">
      <c r="A28" s="48"/>
      <c r="B28" s="37" t="s">
        <v>4</v>
      </c>
      <c r="C28" s="37">
        <v>1545</v>
      </c>
      <c r="D28" s="37">
        <v>1101</v>
      </c>
      <c r="E28" s="37">
        <f t="shared" si="0"/>
        <v>1234.2</v>
      </c>
      <c r="F28" s="37">
        <f t="shared" si="1"/>
        <v>1323</v>
      </c>
      <c r="G28" s="37">
        <f t="shared" si="2"/>
        <v>1367.4</v>
      </c>
      <c r="H28" s="42">
        <v>1238.7651000000001</v>
      </c>
      <c r="I28" s="20">
        <f t="shared" si="5"/>
        <v>0.3102817567567569</v>
      </c>
      <c r="J28" s="15" t="s">
        <v>44</v>
      </c>
      <c r="K28" s="15">
        <v>1214.6300000000001</v>
      </c>
      <c r="L28" s="16">
        <f t="shared" si="3"/>
        <v>1.9870330882655593E-2</v>
      </c>
      <c r="M28" s="16"/>
      <c r="N28" s="29" t="s">
        <v>3</v>
      </c>
    </row>
    <row r="29" spans="1:14" s="6" customFormat="1" ht="14.25" x14ac:dyDescent="0.3">
      <c r="A29" s="48"/>
      <c r="B29" s="38" t="s">
        <v>2</v>
      </c>
      <c r="C29" s="38">
        <v>12500</v>
      </c>
      <c r="D29" s="38">
        <v>4988</v>
      </c>
      <c r="E29" s="38">
        <f t="shared" si="0"/>
        <v>7241.6</v>
      </c>
      <c r="F29" s="39">
        <f t="shared" si="1"/>
        <v>8744</v>
      </c>
      <c r="G29" s="39">
        <f t="shared" si="2"/>
        <v>9495.2000000000007</v>
      </c>
      <c r="H29" s="45">
        <v>7310.9369999999999</v>
      </c>
      <c r="I29" s="20">
        <f t="shared" si="5"/>
        <v>0.30923016506922257</v>
      </c>
      <c r="J29" s="15" t="s">
        <v>44</v>
      </c>
      <c r="K29" s="15">
        <v>5521.36</v>
      </c>
      <c r="L29" s="16">
        <f t="shared" si="3"/>
        <v>0.32411887650868632</v>
      </c>
      <c r="M29" s="16"/>
      <c r="N29" s="29" t="s">
        <v>45</v>
      </c>
    </row>
    <row r="30" spans="1:14" s="6" customFormat="1" ht="14.25" x14ac:dyDescent="0.15">
      <c r="A30" s="48"/>
      <c r="B30" s="37" t="s">
        <v>5</v>
      </c>
      <c r="C30" s="37">
        <v>8365</v>
      </c>
      <c r="D30" s="37">
        <v>4938</v>
      </c>
      <c r="E30" s="37">
        <f t="shared" si="0"/>
        <v>5966.1</v>
      </c>
      <c r="F30" s="37">
        <f t="shared" si="1"/>
        <v>6651.5</v>
      </c>
      <c r="G30" s="37">
        <f t="shared" si="2"/>
        <v>6994.2</v>
      </c>
      <c r="H30" s="42">
        <v>8847.3487000000005</v>
      </c>
      <c r="I30" s="20">
        <f t="shared" si="5"/>
        <v>1.140749547709367</v>
      </c>
      <c r="J30" s="15" t="s">
        <v>44</v>
      </c>
      <c r="K30" s="15">
        <v>3317.81</v>
      </c>
      <c r="L30" s="16">
        <f t="shared" si="3"/>
        <v>1.6666230736540071</v>
      </c>
      <c r="M30" s="16"/>
      <c r="N30" s="29" t="s">
        <v>37</v>
      </c>
    </row>
    <row r="31" spans="1:14" ht="14.25" x14ac:dyDescent="0.3">
      <c r="A31" s="38"/>
      <c r="B31" s="38" t="s">
        <v>38</v>
      </c>
      <c r="C31" s="38"/>
      <c r="D31" s="38"/>
      <c r="E31" s="38"/>
      <c r="F31" s="38"/>
      <c r="G31" s="38"/>
      <c r="H31" s="46"/>
      <c r="I31" s="40"/>
      <c r="J31" s="15"/>
      <c r="K31" s="15"/>
      <c r="L31" s="16"/>
      <c r="M31" s="16"/>
      <c r="N31" s="34"/>
    </row>
    <row r="33" spans="1:9" x14ac:dyDescent="0.15">
      <c r="A33" s="5"/>
    </row>
    <row r="35" spans="1:9" x14ac:dyDescent="0.15">
      <c r="I35" s="10"/>
    </row>
  </sheetData>
  <mergeCells count="2">
    <mergeCell ref="A2:A9"/>
    <mergeCell ref="A10:A17"/>
  </mergeCells>
  <phoneticPr fontId="3" type="noConversion"/>
  <conditionalFormatting sqref="I36:I1048576 I1:I34">
    <cfRule type="cellIs" dxfId="1" priority="3" operator="greaterThanOrEqual">
      <formula>0.5</formula>
    </cfRule>
  </conditionalFormatting>
  <conditionalFormatting sqref="I5:I30">
    <cfRule type="cellIs" dxfId="0" priority="1" operator="lessThan">
      <formula>0.3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KYLE</cp:lastModifiedBy>
  <dcterms:created xsi:type="dcterms:W3CDTF">2020-09-03T00:59:14Z</dcterms:created>
  <dcterms:modified xsi:type="dcterms:W3CDTF">2021-07-23T23:39:17Z</dcterms:modified>
</cp:coreProperties>
</file>