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各种学习\理财学习\"/>
    </mc:Choice>
  </mc:AlternateContent>
  <bookViews>
    <workbookView xWindow="0" yWindow="0" windowWidth="10335" windowHeight="62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2" i="1"/>
  <c r="F10" i="1" l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2" i="1"/>
  <c r="E2" i="1" l="1"/>
  <c r="F2" i="1"/>
  <c r="G2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4" i="1"/>
  <c r="F24" i="1"/>
  <c r="G24" i="1"/>
  <c r="E25" i="1"/>
  <c r="F25" i="1"/>
  <c r="G25" i="1"/>
  <c r="E26" i="1"/>
  <c r="F26" i="1"/>
  <c r="G26" i="1"/>
  <c r="E29" i="1"/>
  <c r="F29" i="1"/>
  <c r="G29" i="1"/>
  <c r="E27" i="1"/>
  <c r="F27" i="1"/>
  <c r="G27" i="1"/>
  <c r="E28" i="1"/>
  <c r="F28" i="1"/>
  <c r="G28" i="1"/>
  <c r="E22" i="1"/>
  <c r="F22" i="1"/>
  <c r="G22" i="1"/>
  <c r="E23" i="1"/>
  <c r="F23" i="1"/>
  <c r="G23" i="1"/>
</calcChain>
</file>

<file path=xl/comments1.xml><?xml version="1.0" encoding="utf-8"?>
<comments xmlns="http://schemas.openxmlformats.org/spreadsheetml/2006/main">
  <authors>
    <author>作者</author>
  </authors>
  <commentList>
    <comment ref="C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2020.7.10</t>
        </r>
      </text>
    </comment>
    <comment ref="C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2020.7.9</t>
        </r>
      </text>
    </comment>
    <comment ref="C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2020.7.10</t>
        </r>
      </text>
    </comment>
    <comment ref="C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2020.7.10</t>
        </r>
      </text>
    </comment>
    <comment ref="C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2020.7</t>
        </r>
      </text>
    </comment>
    <comment ref="C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2020.7</t>
        </r>
      </text>
    </comment>
    <comment ref="C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2020.8</t>
        </r>
      </text>
    </comment>
    <comment ref="C1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2020.8</t>
        </r>
      </text>
    </comment>
    <comment ref="C2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2020.8</t>
        </r>
      </text>
    </comment>
    <comment ref="C2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2020.8
</t>
        </r>
      </text>
    </comment>
    <comment ref="C2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2020.7</t>
        </r>
      </text>
    </comment>
    <comment ref="C2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2020.7</t>
        </r>
      </text>
    </comment>
  </commentList>
</comments>
</file>

<file path=xl/sharedStrings.xml><?xml version="1.0" encoding="utf-8"?>
<sst xmlns="http://schemas.openxmlformats.org/spreadsheetml/2006/main" count="57" uniqueCount="53">
  <si>
    <t>证券公司（399975）</t>
    <phoneticPr fontId="3" type="noConversion"/>
  </si>
  <si>
    <t>中证银行（399986）</t>
    <phoneticPr fontId="3" type="noConversion"/>
  </si>
  <si>
    <t>中国互联网（H11136)</t>
    <phoneticPr fontId="3" type="noConversion"/>
  </si>
  <si>
    <t>2020年3月刚上市</t>
    <phoneticPr fontId="3" type="noConversion"/>
  </si>
  <si>
    <t>5G50（931406）</t>
    <phoneticPr fontId="3" type="noConversion"/>
  </si>
  <si>
    <t>半导体(H30184)</t>
    <phoneticPr fontId="3" type="noConversion"/>
  </si>
  <si>
    <t>电子50（931461）</t>
    <phoneticPr fontId="3" type="noConversion"/>
  </si>
  <si>
    <t>中证医疗（399989）</t>
    <phoneticPr fontId="3" type="noConversion"/>
  </si>
  <si>
    <t>医药100（000978）</t>
    <phoneticPr fontId="3" type="noConversion"/>
  </si>
  <si>
    <t>养老产业（399812）</t>
    <phoneticPr fontId="3" type="noConversion"/>
  </si>
  <si>
    <t>行业</t>
    <phoneticPr fontId="3" type="noConversion"/>
  </si>
  <si>
    <t>500低波（000804）</t>
    <phoneticPr fontId="3" type="noConversion"/>
  </si>
  <si>
    <t>300波动（000803）</t>
    <phoneticPr fontId="3" type="noConversion"/>
  </si>
  <si>
    <t>160716嘉实LOF50 A可以场内买；512750基本面50ETF两只</t>
    <phoneticPr fontId="3" type="noConversion"/>
  </si>
  <si>
    <t>基本面50（000925）</t>
    <phoneticPr fontId="3" type="noConversion"/>
  </si>
  <si>
    <t>深证红利(399324)</t>
    <phoneticPr fontId="3" type="noConversion"/>
  </si>
  <si>
    <t>中证红利（000922）</t>
    <phoneticPr fontId="3" type="noConversion"/>
  </si>
  <si>
    <t>策略指数</t>
    <phoneticPr fontId="3" type="noConversion"/>
  </si>
  <si>
    <t>深证成指（399001）</t>
    <phoneticPr fontId="3" type="noConversion"/>
  </si>
  <si>
    <t>央视50（399550）</t>
    <phoneticPr fontId="3" type="noConversion"/>
  </si>
  <si>
    <t>上证50AH（000170）</t>
    <phoneticPr fontId="3" type="noConversion"/>
  </si>
  <si>
    <t>上证50（000016）</t>
    <phoneticPr fontId="3" type="noConversion"/>
  </si>
  <si>
    <t>上证综合(000001)</t>
    <phoneticPr fontId="3" type="noConversion"/>
  </si>
  <si>
    <t>创业板（399006）</t>
    <phoneticPr fontId="3" type="noConversion"/>
  </si>
  <si>
    <t>中证500（399905）</t>
    <phoneticPr fontId="3" type="noConversion"/>
  </si>
  <si>
    <t>沪深300（000300）</t>
    <phoneticPr fontId="3" type="noConversion"/>
  </si>
  <si>
    <t>宽基指数</t>
    <phoneticPr fontId="3" type="noConversion"/>
  </si>
  <si>
    <t>60%位</t>
    <phoneticPr fontId="3" type="noConversion"/>
  </si>
  <si>
    <t>50%位</t>
    <phoneticPr fontId="3" type="noConversion"/>
  </si>
  <si>
    <t>30%位</t>
    <phoneticPr fontId="3" type="noConversion"/>
  </si>
  <si>
    <t>最低点</t>
    <phoneticPr fontId="3" type="noConversion"/>
  </si>
  <si>
    <t>最高点</t>
    <phoneticPr fontId="3" type="noConversion"/>
  </si>
  <si>
    <t>指数</t>
    <phoneticPr fontId="3" type="noConversion"/>
  </si>
  <si>
    <t>指数类型</t>
    <phoneticPr fontId="3" type="noConversion"/>
  </si>
  <si>
    <t>红利指数（000015）</t>
    <phoneticPr fontId="3" type="noConversion"/>
  </si>
  <si>
    <t>2019年6月编制</t>
    <phoneticPr fontId="3" type="noConversion"/>
  </si>
  <si>
    <t>2020年3月编制</t>
    <phoneticPr fontId="3" type="noConversion"/>
  </si>
  <si>
    <t>2019年4月编制</t>
    <phoneticPr fontId="3" type="noConversion"/>
  </si>
  <si>
    <t>10年期国债</t>
    <phoneticPr fontId="3" type="noConversion"/>
  </si>
  <si>
    <t>5年涨幅</t>
    <phoneticPr fontId="3" type="noConversion"/>
  </si>
  <si>
    <t>10年涨幅</t>
    <phoneticPr fontId="3" type="noConversion"/>
  </si>
  <si>
    <t>2015年数据</t>
    <phoneticPr fontId="3" type="noConversion"/>
  </si>
  <si>
    <t>2010年数据</t>
    <phoneticPr fontId="3" type="noConversion"/>
  </si>
  <si>
    <t>-</t>
    <phoneticPr fontId="3" type="noConversion"/>
  </si>
  <si>
    <t>\</t>
    <phoneticPr fontId="3" type="noConversion"/>
  </si>
  <si>
    <t>2019年10月上市</t>
    <phoneticPr fontId="3" type="noConversion"/>
  </si>
  <si>
    <t>当前点数</t>
    <phoneticPr fontId="3" type="noConversion"/>
  </si>
  <si>
    <t>当前分位</t>
    <phoneticPr fontId="3" type="noConversion"/>
  </si>
  <si>
    <t>基本面60（399701）</t>
    <phoneticPr fontId="3" type="noConversion"/>
  </si>
  <si>
    <t>中证消费（000932）</t>
    <phoneticPr fontId="3" type="noConversion"/>
  </si>
  <si>
    <t>中证医药（000933）</t>
    <phoneticPr fontId="3" type="noConversion"/>
  </si>
  <si>
    <t>科技龙头（931087）</t>
    <phoneticPr fontId="3" type="noConversion"/>
  </si>
  <si>
    <t>计算机指（930651）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</si>
</sst>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);[Red]\(0.0\)"/>
    <numFmt numFmtId="177" formatCode="0.00_);[Red]\(0.00\)"/>
    <numFmt numFmtId="178" formatCode="0_);[Red]\(0\)"/>
  </numFmts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</font>
    <font>
      <sz val="9"/>
      <color theme="1"/>
      <name val="微软雅黑"/>
      <family val="2"/>
    </font>
    <font>
      <sz val="9"/>
      <color rgb="FFFF0000"/>
      <name val="微软雅黑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5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57" fontId="2" fillId="0" borderId="0" xfId="0" applyNumberFormat="1" applyFont="1"/>
    <xf numFmtId="0" fontId="2" fillId="0" borderId="0" xfId="0" applyFont="1" applyBorder="1" applyAlignment="1">
      <alignment horizontal="center" vertical="center"/>
    </xf>
    <xf numFmtId="10" fontId="2" fillId="0" borderId="0" xfId="1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0" xfId="1" applyNumberFormat="1" applyFont="1" applyFill="1" applyBorder="1" applyAlignment="1">
      <alignment horizontal="center" vertical="center"/>
    </xf>
    <xf numFmtId="177" fontId="2" fillId="0" borderId="0" xfId="0" applyNumberFormat="1" applyFont="1" applyFill="1" applyAlignment="1">
      <alignment horizontal="center"/>
    </xf>
    <xf numFmtId="0" fontId="6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176" fontId="7" fillId="0" borderId="1" xfId="0" applyNumberFormat="1" applyFont="1" applyFill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10" fontId="8" fillId="0" borderId="0" xfId="1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10" fontId="8" fillId="0" borderId="1" xfId="1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76" fontId="8" fillId="3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176" fontId="9" fillId="3" borderId="1" xfId="0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176" fontId="9" fillId="0" borderId="1" xfId="0" applyNumberFormat="1" applyFont="1" applyBorder="1" applyAlignment="1">
      <alignment horizontal="center" vertical="center"/>
    </xf>
    <xf numFmtId="0" fontId="9" fillId="0" borderId="0" xfId="1" applyNumberFormat="1" applyFont="1" applyFill="1" applyBorder="1" applyAlignment="1">
      <alignment horizontal="center" vertical="center"/>
    </xf>
    <xf numFmtId="0" fontId="8" fillId="3" borderId="1" xfId="0" applyFont="1" applyFill="1" applyBorder="1"/>
    <xf numFmtId="0" fontId="8" fillId="3" borderId="1" xfId="0" applyFont="1" applyFill="1" applyBorder="1" applyAlignment="1">
      <alignment horizontal="center"/>
    </xf>
    <xf numFmtId="176" fontId="8" fillId="0" borderId="0" xfId="0" applyNumberFormat="1" applyFont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Fill="1"/>
    <xf numFmtId="176" fontId="7" fillId="4" borderId="1" xfId="0" applyNumberFormat="1" applyFont="1" applyFill="1" applyBorder="1" applyAlignment="1">
      <alignment horizontal="center" vertical="center"/>
    </xf>
    <xf numFmtId="178" fontId="8" fillId="4" borderId="1" xfId="0" applyNumberFormat="1" applyFont="1" applyFill="1" applyBorder="1" applyAlignment="1">
      <alignment horizontal="center" vertical="center"/>
    </xf>
    <xf numFmtId="178" fontId="9" fillId="4" borderId="1" xfId="0" applyNumberFormat="1" applyFont="1" applyFill="1" applyBorder="1" applyAlignment="1">
      <alignment horizontal="center" vertical="center"/>
    </xf>
    <xf numFmtId="178" fontId="8" fillId="4" borderId="1" xfId="0" applyNumberFormat="1" applyFont="1" applyFill="1" applyBorder="1" applyAlignment="1">
      <alignment horizontal="center"/>
    </xf>
    <xf numFmtId="178" fontId="8" fillId="4" borderId="0" xfId="0" applyNumberFormat="1" applyFont="1" applyFill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2"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4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4" sqref="N4:N8"/>
    </sheetView>
  </sheetViews>
  <sheetFormatPr defaultRowHeight="11.25" x14ac:dyDescent="0.15"/>
  <cols>
    <col min="1" max="1" width="8.875" style="1" customWidth="1"/>
    <col min="2" max="2" width="15.5" style="1" customWidth="1"/>
    <col min="3" max="4" width="6.875" style="1" customWidth="1"/>
    <col min="5" max="5" width="7.875" style="1" customWidth="1"/>
    <col min="6" max="6" width="9.375" style="4" customWidth="1"/>
    <col min="7" max="8" width="9.125" style="4" customWidth="1"/>
    <col min="9" max="9" width="9.125" style="8" customWidth="1"/>
    <col min="10" max="11" width="8.625" style="9" customWidth="1"/>
    <col min="12" max="12" width="8.375" style="7" customWidth="1"/>
    <col min="13" max="13" width="8.625" style="7" customWidth="1"/>
    <col min="14" max="14" width="9.875" style="3" customWidth="1"/>
    <col min="15" max="15" width="8.5" style="2" customWidth="1"/>
    <col min="16" max="16" width="9" style="2"/>
    <col min="17" max="16384" width="9" style="1"/>
  </cols>
  <sheetData>
    <row r="1" spans="1:14" s="6" customFormat="1" ht="17.25" customHeight="1" x14ac:dyDescent="0.15">
      <c r="A1" s="11" t="s">
        <v>33</v>
      </c>
      <c r="B1" s="11" t="s">
        <v>32</v>
      </c>
      <c r="C1" s="12" t="s">
        <v>31</v>
      </c>
      <c r="D1" s="12" t="s">
        <v>30</v>
      </c>
      <c r="E1" s="13" t="s">
        <v>29</v>
      </c>
      <c r="F1" s="13" t="s">
        <v>28</v>
      </c>
      <c r="G1" s="13" t="s">
        <v>27</v>
      </c>
      <c r="H1" s="41" t="s">
        <v>46</v>
      </c>
      <c r="I1" s="14" t="s">
        <v>47</v>
      </c>
      <c r="J1" s="15" t="s">
        <v>42</v>
      </c>
      <c r="K1" s="15" t="s">
        <v>41</v>
      </c>
      <c r="L1" s="16" t="s">
        <v>39</v>
      </c>
      <c r="M1" s="16" t="s">
        <v>40</v>
      </c>
      <c r="N1" s="17">
        <v>1</v>
      </c>
    </row>
    <row r="2" spans="1:14" s="6" customFormat="1" ht="14.25" customHeight="1" x14ac:dyDescent="0.15">
      <c r="A2" s="47" t="s">
        <v>26</v>
      </c>
      <c r="B2" s="11" t="s">
        <v>25</v>
      </c>
      <c r="C2" s="18">
        <v>5547</v>
      </c>
      <c r="D2" s="18">
        <v>2021</v>
      </c>
      <c r="E2" s="19">
        <f t="shared" ref="E2:E29" si="0">30*(C2-D2)/100+D2</f>
        <v>3078.8</v>
      </c>
      <c r="F2" s="19">
        <f t="shared" ref="F2:F29" si="1">50*(C2-D2)/100+D2</f>
        <v>3784</v>
      </c>
      <c r="G2" s="19">
        <f t="shared" ref="G2:G29" si="2">60*(C2-D2)/100+D2</f>
        <v>4136.6000000000004</v>
      </c>
      <c r="H2" s="42">
        <v>5110.59</v>
      </c>
      <c r="I2" s="20">
        <f>(H2-D2)/(C2-D2)</f>
        <v>0.87623085649461152</v>
      </c>
      <c r="J2" s="15">
        <v>3575.68</v>
      </c>
      <c r="K2" s="15">
        <v>3533.71</v>
      </c>
      <c r="L2" s="16">
        <f t="shared" ref="L2:L29" si="3">(H2-K2)/K2</f>
        <v>0.44623922166787883</v>
      </c>
      <c r="M2" s="16">
        <f t="shared" ref="M2:M24" si="4">(H2-J2)/J2</f>
        <v>0.42926380436728129</v>
      </c>
      <c r="N2" s="17"/>
    </row>
    <row r="3" spans="1:14" s="6" customFormat="1" ht="14.25" customHeight="1" x14ac:dyDescent="0.15">
      <c r="A3" s="47"/>
      <c r="B3" s="21" t="s">
        <v>24</v>
      </c>
      <c r="C3" s="21">
        <v>11616</v>
      </c>
      <c r="D3" s="21">
        <v>3948</v>
      </c>
      <c r="E3" s="22">
        <f t="shared" si="0"/>
        <v>6248.4</v>
      </c>
      <c r="F3" s="22">
        <f t="shared" si="1"/>
        <v>7782</v>
      </c>
      <c r="G3" s="22">
        <f t="shared" si="2"/>
        <v>8548.7999999999993</v>
      </c>
      <c r="H3" s="42">
        <v>6525.8</v>
      </c>
      <c r="I3" s="20">
        <f t="shared" ref="I3:I29" si="5">(H3-D3)/(C3-D3)</f>
        <v>0.33617631716223267</v>
      </c>
      <c r="J3" s="15">
        <v>4510.53</v>
      </c>
      <c r="K3" s="15">
        <v>5322.71</v>
      </c>
      <c r="L3" s="16">
        <f t="shared" si="3"/>
        <v>0.22602959770492853</v>
      </c>
      <c r="M3" s="16">
        <f t="shared" si="4"/>
        <v>0.44679228383360725</v>
      </c>
      <c r="N3" s="17"/>
    </row>
    <row r="4" spans="1:14" s="6" customFormat="1" ht="14.25" customHeight="1" x14ac:dyDescent="0.15">
      <c r="A4" s="47"/>
      <c r="B4" s="21" t="s">
        <v>23</v>
      </c>
      <c r="C4" s="21">
        <v>4038</v>
      </c>
      <c r="D4" s="21">
        <v>1185</v>
      </c>
      <c r="E4" s="22">
        <f t="shared" si="0"/>
        <v>2040.9</v>
      </c>
      <c r="F4" s="22">
        <f t="shared" si="1"/>
        <v>2611.5</v>
      </c>
      <c r="G4" s="22">
        <f t="shared" si="2"/>
        <v>2896.8</v>
      </c>
      <c r="H4" s="42">
        <v>3033.81</v>
      </c>
      <c r="I4" s="20">
        <f t="shared" si="5"/>
        <v>0.64802313354363827</v>
      </c>
      <c r="J4" s="15">
        <v>973.23</v>
      </c>
      <c r="K4" s="15">
        <v>1571.76</v>
      </c>
      <c r="L4" s="16">
        <f t="shared" si="3"/>
        <v>0.93019926706367384</v>
      </c>
      <c r="M4" s="16">
        <f t="shared" si="4"/>
        <v>2.1172590240744737</v>
      </c>
      <c r="N4" s="17"/>
    </row>
    <row r="5" spans="1:14" s="6" customFormat="1" ht="14.25" customHeight="1" x14ac:dyDescent="0.15">
      <c r="A5" s="47"/>
      <c r="B5" s="23" t="s">
        <v>22</v>
      </c>
      <c r="C5" s="18">
        <v>5178</v>
      </c>
      <c r="D5" s="18">
        <v>2440</v>
      </c>
      <c r="E5" s="19">
        <f t="shared" si="0"/>
        <v>3261.4</v>
      </c>
      <c r="F5" s="19">
        <f t="shared" si="1"/>
        <v>3809</v>
      </c>
      <c r="G5" s="19">
        <f t="shared" si="2"/>
        <v>4082.8</v>
      </c>
      <c r="H5" s="42">
        <v>3490.38</v>
      </c>
      <c r="I5" s="20">
        <f t="shared" si="5"/>
        <v>0.38363038714390069</v>
      </c>
      <c r="J5" s="15">
        <v>3277.14</v>
      </c>
      <c r="K5" s="15">
        <v>3234.68</v>
      </c>
      <c r="L5" s="16">
        <f t="shared" si="3"/>
        <v>7.9049550496494328E-2</v>
      </c>
      <c r="M5" s="16">
        <f t="shared" si="4"/>
        <v>6.5068932056610407E-2</v>
      </c>
      <c r="N5" s="17"/>
    </row>
    <row r="6" spans="1:14" s="6" customFormat="1" ht="14.25" customHeight="1" x14ac:dyDescent="0.15">
      <c r="A6" s="47"/>
      <c r="B6" s="24" t="s">
        <v>21</v>
      </c>
      <c r="C6" s="11">
        <v>3833</v>
      </c>
      <c r="D6" s="11">
        <v>2249</v>
      </c>
      <c r="E6" s="25">
        <f t="shared" si="0"/>
        <v>2724.2</v>
      </c>
      <c r="F6" s="19">
        <f t="shared" si="1"/>
        <v>3041</v>
      </c>
      <c r="G6" s="25">
        <f t="shared" si="2"/>
        <v>3199.4</v>
      </c>
      <c r="H6" s="42">
        <v>3503.04</v>
      </c>
      <c r="I6" s="20">
        <f t="shared" si="5"/>
        <v>0.79169191919191917</v>
      </c>
      <c r="J6" s="15">
        <v>2553.8000000000002</v>
      </c>
      <c r="K6" s="15">
        <v>2581.5700000000002</v>
      </c>
      <c r="L6" s="16">
        <f t="shared" si="3"/>
        <v>0.35694170601610636</v>
      </c>
      <c r="M6" s="16">
        <f t="shared" si="4"/>
        <v>0.3716970788628709</v>
      </c>
      <c r="N6" s="17"/>
    </row>
    <row r="7" spans="1:14" s="6" customFormat="1" ht="14.25" customHeight="1" x14ac:dyDescent="0.15">
      <c r="A7" s="47"/>
      <c r="B7" s="24" t="s">
        <v>20</v>
      </c>
      <c r="C7" s="11">
        <v>6942</v>
      </c>
      <c r="D7" s="11">
        <v>4554</v>
      </c>
      <c r="E7" s="25">
        <f t="shared" si="0"/>
        <v>5270.4</v>
      </c>
      <c r="F7" s="19">
        <f t="shared" si="1"/>
        <v>5748</v>
      </c>
      <c r="G7" s="25">
        <f t="shared" si="2"/>
        <v>5986.8</v>
      </c>
      <c r="H7" s="42">
        <v>6441.67</v>
      </c>
      <c r="I7" s="20">
        <f t="shared" si="5"/>
        <v>0.79048157453936352</v>
      </c>
      <c r="J7" s="15" t="s">
        <v>43</v>
      </c>
      <c r="K7" s="15">
        <v>4371.5200000000004</v>
      </c>
      <c r="L7" s="16">
        <f t="shared" si="3"/>
        <v>0.47355382109655209</v>
      </c>
      <c r="M7" s="16" t="e">
        <f t="shared" si="4"/>
        <v>#VALUE!</v>
      </c>
      <c r="N7" s="17"/>
    </row>
    <row r="8" spans="1:14" s="6" customFormat="1" ht="14.25" customHeight="1" x14ac:dyDescent="0.15">
      <c r="A8" s="47"/>
      <c r="B8" s="23" t="s">
        <v>19</v>
      </c>
      <c r="C8" s="18">
        <v>9459</v>
      </c>
      <c r="D8" s="18">
        <v>5178</v>
      </c>
      <c r="E8" s="25">
        <f t="shared" si="0"/>
        <v>6462.3</v>
      </c>
      <c r="F8" s="19">
        <f t="shared" si="1"/>
        <v>7318.5</v>
      </c>
      <c r="G8" s="25">
        <f t="shared" si="2"/>
        <v>7746.6</v>
      </c>
      <c r="H8" s="42">
        <v>8692.85</v>
      </c>
      <c r="I8" s="20">
        <f t="shared" si="5"/>
        <v>0.82103480495211412</v>
      </c>
      <c r="J8" s="15">
        <v>3392.57</v>
      </c>
      <c r="K8" s="15">
        <v>4383.96</v>
      </c>
      <c r="L8" s="16">
        <f t="shared" si="3"/>
        <v>0.98287621237420053</v>
      </c>
      <c r="M8" s="16">
        <f t="shared" si="4"/>
        <v>1.5623200110830433</v>
      </c>
      <c r="N8" s="17"/>
    </row>
    <row r="9" spans="1:14" s="6" customFormat="1" ht="14.25" x14ac:dyDescent="0.15">
      <c r="A9" s="47"/>
      <c r="B9" s="11" t="s">
        <v>18</v>
      </c>
      <c r="C9" s="11">
        <v>15453</v>
      </c>
      <c r="D9" s="11">
        <v>7011</v>
      </c>
      <c r="E9" s="25">
        <f t="shared" si="0"/>
        <v>9543.6</v>
      </c>
      <c r="F9" s="19">
        <f t="shared" si="1"/>
        <v>11232</v>
      </c>
      <c r="G9" s="25">
        <f t="shared" si="2"/>
        <v>12076.2</v>
      </c>
      <c r="H9" s="42">
        <v>14208.78</v>
      </c>
      <c r="I9" s="20">
        <f t="shared" si="5"/>
        <v>0.85261549395877767</v>
      </c>
      <c r="J9" s="15">
        <v>13700</v>
      </c>
      <c r="K9" s="15">
        <v>11000</v>
      </c>
      <c r="L9" s="16">
        <f t="shared" si="3"/>
        <v>0.29170727272727276</v>
      </c>
      <c r="M9" s="16">
        <f t="shared" si="4"/>
        <v>3.7137226277372308E-2</v>
      </c>
      <c r="N9" s="17"/>
    </row>
    <row r="10" spans="1:14" s="6" customFormat="1" ht="14.25" x14ac:dyDescent="0.15">
      <c r="A10" s="47" t="s">
        <v>17</v>
      </c>
      <c r="B10" s="26" t="s">
        <v>34</v>
      </c>
      <c r="C10" s="27">
        <v>4195</v>
      </c>
      <c r="D10" s="27">
        <v>2148</v>
      </c>
      <c r="E10" s="28">
        <f t="shared" si="0"/>
        <v>2762.1</v>
      </c>
      <c r="F10" s="28">
        <f t="shared" si="1"/>
        <v>3171.5</v>
      </c>
      <c r="G10" s="28">
        <f t="shared" si="2"/>
        <v>3376.2</v>
      </c>
      <c r="H10" s="43">
        <v>2820.72</v>
      </c>
      <c r="I10" s="20">
        <f t="shared" si="5"/>
        <v>0.32863702979970677</v>
      </c>
      <c r="J10" s="15">
        <v>2814.22</v>
      </c>
      <c r="K10" s="15">
        <v>2547.69</v>
      </c>
      <c r="L10" s="16">
        <f t="shared" si="3"/>
        <v>0.10716766953593244</v>
      </c>
      <c r="M10" s="16">
        <f t="shared" si="4"/>
        <v>2.3096986020993385E-3</v>
      </c>
      <c r="N10" s="17"/>
    </row>
    <row r="11" spans="1:14" s="6" customFormat="1" ht="14.25" x14ac:dyDescent="0.15">
      <c r="A11" s="47"/>
      <c r="B11" s="27" t="s">
        <v>16</v>
      </c>
      <c r="C11" s="21">
        <v>5107</v>
      </c>
      <c r="D11" s="21">
        <v>3841</v>
      </c>
      <c r="E11" s="22">
        <f t="shared" si="0"/>
        <v>4220.8</v>
      </c>
      <c r="F11" s="22">
        <f t="shared" si="1"/>
        <v>4474</v>
      </c>
      <c r="G11" s="22">
        <f t="shared" si="2"/>
        <v>4600.6000000000004</v>
      </c>
      <c r="H11" s="42">
        <v>5051.4249</v>
      </c>
      <c r="I11" s="20">
        <f t="shared" si="5"/>
        <v>0.95610181674565564</v>
      </c>
      <c r="J11" s="15">
        <v>3566.12</v>
      </c>
      <c r="K11" s="15">
        <v>3448.8</v>
      </c>
      <c r="L11" s="16">
        <f t="shared" si="3"/>
        <v>0.46469058803061924</v>
      </c>
      <c r="M11" s="16">
        <f t="shared" si="4"/>
        <v>0.41650446423563992</v>
      </c>
      <c r="N11" s="17"/>
    </row>
    <row r="12" spans="1:14" s="6" customFormat="1" ht="15.75" customHeight="1" x14ac:dyDescent="0.15">
      <c r="A12" s="47"/>
      <c r="B12" s="24" t="s">
        <v>15</v>
      </c>
      <c r="C12" s="11">
        <v>14783.79</v>
      </c>
      <c r="D12" s="11">
        <v>8254</v>
      </c>
      <c r="E12" s="25">
        <f t="shared" si="0"/>
        <v>10212.937</v>
      </c>
      <c r="F12" s="19">
        <f t="shared" si="1"/>
        <v>11518.895</v>
      </c>
      <c r="G12" s="25">
        <f t="shared" si="2"/>
        <v>12171.874</v>
      </c>
      <c r="H12" s="42">
        <v>13333.41</v>
      </c>
      <c r="I12" s="20">
        <f t="shared" si="5"/>
        <v>0.77788259653066927</v>
      </c>
      <c r="J12" s="15">
        <v>5896.15</v>
      </c>
      <c r="K12" s="15">
        <v>5711.01</v>
      </c>
      <c r="L12" s="16">
        <f t="shared" si="3"/>
        <v>1.3346851082382976</v>
      </c>
      <c r="M12" s="16">
        <f t="shared" si="4"/>
        <v>1.261375643428339</v>
      </c>
      <c r="N12" s="17"/>
    </row>
    <row r="13" spans="1:14" s="6" customFormat="1" ht="13.5" customHeight="1" x14ac:dyDescent="0.15">
      <c r="A13" s="47"/>
      <c r="B13" s="21" t="s">
        <v>14</v>
      </c>
      <c r="C13" s="21">
        <v>5016</v>
      </c>
      <c r="D13" s="21">
        <v>3693</v>
      </c>
      <c r="E13" s="21">
        <f t="shared" si="0"/>
        <v>4089.9</v>
      </c>
      <c r="F13" s="22">
        <f t="shared" si="1"/>
        <v>4354.5</v>
      </c>
      <c r="G13" s="21">
        <f t="shared" si="2"/>
        <v>4486.8</v>
      </c>
      <c r="H13" s="42">
        <v>4318.5946999999996</v>
      </c>
      <c r="I13" s="20">
        <f t="shared" si="5"/>
        <v>0.47286069538926656</v>
      </c>
      <c r="J13" s="15">
        <v>3251.24</v>
      </c>
      <c r="K13" s="15">
        <v>3315.11</v>
      </c>
      <c r="L13" s="16">
        <f t="shared" si="3"/>
        <v>0.30270027238915131</v>
      </c>
      <c r="M13" s="16">
        <f t="shared" si="4"/>
        <v>0.32829157490680477</v>
      </c>
      <c r="N13" s="29" t="s">
        <v>13</v>
      </c>
    </row>
    <row r="14" spans="1:14" s="6" customFormat="1" ht="15" customHeight="1" x14ac:dyDescent="0.15">
      <c r="A14" s="47"/>
      <c r="B14" s="11" t="s">
        <v>48</v>
      </c>
      <c r="C14" s="11">
        <v>11124</v>
      </c>
      <c r="D14" s="11">
        <v>7003</v>
      </c>
      <c r="E14" s="11">
        <f t="shared" si="0"/>
        <v>8239.2999999999993</v>
      </c>
      <c r="F14" s="11">
        <f t="shared" si="1"/>
        <v>9063.5</v>
      </c>
      <c r="G14" s="11">
        <f t="shared" si="2"/>
        <v>9475.6</v>
      </c>
      <c r="H14" s="42">
        <v>10535.62</v>
      </c>
      <c r="I14" s="20">
        <f t="shared" si="5"/>
        <v>0.85722397476340717</v>
      </c>
      <c r="J14" s="15">
        <v>5236.32</v>
      </c>
      <c r="K14" s="15">
        <v>4598.6000000000004</v>
      </c>
      <c r="L14" s="16">
        <f t="shared" si="3"/>
        <v>1.2910494498325578</v>
      </c>
      <c r="M14" s="16">
        <f t="shared" si="4"/>
        <v>1.0120275307849791</v>
      </c>
      <c r="N14" s="17"/>
    </row>
    <row r="15" spans="1:14" s="6" customFormat="1" ht="15" customHeight="1" x14ac:dyDescent="0.15">
      <c r="A15" s="47"/>
      <c r="B15" s="11" t="s">
        <v>12</v>
      </c>
      <c r="C15" s="11">
        <v>7500</v>
      </c>
      <c r="D15" s="11">
        <v>5782</v>
      </c>
      <c r="E15" s="11">
        <f t="shared" si="0"/>
        <v>6297.4</v>
      </c>
      <c r="F15" s="11">
        <f t="shared" si="1"/>
        <v>6641</v>
      </c>
      <c r="G15" s="11">
        <f t="shared" si="2"/>
        <v>6812.8</v>
      </c>
      <c r="H15" s="42">
        <v>7011.5483999999997</v>
      </c>
      <c r="I15" s="20">
        <f t="shared" si="5"/>
        <v>0.71568591385331759</v>
      </c>
      <c r="J15" s="15">
        <v>4283.07</v>
      </c>
      <c r="K15" s="15">
        <v>5597.91</v>
      </c>
      <c r="L15" s="16">
        <f t="shared" si="3"/>
        <v>0.25252967625417339</v>
      </c>
      <c r="M15" s="16">
        <f t="shared" si="4"/>
        <v>0.63703801245368397</v>
      </c>
      <c r="N15" s="17"/>
    </row>
    <row r="16" spans="1:14" s="6" customFormat="1" ht="15" customHeight="1" x14ac:dyDescent="0.15">
      <c r="A16" s="47"/>
      <c r="B16" s="11" t="s">
        <v>11</v>
      </c>
      <c r="C16" s="11">
        <v>18090</v>
      </c>
      <c r="D16" s="11">
        <v>8103</v>
      </c>
      <c r="E16" s="11">
        <f t="shared" si="0"/>
        <v>11099.1</v>
      </c>
      <c r="F16" s="11">
        <f t="shared" si="1"/>
        <v>13096.5</v>
      </c>
      <c r="G16" s="11">
        <f t="shared" si="2"/>
        <v>14095.2</v>
      </c>
      <c r="H16" s="42">
        <v>12615.712299999999</v>
      </c>
      <c r="I16" s="20">
        <f t="shared" si="5"/>
        <v>0.45185864624011207</v>
      </c>
      <c r="J16" s="15">
        <v>5881.71</v>
      </c>
      <c r="K16" s="15">
        <v>8739.08</v>
      </c>
      <c r="L16" s="16">
        <f t="shared" si="3"/>
        <v>0.44359730086004467</v>
      </c>
      <c r="M16" s="16">
        <f t="shared" si="4"/>
        <v>1.1449055291743386</v>
      </c>
      <c r="N16" s="17"/>
    </row>
    <row r="17" spans="1:14" s="6" customFormat="1" ht="15" customHeight="1" x14ac:dyDescent="0.15">
      <c r="A17" s="48" t="s">
        <v>10</v>
      </c>
      <c r="B17" s="24" t="s">
        <v>9</v>
      </c>
      <c r="C17" s="24">
        <v>13606</v>
      </c>
      <c r="D17" s="24">
        <v>5831</v>
      </c>
      <c r="E17" s="30">
        <f t="shared" si="0"/>
        <v>8163.5</v>
      </c>
      <c r="F17" s="24">
        <f t="shared" si="1"/>
        <v>9718.5</v>
      </c>
      <c r="G17" s="30">
        <f t="shared" si="2"/>
        <v>10496</v>
      </c>
      <c r="H17" s="43">
        <v>9738.08</v>
      </c>
      <c r="I17" s="20">
        <f t="shared" si="5"/>
        <v>0.50251832797427654</v>
      </c>
      <c r="J17" s="31">
        <v>4608.6000000000004</v>
      </c>
      <c r="K17" s="31">
        <v>6630.09</v>
      </c>
      <c r="L17" s="16">
        <f t="shared" si="3"/>
        <v>0.4687704088481453</v>
      </c>
      <c r="M17" s="16">
        <f t="shared" si="4"/>
        <v>1.1130234778457664</v>
      </c>
      <c r="N17" s="17"/>
    </row>
    <row r="18" spans="1:14" s="6" customFormat="1" ht="14.25" x14ac:dyDescent="0.15">
      <c r="A18" s="49"/>
      <c r="B18" s="11" t="s">
        <v>49</v>
      </c>
      <c r="C18" s="11">
        <v>30754</v>
      </c>
      <c r="D18" s="11">
        <v>8628</v>
      </c>
      <c r="E18" s="11">
        <f t="shared" si="0"/>
        <v>15265.8</v>
      </c>
      <c r="F18" s="11">
        <f t="shared" si="1"/>
        <v>19691</v>
      </c>
      <c r="G18" s="11">
        <f t="shared" si="2"/>
        <v>21903.599999999999</v>
      </c>
      <c r="H18" s="42">
        <v>26837.98</v>
      </c>
      <c r="I18" s="20">
        <f t="shared" si="5"/>
        <v>0.82301274518665823</v>
      </c>
      <c r="J18" s="15">
        <v>5921.33</v>
      </c>
      <c r="K18" s="15">
        <v>6409.69</v>
      </c>
      <c r="L18" s="16">
        <f t="shared" si="3"/>
        <v>3.1870948517010969</v>
      </c>
      <c r="M18" s="16">
        <f t="shared" si="4"/>
        <v>3.5324243033237468</v>
      </c>
      <c r="N18" s="17"/>
    </row>
    <row r="19" spans="1:14" s="6" customFormat="1" ht="14.25" x14ac:dyDescent="0.15">
      <c r="A19" s="49"/>
      <c r="B19" s="11" t="s">
        <v>50</v>
      </c>
      <c r="C19" s="11">
        <v>16712</v>
      </c>
      <c r="D19" s="11">
        <v>7165</v>
      </c>
      <c r="E19" s="11">
        <f t="shared" si="0"/>
        <v>10029.1</v>
      </c>
      <c r="F19" s="11">
        <f t="shared" si="1"/>
        <v>11938.5</v>
      </c>
      <c r="G19" s="11">
        <f t="shared" si="2"/>
        <v>12893.2</v>
      </c>
      <c r="H19" s="42">
        <v>16565.41</v>
      </c>
      <c r="I19" s="20">
        <f t="shared" si="5"/>
        <v>0.98464543835759921</v>
      </c>
      <c r="J19" s="15">
        <v>5482.38</v>
      </c>
      <c r="K19" s="15">
        <v>7287.89</v>
      </c>
      <c r="L19" s="16">
        <f t="shared" si="3"/>
        <v>1.273004943817758</v>
      </c>
      <c r="M19" s="16">
        <f t="shared" si="4"/>
        <v>2.0215727476023186</v>
      </c>
      <c r="N19" s="17"/>
    </row>
    <row r="20" spans="1:14" s="6" customFormat="1" ht="14.25" x14ac:dyDescent="0.15">
      <c r="A20" s="49"/>
      <c r="B20" s="11" t="s">
        <v>8</v>
      </c>
      <c r="C20" s="11">
        <v>21235</v>
      </c>
      <c r="D20" s="11">
        <v>9337</v>
      </c>
      <c r="E20" s="11">
        <f t="shared" si="0"/>
        <v>12906.4</v>
      </c>
      <c r="F20" s="11">
        <f t="shared" si="1"/>
        <v>15286</v>
      </c>
      <c r="G20" s="11">
        <f t="shared" si="2"/>
        <v>16475.8</v>
      </c>
      <c r="H20" s="42">
        <v>19091.431100000002</v>
      </c>
      <c r="I20" s="20">
        <f t="shared" si="5"/>
        <v>0.81983788031601967</v>
      </c>
      <c r="J20" s="15">
        <v>6461.68</v>
      </c>
      <c r="K20" s="15">
        <v>10000</v>
      </c>
      <c r="L20" s="16">
        <f t="shared" si="3"/>
        <v>0.90914311000000014</v>
      </c>
      <c r="M20" s="16">
        <f t="shared" si="4"/>
        <v>1.9545615226999791</v>
      </c>
      <c r="N20" s="17"/>
    </row>
    <row r="21" spans="1:14" s="6" customFormat="1" ht="14.25" x14ac:dyDescent="0.15">
      <c r="A21" s="49"/>
      <c r="B21" s="11" t="s">
        <v>7</v>
      </c>
      <c r="C21" s="11">
        <v>19868</v>
      </c>
      <c r="D21" s="11">
        <v>5803</v>
      </c>
      <c r="E21" s="11">
        <f t="shared" si="0"/>
        <v>10022.5</v>
      </c>
      <c r="F21" s="11">
        <f t="shared" si="1"/>
        <v>12835.5</v>
      </c>
      <c r="G21" s="11">
        <f t="shared" si="2"/>
        <v>14242</v>
      </c>
      <c r="H21" s="42">
        <v>17658.45</v>
      </c>
      <c r="I21" s="20">
        <f t="shared" si="5"/>
        <v>0.84290437255599004</v>
      </c>
      <c r="J21" s="15">
        <v>3558.63</v>
      </c>
      <c r="K21" s="15">
        <v>6332.54</v>
      </c>
      <c r="L21" s="16">
        <f t="shared" si="3"/>
        <v>1.7885256153139182</v>
      </c>
      <c r="M21" s="16">
        <f t="shared" si="4"/>
        <v>3.9621483548444201</v>
      </c>
      <c r="N21" s="17"/>
    </row>
    <row r="22" spans="1:14" ht="14.25" x14ac:dyDescent="0.3">
      <c r="A22" s="49"/>
      <c r="B22" s="32" t="s">
        <v>1</v>
      </c>
      <c r="C22" s="32">
        <v>7693</v>
      </c>
      <c r="D22" s="32">
        <v>5383</v>
      </c>
      <c r="E22" s="32">
        <f t="shared" si="0"/>
        <v>6076</v>
      </c>
      <c r="F22" s="33">
        <f t="shared" si="1"/>
        <v>6538</v>
      </c>
      <c r="G22" s="33">
        <f t="shared" si="2"/>
        <v>6769</v>
      </c>
      <c r="H22" s="44">
        <v>7250.56</v>
      </c>
      <c r="I22" s="20">
        <f t="shared" si="5"/>
        <v>0.80846753246753267</v>
      </c>
      <c r="J22" s="15">
        <v>5279.09</v>
      </c>
      <c r="K22" s="15">
        <v>6002.38</v>
      </c>
      <c r="L22" s="16">
        <f t="shared" si="3"/>
        <v>0.20794751415271948</v>
      </c>
      <c r="M22" s="16">
        <f t="shared" si="4"/>
        <v>0.3734488330375122</v>
      </c>
      <c r="N22" s="34"/>
    </row>
    <row r="23" spans="1:14" ht="14.25" x14ac:dyDescent="0.3">
      <c r="A23" s="49"/>
      <c r="B23" s="35" t="s">
        <v>0</v>
      </c>
      <c r="C23" s="35">
        <v>1054</v>
      </c>
      <c r="D23" s="35">
        <v>466</v>
      </c>
      <c r="E23" s="35">
        <f t="shared" si="0"/>
        <v>642.4</v>
      </c>
      <c r="F23" s="36">
        <f t="shared" si="1"/>
        <v>760</v>
      </c>
      <c r="G23" s="36">
        <f t="shared" si="2"/>
        <v>818.8</v>
      </c>
      <c r="H23" s="44">
        <v>811.83</v>
      </c>
      <c r="I23" s="20">
        <f t="shared" si="5"/>
        <v>0.58814625850340141</v>
      </c>
      <c r="J23" s="15">
        <v>1175.26</v>
      </c>
      <c r="K23" s="15">
        <v>1436.18</v>
      </c>
      <c r="L23" s="16">
        <f t="shared" si="3"/>
        <v>-0.43472962999066966</v>
      </c>
      <c r="M23" s="16">
        <f t="shared" si="4"/>
        <v>-0.30923370147882168</v>
      </c>
      <c r="N23" s="34"/>
    </row>
    <row r="24" spans="1:14" s="6" customFormat="1" ht="14.25" x14ac:dyDescent="0.15">
      <c r="A24" s="49"/>
      <c r="B24" s="37" t="s">
        <v>52</v>
      </c>
      <c r="C24" s="37">
        <v>18400</v>
      </c>
      <c r="D24" s="37">
        <v>4890</v>
      </c>
      <c r="E24" s="37">
        <f t="shared" si="0"/>
        <v>8943</v>
      </c>
      <c r="F24" s="37">
        <f t="shared" si="1"/>
        <v>11645</v>
      </c>
      <c r="G24" s="37">
        <f t="shared" si="2"/>
        <v>12996</v>
      </c>
      <c r="H24" s="42">
        <v>8494.6712000000007</v>
      </c>
      <c r="I24" s="20">
        <f t="shared" si="5"/>
        <v>0.26681504071058482</v>
      </c>
      <c r="J24" s="15">
        <v>3544.66</v>
      </c>
      <c r="K24" s="15">
        <v>5891.94</v>
      </c>
      <c r="L24" s="16">
        <f t="shared" si="3"/>
        <v>0.4417443490599024</v>
      </c>
      <c r="M24" s="16">
        <f t="shared" si="4"/>
        <v>1.3964699576264017</v>
      </c>
      <c r="N24" s="17"/>
    </row>
    <row r="25" spans="1:14" s="6" customFormat="1" ht="14.25" x14ac:dyDescent="0.15">
      <c r="A25" s="49"/>
      <c r="B25" s="37" t="s">
        <v>51</v>
      </c>
      <c r="C25" s="37">
        <v>5277</v>
      </c>
      <c r="D25" s="37">
        <v>3495</v>
      </c>
      <c r="E25" s="37">
        <f t="shared" si="0"/>
        <v>4029.6</v>
      </c>
      <c r="F25" s="37">
        <f t="shared" si="1"/>
        <v>4386</v>
      </c>
      <c r="G25" s="37">
        <f t="shared" si="2"/>
        <v>4564.2</v>
      </c>
      <c r="H25" s="42">
        <v>4659.0906999999997</v>
      </c>
      <c r="I25" s="20">
        <f t="shared" si="5"/>
        <v>0.65324955106621763</v>
      </c>
      <c r="J25" s="15" t="s">
        <v>44</v>
      </c>
      <c r="K25" s="15">
        <v>2730.96</v>
      </c>
      <c r="L25" s="16">
        <f t="shared" si="3"/>
        <v>0.70602670855669791</v>
      </c>
      <c r="M25" s="16"/>
      <c r="N25" s="29" t="s">
        <v>35</v>
      </c>
    </row>
    <row r="26" spans="1:14" s="6" customFormat="1" ht="14.25" x14ac:dyDescent="0.15">
      <c r="A26" s="49"/>
      <c r="B26" s="37" t="s">
        <v>6</v>
      </c>
      <c r="C26" s="37">
        <v>5633</v>
      </c>
      <c r="D26" s="37">
        <v>3529</v>
      </c>
      <c r="E26" s="37">
        <f t="shared" si="0"/>
        <v>4160.2</v>
      </c>
      <c r="F26" s="37">
        <f t="shared" si="1"/>
        <v>4581</v>
      </c>
      <c r="G26" s="37">
        <f t="shared" si="2"/>
        <v>4791.3999999999996</v>
      </c>
      <c r="H26" s="42">
        <v>4579.5012999999999</v>
      </c>
      <c r="I26" s="20">
        <f t="shared" si="5"/>
        <v>0.49928769011406837</v>
      </c>
      <c r="J26" s="15" t="s">
        <v>44</v>
      </c>
      <c r="K26" s="15">
        <v>4520.32</v>
      </c>
      <c r="L26" s="16">
        <f t="shared" si="3"/>
        <v>1.3092281077445887E-2</v>
      </c>
      <c r="M26" s="16"/>
      <c r="N26" s="29" t="s">
        <v>36</v>
      </c>
    </row>
    <row r="27" spans="1:14" s="6" customFormat="1" ht="14.25" x14ac:dyDescent="0.15">
      <c r="A27" s="49"/>
      <c r="B27" s="37" t="s">
        <v>4</v>
      </c>
      <c r="C27" s="37">
        <v>1545</v>
      </c>
      <c r="D27" s="37">
        <v>1101</v>
      </c>
      <c r="E27" s="37">
        <f t="shared" si="0"/>
        <v>1234.2</v>
      </c>
      <c r="F27" s="37">
        <f t="shared" si="1"/>
        <v>1323</v>
      </c>
      <c r="G27" s="37">
        <f t="shared" si="2"/>
        <v>1367.4</v>
      </c>
      <c r="H27" s="42">
        <v>1081.2585999999999</v>
      </c>
      <c r="I27" s="20">
        <f t="shared" si="5"/>
        <v>-4.4462612612612869E-2</v>
      </c>
      <c r="J27" s="15" t="s">
        <v>44</v>
      </c>
      <c r="K27" s="15">
        <v>1214.6300000000001</v>
      </c>
      <c r="L27" s="16">
        <f t="shared" si="3"/>
        <v>-0.10980413788561143</v>
      </c>
      <c r="M27" s="16"/>
      <c r="N27" s="29" t="s">
        <v>3</v>
      </c>
    </row>
    <row r="28" spans="1:14" s="6" customFormat="1" ht="14.25" x14ac:dyDescent="0.3">
      <c r="A28" s="49"/>
      <c r="B28" s="38" t="s">
        <v>2</v>
      </c>
      <c r="C28" s="38">
        <v>12500</v>
      </c>
      <c r="D28" s="38">
        <v>4988</v>
      </c>
      <c r="E28" s="38">
        <f t="shared" si="0"/>
        <v>7241.6</v>
      </c>
      <c r="F28" s="39">
        <f t="shared" si="1"/>
        <v>8744</v>
      </c>
      <c r="G28" s="39">
        <f t="shared" si="2"/>
        <v>9495.2000000000007</v>
      </c>
      <c r="H28" s="45">
        <v>7955.1845000000003</v>
      </c>
      <c r="I28" s="20">
        <f t="shared" si="5"/>
        <v>0.3949926118210863</v>
      </c>
      <c r="J28" s="15" t="s">
        <v>44</v>
      </c>
      <c r="K28" s="15">
        <v>5521.36</v>
      </c>
      <c r="L28" s="16">
        <f t="shared" si="3"/>
        <v>0.44080163220655794</v>
      </c>
      <c r="M28" s="16"/>
      <c r="N28" s="29" t="s">
        <v>45</v>
      </c>
    </row>
    <row r="29" spans="1:14" s="6" customFormat="1" ht="14.25" x14ac:dyDescent="0.15">
      <c r="A29" s="49"/>
      <c r="B29" s="37" t="s">
        <v>5</v>
      </c>
      <c r="C29" s="37">
        <v>8365</v>
      </c>
      <c r="D29" s="37">
        <v>4938</v>
      </c>
      <c r="E29" s="37">
        <f t="shared" si="0"/>
        <v>5966.1</v>
      </c>
      <c r="F29" s="37">
        <f t="shared" si="1"/>
        <v>6651.5</v>
      </c>
      <c r="G29" s="37">
        <f t="shared" si="2"/>
        <v>6994.2</v>
      </c>
      <c r="H29" s="42">
        <v>6096.8675000000003</v>
      </c>
      <c r="I29" s="20">
        <f t="shared" si="5"/>
        <v>0.33815800992121398</v>
      </c>
      <c r="J29" s="15" t="s">
        <v>44</v>
      </c>
      <c r="K29" s="15">
        <v>3317.81</v>
      </c>
      <c r="L29" s="16">
        <f t="shared" si="3"/>
        <v>0.837618037199237</v>
      </c>
      <c r="M29" s="16"/>
      <c r="N29" s="29" t="s">
        <v>37</v>
      </c>
    </row>
    <row r="30" spans="1:14" ht="14.25" x14ac:dyDescent="0.3">
      <c r="A30" s="38"/>
      <c r="B30" s="38" t="s">
        <v>38</v>
      </c>
      <c r="C30" s="38"/>
      <c r="D30" s="38"/>
      <c r="E30" s="38"/>
      <c r="F30" s="38"/>
      <c r="G30" s="38"/>
      <c r="H30" s="46"/>
      <c r="I30" s="40"/>
      <c r="J30" s="15"/>
      <c r="K30" s="15"/>
      <c r="L30" s="16"/>
      <c r="M30" s="16"/>
      <c r="N30" s="34"/>
    </row>
    <row r="32" spans="1:14" x14ac:dyDescent="0.15">
      <c r="A32" s="5"/>
    </row>
    <row r="34" spans="9:9" x14ac:dyDescent="0.15">
      <c r="I34" s="10"/>
    </row>
  </sheetData>
  <mergeCells count="3">
    <mergeCell ref="A2:A9"/>
    <mergeCell ref="A10:A16"/>
    <mergeCell ref="A17:A29"/>
  </mergeCells>
  <phoneticPr fontId="3" type="noConversion"/>
  <conditionalFormatting sqref="I1:I33 I35:I1048576">
    <cfRule type="cellIs" dxfId="1" priority="3" operator="greaterThanOrEqual">
      <formula>0.5</formula>
    </cfRule>
  </conditionalFormatting>
  <conditionalFormatting sqref="I5:I29">
    <cfRule type="cellIs" dxfId="0" priority="1" operator="lessThan">
      <formula>0.3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</dc:creator>
  <cp:lastModifiedBy>KYLE</cp:lastModifiedBy>
  <dcterms:created xsi:type="dcterms:W3CDTF">2020-09-03T00:59:14Z</dcterms:created>
  <dcterms:modified xsi:type="dcterms:W3CDTF">2021-06-04T23:31:51Z</dcterms:modified>
</cp:coreProperties>
</file>