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11" activeTab="20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46-47周" sheetId="18" r:id="rId13"/>
    <sheet name="48-49周" sheetId="19" r:id="rId14"/>
    <sheet name="50-51周" sheetId="20" r:id="rId15"/>
    <sheet name="52周-1周" sheetId="22" r:id="rId16"/>
    <sheet name="2周-3周" sheetId="23" r:id="rId17"/>
    <sheet name="4周~5周" sheetId="24" r:id="rId18"/>
    <sheet name="5周~6周" sheetId="25" r:id="rId19"/>
    <sheet name="6周~7周" sheetId="26" r:id="rId20"/>
    <sheet name="7周~8周" sheetId="27" r:id="rId21"/>
    <sheet name="标准（只copy使用）" sheetId="21" r:id="rId22"/>
    <sheet name="20160328-20160403" sheetId="5" state="hidden" r:id="rId23"/>
  </sheets>
  <calcPr calcId="162913"/>
</workbook>
</file>

<file path=xl/calcChain.xml><?xml version="1.0" encoding="utf-8"?>
<calcChain xmlns="http://schemas.openxmlformats.org/spreadsheetml/2006/main">
  <c r="B2" i="27" l="1"/>
  <c r="B7" i="27" l="1"/>
  <c r="G6" i="27"/>
  <c r="D2" i="27"/>
  <c r="D7" i="27" s="1"/>
  <c r="G1" i="27"/>
  <c r="F2" i="27" l="1"/>
  <c r="H2" i="27" s="1"/>
  <c r="J2" i="27" s="1"/>
  <c r="H7" i="27"/>
  <c r="F7" i="27"/>
  <c r="B2" i="26"/>
  <c r="D2" i="26" s="1"/>
  <c r="B2" i="25"/>
  <c r="B2" i="24"/>
  <c r="L2" i="27" l="1"/>
  <c r="J7" i="27"/>
  <c r="G1" i="26"/>
  <c r="D7" i="26"/>
  <c r="F2" i="26"/>
  <c r="B7" i="26"/>
  <c r="G6" i="26" s="1"/>
  <c r="D2" i="25"/>
  <c r="F2" i="25" s="1"/>
  <c r="H2" i="25" s="1"/>
  <c r="J2" i="25" s="1"/>
  <c r="L2" i="25" s="1"/>
  <c r="N2" i="25" s="1"/>
  <c r="G1" i="25"/>
  <c r="L7" i="27" l="1"/>
  <c r="N2" i="27"/>
  <c r="N7" i="27" s="1"/>
  <c r="H2" i="26"/>
  <c r="F7" i="26"/>
  <c r="B7" i="25"/>
  <c r="G6" i="25" s="1"/>
  <c r="F7" i="25"/>
  <c r="D7" i="25"/>
  <c r="B7" i="24"/>
  <c r="G6" i="24"/>
  <c r="D2" i="24"/>
  <c r="F2" i="24" s="1"/>
  <c r="G1" i="24"/>
  <c r="J2" i="26" l="1"/>
  <c r="H7" i="26"/>
  <c r="H7" i="25"/>
  <c r="F7" i="24"/>
  <c r="H2" i="24"/>
  <c r="D7" i="24"/>
  <c r="B2" i="23"/>
  <c r="D2" i="23" s="1"/>
  <c r="B2" i="22"/>
  <c r="B7" i="22" s="1"/>
  <c r="G6" i="22" s="1"/>
  <c r="L2" i="26" l="1"/>
  <c r="J7" i="26"/>
  <c r="J7" i="25"/>
  <c r="J2" i="24"/>
  <c r="H7" i="24"/>
  <c r="F2" i="23"/>
  <c r="D7" i="23"/>
  <c r="B7" i="23"/>
  <c r="G6" i="23" s="1"/>
  <c r="G1" i="23"/>
  <c r="B2" i="21"/>
  <c r="D2" i="21" s="1"/>
  <c r="F2" i="21" s="1"/>
  <c r="L7" i="26" l="1"/>
  <c r="N2" i="26"/>
  <c r="N7" i="26" s="1"/>
  <c r="N7" i="25"/>
  <c r="L7" i="25"/>
  <c r="L2" i="24"/>
  <c r="J7" i="24"/>
  <c r="F7" i="23"/>
  <c r="H2" i="23"/>
  <c r="G1" i="22"/>
  <c r="G1" i="21"/>
  <c r="B7" i="21"/>
  <c r="G6" i="21" s="1"/>
  <c r="D2" i="22"/>
  <c r="F7" i="21"/>
  <c r="H2" i="21"/>
  <c r="D7" i="21"/>
  <c r="B2" i="20"/>
  <c r="D2" i="20" s="1"/>
  <c r="N2" i="24" l="1"/>
  <c r="N7" i="24" s="1"/>
  <c r="L7" i="24"/>
  <c r="H7" i="23"/>
  <c r="J2" i="23"/>
  <c r="F2" i="22"/>
  <c r="D7" i="22"/>
  <c r="J2" i="21"/>
  <c r="H7" i="21"/>
  <c r="F2" i="20"/>
  <c r="D7" i="20"/>
  <c r="G1" i="20"/>
  <c r="B7" i="20"/>
  <c r="G6" i="20" s="1"/>
  <c r="B2" i="19"/>
  <c r="D2" i="19" s="1"/>
  <c r="L2" i="23" l="1"/>
  <c r="J7" i="23"/>
  <c r="F7" i="22"/>
  <c r="H2" i="22"/>
  <c r="L2" i="21"/>
  <c r="J7" i="21"/>
  <c r="F7" i="20"/>
  <c r="H2" i="20"/>
  <c r="F2" i="19"/>
  <c r="D7" i="19"/>
  <c r="G1" i="19"/>
  <c r="B7" i="19"/>
  <c r="G6" i="19" s="1"/>
  <c r="B2" i="18"/>
  <c r="D2" i="18" s="1"/>
  <c r="F2" i="18" s="1"/>
  <c r="B7" i="18"/>
  <c r="G6" i="18" s="1"/>
  <c r="G1" i="18"/>
  <c r="N2" i="23" l="1"/>
  <c r="N7" i="23" s="1"/>
  <c r="L7" i="23"/>
  <c r="H7" i="22"/>
  <c r="J2" i="22"/>
  <c r="N2" i="21"/>
  <c r="N7" i="21" s="1"/>
  <c r="L7" i="21"/>
  <c r="J2" i="20"/>
  <c r="H7" i="20"/>
  <c r="F7" i="19"/>
  <c r="H2" i="19"/>
  <c r="H2" i="18"/>
  <c r="F7" i="18"/>
  <c r="D7" i="18"/>
  <c r="B2" i="17"/>
  <c r="D2" i="17" s="1"/>
  <c r="L2" i="22" l="1"/>
  <c r="J7" i="22"/>
  <c r="L2" i="20"/>
  <c r="J7" i="20"/>
  <c r="J2" i="19"/>
  <c r="H7" i="19"/>
  <c r="J2" i="18"/>
  <c r="H7" i="18"/>
  <c r="D7" i="17"/>
  <c r="F2" i="17"/>
  <c r="G1" i="17"/>
  <c r="B7" i="17"/>
  <c r="G6" i="17" s="1"/>
  <c r="B2" i="16"/>
  <c r="D2" i="16"/>
  <c r="G1" i="16"/>
  <c r="N2" i="22" l="1"/>
  <c r="N7" i="22" s="1"/>
  <c r="L7" i="22"/>
  <c r="N2" i="20"/>
  <c r="N7" i="20" s="1"/>
  <c r="L7" i="20"/>
  <c r="L2" i="19"/>
  <c r="J7" i="19"/>
  <c r="J7" i="18"/>
  <c r="L2" i="18"/>
  <c r="H2" i="17"/>
  <c r="F7" i="17"/>
  <c r="F2" i="16"/>
  <c r="D7" i="16"/>
  <c r="B7" i="16"/>
  <c r="G6" i="16" s="1"/>
  <c r="B2" i="15"/>
  <c r="B7" i="15"/>
  <c r="G6" i="15"/>
  <c r="D2" i="15"/>
  <c r="F2" i="15" s="1"/>
  <c r="G1" i="15"/>
  <c r="N2" i="19" l="1"/>
  <c r="N7" i="19" s="1"/>
  <c r="L7" i="19"/>
  <c r="N2" i="18"/>
  <c r="N7" i="18" s="1"/>
  <c r="L7" i="18"/>
  <c r="J2" i="17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<sst xmlns="http://schemas.openxmlformats.org/spreadsheetml/2006/main" count="1282" uniqueCount="269">
  <si>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</si>
  <si>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</si>
  <si>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</si>
  <si>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</si>
  <si>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</si>
  <si>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</si>
  <si>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</si>
  <si>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</si>
  <si>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</si>
  <si>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</si>
  <si>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</si>
  <si>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</si>
  <si>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</si>
  <si>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</si>
  <si>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</si>
  <si>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</si>
  <si>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</si>
  <si>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</si>
  <si>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</si>
  <si>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</si>
  <si>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</si>
  <si>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</si>
  <si>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</si>
  <si>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</si>
  <si>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</si>
  <si>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</si>
  <si>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</si>
  <si>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</si>
  <si>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</si>
  <si>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</si>
  <si>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</si>
  <si>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</si>
  <si>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</si>
  <si>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</si>
  <si>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</si>
  <si>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</si>
  <si>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</si>
  <si>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</si>
  <si>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</si>
  <si>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</si>
  <si>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</si>
  <si>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</si>
  <si>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</si>
  <si>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</si>
  <si>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</si>
  <si>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</si>
  <si>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</si>
  <si>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</si>
  <si>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</si>
  <si>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</si>
  <si>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</si>
  <si>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</si>
  <si>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</si>
  <si>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</si>
  <si>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</si>
  <si>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</si>
  <si>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</si>
  <si>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</si>
  <si>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</si>
  <si>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</si>
  <si>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</si>
  <si>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</si>
  <si>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</si>
  <si>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</si>
  <si>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</si>
  <si>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</si>
  <si>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</si>
  <si>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</si>
  <si>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</si>
  <si>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</si>
  <si>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</si>
  <si>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</si>
  <si>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</si>
  <si>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</si>
  <si>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</si>
  <si>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</si>
  <si>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</si>
  <si>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</si>
  <si>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</si>
  <si>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</si>
  <si>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</si>
  <si>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</si>
  <si>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</si>
  <si>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</si>
  <si>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</si>
  <si>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</si>
  <si>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</si>
  <si>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</si>
  <si>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</si>
  <si>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</si>
  <si>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</si>
  <si>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</si>
  <si>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</si>
  <si>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</si>
  <si>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</si>
  <si>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</si>
  <si>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</si>
  <si>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</si>
  <si>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</si>
  <si>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</si>
  <si>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</si>
  <si>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</si>
  <si>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</si>
  <si>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</si>
  <si>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</si>
  <si>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</si>
  <si>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</si>
  <si>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</si>
  <si>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</si>
  <si>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</si>
  <si>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</si>
  <si>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</si>
  <si>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</si>
  <si>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</si>
  <si>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</si>
  <si>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</si>
  <si>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</si>
  <si>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</si>
  <si>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</si>
  <si>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</si>
  <si>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</si>
  <si>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</si>
  <si>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</si>
  <si>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</si>
  <si>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</si>
  <si>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</si>
  <si>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</si>
  <si>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</si>
  <si>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</si>
  <si>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</si>
  <si>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</si>
  <si>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</si>
  <si>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</si>
  <si>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</si>
  <si>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</si>
  <si>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</si>
  <si>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</si>
  <si>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</si>
  <si>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</si>
  <si>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</si>
  <si>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</si>
  <si>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</si>
  <si>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</si>
  <si>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</si>
  <si>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</si>
  <si>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</si>
  <si>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</si>
  <si>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</si>
  <si>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</si>
  <si>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</si>
  <si>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</si>
  <si>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</si>
  <si>
    <t>华融金交无纸化连接CA问题处理（本地外出 中关村资本大厦）</t>
    <phoneticPr fontId="18" type="noConversion"/>
  </si>
  <si>
    <r>
      <t>公司为保障双十一收集所有无纸化客户连接oca</t>
    </r>
    <r>
      <rPr>
        <sz val="11"/>
        <rFont val="宋体"/>
        <family val="3"/>
        <charset val="134"/>
      </rPr>
      <t>32的情况
（非外出 菜市口）</t>
    </r>
    <phoneticPr fontId="18" type="noConversion"/>
  </si>
  <si>
    <t>河北幸福消费金融UAT问题解决（本地外出 富力大厦）</t>
    <phoneticPr fontId="18" type="noConversion"/>
  </si>
  <si>
    <t>河北幸福消费金融进行无纸化验收+培训（本地外出 富力大厦）</t>
    <phoneticPr fontId="18" type="noConversion"/>
  </si>
  <si>
    <t>山东城商行联盟批量导入工具验证（外出 济南）</t>
    <phoneticPr fontId="18" type="noConversion"/>
  </si>
  <si>
    <t>山东城商行联盟济宁银行巡检（外出 济南）</t>
    <phoneticPr fontId="18" type="noConversion"/>
  </si>
  <si>
    <t>山东城商行联盟trustsignpdf插件demo支撑（外出 济南）</t>
    <phoneticPr fontId="18" type="noConversion"/>
  </si>
  <si>
    <t>山东城商行联盟和客户沟通接下来的无纸化需求（外出 济南）</t>
    <phoneticPr fontId="18" type="noConversion"/>
  </si>
  <si>
    <t>山东城商行联盟和客户详细过需求和发现问题（外出 济南）</t>
    <phoneticPr fontId="18" type="noConversion"/>
  </si>
  <si>
    <t>山东城商行联盟业务暂告一段落，回京（外出 济南）</t>
    <phoneticPr fontId="18" type="noConversion"/>
  </si>
  <si>
    <t>国管公积金无纸化交流
（本地外出）</t>
    <phoneticPr fontId="18" type="noConversion"/>
  </si>
  <si>
    <t>公司远程支撑易招标无纸化上线</t>
    <phoneticPr fontId="18" type="noConversion"/>
  </si>
  <si>
    <t>调休</t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</si>
  <si>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业务交流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</si>
  <si>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技术交流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</si>
  <si>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t>军队总后勤部OA项目POC测试
（本地外出）</t>
    <phoneticPr fontId="18" type="noConversion"/>
  </si>
  <si>
    <t>参加欧阳CA搭建培训+去太原路上（外出 太原）</t>
    <phoneticPr fontId="18" type="noConversion"/>
  </si>
  <si>
    <t>军队总后勤部OA项目（加班）</t>
    <phoneticPr fontId="18" type="noConversion"/>
  </si>
  <si>
    <t>苏州清研捷运物流无纸化交流
（本地外出 清河金泰富地大厦1303）</t>
    <phoneticPr fontId="18" type="noConversion"/>
  </si>
  <si>
    <t>河北幸福消费金融无纸化新渠道接入上线支撑（本地外出 富力大厦）</t>
    <phoneticPr fontId="18" type="noConversion"/>
  </si>
  <si>
    <t>中国食品信息追溯大会物流方案PPT编写</t>
    <phoneticPr fontId="18" type="noConversion"/>
  </si>
  <si>
    <t>售前工作交接事宜</t>
    <phoneticPr fontId="18" type="noConversion"/>
  </si>
  <si>
    <t>徽商无纸化+证据保全交流
(外地外出  合肥)</t>
    <phoneticPr fontId="18" type="noConversion"/>
  </si>
  <si>
    <t>大众汽车无纸化标书编写</t>
    <phoneticPr fontId="18" type="noConversion"/>
  </si>
  <si>
    <t>河北幸福消费金融版本验收
（本地外出）</t>
    <phoneticPr fontId="18" type="noConversion"/>
  </si>
  <si>
    <t>民生财富无纸化交流
（本地外出）</t>
    <phoneticPr fontId="18" type="noConversion"/>
  </si>
  <si>
    <t>Weekly schedule</t>
    <phoneticPr fontId="18" type="noConversion"/>
  </si>
  <si>
    <t>去徽商的路上
(外地外出  合肥)</t>
    <phoneticPr fontId="18" type="noConversion"/>
  </si>
  <si>
    <t>针对徽商的无纸化交流准备PPT</t>
    <phoneticPr fontId="18" type="noConversion"/>
  </si>
  <si>
    <t>五矿信托无纸化交流
（北京本地外出）</t>
    <phoneticPr fontId="18" type="noConversion"/>
  </si>
  <si>
    <t>准备徽商交流后的答复材料</t>
    <phoneticPr fontId="18" type="noConversion"/>
  </si>
  <si>
    <t>青海银行柜面无纸化交流
（外地外出 西宁）</t>
    <phoneticPr fontId="18" type="noConversion"/>
  </si>
  <si>
    <t>去西宁的路上
（外地外出 西宁）</t>
    <phoneticPr fontId="18" type="noConversion"/>
  </si>
  <si>
    <t>回京的路上
（外地外出 西宁）</t>
    <phoneticPr fontId="18" type="noConversion"/>
  </si>
  <si>
    <t>评审中原银行房抵贷电子保函的方案</t>
    <phoneticPr fontId="18" type="noConversion"/>
  </si>
  <si>
    <t>无纸化售前方案梳理</t>
    <phoneticPr fontId="18" type="noConversion"/>
  </si>
  <si>
    <t>体检
（本地外出）</t>
    <phoneticPr fontId="18" type="noConversion"/>
  </si>
  <si>
    <t>针对无纸化方案发布计划+明年售前规划交接。</t>
    <phoneticPr fontId="18" type="noConversion"/>
  </si>
  <si>
    <t>北京现代无纸化生产部署
（本地外出）</t>
    <phoneticPr fontId="18" type="noConversion"/>
  </si>
  <si>
    <t>郑州万全科技进行庭审无纸化交流（外地外出 郑州）</t>
    <phoneticPr fontId="18" type="noConversion"/>
  </si>
  <si>
    <t>公司菜市口</t>
    <phoneticPr fontId="18" type="noConversion"/>
  </si>
  <si>
    <t>郑州万全科技进行庭审无纸化交流（外地外出 郑州）
晚上五矿信托无纸化方案编写</t>
    <phoneticPr fontId="18" type="noConversion"/>
  </si>
  <si>
    <t>随延边农商客户与北京锋向科技进行交流（本地外出）</t>
    <phoneticPr fontId="18" type="noConversion"/>
  </si>
  <si>
    <t>公司菜市口</t>
    <phoneticPr fontId="18" type="noConversion"/>
  </si>
  <si>
    <t>天津大学招投标无纸化支撑安装手写屏及驱动
（外地外出  天津）</t>
    <phoneticPr fontId="18" type="noConversion"/>
  </si>
  <si>
    <t>公司菜市口提供银行综合业务无纸化解决方案</t>
    <phoneticPr fontId="18" type="noConversion"/>
  </si>
  <si>
    <t>公司菜市口提供庭审无纸化解决方案</t>
    <phoneticPr fontId="18" type="noConversion"/>
  </si>
  <si>
    <t>公司菜市口提供无纸化投标标准文档</t>
    <phoneticPr fontId="18" type="noConversion"/>
  </si>
  <si>
    <t>华泰证券投标文件编写</t>
    <phoneticPr fontId="18" type="noConversion"/>
  </si>
  <si>
    <t>阿里云无纸化测试环境搭建和恢复</t>
    <phoneticPr fontId="18" type="noConversion"/>
  </si>
  <si>
    <t>昆仑银行交流</t>
    <phoneticPr fontId="18" type="noConversion"/>
  </si>
  <si>
    <t>中软军队OA项目测试部署和支撑
（北京外出）</t>
    <phoneticPr fontId="18" type="noConversion"/>
  </si>
  <si>
    <t>山东网银联盟无纸化前置
项目支撑
（外地出差 济南）</t>
    <phoneticPr fontId="18" type="noConversion"/>
  </si>
  <si>
    <t>无纸化售前工作交接</t>
    <phoneticPr fontId="18" type="noConversion"/>
  </si>
  <si>
    <t>华泰证券讲标PPT编写</t>
    <phoneticPr fontId="18" type="noConversion"/>
  </si>
  <si>
    <t>新疆银行无纸化交流
（外地外出 乌鲁木齐）</t>
    <phoneticPr fontId="18" type="noConversion"/>
  </si>
  <si>
    <t>从新疆银行无纸化交流后返京
（外地外出 乌鲁木齐）</t>
    <phoneticPr fontId="18" type="noConversion"/>
  </si>
  <si>
    <t>华泰证券现场讲标
（外地出差 南京）</t>
    <phoneticPr fontId="18" type="noConversion"/>
  </si>
  <si>
    <t>新疆银行无纸化交流
（外地外出 乌鲁木齐）</t>
    <phoneticPr fontId="18" type="noConversion"/>
  </si>
  <si>
    <t>山盟支撑无纸化二期需求
（外地外出 济南）</t>
    <phoneticPr fontId="18" type="noConversion"/>
  </si>
  <si>
    <t>梳理售前无纸化方案、更新PPT</t>
    <phoneticPr fontId="18" type="noConversion"/>
  </si>
  <si>
    <t>元旦放假</t>
    <phoneticPr fontId="18" type="noConversion"/>
  </si>
  <si>
    <t>民生财富与客户交流无纸化
（本地外出）</t>
    <phoneticPr fontId="18" type="noConversion"/>
  </si>
  <si>
    <t>总后勤部51所交流
（本地外出）</t>
    <phoneticPr fontId="18" type="noConversion"/>
  </si>
  <si>
    <t>公司整理部队OA项目</t>
    <phoneticPr fontId="18" type="noConversion"/>
  </si>
  <si>
    <t>公司梳理山盟需求提交开发</t>
    <phoneticPr fontId="18" type="noConversion"/>
  </si>
  <si>
    <t>整理部队OA项目需求</t>
    <phoneticPr fontId="18" type="noConversion"/>
  </si>
  <si>
    <t>跟踪开发驻场开发进展及答复</t>
    <phoneticPr fontId="18" type="noConversion"/>
  </si>
  <si>
    <t>亦庄开发部跟踪北京恒昌利通电子签章性能问题以及部队OA需求
（本地外出）</t>
    <phoneticPr fontId="18" type="noConversion"/>
  </si>
  <si>
    <t>北京恒昌利通投资管理公司电子签章系统技术交流
（本地外出）</t>
    <phoneticPr fontId="18" type="noConversion"/>
  </si>
  <si>
    <t xml:space="preserve">
支撑花旗银行demo以及无纸化测试系统开通花旗银行账户</t>
    <phoneticPr fontId="18" type="noConversion"/>
  </si>
  <si>
    <t>与开发军华去51所进行需求沟通交流
（本地外出）</t>
    <phoneticPr fontId="18" type="noConversion"/>
  </si>
  <si>
    <t>整理保险和移动营销demo
目前保险demo尚有问题，需要继续跟踪定位。</t>
    <phoneticPr fontId="18" type="noConversion"/>
  </si>
  <si>
    <t>盛京银行无纸化交流
去沈阳路上
（外地外出 沈阳）</t>
    <phoneticPr fontId="18" type="noConversion"/>
  </si>
  <si>
    <t>盛京银行无纸化交流
（外地外出 沈阳）</t>
    <phoneticPr fontId="18" type="noConversion"/>
  </si>
  <si>
    <t>融盛财产保险无纸化交流
（外地外出 沈阳）</t>
    <phoneticPr fontId="18" type="noConversion"/>
  </si>
  <si>
    <t>鞍山银行直销银行无纸化交流
（外地外出 鞍山）</t>
    <phoneticPr fontId="18" type="noConversion"/>
  </si>
  <si>
    <t>盛京银行无纸化交流
融盛财险Demo准备
（外地外出 沈阳）</t>
    <phoneticPr fontId="18" type="noConversion"/>
  </si>
  <si>
    <t>抚顺银行无纸化交流
（外地外出 抚顺）</t>
    <phoneticPr fontId="18" type="noConversion"/>
  </si>
  <si>
    <t>甘肃农信无纸化交流
路上
（外地外出 兰州）</t>
    <phoneticPr fontId="18" type="noConversion"/>
  </si>
  <si>
    <t>甘肃农信无纸化交流
（外地外出 兰州）</t>
    <phoneticPr fontId="18" type="noConversion"/>
  </si>
  <si>
    <t>甘肃农信无纸化交流
回京路上
（外地外出 兰州）</t>
    <phoneticPr fontId="18" type="noConversion"/>
  </si>
  <si>
    <t>华融金交支撑上线</t>
    <phoneticPr fontId="18" type="noConversion"/>
  </si>
  <si>
    <t>暂无安排</t>
    <phoneticPr fontId="18" type="noConversion"/>
  </si>
  <si>
    <t>经济日报社参加运营商无纸化项目电话会议</t>
    <phoneticPr fontId="18" type="noConversion"/>
  </si>
  <si>
    <t>小组会议、PMP项目培训</t>
    <phoneticPr fontId="18" type="noConversion"/>
  </si>
  <si>
    <t>编写昆仑银行无纸化文档</t>
    <phoneticPr fontId="18" type="noConversion"/>
  </si>
  <si>
    <t>参加公司会议</t>
    <phoneticPr fontId="18" type="noConversion"/>
  </si>
  <si>
    <t xml:space="preserve">1 甘肃农信无纸化交流
回京路上
（外地外出 兰州）
2 支撑山盟trustSign插件的demo和问题定位。
</t>
    <phoneticPr fontId="18" type="noConversion"/>
  </si>
  <si>
    <t>1 支撑山盟问题定位，目前sha1RSA证书针对sha256摘要签名后验签报失败，已反馈开发。</t>
    <phoneticPr fontId="18" type="noConversion"/>
  </si>
  <si>
    <t>1 华融金交上线前提工单吊销之前的证书。</t>
    <phoneticPr fontId="18" type="noConversion"/>
  </si>
  <si>
    <t>和刘红日、徐振兴了解合医无纸化交流情况，准备后面接手合医项目。</t>
    <phoneticPr fontId="18" type="noConversion"/>
  </si>
  <si>
    <t>1 甘肃农信无纸化交流
（外地外出 兰州）
2 支撑富深协通公积金项目，为客户提供pfx证书和trustsign控件使用。</t>
    <phoneticPr fontId="18" type="noConversion"/>
  </si>
  <si>
    <t>编写甘肃农信针对甘肃农信现状及无纸化前景的文档。</t>
    <phoneticPr fontId="18" type="noConversion"/>
  </si>
  <si>
    <t>去合医进行无纸化详细交流。</t>
    <phoneticPr fontId="18" type="noConversion"/>
  </si>
  <si>
    <t>编写合医的整体方案 RA+Key+无纸化+统一身份认证。</t>
    <phoneticPr fontId="18" type="noConversion"/>
  </si>
  <si>
    <t>请年假</t>
    <phoneticPr fontId="18" type="noConversion"/>
  </si>
  <si>
    <t>编写智慧银行的无纸化解决方案。</t>
    <phoneticPr fontId="18" type="noConversion"/>
  </si>
  <si>
    <t>请年假</t>
    <phoneticPr fontId="18" type="noConversion"/>
  </si>
  <si>
    <t>1 小组会议、PMP项目培训
2 支撑山盟问题定位，发现sha1rsa证书在对sha256摘要进行签名后验签会报错，已提交开发进行确认。
3 编写运行商无纸化方案给胡永亮。</t>
    <phoneticPr fontId="18" type="noConversion"/>
  </si>
  <si>
    <t>编写合医的整体方案 RA+Key+无纸化。</t>
    <phoneticPr fontId="18" type="noConversion"/>
  </si>
  <si>
    <t>1 去合医进行无纸化详细交流，针对客户发Key流程进行指导，帮助客户解决RA登录问题，提供相关的RA版本和无纸化版本。</t>
    <phoneticPr fontId="18" type="noConversion"/>
  </si>
  <si>
    <t>和哈密银行（商务：余琳颖）电话会议进行无纸化交流</t>
    <phoneticPr fontId="18" type="noConversion"/>
  </si>
  <si>
    <t>解决易招标手写屏雪花屏问题（硬件问题），让联系商务走返修。</t>
    <phoneticPr fontId="18" type="noConversion"/>
  </si>
  <si>
    <t xml:space="preserve">中交财务进行电子回单无纸化交流。
</t>
    <phoneticPr fontId="18" type="noConversion"/>
  </si>
  <si>
    <t>1 和泽州农商行电话会议交流无纸化细节，提供无纸化部署指导。
2 提工单，需要运行部将华融金交上线前的证书进行吊销。
3 跟踪山盟问题，开发已确认问题，需要版本修改bug。</t>
    <phoneticPr fontId="18" type="noConversion"/>
  </si>
  <si>
    <r>
      <t>1</t>
    </r>
    <r>
      <rPr>
        <sz val="11"/>
        <color theme="1"/>
        <rFont val="DengXian"/>
        <family val="3"/>
        <charset val="134"/>
        <scheme val="minor"/>
      </rPr>
      <t xml:space="preserve"> 答复山盟问题确认情况。
2 跟踪华融金交工单情况。
3 编写甘肃农信推文。</t>
    </r>
    <phoneticPr fontId="18" type="noConversion"/>
  </si>
  <si>
    <t>1 答复山盟问题确认情况。
2 跟踪华融金交工单情况。
3 编写甘肃农信推文。</t>
    <phoneticPr fontId="18" type="noConversion"/>
  </si>
  <si>
    <t>部署RA+Ukey+无纸化+签名控件，编写合医的解决方案。</t>
    <phoneticPr fontId="18" type="noConversion"/>
  </si>
  <si>
    <t>梳理当前工作和方案。</t>
    <phoneticPr fontId="18" type="noConversion"/>
  </si>
  <si>
    <r>
      <t>1</t>
    </r>
    <r>
      <rPr>
        <sz val="11"/>
        <color theme="1"/>
        <rFont val="DengXian"/>
        <family val="3"/>
        <charset val="134"/>
        <scheme val="minor"/>
      </rPr>
      <t xml:space="preserve"> 答复山盟问题确认情况。
2 跟踪华融金交工单情况。
</t>
    </r>
    <phoneticPr fontId="18" type="noConversion"/>
  </si>
  <si>
    <t xml:space="preserve">1 答复山盟问题确认情况。
2 跟踪华融金交工单情况。
</t>
    <phoneticPr fontId="18" type="noConversion"/>
  </si>
  <si>
    <t>编写甘肃农信推文。</t>
    <phoneticPr fontId="18" type="noConversion"/>
  </si>
  <si>
    <t>春节</t>
    <phoneticPr fontId="18" type="noConversion"/>
  </si>
  <si>
    <t>部署RA+Ukey+无纸化+签名控件，编写合医的解决方案。</t>
  </si>
  <si>
    <r>
      <t>准备2</t>
    </r>
    <r>
      <rPr>
        <sz val="11"/>
        <color theme="1"/>
        <rFont val="DengXian"/>
        <family val="3"/>
        <charset val="134"/>
        <scheme val="minor"/>
      </rPr>
      <t>7号无纸化培训PPT</t>
    </r>
    <phoneticPr fontId="18" type="noConversion"/>
  </si>
  <si>
    <t>最少配置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</si>
</sst>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5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99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176" fontId="31" fillId="5" borderId="2" xfId="0" applyNumberFormat="1" applyFont="1" applyFill="1" applyBorder="1" applyAlignment="1">
      <alignment horizontal="center" vertical="center" wrapText="1"/>
    </xf>
    <xf numFmtId="176" fontId="31" fillId="5" borderId="3" xfId="0" applyNumberFormat="1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31" fillId="5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L4" sqref="L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8">
        <f>DATE(2017,5,29)</f>
        <v>42884</v>
      </c>
      <c r="C2" s="78"/>
      <c r="D2" s="78">
        <f>SUM(B2+1)</f>
        <v>42885</v>
      </c>
      <c r="E2" s="78"/>
      <c r="F2" s="78">
        <f t="shared" ref="F2" si="0">SUM(D2+1)</f>
        <v>42886</v>
      </c>
      <c r="G2" s="78"/>
      <c r="H2" s="78">
        <f t="shared" ref="H2" si="1">SUM(F2+1)</f>
        <v>42887</v>
      </c>
      <c r="I2" s="78"/>
      <c r="J2" s="78">
        <f t="shared" ref="J2" si="2">SUM(H2+1)</f>
        <v>42888</v>
      </c>
      <c r="K2" s="78"/>
      <c r="L2" s="78">
        <f t="shared" ref="L2" si="3">SUM(J2+1)</f>
        <v>42889</v>
      </c>
      <c r="M2" s="78"/>
      <c r="N2" s="78">
        <f t="shared" ref="N2" si="4">SUM(L2+1)</f>
        <v>42890</v>
      </c>
      <c r="O2" s="78"/>
    </row>
    <row r="3" spans="1:15" ht="30" customHeight="1">
      <c r="A3" s="7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8">
        <f>B2+7</f>
        <v>42891</v>
      </c>
      <c r="C7" s="78"/>
      <c r="D7" s="78">
        <f t="shared" ref="D7" si="5">D2+7</f>
        <v>42892</v>
      </c>
      <c r="E7" s="78"/>
      <c r="F7" s="78">
        <f t="shared" ref="F7" si="6">F2+7</f>
        <v>42893</v>
      </c>
      <c r="G7" s="78"/>
      <c r="H7" s="78">
        <f t="shared" ref="H7" si="7">H2+7</f>
        <v>42894</v>
      </c>
      <c r="I7" s="78"/>
      <c r="J7" s="78">
        <f t="shared" ref="J7" si="8">J2+7</f>
        <v>42895</v>
      </c>
      <c r="K7" s="78"/>
      <c r="L7" s="78">
        <f t="shared" ref="L7" si="9">L2+7</f>
        <v>42896</v>
      </c>
      <c r="M7" s="78"/>
      <c r="N7" s="78">
        <f t="shared" ref="N7" si="10">N2+7</f>
        <v>42897</v>
      </c>
      <c r="O7" s="78"/>
    </row>
    <row r="8" spans="1:15" ht="30" customHeight="1">
      <c r="A8" s="7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6" t="s">
        <v>59</v>
      </c>
      <c r="B2" s="84">
        <f>DATE(2017,10,2)</f>
        <v>43010</v>
      </c>
      <c r="C2" s="84"/>
      <c r="D2" s="84">
        <f>SUM(B2+1)</f>
        <v>43011</v>
      </c>
      <c r="E2" s="84"/>
      <c r="F2" s="84">
        <f>SUM(D2+1)</f>
        <v>43012</v>
      </c>
      <c r="G2" s="84"/>
      <c r="H2" s="84">
        <f t="shared" ref="H2" si="0">SUM(F2+1)</f>
        <v>43013</v>
      </c>
      <c r="I2" s="84"/>
      <c r="J2" s="84">
        <f t="shared" ref="J2" si="1">SUM(H2+1)</f>
        <v>43014</v>
      </c>
      <c r="K2" s="84"/>
      <c r="L2" s="84">
        <f t="shared" ref="L2" si="2">SUM(J2+1)</f>
        <v>43015</v>
      </c>
      <c r="M2" s="84"/>
      <c r="N2" s="84">
        <f t="shared" ref="N2" si="3">SUM(L2+1)</f>
        <v>43016</v>
      </c>
      <c r="O2" s="84"/>
    </row>
    <row r="3" spans="1:15" ht="30" customHeight="1">
      <c r="A3" s="86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85" t="s">
        <v>57</v>
      </c>
      <c r="B6" s="85"/>
      <c r="C6" s="85"/>
      <c r="D6" s="85"/>
      <c r="E6" s="85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6" t="s">
        <v>59</v>
      </c>
      <c r="B7" s="84">
        <f>B2+7</f>
        <v>43017</v>
      </c>
      <c r="C7" s="84"/>
      <c r="D7" s="84">
        <f t="shared" ref="D7" si="4">D2+7</f>
        <v>43018</v>
      </c>
      <c r="E7" s="84"/>
      <c r="F7" s="84">
        <f t="shared" ref="F7" si="5">F2+7</f>
        <v>43019</v>
      </c>
      <c r="G7" s="84"/>
      <c r="H7" s="84">
        <f t="shared" ref="H7" si="6">H2+7</f>
        <v>43020</v>
      </c>
      <c r="I7" s="84"/>
      <c r="J7" s="84">
        <f t="shared" ref="J7" si="7">J2+7</f>
        <v>43021</v>
      </c>
      <c r="K7" s="84"/>
      <c r="L7" s="84">
        <f t="shared" ref="L7" si="8">L2+7</f>
        <v>43022</v>
      </c>
      <c r="M7" s="84"/>
      <c r="N7" s="84">
        <f t="shared" ref="N7" si="9">N2+7</f>
        <v>43023</v>
      </c>
      <c r="O7" s="84"/>
    </row>
    <row r="8" spans="1:15" ht="30" customHeight="1">
      <c r="A8" s="86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6" t="s">
        <v>59</v>
      </c>
      <c r="B2" s="84">
        <f>DATE(2017,10,16)</f>
        <v>43024</v>
      </c>
      <c r="C2" s="84"/>
      <c r="D2" s="84">
        <f>SUM(B2+1)</f>
        <v>43025</v>
      </c>
      <c r="E2" s="84"/>
      <c r="F2" s="84">
        <f>SUM(D2+1)</f>
        <v>43026</v>
      </c>
      <c r="G2" s="84"/>
      <c r="H2" s="84">
        <f t="shared" ref="H2" si="0">SUM(F2+1)</f>
        <v>43027</v>
      </c>
      <c r="I2" s="84"/>
      <c r="J2" s="84">
        <f t="shared" ref="J2" si="1">SUM(H2+1)</f>
        <v>43028</v>
      </c>
      <c r="K2" s="84"/>
      <c r="L2" s="84">
        <f t="shared" ref="L2" si="2">SUM(J2+1)</f>
        <v>43029</v>
      </c>
      <c r="M2" s="84"/>
      <c r="N2" s="84">
        <f t="shared" ref="N2" si="3">SUM(L2+1)</f>
        <v>43030</v>
      </c>
      <c r="O2" s="84"/>
    </row>
    <row r="3" spans="1:15" ht="30" customHeight="1">
      <c r="A3" s="86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85" t="s">
        <v>57</v>
      </c>
      <c r="B6" s="85"/>
      <c r="C6" s="85"/>
      <c r="D6" s="85"/>
      <c r="E6" s="85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6" t="s">
        <v>59</v>
      </c>
      <c r="B7" s="84">
        <f>B2+7</f>
        <v>43031</v>
      </c>
      <c r="C7" s="84"/>
      <c r="D7" s="84">
        <f t="shared" ref="D7" si="4">D2+7</f>
        <v>43032</v>
      </c>
      <c r="E7" s="84"/>
      <c r="F7" s="84">
        <f t="shared" ref="F7" si="5">F2+7</f>
        <v>43033</v>
      </c>
      <c r="G7" s="84"/>
      <c r="H7" s="84">
        <f t="shared" ref="H7" si="6">H2+7</f>
        <v>43034</v>
      </c>
      <c r="I7" s="84"/>
      <c r="J7" s="84">
        <f t="shared" ref="J7" si="7">J2+7</f>
        <v>43035</v>
      </c>
      <c r="K7" s="84"/>
      <c r="L7" s="84">
        <f t="shared" ref="L7" si="8">L2+7</f>
        <v>43036</v>
      </c>
      <c r="M7" s="84"/>
      <c r="N7" s="84">
        <f t="shared" ref="N7" si="9">N2+7</f>
        <v>43037</v>
      </c>
      <c r="O7" s="84"/>
    </row>
    <row r="8" spans="1:15" ht="30" customHeight="1">
      <c r="A8" s="86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4" workbookViewId="0">
      <selection activeCell="K9" sqref="K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6" t="s">
        <v>59</v>
      </c>
      <c r="B2" s="84">
        <f>DATE(2017,10,30)</f>
        <v>43038</v>
      </c>
      <c r="C2" s="84"/>
      <c r="D2" s="84">
        <f>SUM(B2+1)</f>
        <v>43039</v>
      </c>
      <c r="E2" s="84"/>
      <c r="F2" s="84">
        <f>SUM(D2+1)</f>
        <v>43040</v>
      </c>
      <c r="G2" s="84"/>
      <c r="H2" s="84">
        <f t="shared" ref="H2" si="0">SUM(F2+1)</f>
        <v>43041</v>
      </c>
      <c r="I2" s="84"/>
      <c r="J2" s="84">
        <f t="shared" ref="J2" si="1">SUM(H2+1)</f>
        <v>43042</v>
      </c>
      <c r="K2" s="84"/>
      <c r="L2" s="84">
        <f t="shared" ref="L2" si="2">SUM(J2+1)</f>
        <v>43043</v>
      </c>
      <c r="M2" s="84"/>
      <c r="N2" s="84">
        <f t="shared" ref="N2" si="3">SUM(L2+1)</f>
        <v>43044</v>
      </c>
      <c r="O2" s="84"/>
    </row>
    <row r="3" spans="1:15" ht="30" customHeight="1">
      <c r="A3" s="86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85" t="s">
        <v>57</v>
      </c>
      <c r="B6" s="85"/>
      <c r="C6" s="85"/>
      <c r="D6" s="85"/>
      <c r="E6" s="85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6" t="s">
        <v>59</v>
      </c>
      <c r="B7" s="84">
        <f>B2+7</f>
        <v>43045</v>
      </c>
      <c r="C7" s="84"/>
      <c r="D7" s="84">
        <f t="shared" ref="D7" si="4">D2+7</f>
        <v>43046</v>
      </c>
      <c r="E7" s="84"/>
      <c r="F7" s="84">
        <f t="shared" ref="F7" si="5">F2+7</f>
        <v>43047</v>
      </c>
      <c r="G7" s="84"/>
      <c r="H7" s="84">
        <f t="shared" ref="H7" si="6">H2+7</f>
        <v>43048</v>
      </c>
      <c r="I7" s="84"/>
      <c r="J7" s="84">
        <f t="shared" ref="J7" si="7">J2+7</f>
        <v>43049</v>
      </c>
      <c r="K7" s="84"/>
      <c r="L7" s="84">
        <f t="shared" ref="L7" si="8">L2+7</f>
        <v>43050</v>
      </c>
      <c r="M7" s="84"/>
      <c r="N7" s="84">
        <f t="shared" ref="N7" si="9">N2+7</f>
        <v>43051</v>
      </c>
      <c r="O7" s="84"/>
    </row>
    <row r="8" spans="1:15" ht="30" customHeight="1">
      <c r="A8" s="86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28" t="s">
        <v>157</v>
      </c>
      <c r="C9" s="28" t="s">
        <v>156</v>
      </c>
      <c r="D9" s="28" t="s">
        <v>158</v>
      </c>
      <c r="E9" s="28" t="s">
        <v>159</v>
      </c>
      <c r="F9" s="28" t="s">
        <v>160</v>
      </c>
      <c r="G9" s="28" t="s">
        <v>161</v>
      </c>
      <c r="H9" s="28" t="s">
        <v>152</v>
      </c>
      <c r="I9" s="28" t="s">
        <v>153</v>
      </c>
      <c r="J9" s="28" t="s">
        <v>154</v>
      </c>
      <c r="K9" s="28" t="s">
        <v>155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5" sqref="E5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46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6" t="s">
        <v>59</v>
      </c>
      <c r="B2" s="84">
        <f>DATE(2017,11,13)</f>
        <v>43052</v>
      </c>
      <c r="C2" s="84"/>
      <c r="D2" s="84">
        <f>SUM(B2+1)</f>
        <v>43053</v>
      </c>
      <c r="E2" s="84"/>
      <c r="F2" s="84">
        <f>SUM(D2+1)</f>
        <v>43054</v>
      </c>
      <c r="G2" s="84"/>
      <c r="H2" s="84">
        <f t="shared" ref="H2" si="0">SUM(F2+1)</f>
        <v>43055</v>
      </c>
      <c r="I2" s="84"/>
      <c r="J2" s="84">
        <f t="shared" ref="J2" si="1">SUM(H2+1)</f>
        <v>43056</v>
      </c>
      <c r="K2" s="84"/>
      <c r="L2" s="84">
        <f t="shared" ref="L2" si="2">SUM(J2+1)</f>
        <v>43057</v>
      </c>
      <c r="M2" s="84"/>
      <c r="N2" s="84">
        <f t="shared" ref="N2" si="3">SUM(L2+1)</f>
        <v>43058</v>
      </c>
      <c r="O2" s="84"/>
    </row>
    <row r="3" spans="1:15" ht="30" customHeight="1">
      <c r="A3" s="86"/>
      <c r="B3" s="66" t="s">
        <v>141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62" customFormat="1" ht="60" customHeight="1">
      <c r="A4" s="60" t="s">
        <v>60</v>
      </c>
      <c r="B4" s="28" t="s">
        <v>163</v>
      </c>
      <c r="C4" s="28" t="s">
        <v>162</v>
      </c>
      <c r="D4" s="68" t="s">
        <v>164</v>
      </c>
      <c r="E4" s="28" t="s">
        <v>168</v>
      </c>
      <c r="F4" s="28" t="s">
        <v>165</v>
      </c>
      <c r="G4" s="28" t="s">
        <v>166</v>
      </c>
      <c r="H4" s="28" t="s">
        <v>167</v>
      </c>
      <c r="I4" s="28" t="s">
        <v>167</v>
      </c>
      <c r="J4" s="28" t="s">
        <v>167</v>
      </c>
      <c r="K4" s="28" t="s">
        <v>167</v>
      </c>
      <c r="L4" s="28" t="s">
        <v>169</v>
      </c>
      <c r="M4" s="28" t="s">
        <v>169</v>
      </c>
      <c r="N4" s="60"/>
      <c r="O4" s="60"/>
    </row>
    <row r="5" spans="1:15" ht="24" customHeight="1"/>
    <row r="6" spans="1:15" ht="33.75" customHeight="1">
      <c r="A6" s="85" t="s">
        <v>57</v>
      </c>
      <c r="B6" s="85"/>
      <c r="C6" s="85"/>
      <c r="D6" s="85"/>
      <c r="E6" s="85"/>
      <c r="F6" s="55" t="s">
        <v>58</v>
      </c>
      <c r="G6" s="56">
        <f>WEEKNUM(B7)</f>
        <v>47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6" t="s">
        <v>59</v>
      </c>
      <c r="B7" s="84">
        <f>B2+7</f>
        <v>43059</v>
      </c>
      <c r="C7" s="84"/>
      <c r="D7" s="84">
        <f t="shared" ref="D7" si="4">D2+7</f>
        <v>43060</v>
      </c>
      <c r="E7" s="84"/>
      <c r="F7" s="84">
        <f t="shared" ref="F7" si="5">F2+7</f>
        <v>43061</v>
      </c>
      <c r="G7" s="84"/>
      <c r="H7" s="84">
        <f t="shared" ref="H7" si="6">H2+7</f>
        <v>43062</v>
      </c>
      <c r="I7" s="84"/>
      <c r="J7" s="84">
        <f t="shared" ref="J7" si="7">J2+7</f>
        <v>43063</v>
      </c>
      <c r="K7" s="84"/>
      <c r="L7" s="84">
        <f t="shared" ref="L7" si="8">L2+7</f>
        <v>43064</v>
      </c>
      <c r="M7" s="84"/>
      <c r="N7" s="84">
        <f t="shared" ref="N7" si="9">N2+7</f>
        <v>43065</v>
      </c>
      <c r="O7" s="84"/>
    </row>
    <row r="8" spans="1:15" ht="30" customHeight="1">
      <c r="A8" s="8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64" customFormat="1" ht="60" customHeight="1">
      <c r="A9" s="61" t="s">
        <v>60</v>
      </c>
      <c r="B9" s="28" t="s">
        <v>167</v>
      </c>
      <c r="C9" s="28" t="s">
        <v>167</v>
      </c>
      <c r="D9" s="28" t="s">
        <v>171</v>
      </c>
      <c r="E9" s="28" t="s">
        <v>170</v>
      </c>
      <c r="F9" s="28" t="s">
        <v>167</v>
      </c>
      <c r="G9" s="28" t="s">
        <v>167</v>
      </c>
      <c r="H9" s="28" t="s">
        <v>173</v>
      </c>
      <c r="I9" s="28" t="s">
        <v>173</v>
      </c>
      <c r="J9" s="28" t="s">
        <v>172</v>
      </c>
      <c r="K9" s="28" t="s">
        <v>172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G6" sqref="G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48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6" t="s">
        <v>59</v>
      </c>
      <c r="B2" s="84">
        <f>DATE(2017,11,27)</f>
        <v>43066</v>
      </c>
      <c r="C2" s="84"/>
      <c r="D2" s="84">
        <f>SUM(B2+1)</f>
        <v>43067</v>
      </c>
      <c r="E2" s="84"/>
      <c r="F2" s="84">
        <f>SUM(D2+1)</f>
        <v>43068</v>
      </c>
      <c r="G2" s="84"/>
      <c r="H2" s="84">
        <f t="shared" ref="H2" si="0">SUM(F2+1)</f>
        <v>43069</v>
      </c>
      <c r="I2" s="84"/>
      <c r="J2" s="84">
        <f t="shared" ref="J2" si="1">SUM(H2+1)</f>
        <v>43070</v>
      </c>
      <c r="K2" s="84"/>
      <c r="L2" s="84">
        <f t="shared" ref="L2" si="2">SUM(J2+1)</f>
        <v>43071</v>
      </c>
      <c r="M2" s="84"/>
      <c r="N2" s="84">
        <f t="shared" ref="N2" si="3">SUM(L2+1)</f>
        <v>43072</v>
      </c>
      <c r="O2" s="84"/>
    </row>
    <row r="3" spans="1:15" ht="30" customHeight="1">
      <c r="A3" s="86"/>
      <c r="B3" s="67" t="s">
        <v>141</v>
      </c>
      <c r="C3" s="67" t="s">
        <v>3</v>
      </c>
      <c r="D3" s="67" t="s">
        <v>2</v>
      </c>
      <c r="E3" s="67" t="s">
        <v>3</v>
      </c>
      <c r="F3" s="67" t="s">
        <v>2</v>
      </c>
      <c r="G3" s="67" t="s">
        <v>3</v>
      </c>
      <c r="H3" s="67" t="s">
        <v>2</v>
      </c>
      <c r="I3" s="67" t="s">
        <v>3</v>
      </c>
      <c r="J3" s="67" t="s">
        <v>2</v>
      </c>
      <c r="K3" s="67" t="s">
        <v>3</v>
      </c>
      <c r="L3" s="67" t="s">
        <v>2</v>
      </c>
      <c r="M3" s="67" t="s">
        <v>3</v>
      </c>
      <c r="N3" s="67" t="s">
        <v>2</v>
      </c>
      <c r="O3" s="67" t="s">
        <v>3</v>
      </c>
    </row>
    <row r="4" spans="1:15" s="62" customFormat="1" ht="60" customHeight="1">
      <c r="A4" s="60" t="s">
        <v>60</v>
      </c>
      <c r="B4" s="28" t="s">
        <v>175</v>
      </c>
      <c r="C4" s="28" t="s">
        <v>177</v>
      </c>
      <c r="D4" s="28" t="s">
        <v>175</v>
      </c>
      <c r="E4" s="28" t="s">
        <v>175</v>
      </c>
      <c r="F4" s="28" t="s">
        <v>176</v>
      </c>
      <c r="G4" s="28" t="s">
        <v>176</v>
      </c>
      <c r="H4" s="28" t="s">
        <v>180</v>
      </c>
      <c r="I4" s="28" t="s">
        <v>179</v>
      </c>
      <c r="J4" s="28" t="s">
        <v>174</v>
      </c>
      <c r="K4" s="28" t="s">
        <v>174</v>
      </c>
      <c r="L4" s="28"/>
      <c r="M4" s="28"/>
      <c r="N4" s="60"/>
      <c r="O4" s="60"/>
    </row>
    <row r="5" spans="1:15" ht="24" customHeight="1"/>
    <row r="6" spans="1:15" ht="33.75" customHeight="1">
      <c r="A6" s="80" t="s">
        <v>178</v>
      </c>
      <c r="B6" s="85"/>
      <c r="C6" s="85"/>
      <c r="D6" s="85"/>
      <c r="E6" s="85"/>
      <c r="F6" s="55" t="s">
        <v>58</v>
      </c>
      <c r="G6" s="56">
        <f>WEEKNUM(B7)</f>
        <v>49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6" t="s">
        <v>59</v>
      </c>
      <c r="B7" s="84">
        <f>B2+7</f>
        <v>43073</v>
      </c>
      <c r="C7" s="84"/>
      <c r="D7" s="84">
        <f t="shared" ref="D7" si="4">D2+7</f>
        <v>43074</v>
      </c>
      <c r="E7" s="84"/>
      <c r="F7" s="84">
        <f t="shared" ref="F7" si="5">F2+7</f>
        <v>43075</v>
      </c>
      <c r="G7" s="84"/>
      <c r="H7" s="84">
        <f t="shared" ref="H7" si="6">H2+7</f>
        <v>43076</v>
      </c>
      <c r="I7" s="84"/>
      <c r="J7" s="84">
        <f t="shared" ref="J7" si="7">J2+7</f>
        <v>43077</v>
      </c>
      <c r="K7" s="84"/>
      <c r="L7" s="84">
        <f t="shared" ref="L7" si="8">L2+7</f>
        <v>43078</v>
      </c>
      <c r="M7" s="84"/>
      <c r="N7" s="84">
        <f t="shared" ref="N7" si="9">N2+7</f>
        <v>43079</v>
      </c>
      <c r="O7" s="84"/>
    </row>
    <row r="8" spans="1:15" ht="30" customHeight="1">
      <c r="A8" s="86"/>
      <c r="B8" s="67" t="s">
        <v>2</v>
      </c>
      <c r="C8" s="67" t="s">
        <v>3</v>
      </c>
      <c r="D8" s="67" t="s">
        <v>2</v>
      </c>
      <c r="E8" s="67" t="s">
        <v>3</v>
      </c>
      <c r="F8" s="67" t="s">
        <v>2</v>
      </c>
      <c r="G8" s="67" t="s">
        <v>3</v>
      </c>
      <c r="H8" s="67" t="s">
        <v>2</v>
      </c>
      <c r="I8" s="67" t="s">
        <v>3</v>
      </c>
      <c r="J8" s="67" t="s">
        <v>2</v>
      </c>
      <c r="K8" s="67" t="s">
        <v>3</v>
      </c>
      <c r="L8" s="67" t="s">
        <v>2</v>
      </c>
      <c r="M8" s="67" t="s">
        <v>3</v>
      </c>
      <c r="N8" s="67" t="s">
        <v>2</v>
      </c>
      <c r="O8" s="67" t="s">
        <v>3</v>
      </c>
    </row>
    <row r="9" spans="1:15" s="64" customFormat="1" ht="60" customHeight="1">
      <c r="A9" s="61" t="s">
        <v>60</v>
      </c>
      <c r="B9" s="28" t="s">
        <v>181</v>
      </c>
      <c r="C9" s="28" t="s">
        <v>182</v>
      </c>
      <c r="D9" s="28" t="s">
        <v>184</v>
      </c>
      <c r="E9" s="28" t="s">
        <v>183</v>
      </c>
      <c r="F9" s="28" t="s">
        <v>185</v>
      </c>
      <c r="G9" s="28" t="s">
        <v>186</v>
      </c>
      <c r="H9" s="28" t="s">
        <v>187</v>
      </c>
      <c r="I9" s="28" t="s">
        <v>187</v>
      </c>
      <c r="J9" s="28" t="s">
        <v>188</v>
      </c>
      <c r="K9" s="28" t="s">
        <v>189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L9" sqref="L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50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6" t="s">
        <v>59</v>
      </c>
      <c r="B2" s="84">
        <f>DATE(2017,12,11)</f>
        <v>43080</v>
      </c>
      <c r="C2" s="84"/>
      <c r="D2" s="84">
        <f>SUM(B2+1)</f>
        <v>43081</v>
      </c>
      <c r="E2" s="84"/>
      <c r="F2" s="84">
        <f>SUM(D2+1)</f>
        <v>43082</v>
      </c>
      <c r="G2" s="84"/>
      <c r="H2" s="84">
        <f t="shared" ref="H2" si="0">SUM(F2+1)</f>
        <v>43083</v>
      </c>
      <c r="I2" s="84"/>
      <c r="J2" s="84">
        <f t="shared" ref="J2" si="1">SUM(H2+1)</f>
        <v>43084</v>
      </c>
      <c r="K2" s="84"/>
      <c r="L2" s="84">
        <f t="shared" ref="L2" si="2">SUM(J2+1)</f>
        <v>43085</v>
      </c>
      <c r="M2" s="84"/>
      <c r="N2" s="84">
        <f t="shared" ref="N2" si="3">SUM(L2+1)</f>
        <v>43086</v>
      </c>
      <c r="O2" s="84"/>
    </row>
    <row r="3" spans="1:15" ht="30" customHeight="1">
      <c r="A3" s="86"/>
      <c r="B3" s="69" t="s">
        <v>141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2" customFormat="1" ht="60" customHeight="1">
      <c r="A4" s="60" t="s">
        <v>60</v>
      </c>
      <c r="B4" s="28" t="s">
        <v>190</v>
      </c>
      <c r="C4" s="28" t="s">
        <v>190</v>
      </c>
      <c r="D4" s="28" t="s">
        <v>190</v>
      </c>
      <c r="E4" s="28" t="s">
        <v>190</v>
      </c>
      <c r="F4" s="28" t="s">
        <v>190</v>
      </c>
      <c r="G4" s="28" t="s">
        <v>190</v>
      </c>
      <c r="H4" s="28" t="s">
        <v>191</v>
      </c>
      <c r="I4" s="28" t="s">
        <v>193</v>
      </c>
      <c r="J4" s="28" t="s">
        <v>191</v>
      </c>
      <c r="K4" s="28" t="s">
        <v>192</v>
      </c>
      <c r="L4" s="28"/>
      <c r="M4" s="28"/>
      <c r="N4" s="60"/>
      <c r="O4" s="60"/>
    </row>
    <row r="5" spans="1:15" ht="24" customHeight="1"/>
    <row r="6" spans="1:15" ht="33.75" customHeight="1">
      <c r="A6" s="80" t="s">
        <v>120</v>
      </c>
      <c r="B6" s="85"/>
      <c r="C6" s="85"/>
      <c r="D6" s="85"/>
      <c r="E6" s="85"/>
      <c r="F6" s="55" t="s">
        <v>58</v>
      </c>
      <c r="G6" s="56">
        <f>WEEKNUM(B7)</f>
        <v>51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6" t="s">
        <v>59</v>
      </c>
      <c r="B7" s="84">
        <f>B2+7</f>
        <v>43087</v>
      </c>
      <c r="C7" s="84"/>
      <c r="D7" s="84">
        <f t="shared" ref="D7" si="4">D2+7</f>
        <v>43088</v>
      </c>
      <c r="E7" s="84"/>
      <c r="F7" s="84">
        <f t="shared" ref="F7" si="5">F2+7</f>
        <v>43089</v>
      </c>
      <c r="G7" s="84"/>
      <c r="H7" s="84">
        <f t="shared" ref="H7" si="6">H2+7</f>
        <v>43090</v>
      </c>
      <c r="I7" s="84"/>
      <c r="J7" s="84">
        <f t="shared" ref="J7" si="7">J2+7</f>
        <v>43091</v>
      </c>
      <c r="K7" s="84"/>
      <c r="L7" s="84">
        <f t="shared" ref="L7" si="8">L2+7</f>
        <v>43092</v>
      </c>
      <c r="M7" s="84"/>
      <c r="N7" s="84">
        <f t="shared" ref="N7" si="9">N2+7</f>
        <v>43093</v>
      </c>
      <c r="O7" s="84"/>
    </row>
    <row r="8" spans="1:15" ht="30" customHeight="1">
      <c r="A8" s="86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4" customFormat="1" ht="60" customHeight="1">
      <c r="A9" s="61" t="s">
        <v>60</v>
      </c>
      <c r="B9" s="28" t="s">
        <v>194</v>
      </c>
      <c r="C9" s="28" t="s">
        <v>195</v>
      </c>
      <c r="D9" s="28" t="s">
        <v>196</v>
      </c>
      <c r="E9" s="28" t="s">
        <v>196</v>
      </c>
      <c r="F9" s="28" t="s">
        <v>197</v>
      </c>
      <c r="G9" s="28" t="s">
        <v>197</v>
      </c>
      <c r="H9" s="28" t="s">
        <v>198</v>
      </c>
      <c r="I9" s="28" t="s">
        <v>198</v>
      </c>
      <c r="J9" s="28" t="s">
        <v>199</v>
      </c>
      <c r="K9" s="28" t="s">
        <v>199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4" workbookViewId="0">
      <selection activeCell="D9" sqref="D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52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6" t="s">
        <v>59</v>
      </c>
      <c r="B2" s="84">
        <f>DATE(2017,12,25)</f>
        <v>43094</v>
      </c>
      <c r="C2" s="84"/>
      <c r="D2" s="84">
        <f>SUM(B2+1)</f>
        <v>43095</v>
      </c>
      <c r="E2" s="84"/>
      <c r="F2" s="84">
        <f>SUM(D2+1)</f>
        <v>43096</v>
      </c>
      <c r="G2" s="84"/>
      <c r="H2" s="84">
        <f t="shared" ref="H2" si="0">SUM(F2+1)</f>
        <v>43097</v>
      </c>
      <c r="I2" s="84"/>
      <c r="J2" s="84">
        <f t="shared" ref="J2" si="1">SUM(H2+1)</f>
        <v>43098</v>
      </c>
      <c r="K2" s="84"/>
      <c r="L2" s="84">
        <f t="shared" ref="L2" si="2">SUM(J2+1)</f>
        <v>43099</v>
      </c>
      <c r="M2" s="84"/>
      <c r="N2" s="84">
        <f t="shared" ref="N2" si="3">SUM(L2+1)</f>
        <v>43100</v>
      </c>
      <c r="O2" s="84"/>
    </row>
    <row r="3" spans="1:15" ht="30" customHeight="1">
      <c r="A3" s="86"/>
      <c r="B3" s="70" t="s">
        <v>141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2" customFormat="1" ht="60" customHeight="1">
      <c r="A4" s="60" t="s">
        <v>60</v>
      </c>
      <c r="B4" s="28" t="s">
        <v>200</v>
      </c>
      <c r="C4" s="28" t="s">
        <v>200</v>
      </c>
      <c r="D4" s="28" t="s">
        <v>200</v>
      </c>
      <c r="E4" s="28" t="s">
        <v>205</v>
      </c>
      <c r="F4" s="28" t="s">
        <v>202</v>
      </c>
      <c r="G4" s="28" t="s">
        <v>201</v>
      </c>
      <c r="H4" s="28" t="s">
        <v>203</v>
      </c>
      <c r="I4" s="28" t="s">
        <v>203</v>
      </c>
      <c r="J4" s="28" t="s">
        <v>204</v>
      </c>
      <c r="K4" s="28" t="s">
        <v>204</v>
      </c>
      <c r="L4" s="28"/>
      <c r="M4" s="28"/>
      <c r="N4" s="60"/>
      <c r="O4" s="60"/>
    </row>
    <row r="5" spans="1:15" ht="24" customHeight="1"/>
    <row r="6" spans="1:15" ht="33.75" customHeight="1">
      <c r="A6" s="80" t="s">
        <v>120</v>
      </c>
      <c r="B6" s="85"/>
      <c r="C6" s="85"/>
      <c r="D6" s="85"/>
      <c r="E6" s="85"/>
      <c r="F6" s="55" t="s">
        <v>58</v>
      </c>
      <c r="G6" s="56">
        <f>WEEKNUM(B7)</f>
        <v>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6" t="s">
        <v>59</v>
      </c>
      <c r="B7" s="84">
        <f>B2+7</f>
        <v>43101</v>
      </c>
      <c r="C7" s="84"/>
      <c r="D7" s="84">
        <f t="shared" ref="D7" si="4">D2+7</f>
        <v>43102</v>
      </c>
      <c r="E7" s="84"/>
      <c r="F7" s="84">
        <f t="shared" ref="F7" si="5">F2+7</f>
        <v>43103</v>
      </c>
      <c r="G7" s="84"/>
      <c r="H7" s="84">
        <f t="shared" ref="H7" si="6">H2+7</f>
        <v>43104</v>
      </c>
      <c r="I7" s="84"/>
      <c r="J7" s="84">
        <f t="shared" ref="J7" si="7">J2+7</f>
        <v>43105</v>
      </c>
      <c r="K7" s="84"/>
      <c r="L7" s="84">
        <f t="shared" ref="L7" si="8">L2+7</f>
        <v>43106</v>
      </c>
      <c r="M7" s="84"/>
      <c r="N7" s="84">
        <f t="shared" ref="N7" si="9">N2+7</f>
        <v>43107</v>
      </c>
      <c r="O7" s="84"/>
    </row>
    <row r="8" spans="1:15" ht="30" customHeight="1">
      <c r="A8" s="86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4" customFormat="1" ht="60" customHeight="1">
      <c r="A9" s="61" t="s">
        <v>60</v>
      </c>
      <c r="B9" s="28" t="s">
        <v>213</v>
      </c>
      <c r="C9" s="28" t="s">
        <v>213</v>
      </c>
      <c r="D9" s="28" t="s">
        <v>206</v>
      </c>
      <c r="E9" s="28" t="s">
        <v>209</v>
      </c>
      <c r="F9" s="28" t="s">
        <v>209</v>
      </c>
      <c r="G9" s="28" t="s">
        <v>209</v>
      </c>
      <c r="H9" s="28" t="s">
        <v>207</v>
      </c>
      <c r="I9" s="28" t="s">
        <v>207</v>
      </c>
      <c r="J9" s="28" t="s">
        <v>210</v>
      </c>
      <c r="K9" s="28" t="s">
        <v>208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C9" sqref="C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9" t="s">
        <v>59</v>
      </c>
      <c r="B2" s="87">
        <f>DATE(2018,1,8)</f>
        <v>43108</v>
      </c>
      <c r="C2" s="88"/>
      <c r="D2" s="87">
        <f>SUM(B2+1)</f>
        <v>43109</v>
      </c>
      <c r="E2" s="88"/>
      <c r="F2" s="87">
        <f>SUM(D2+1)</f>
        <v>43110</v>
      </c>
      <c r="G2" s="88"/>
      <c r="H2" s="87">
        <f t="shared" ref="H2" si="0">SUM(F2+1)</f>
        <v>43111</v>
      </c>
      <c r="I2" s="88"/>
      <c r="J2" s="87">
        <f t="shared" ref="J2" si="1">SUM(H2+1)</f>
        <v>43112</v>
      </c>
      <c r="K2" s="88"/>
      <c r="L2" s="87">
        <f t="shared" ref="L2" si="2">SUM(J2+1)</f>
        <v>43113</v>
      </c>
      <c r="M2" s="88"/>
      <c r="N2" s="87">
        <f t="shared" ref="N2" si="3">SUM(L2+1)</f>
        <v>43114</v>
      </c>
      <c r="O2" s="88"/>
    </row>
    <row r="3" spans="1:15" ht="30" customHeight="1">
      <c r="A3" s="90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 t="s">
        <v>212</v>
      </c>
      <c r="C4" s="28" t="s">
        <v>214</v>
      </c>
      <c r="D4" s="28" t="s">
        <v>215</v>
      </c>
      <c r="E4" s="28" t="s">
        <v>211</v>
      </c>
      <c r="F4" s="28" t="s">
        <v>211</v>
      </c>
      <c r="G4" s="28" t="s">
        <v>211</v>
      </c>
      <c r="H4" s="28" t="s">
        <v>211</v>
      </c>
      <c r="I4" s="28" t="s">
        <v>211</v>
      </c>
      <c r="J4" s="28" t="s">
        <v>211</v>
      </c>
      <c r="K4" s="28" t="s">
        <v>216</v>
      </c>
      <c r="L4" s="28"/>
      <c r="M4" s="28"/>
      <c r="N4" s="60"/>
      <c r="O4" s="60"/>
    </row>
    <row r="5" spans="1:15" ht="24" customHeight="1"/>
    <row r="6" spans="1:15" ht="33.75" customHeight="1">
      <c r="A6" s="80" t="s">
        <v>120</v>
      </c>
      <c r="B6" s="80"/>
      <c r="C6" s="80"/>
      <c r="D6" s="80"/>
      <c r="E6" s="80"/>
      <c r="F6" s="55" t="s">
        <v>58</v>
      </c>
      <c r="G6" s="56">
        <f>WEEKNUM(B7)</f>
        <v>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9" t="s">
        <v>59</v>
      </c>
      <c r="B7" s="87">
        <f>B2+7</f>
        <v>43115</v>
      </c>
      <c r="C7" s="88"/>
      <c r="D7" s="87">
        <f t="shared" ref="D7" si="4">D2+7</f>
        <v>43116</v>
      </c>
      <c r="E7" s="88"/>
      <c r="F7" s="87">
        <f t="shared" ref="F7" si="5">F2+7</f>
        <v>43117</v>
      </c>
      <c r="G7" s="88"/>
      <c r="H7" s="87">
        <f t="shared" ref="H7" si="6">H2+7</f>
        <v>43118</v>
      </c>
      <c r="I7" s="88"/>
      <c r="J7" s="87">
        <f t="shared" ref="J7" si="7">J2+7</f>
        <v>43119</v>
      </c>
      <c r="K7" s="88"/>
      <c r="L7" s="87">
        <f t="shared" ref="L7" si="8">L2+7</f>
        <v>43120</v>
      </c>
      <c r="M7" s="88"/>
      <c r="N7" s="87">
        <f t="shared" ref="N7" si="9">N2+7</f>
        <v>43121</v>
      </c>
      <c r="O7" s="88"/>
    </row>
    <row r="8" spans="1:15" ht="30" customHeight="1">
      <c r="A8" s="90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 t="s">
        <v>217</v>
      </c>
      <c r="C9" s="28" t="s">
        <v>218</v>
      </c>
      <c r="D9" s="28" t="s">
        <v>219</v>
      </c>
      <c r="E9" s="28" t="s">
        <v>224</v>
      </c>
      <c r="F9" s="28" t="s">
        <v>222</v>
      </c>
      <c r="G9" s="28" t="s">
        <v>221</v>
      </c>
      <c r="H9" s="28" t="s">
        <v>220</v>
      </c>
      <c r="I9" s="28" t="s">
        <v>220</v>
      </c>
      <c r="J9" s="28" t="s">
        <v>218</v>
      </c>
      <c r="K9" s="28" t="s">
        <v>223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C4" sqref="C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9" t="s">
        <v>59</v>
      </c>
      <c r="B2" s="87">
        <f>DATE(2018,1,22)</f>
        <v>43122</v>
      </c>
      <c r="C2" s="88"/>
      <c r="D2" s="87">
        <f>SUM(B2+1)</f>
        <v>43123</v>
      </c>
      <c r="E2" s="88"/>
      <c r="F2" s="87">
        <f>SUM(D2+1)</f>
        <v>43124</v>
      </c>
      <c r="G2" s="88"/>
      <c r="H2" s="87">
        <f t="shared" ref="H2" si="0">SUM(F2+1)</f>
        <v>43125</v>
      </c>
      <c r="I2" s="88"/>
      <c r="J2" s="87">
        <f t="shared" ref="J2" si="1">SUM(H2+1)</f>
        <v>43126</v>
      </c>
      <c r="K2" s="88"/>
      <c r="L2" s="87">
        <f t="shared" ref="L2" si="2">SUM(J2+1)</f>
        <v>43127</v>
      </c>
      <c r="M2" s="88"/>
      <c r="N2" s="87">
        <f t="shared" ref="N2" si="3">SUM(L2+1)</f>
        <v>43128</v>
      </c>
      <c r="O2" s="88"/>
    </row>
    <row r="3" spans="1:15" ht="30" customHeight="1">
      <c r="A3" s="90"/>
      <c r="B3" s="72" t="s">
        <v>141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2" customFormat="1" ht="60" customHeight="1">
      <c r="A4" s="60" t="s">
        <v>60</v>
      </c>
      <c r="B4" s="28" t="s">
        <v>225</v>
      </c>
      <c r="C4" s="28" t="s">
        <v>226</v>
      </c>
      <c r="D4" s="28" t="s">
        <v>226</v>
      </c>
      <c r="E4" s="28" t="s">
        <v>229</v>
      </c>
      <c r="F4" s="28" t="s">
        <v>228</v>
      </c>
      <c r="G4" s="28" t="s">
        <v>228</v>
      </c>
      <c r="H4" s="28" t="s">
        <v>227</v>
      </c>
      <c r="I4" s="28" t="s">
        <v>227</v>
      </c>
      <c r="J4" s="28" t="s">
        <v>230</v>
      </c>
      <c r="K4" s="28" t="s">
        <v>230</v>
      </c>
      <c r="L4" s="28"/>
      <c r="M4" s="28"/>
      <c r="N4" s="60"/>
      <c r="O4" s="60"/>
    </row>
    <row r="5" spans="1:15" ht="24" customHeight="1"/>
    <row r="6" spans="1:15" ht="33.75" customHeight="1">
      <c r="A6" s="80" t="s">
        <v>120</v>
      </c>
      <c r="B6" s="80"/>
      <c r="C6" s="80"/>
      <c r="D6" s="80"/>
      <c r="E6" s="80"/>
      <c r="F6" s="55" t="s">
        <v>58</v>
      </c>
      <c r="G6" s="56">
        <f>WEEKNUM(B7)</f>
        <v>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9" t="s">
        <v>59</v>
      </c>
      <c r="B7" s="87">
        <f>B2+7</f>
        <v>43129</v>
      </c>
      <c r="C7" s="88"/>
      <c r="D7" s="87">
        <f t="shared" ref="D7" si="4">D2+7</f>
        <v>43130</v>
      </c>
      <c r="E7" s="88"/>
      <c r="F7" s="87">
        <f t="shared" ref="F7" si="5">F2+7</f>
        <v>43131</v>
      </c>
      <c r="G7" s="88"/>
      <c r="H7" s="87">
        <f t="shared" ref="H7" si="6">H2+7</f>
        <v>43132</v>
      </c>
      <c r="I7" s="88"/>
      <c r="J7" s="87">
        <f t="shared" ref="J7" si="7">J2+7</f>
        <v>43133</v>
      </c>
      <c r="K7" s="88"/>
      <c r="L7" s="87">
        <f t="shared" ref="L7" si="8">L2+7</f>
        <v>43134</v>
      </c>
      <c r="M7" s="88"/>
      <c r="N7" s="87">
        <f t="shared" ref="N7" si="9">N2+7</f>
        <v>43135</v>
      </c>
      <c r="O7" s="88"/>
    </row>
    <row r="8" spans="1:15" ht="30" customHeight="1">
      <c r="A8" s="90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4" customFormat="1" ht="60" customHeight="1">
      <c r="A9" s="61" t="s">
        <v>60</v>
      </c>
      <c r="B9" s="28" t="s">
        <v>231</v>
      </c>
      <c r="C9" s="28" t="s">
        <v>232</v>
      </c>
      <c r="D9" s="28" t="s">
        <v>232</v>
      </c>
      <c r="E9" s="28" t="s">
        <v>233</v>
      </c>
      <c r="F9" s="28" t="s">
        <v>234</v>
      </c>
      <c r="G9" s="28" t="s">
        <v>234</v>
      </c>
      <c r="H9" s="28" t="s">
        <v>235</v>
      </c>
      <c r="I9" s="28" t="s">
        <v>235</v>
      </c>
      <c r="J9" s="28" t="s">
        <v>235</v>
      </c>
      <c r="K9" s="28" t="s">
        <v>235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5" zoomScaleNormal="85" workbookViewId="0">
      <selection activeCell="M9" sqref="M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5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9" t="s">
        <v>59</v>
      </c>
      <c r="B2" s="87">
        <f>DATE(2018,1,29)</f>
        <v>43129</v>
      </c>
      <c r="C2" s="88"/>
      <c r="D2" s="87">
        <f>SUM(B2+1)</f>
        <v>43130</v>
      </c>
      <c r="E2" s="88"/>
      <c r="F2" s="87">
        <f>SUM(D2+1)</f>
        <v>43131</v>
      </c>
      <c r="G2" s="88"/>
      <c r="H2" s="87">
        <f t="shared" ref="H2" si="0">SUM(F2+1)</f>
        <v>43132</v>
      </c>
      <c r="I2" s="88"/>
      <c r="J2" s="87">
        <f t="shared" ref="J2" si="1">SUM(H2+1)</f>
        <v>43133</v>
      </c>
      <c r="K2" s="88"/>
      <c r="L2" s="87">
        <f t="shared" ref="L2" si="2">SUM(J2+1)</f>
        <v>43134</v>
      </c>
      <c r="M2" s="88"/>
      <c r="N2" s="87">
        <f t="shared" ref="N2" si="3">SUM(L2+1)</f>
        <v>43135</v>
      </c>
      <c r="O2" s="88"/>
    </row>
    <row r="3" spans="1:15" ht="30" customHeight="1">
      <c r="A3" s="90"/>
      <c r="B3" s="73" t="s">
        <v>141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4" customFormat="1" ht="60" customHeight="1">
      <c r="A4" s="61" t="s">
        <v>60</v>
      </c>
      <c r="B4" s="28" t="s">
        <v>231</v>
      </c>
      <c r="C4" s="28" t="s">
        <v>244</v>
      </c>
      <c r="D4" s="28" t="s">
        <v>232</v>
      </c>
      <c r="E4" s="28" t="s">
        <v>240</v>
      </c>
      <c r="F4" s="28" t="s">
        <v>234</v>
      </c>
      <c r="G4" s="28" t="s">
        <v>234</v>
      </c>
      <c r="H4" s="28" t="s">
        <v>243</v>
      </c>
      <c r="I4" s="28" t="s">
        <v>236</v>
      </c>
      <c r="J4" s="28" t="s">
        <v>242</v>
      </c>
      <c r="K4" s="28" t="s">
        <v>241</v>
      </c>
      <c r="L4" s="63"/>
      <c r="M4" s="60"/>
      <c r="N4" s="61"/>
      <c r="O4" s="61"/>
    </row>
    <row r="5" spans="1:15" ht="24" customHeight="1"/>
    <row r="6" spans="1:15" ht="33.75" customHeight="1">
      <c r="A6" s="80" t="s">
        <v>120</v>
      </c>
      <c r="B6" s="80"/>
      <c r="C6" s="80"/>
      <c r="D6" s="80"/>
      <c r="E6" s="80"/>
      <c r="F6" s="55" t="s">
        <v>58</v>
      </c>
      <c r="G6" s="56">
        <f>WEEKNUM(B7)</f>
        <v>6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9" t="s">
        <v>59</v>
      </c>
      <c r="B7" s="87">
        <f>B2+7</f>
        <v>43136</v>
      </c>
      <c r="C7" s="88"/>
      <c r="D7" s="87">
        <f t="shared" ref="D7" si="4">D2+7</f>
        <v>43137</v>
      </c>
      <c r="E7" s="88"/>
      <c r="F7" s="87">
        <f t="shared" ref="F7" si="5">F2+7</f>
        <v>43138</v>
      </c>
      <c r="G7" s="88"/>
      <c r="H7" s="87">
        <f t="shared" ref="H7" si="6">H2+7</f>
        <v>43139</v>
      </c>
      <c r="I7" s="88"/>
      <c r="J7" s="87">
        <f t="shared" ref="J7" si="7">J2+7</f>
        <v>43140</v>
      </c>
      <c r="K7" s="88"/>
      <c r="L7" s="87">
        <f t="shared" ref="L7" si="8">L2+7</f>
        <v>43141</v>
      </c>
      <c r="M7" s="88"/>
      <c r="N7" s="87">
        <f t="shared" ref="N7" si="9">N2+7</f>
        <v>43142</v>
      </c>
      <c r="O7" s="88"/>
    </row>
    <row r="8" spans="1:15" ht="30" customHeight="1">
      <c r="A8" s="90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4" customFormat="1" ht="60" customHeight="1">
      <c r="A9" s="61" t="s">
        <v>60</v>
      </c>
      <c r="B9" s="28" t="s">
        <v>238</v>
      </c>
      <c r="C9" s="28" t="s">
        <v>237</v>
      </c>
      <c r="D9" s="28" t="s">
        <v>239</v>
      </c>
      <c r="E9" s="28" t="s">
        <v>239</v>
      </c>
      <c r="F9" s="28" t="s">
        <v>245</v>
      </c>
      <c r="G9" s="28" t="s">
        <v>245</v>
      </c>
      <c r="H9" s="28" t="s">
        <v>247</v>
      </c>
      <c r="I9" s="28" t="s">
        <v>246</v>
      </c>
      <c r="J9" s="28" t="s">
        <v>249</v>
      </c>
      <c r="K9" s="28" t="s">
        <v>249</v>
      </c>
      <c r="L9" s="75"/>
      <c r="M9" s="75"/>
      <c r="N9" s="39" t="s">
        <v>250</v>
      </c>
      <c r="O9" s="39" t="s">
        <v>250</v>
      </c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G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8">
        <f>DATE(2017,6,12)</f>
        <v>42898</v>
      </c>
      <c r="C2" s="78"/>
      <c r="D2" s="78">
        <f>SUM(B2+1)</f>
        <v>42899</v>
      </c>
      <c r="E2" s="78"/>
      <c r="F2" s="78">
        <f t="shared" ref="F2" si="0">SUM(D2+1)</f>
        <v>42900</v>
      </c>
      <c r="G2" s="78"/>
      <c r="H2" s="78">
        <f t="shared" ref="H2" si="1">SUM(F2+1)</f>
        <v>42901</v>
      </c>
      <c r="I2" s="78"/>
      <c r="J2" s="78">
        <f t="shared" ref="J2" si="2">SUM(H2+1)</f>
        <v>42902</v>
      </c>
      <c r="K2" s="78"/>
      <c r="L2" s="78">
        <f t="shared" ref="L2" si="3">SUM(J2+1)</f>
        <v>42903</v>
      </c>
      <c r="M2" s="78"/>
      <c r="N2" s="78">
        <f t="shared" ref="N2" si="4">SUM(L2+1)</f>
        <v>42904</v>
      </c>
      <c r="O2" s="78"/>
    </row>
    <row r="3" spans="1:15" ht="30" customHeight="1">
      <c r="A3" s="79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8">
        <f>B2+7</f>
        <v>42905</v>
      </c>
      <c r="C7" s="78"/>
      <c r="D7" s="78">
        <f t="shared" ref="D7" si="5">D2+7</f>
        <v>42906</v>
      </c>
      <c r="E7" s="78"/>
      <c r="F7" s="78">
        <f t="shared" ref="F7" si="6">F2+7</f>
        <v>42907</v>
      </c>
      <c r="G7" s="78"/>
      <c r="H7" s="78">
        <f t="shared" ref="H7" si="7">H2+7</f>
        <v>42908</v>
      </c>
      <c r="I7" s="78"/>
      <c r="J7" s="78">
        <f t="shared" ref="J7" si="8">J2+7</f>
        <v>42909</v>
      </c>
      <c r="K7" s="78"/>
      <c r="L7" s="78">
        <f t="shared" ref="L7" si="9">L2+7</f>
        <v>42910</v>
      </c>
      <c r="M7" s="78"/>
      <c r="N7" s="78">
        <f t="shared" ref="N7" si="10">N2+7</f>
        <v>42911</v>
      </c>
      <c r="O7" s="78"/>
    </row>
    <row r="8" spans="1:15" ht="30" customHeight="1">
      <c r="A8" s="7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9" t="s">
        <v>59</v>
      </c>
      <c r="B2" s="87">
        <f>DATE(2018,2,5)</f>
        <v>43136</v>
      </c>
      <c r="C2" s="88"/>
      <c r="D2" s="87">
        <f>SUM(B2+1)</f>
        <v>43137</v>
      </c>
      <c r="E2" s="88"/>
      <c r="F2" s="87">
        <f>SUM(D2+1)</f>
        <v>43138</v>
      </c>
      <c r="G2" s="88"/>
      <c r="H2" s="87">
        <f t="shared" ref="H2" si="0">SUM(F2+1)</f>
        <v>43139</v>
      </c>
      <c r="I2" s="88"/>
      <c r="J2" s="87">
        <f t="shared" ref="J2" si="1">SUM(H2+1)</f>
        <v>43140</v>
      </c>
      <c r="K2" s="88"/>
      <c r="L2" s="87">
        <f t="shared" ref="L2" si="2">SUM(J2+1)</f>
        <v>43141</v>
      </c>
      <c r="M2" s="88"/>
      <c r="N2" s="87">
        <f t="shared" ref="N2" si="3">SUM(L2+1)</f>
        <v>43142</v>
      </c>
      <c r="O2" s="88"/>
    </row>
    <row r="3" spans="1:15" ht="30" customHeight="1">
      <c r="A3" s="90"/>
      <c r="B3" s="74" t="s">
        <v>141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4" customFormat="1" ht="60" customHeight="1">
      <c r="A4" s="61" t="s">
        <v>60</v>
      </c>
      <c r="B4" s="28" t="s">
        <v>238</v>
      </c>
      <c r="C4" s="28" t="s">
        <v>251</v>
      </c>
      <c r="D4" s="28" t="s">
        <v>239</v>
      </c>
      <c r="E4" s="28" t="s">
        <v>239</v>
      </c>
      <c r="F4" s="28" t="s">
        <v>254</v>
      </c>
      <c r="G4" s="28" t="s">
        <v>255</v>
      </c>
      <c r="H4" s="28" t="s">
        <v>252</v>
      </c>
      <c r="I4" s="28" t="s">
        <v>253</v>
      </c>
      <c r="J4" s="28" t="s">
        <v>256</v>
      </c>
      <c r="K4" s="28" t="s">
        <v>257</v>
      </c>
      <c r="L4" s="75"/>
      <c r="M4" s="75"/>
      <c r="N4" s="39" t="s">
        <v>248</v>
      </c>
      <c r="O4" s="39" t="s">
        <v>248</v>
      </c>
    </row>
    <row r="5" spans="1:15" ht="24" customHeight="1"/>
    <row r="6" spans="1:15" ht="33.75" customHeight="1">
      <c r="A6" s="80" t="s">
        <v>120</v>
      </c>
      <c r="B6" s="80"/>
      <c r="C6" s="80"/>
      <c r="D6" s="80"/>
      <c r="E6" s="80"/>
      <c r="F6" s="55" t="s">
        <v>58</v>
      </c>
      <c r="G6" s="56">
        <f>WEEKNUM(B7)</f>
        <v>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9" t="s">
        <v>59</v>
      </c>
      <c r="B7" s="87">
        <f>B2+7</f>
        <v>43143</v>
      </c>
      <c r="C7" s="88"/>
      <c r="D7" s="87">
        <f t="shared" ref="D7" si="4">D2+7</f>
        <v>43144</v>
      </c>
      <c r="E7" s="88"/>
      <c r="F7" s="87">
        <f t="shared" ref="F7" si="5">F2+7</f>
        <v>43145</v>
      </c>
      <c r="G7" s="88"/>
      <c r="H7" s="87">
        <f t="shared" ref="H7" si="6">H2+7</f>
        <v>43146</v>
      </c>
      <c r="I7" s="88"/>
      <c r="J7" s="87">
        <f t="shared" ref="J7" si="7">J2+7</f>
        <v>43147</v>
      </c>
      <c r="K7" s="88"/>
      <c r="L7" s="87">
        <f t="shared" ref="L7" si="8">L2+7</f>
        <v>43148</v>
      </c>
      <c r="M7" s="88"/>
      <c r="N7" s="87">
        <f t="shared" ref="N7" si="9">N2+7</f>
        <v>43149</v>
      </c>
      <c r="O7" s="88"/>
    </row>
    <row r="8" spans="1:15" ht="30" customHeight="1">
      <c r="A8" s="90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4" customFormat="1" ht="60" customHeight="1">
      <c r="A9" s="77" t="s">
        <v>60</v>
      </c>
      <c r="B9" s="75" t="s">
        <v>258</v>
      </c>
      <c r="C9" s="75" t="s">
        <v>259</v>
      </c>
      <c r="D9" s="75" t="s">
        <v>260</v>
      </c>
      <c r="E9" s="75" t="s">
        <v>260</v>
      </c>
      <c r="F9" s="75"/>
      <c r="G9" s="75"/>
      <c r="H9" s="63"/>
      <c r="I9" s="63"/>
      <c r="J9" s="63"/>
      <c r="K9" s="63"/>
      <c r="L9" s="63"/>
      <c r="M9" s="63"/>
      <c r="N9" s="77"/>
      <c r="O9" s="77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H6" sqref="H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7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9" t="s">
        <v>59</v>
      </c>
      <c r="B2" s="87">
        <f>DATE(2018,2,12)</f>
        <v>43143</v>
      </c>
      <c r="C2" s="88"/>
      <c r="D2" s="87">
        <f>SUM(B2+1)</f>
        <v>43144</v>
      </c>
      <c r="E2" s="88"/>
      <c r="F2" s="87">
        <f>SUM(D2+1)</f>
        <v>43145</v>
      </c>
      <c r="G2" s="88"/>
      <c r="H2" s="87">
        <f t="shared" ref="H2" si="0">SUM(F2+1)</f>
        <v>43146</v>
      </c>
      <c r="I2" s="88"/>
      <c r="J2" s="87">
        <f t="shared" ref="J2" si="1">SUM(H2+1)</f>
        <v>43147</v>
      </c>
      <c r="K2" s="88"/>
      <c r="L2" s="87">
        <f t="shared" ref="L2" si="2">SUM(J2+1)</f>
        <v>43148</v>
      </c>
      <c r="M2" s="88"/>
      <c r="N2" s="87">
        <f t="shared" ref="N2" si="3">SUM(L2+1)</f>
        <v>43149</v>
      </c>
      <c r="O2" s="88"/>
    </row>
    <row r="3" spans="1:15" ht="30" customHeight="1">
      <c r="A3" s="90"/>
      <c r="B3" s="76" t="s">
        <v>141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4" customFormat="1" ht="60" customHeight="1">
      <c r="A4" s="61" t="s">
        <v>60</v>
      </c>
      <c r="B4" s="75" t="s">
        <v>262</v>
      </c>
      <c r="C4" s="75" t="s">
        <v>263</v>
      </c>
      <c r="D4" s="75" t="s">
        <v>264</v>
      </c>
      <c r="E4" s="75" t="s">
        <v>264</v>
      </c>
      <c r="F4" s="28" t="s">
        <v>268</v>
      </c>
      <c r="G4" s="28" t="s">
        <v>268</v>
      </c>
      <c r="H4" s="28" t="s">
        <v>265</v>
      </c>
      <c r="I4" s="28" t="s">
        <v>265</v>
      </c>
      <c r="J4" s="28" t="s">
        <v>265</v>
      </c>
      <c r="K4" s="28" t="s">
        <v>265</v>
      </c>
      <c r="L4" s="28" t="s">
        <v>265</v>
      </c>
      <c r="M4" s="28" t="s">
        <v>265</v>
      </c>
      <c r="N4" s="28" t="s">
        <v>265</v>
      </c>
      <c r="O4" s="28" t="s">
        <v>265</v>
      </c>
    </row>
    <row r="5" spans="1:15" ht="24" customHeight="1"/>
    <row r="6" spans="1:15" ht="33.75" customHeight="1">
      <c r="A6" s="80" t="s">
        <v>120</v>
      </c>
      <c r="B6" s="80"/>
      <c r="C6" s="80"/>
      <c r="D6" s="80"/>
      <c r="E6" s="80"/>
      <c r="F6" s="55" t="s">
        <v>58</v>
      </c>
      <c r="G6" s="56">
        <f>WEEKNUM(B7)</f>
        <v>8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9" t="s">
        <v>59</v>
      </c>
      <c r="B7" s="87">
        <f>B2+7</f>
        <v>43150</v>
      </c>
      <c r="C7" s="88"/>
      <c r="D7" s="87">
        <f t="shared" ref="D7" si="4">D2+7</f>
        <v>43151</v>
      </c>
      <c r="E7" s="88"/>
      <c r="F7" s="87">
        <f t="shared" ref="F7" si="5">F2+7</f>
        <v>43152</v>
      </c>
      <c r="G7" s="88"/>
      <c r="H7" s="87">
        <f t="shared" ref="H7" si="6">H2+7</f>
        <v>43153</v>
      </c>
      <c r="I7" s="88"/>
      <c r="J7" s="87">
        <f t="shared" ref="J7" si="7">J2+7</f>
        <v>43154</v>
      </c>
      <c r="K7" s="88"/>
      <c r="L7" s="87">
        <f t="shared" ref="L7" si="8">L2+7</f>
        <v>43155</v>
      </c>
      <c r="M7" s="88"/>
      <c r="N7" s="87">
        <f t="shared" ref="N7" si="9">N2+7</f>
        <v>43156</v>
      </c>
      <c r="O7" s="88"/>
    </row>
    <row r="8" spans="1:15" ht="30" customHeight="1">
      <c r="A8" s="90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4" customFormat="1" ht="60" customHeight="1">
      <c r="A9" s="77" t="s">
        <v>60</v>
      </c>
      <c r="B9" s="28" t="s">
        <v>265</v>
      </c>
      <c r="C9" s="28" t="s">
        <v>265</v>
      </c>
      <c r="D9" s="28" t="s">
        <v>265</v>
      </c>
      <c r="E9" s="28" t="s">
        <v>265</v>
      </c>
      <c r="F9" s="28" t="s">
        <v>265</v>
      </c>
      <c r="G9" s="28" t="s">
        <v>265</v>
      </c>
      <c r="H9" s="63" t="s">
        <v>266</v>
      </c>
      <c r="I9" s="63" t="s">
        <v>266</v>
      </c>
      <c r="J9" s="75" t="s">
        <v>261</v>
      </c>
      <c r="K9" s="75" t="s">
        <v>261</v>
      </c>
      <c r="L9" s="75" t="s">
        <v>267</v>
      </c>
      <c r="M9" s="75" t="s">
        <v>267</v>
      </c>
      <c r="N9" s="77"/>
      <c r="O9" s="77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5" t="s">
        <v>120</v>
      </c>
      <c r="B1" s="85"/>
      <c r="C1" s="85"/>
      <c r="D1" s="85"/>
      <c r="E1" s="85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9" t="s">
        <v>59</v>
      </c>
      <c r="B2" s="87">
        <f>DATE(2017,1,2)</f>
        <v>42737</v>
      </c>
      <c r="C2" s="88"/>
      <c r="D2" s="87">
        <f>SUM(B2+1)</f>
        <v>42738</v>
      </c>
      <c r="E2" s="88"/>
      <c r="F2" s="87">
        <f>SUM(D2+1)</f>
        <v>42739</v>
      </c>
      <c r="G2" s="88"/>
      <c r="H2" s="87">
        <f t="shared" ref="H2" si="0">SUM(F2+1)</f>
        <v>42740</v>
      </c>
      <c r="I2" s="88"/>
      <c r="J2" s="87">
        <f t="shared" ref="J2" si="1">SUM(H2+1)</f>
        <v>42741</v>
      </c>
      <c r="K2" s="88"/>
      <c r="L2" s="87">
        <f t="shared" ref="L2" si="2">SUM(J2+1)</f>
        <v>42742</v>
      </c>
      <c r="M2" s="88"/>
      <c r="N2" s="87">
        <f t="shared" ref="N2" si="3">SUM(L2+1)</f>
        <v>42743</v>
      </c>
      <c r="O2" s="88"/>
    </row>
    <row r="3" spans="1:15" ht="30" customHeight="1">
      <c r="A3" s="90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60"/>
      <c r="O4" s="60"/>
    </row>
    <row r="5" spans="1:15" ht="24" customHeight="1"/>
    <row r="6" spans="1:15" ht="33.75" customHeight="1">
      <c r="A6" s="80" t="s">
        <v>120</v>
      </c>
      <c r="B6" s="80"/>
      <c r="C6" s="80"/>
      <c r="D6" s="80"/>
      <c r="E6" s="80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9" t="s">
        <v>59</v>
      </c>
      <c r="B7" s="87">
        <f>B2+7</f>
        <v>42744</v>
      </c>
      <c r="C7" s="88"/>
      <c r="D7" s="87">
        <f t="shared" ref="D7" si="4">D2+7</f>
        <v>42745</v>
      </c>
      <c r="E7" s="88"/>
      <c r="F7" s="87">
        <f t="shared" ref="F7" si="5">F2+7</f>
        <v>42746</v>
      </c>
      <c r="G7" s="88"/>
      <c r="H7" s="87">
        <f t="shared" ref="H7" si="6">H2+7</f>
        <v>42747</v>
      </c>
      <c r="I7" s="88"/>
      <c r="J7" s="87">
        <f t="shared" ref="J7" si="7">J2+7</f>
        <v>42748</v>
      </c>
      <c r="K7" s="88"/>
      <c r="L7" s="87">
        <f t="shared" ref="L7" si="8">L2+7</f>
        <v>42749</v>
      </c>
      <c r="M7" s="88"/>
      <c r="N7" s="87">
        <f t="shared" ref="N7" si="9">N2+7</f>
        <v>42750</v>
      </c>
      <c r="O7" s="88"/>
    </row>
    <row r="8" spans="1:15" ht="30" customHeight="1">
      <c r="A8" s="90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5" t="s">
        <v>0</v>
      </c>
      <c r="B1" s="95" t="s">
        <v>1</v>
      </c>
      <c r="C1" s="96" t="s">
        <v>36</v>
      </c>
      <c r="D1" s="97"/>
      <c r="E1" s="98" t="s">
        <v>37</v>
      </c>
      <c r="F1" s="98"/>
      <c r="G1" s="98" t="s">
        <v>38</v>
      </c>
      <c r="H1" s="98"/>
      <c r="I1" s="98" t="s">
        <v>39</v>
      </c>
      <c r="J1" s="98"/>
      <c r="K1" s="96" t="s">
        <v>40</v>
      </c>
      <c r="L1" s="97"/>
      <c r="M1" s="2" t="s">
        <v>41</v>
      </c>
      <c r="N1" s="2" t="s">
        <v>42</v>
      </c>
    </row>
    <row r="2" spans="1:14" ht="24.95" customHeight="1">
      <c r="A2" s="95"/>
      <c r="B2" s="9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9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9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9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9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9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9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9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H4"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8">
        <f>DATE(2017,6,26)</f>
        <v>42912</v>
      </c>
      <c r="C2" s="78"/>
      <c r="D2" s="78">
        <f>SUM(B2+1)</f>
        <v>42913</v>
      </c>
      <c r="E2" s="78"/>
      <c r="F2" s="78">
        <f t="shared" ref="F2" si="0">SUM(D2+1)</f>
        <v>42914</v>
      </c>
      <c r="G2" s="78"/>
      <c r="H2" s="78">
        <f t="shared" ref="H2" si="1">SUM(F2+1)</f>
        <v>42915</v>
      </c>
      <c r="I2" s="78"/>
      <c r="J2" s="78">
        <f t="shared" ref="J2" si="2">SUM(H2+1)</f>
        <v>42916</v>
      </c>
      <c r="K2" s="78"/>
      <c r="L2" s="78">
        <f t="shared" ref="L2" si="3">SUM(J2+1)</f>
        <v>42917</v>
      </c>
      <c r="M2" s="78"/>
      <c r="N2" s="78">
        <f t="shared" ref="N2" si="4">SUM(L2+1)</f>
        <v>42918</v>
      </c>
      <c r="O2" s="78"/>
    </row>
    <row r="3" spans="1:15" ht="30" customHeight="1">
      <c r="A3" s="79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8">
        <f>B2+7</f>
        <v>42919</v>
      </c>
      <c r="C7" s="78"/>
      <c r="D7" s="78">
        <f t="shared" ref="D7" si="5">D2+7</f>
        <v>42920</v>
      </c>
      <c r="E7" s="78"/>
      <c r="F7" s="78">
        <f t="shared" ref="F7" si="6">F2+7</f>
        <v>42921</v>
      </c>
      <c r="G7" s="78"/>
      <c r="H7" s="78">
        <f t="shared" ref="H7" si="7">H2+7</f>
        <v>42922</v>
      </c>
      <c r="I7" s="78"/>
      <c r="J7" s="78">
        <f t="shared" ref="J7" si="8">J2+7</f>
        <v>42923</v>
      </c>
      <c r="K7" s="78"/>
      <c r="L7" s="78">
        <f t="shared" ref="L7" si="9">L2+7</f>
        <v>42924</v>
      </c>
      <c r="M7" s="78"/>
      <c r="N7" s="78">
        <f t="shared" ref="N7" si="10">N2+7</f>
        <v>42925</v>
      </c>
      <c r="O7" s="78"/>
    </row>
    <row r="8" spans="1:15" ht="30" customHeight="1">
      <c r="A8" s="7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8">
        <f>DATE(2017,7,10)</f>
        <v>42926</v>
      </c>
      <c r="C2" s="78"/>
      <c r="D2" s="78">
        <f>SUM(B2+1)</f>
        <v>42927</v>
      </c>
      <c r="E2" s="78"/>
      <c r="F2" s="78">
        <f>SUM(D2+1)</f>
        <v>42928</v>
      </c>
      <c r="G2" s="78"/>
      <c r="H2" s="78">
        <f t="shared" ref="H2" si="0">SUM(F2+1)</f>
        <v>42929</v>
      </c>
      <c r="I2" s="78"/>
      <c r="J2" s="78">
        <f t="shared" ref="J2" si="1">SUM(H2+1)</f>
        <v>42930</v>
      </c>
      <c r="K2" s="78"/>
      <c r="L2" s="78">
        <f t="shared" ref="L2" si="2">SUM(J2+1)</f>
        <v>42931</v>
      </c>
      <c r="M2" s="78"/>
      <c r="N2" s="78">
        <f t="shared" ref="N2" si="3">SUM(L2+1)</f>
        <v>42932</v>
      </c>
      <c r="O2" s="78"/>
    </row>
    <row r="3" spans="1:15" ht="30" customHeight="1">
      <c r="A3" s="79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8">
        <f>B2+7</f>
        <v>42933</v>
      </c>
      <c r="C7" s="78"/>
      <c r="D7" s="78">
        <f t="shared" ref="D7" si="4">D2+7</f>
        <v>42934</v>
      </c>
      <c r="E7" s="78"/>
      <c r="F7" s="78">
        <f t="shared" ref="F7" si="5">F2+7</f>
        <v>42935</v>
      </c>
      <c r="G7" s="78"/>
      <c r="H7" s="78">
        <f t="shared" ref="H7" si="6">H2+7</f>
        <v>42936</v>
      </c>
      <c r="I7" s="78"/>
      <c r="J7" s="78">
        <f t="shared" ref="J7" si="7">J2+7</f>
        <v>42937</v>
      </c>
      <c r="K7" s="78"/>
      <c r="L7" s="78">
        <f t="shared" ref="L7" si="8">L2+7</f>
        <v>42938</v>
      </c>
      <c r="M7" s="78"/>
      <c r="N7" s="78">
        <f t="shared" ref="N7" si="9">N2+7</f>
        <v>42939</v>
      </c>
      <c r="O7" s="78"/>
    </row>
    <row r="8" spans="1:15" ht="30" customHeight="1">
      <c r="A8" s="79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8">
        <f>DATE(2017,7,24)</f>
        <v>42940</v>
      </c>
      <c r="C2" s="78"/>
      <c r="D2" s="78">
        <f>SUM(B2+1)</f>
        <v>42941</v>
      </c>
      <c r="E2" s="78"/>
      <c r="F2" s="78">
        <f>SUM(D2+1)</f>
        <v>42942</v>
      </c>
      <c r="G2" s="78"/>
      <c r="H2" s="78">
        <f t="shared" ref="H2" si="0">SUM(F2+1)</f>
        <v>42943</v>
      </c>
      <c r="I2" s="78"/>
      <c r="J2" s="78">
        <f t="shared" ref="J2" si="1">SUM(H2+1)</f>
        <v>42944</v>
      </c>
      <c r="K2" s="78"/>
      <c r="L2" s="78">
        <f t="shared" ref="L2" si="2">SUM(J2+1)</f>
        <v>42945</v>
      </c>
      <c r="M2" s="78"/>
      <c r="N2" s="78">
        <f t="shared" ref="N2" si="3">SUM(L2+1)</f>
        <v>42946</v>
      </c>
      <c r="O2" s="78"/>
    </row>
    <row r="3" spans="1:15" ht="30" customHeight="1">
      <c r="A3" s="79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8">
        <f>B2+7</f>
        <v>42947</v>
      </c>
      <c r="C7" s="78"/>
      <c r="D7" s="78">
        <f t="shared" ref="D7" si="4">D2+7</f>
        <v>42948</v>
      </c>
      <c r="E7" s="78"/>
      <c r="F7" s="78">
        <f t="shared" ref="F7" si="5">F2+7</f>
        <v>42949</v>
      </c>
      <c r="G7" s="78"/>
      <c r="H7" s="78">
        <f t="shared" ref="H7" si="6">H2+7</f>
        <v>42950</v>
      </c>
      <c r="I7" s="78"/>
      <c r="J7" s="78">
        <f t="shared" ref="J7" si="7">J2+7</f>
        <v>42951</v>
      </c>
      <c r="K7" s="78"/>
      <c r="L7" s="78">
        <f t="shared" ref="L7" si="8">L2+7</f>
        <v>42952</v>
      </c>
      <c r="M7" s="78"/>
      <c r="N7" s="78">
        <f t="shared" ref="N7" si="9">N2+7</f>
        <v>42953</v>
      </c>
      <c r="O7" s="78"/>
    </row>
    <row r="8" spans="1:15" ht="30" customHeight="1">
      <c r="A8" s="79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7" workbookViewId="0">
      <selection activeCell="D8" sqref="D8"/>
    </sheetView>
  </sheetViews>
  <sheetFormatPr defaultRowHeight="14.25"/>
  <cols>
    <col min="2" max="15" width="26.625" customWidth="1"/>
  </cols>
  <sheetData>
    <row r="1" spans="1:15" ht="33.75" customHeight="1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8">
        <f>DATE(2017,8,7)</f>
        <v>42954</v>
      </c>
      <c r="C2" s="78"/>
      <c r="D2" s="78">
        <f>SUM(B2+1)</f>
        <v>42955</v>
      </c>
      <c r="E2" s="78"/>
      <c r="F2" s="78">
        <f>SUM(D2+1)</f>
        <v>42956</v>
      </c>
      <c r="G2" s="78"/>
      <c r="H2" s="78">
        <f t="shared" ref="H2" si="0">SUM(F2+1)</f>
        <v>42957</v>
      </c>
      <c r="I2" s="78"/>
      <c r="J2" s="78">
        <f t="shared" ref="J2" si="1">SUM(H2+1)</f>
        <v>42958</v>
      </c>
      <c r="K2" s="78"/>
      <c r="L2" s="78">
        <f t="shared" ref="L2" si="2">SUM(J2+1)</f>
        <v>42959</v>
      </c>
      <c r="M2" s="78"/>
      <c r="N2" s="78">
        <f t="shared" ref="N2" si="3">SUM(L2+1)</f>
        <v>42960</v>
      </c>
      <c r="O2" s="78"/>
    </row>
    <row r="3" spans="1:15" ht="30" customHeight="1">
      <c r="A3" s="79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8">
        <f>B2+7</f>
        <v>42961</v>
      </c>
      <c r="C7" s="78"/>
      <c r="D7" s="78">
        <f t="shared" ref="D7" si="4">D2+7</f>
        <v>42962</v>
      </c>
      <c r="E7" s="78"/>
      <c r="F7" s="78">
        <f t="shared" ref="F7" si="5">F2+7</f>
        <v>42963</v>
      </c>
      <c r="G7" s="78"/>
      <c r="H7" s="78">
        <f t="shared" ref="H7" si="6">H2+7</f>
        <v>42964</v>
      </c>
      <c r="I7" s="78"/>
      <c r="J7" s="78">
        <f t="shared" ref="J7" si="7">J2+7</f>
        <v>42965</v>
      </c>
      <c r="K7" s="78"/>
      <c r="L7" s="78">
        <f t="shared" ref="L7" si="8">L2+7</f>
        <v>42966</v>
      </c>
      <c r="M7" s="78"/>
      <c r="N7" s="78">
        <f t="shared" ref="N7" si="9">N2+7</f>
        <v>42967</v>
      </c>
      <c r="O7" s="78"/>
    </row>
    <row r="8" spans="1:15" ht="30" customHeight="1">
      <c r="A8" s="79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80" t="s">
        <v>120</v>
      </c>
      <c r="B1" s="80"/>
      <c r="C1" s="80"/>
      <c r="D1" s="80"/>
      <c r="E1" s="80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8">
        <f>DATE(2017,8,21)</f>
        <v>42968</v>
      </c>
      <c r="C2" s="78"/>
      <c r="D2" s="78">
        <f>SUM(B2+1)</f>
        <v>42969</v>
      </c>
      <c r="E2" s="78"/>
      <c r="F2" s="78">
        <f>SUM(D2+1)</f>
        <v>42970</v>
      </c>
      <c r="G2" s="78"/>
      <c r="H2" s="78">
        <f t="shared" ref="H2" si="0">SUM(F2+1)</f>
        <v>42971</v>
      </c>
      <c r="I2" s="78"/>
      <c r="J2" s="78">
        <f t="shared" ref="J2" si="1">SUM(H2+1)</f>
        <v>42972</v>
      </c>
      <c r="K2" s="78"/>
      <c r="L2" s="78">
        <f t="shared" ref="L2" si="2">SUM(J2+1)</f>
        <v>42973</v>
      </c>
      <c r="M2" s="78"/>
      <c r="N2" s="78">
        <f t="shared" ref="N2" si="3">SUM(L2+1)</f>
        <v>42974</v>
      </c>
      <c r="O2" s="78"/>
    </row>
    <row r="3" spans="1:15" ht="30" customHeight="1">
      <c r="A3" s="79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8">
        <f>B2+7</f>
        <v>42975</v>
      </c>
      <c r="C7" s="78"/>
      <c r="D7" s="78">
        <f t="shared" ref="D7" si="4">D2+7</f>
        <v>42976</v>
      </c>
      <c r="E7" s="78"/>
      <c r="F7" s="78">
        <f t="shared" ref="F7" si="5">F2+7</f>
        <v>42977</v>
      </c>
      <c r="G7" s="78"/>
      <c r="H7" s="78">
        <f t="shared" ref="H7" si="6">H2+7</f>
        <v>42978</v>
      </c>
      <c r="I7" s="78"/>
      <c r="J7" s="78">
        <f t="shared" ref="J7" si="7">J2+7</f>
        <v>42979</v>
      </c>
      <c r="K7" s="78"/>
      <c r="L7" s="78">
        <f t="shared" ref="L7" si="8">L2+7</f>
        <v>42980</v>
      </c>
      <c r="M7" s="78"/>
      <c r="N7" s="78">
        <f t="shared" ref="N7" si="9">N2+7</f>
        <v>42981</v>
      </c>
      <c r="O7" s="78"/>
    </row>
    <row r="8" spans="1:15" ht="30" customHeight="1">
      <c r="A8" s="79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82" t="s">
        <v>120</v>
      </c>
      <c r="B1" s="82"/>
      <c r="C1" s="82"/>
      <c r="D1" s="82"/>
      <c r="E1" s="82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83" t="s">
        <v>59</v>
      </c>
      <c r="B2" s="81">
        <f>DATE(2017,9,4)</f>
        <v>42982</v>
      </c>
      <c r="C2" s="81"/>
      <c r="D2" s="81">
        <f>SUM(B2+1)</f>
        <v>42983</v>
      </c>
      <c r="E2" s="81"/>
      <c r="F2" s="81">
        <f>SUM(D2+1)</f>
        <v>42984</v>
      </c>
      <c r="G2" s="81"/>
      <c r="H2" s="81">
        <f t="shared" ref="H2" si="0">SUM(F2+1)</f>
        <v>42985</v>
      </c>
      <c r="I2" s="81"/>
      <c r="J2" s="81">
        <f t="shared" ref="J2" si="1">SUM(H2+1)</f>
        <v>42986</v>
      </c>
      <c r="K2" s="81"/>
      <c r="L2" s="81">
        <f t="shared" ref="L2" si="2">SUM(J2+1)</f>
        <v>42987</v>
      </c>
      <c r="M2" s="81"/>
      <c r="N2" s="81">
        <f t="shared" ref="N2" si="3">SUM(L2+1)</f>
        <v>42988</v>
      </c>
      <c r="O2" s="81"/>
    </row>
    <row r="3" spans="1:15" ht="30" customHeight="1">
      <c r="A3" s="83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82" t="s">
        <v>57</v>
      </c>
      <c r="B6" s="82"/>
      <c r="C6" s="82"/>
      <c r="D6" s="82"/>
      <c r="E6" s="82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83" t="s">
        <v>59</v>
      </c>
      <c r="B7" s="81">
        <f>B2+7</f>
        <v>42989</v>
      </c>
      <c r="C7" s="81"/>
      <c r="D7" s="81">
        <f t="shared" ref="D7" si="4">D2+7</f>
        <v>42990</v>
      </c>
      <c r="E7" s="81"/>
      <c r="F7" s="81">
        <f t="shared" ref="F7" si="5">F2+7</f>
        <v>42991</v>
      </c>
      <c r="G7" s="81"/>
      <c r="H7" s="81">
        <f t="shared" ref="H7" si="6">H2+7</f>
        <v>42992</v>
      </c>
      <c r="I7" s="81"/>
      <c r="J7" s="81">
        <f t="shared" ref="J7" si="7">J2+7</f>
        <v>42993</v>
      </c>
      <c r="K7" s="81"/>
      <c r="L7" s="81">
        <f t="shared" ref="L7" si="8">L2+7</f>
        <v>42994</v>
      </c>
      <c r="M7" s="81"/>
      <c r="N7" s="81">
        <f t="shared" ref="N7" si="9">N2+7</f>
        <v>42995</v>
      </c>
      <c r="O7" s="81"/>
    </row>
    <row r="8" spans="1:15" ht="30" customHeight="1">
      <c r="A8" s="83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4" workbookViewId="0">
      <selection activeCell="D5" sqref="D5"/>
    </sheetView>
  </sheetViews>
  <sheetFormatPr defaultRowHeight="14.25"/>
  <cols>
    <col min="2" max="15" width="26.625" customWidth="1"/>
  </cols>
  <sheetData>
    <row r="1" spans="1:15" ht="33.75" customHeight="1">
      <c r="A1" s="80" t="s">
        <v>120</v>
      </c>
      <c r="B1" s="80"/>
      <c r="C1" s="80"/>
      <c r="D1" s="80"/>
      <c r="E1" s="80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8">
        <f>DATE(2017,9,18)</f>
        <v>42996</v>
      </c>
      <c r="C2" s="78"/>
      <c r="D2" s="78">
        <f>SUM(B2+1)</f>
        <v>42997</v>
      </c>
      <c r="E2" s="78"/>
      <c r="F2" s="78">
        <f>SUM(D2+1)</f>
        <v>42998</v>
      </c>
      <c r="G2" s="78"/>
      <c r="H2" s="78">
        <f t="shared" ref="H2" si="0">SUM(F2+1)</f>
        <v>42999</v>
      </c>
      <c r="I2" s="78"/>
      <c r="J2" s="78">
        <f t="shared" ref="J2" si="1">SUM(H2+1)</f>
        <v>43000</v>
      </c>
      <c r="K2" s="78"/>
      <c r="L2" s="78">
        <f t="shared" ref="L2" si="2">SUM(J2+1)</f>
        <v>43001</v>
      </c>
      <c r="M2" s="78"/>
      <c r="N2" s="78">
        <f t="shared" ref="N2" si="3">SUM(L2+1)</f>
        <v>43002</v>
      </c>
      <c r="O2" s="78"/>
    </row>
    <row r="3" spans="1:15" ht="30" customHeight="1">
      <c r="A3" s="79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8">
        <f>B2+7</f>
        <v>43003</v>
      </c>
      <c r="C7" s="78"/>
      <c r="D7" s="78">
        <f t="shared" ref="D7" si="4">D2+7</f>
        <v>43004</v>
      </c>
      <c r="E7" s="78"/>
      <c r="F7" s="78">
        <f t="shared" ref="F7" si="5">F2+7</f>
        <v>43005</v>
      </c>
      <c r="G7" s="78"/>
      <c r="H7" s="78">
        <f t="shared" ref="H7" si="6">H2+7</f>
        <v>43006</v>
      </c>
      <c r="I7" s="78"/>
      <c r="J7" s="78">
        <f t="shared" ref="J7" si="7">J2+7</f>
        <v>43007</v>
      </c>
      <c r="K7" s="78"/>
      <c r="L7" s="78">
        <f t="shared" ref="L7" si="8">L2+7</f>
        <v>43008</v>
      </c>
      <c r="M7" s="78"/>
      <c r="N7" s="78">
        <f t="shared" ref="N7" si="9">N2+7</f>
        <v>43009</v>
      </c>
      <c r="O7" s="78"/>
    </row>
    <row r="8" spans="1:15" ht="30" customHeight="1">
      <c r="A8" s="79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46-47周</vt:lpstr>
      <vt:lpstr>48-49周</vt:lpstr>
      <vt:lpstr>50-51周</vt:lpstr>
      <vt:lpstr>52周-1周</vt:lpstr>
      <vt:lpstr>2周-3周</vt:lpstr>
      <vt:lpstr>4周~5周</vt:lpstr>
      <vt:lpstr>5周~6周</vt:lpstr>
      <vt:lpstr>6周~7周</vt:lpstr>
      <vt:lpstr>7周~8周</vt:lpstr>
      <vt:lpstr>标准（只copy使用）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2018-02-13T01:30:56Z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