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9-10" sheetId="42" r:id="rId1"/>
    <sheet name="Week 8-9" sheetId="41" r:id="rId2"/>
    <sheet name="Week 7-8" sheetId="40" r:id="rId3"/>
    <sheet name="Week 6-7" sheetId="39" r:id="rId4"/>
    <sheet name="Week 5-6" sheetId="38" r:id="rId5"/>
    <sheet name="Week 4-5" sheetId="37" r:id="rId6"/>
    <sheet name="Week 3-4" sheetId="36" r:id="rId7"/>
    <sheet name="Week 2-3" sheetId="35" r:id="rId8"/>
    <sheet name="Week 1-2" sheetId="34" r:id="rId9"/>
    <sheet name="Week 51-52" sheetId="33" r:id="rId10"/>
    <sheet name="Week 50-51" sheetId="32" r:id="rId11"/>
    <sheet name="Week 49-50" sheetId="31" r:id="rId12"/>
    <sheet name="Week 48-49" sheetId="30" r:id="rId13"/>
    <sheet name="Week 47-48" sheetId="29" r:id="rId14"/>
    <sheet name="Week 46-47" sheetId="28" r:id="rId15"/>
    <sheet name="Week 45-46" sheetId="27" r:id="rId16"/>
    <sheet name="Week 44-45" sheetId="26" r:id="rId17"/>
    <sheet name="Week 43-44" sheetId="25" r:id="rId18"/>
    <sheet name="Week 42-43" sheetId="24" r:id="rId19"/>
    <sheet name="Week 41-42" sheetId="23" r:id="rId20"/>
    <sheet name="Week 40-41" sheetId="22" r:id="rId21"/>
    <sheet name="Week 38-40" sheetId="21" r:id="rId22"/>
    <sheet name="Week 37-38" sheetId="20" r:id="rId23"/>
    <sheet name="Week 36-37" sheetId="19" r:id="rId24"/>
    <sheet name="Week 35-36" sheetId="18" r:id="rId25"/>
    <sheet name="Week 34-35" sheetId="17" r:id="rId26"/>
    <sheet name="Week 33-34" sheetId="16" r:id="rId27"/>
    <sheet name="Week 32-33" sheetId="15" r:id="rId28"/>
    <sheet name="Week 31-32" sheetId="14" r:id="rId29"/>
    <sheet name="Week 30-31" sheetId="13" r:id="rId30"/>
    <sheet name="Week 29-30" sheetId="12" r:id="rId31"/>
    <sheet name="Week 28-29" sheetId="11" r:id="rId32"/>
    <sheet name="Week 27-28" sheetId="10" r:id="rId33"/>
    <sheet name="Week 26-27" sheetId="9" r:id="rId34"/>
    <sheet name="Week 25-26" sheetId="8" r:id="rId35"/>
    <sheet name="Week 24-25" sheetId="7" r:id="rId36"/>
    <sheet name="Week 23-24" sheetId="6" r:id="rId37"/>
    <sheet name="20160328-20160403" sheetId="5" state="hidden" r:id="rId38"/>
  </sheets>
  <calcPr calcId="162913"/>
</workbook>
</file>

<file path=xl/calcChain.xml><?xml version="1.0" encoding="utf-8"?>
<calcChain xmlns="http://schemas.openxmlformats.org/spreadsheetml/2006/main">
  <c r="B2" i="42" l="1"/>
  <c r="G1" i="42" s="1"/>
  <c r="B7" i="42" l="1"/>
  <c r="G6" i="42" s="1"/>
  <c r="D2" i="42"/>
  <c r="B2" i="41"/>
  <c r="D2" i="41" s="1"/>
  <c r="F2" i="42" l="1"/>
  <c r="D7" i="42"/>
  <c r="G1" i="41"/>
  <c r="F2" i="41"/>
  <c r="D7" i="41"/>
  <c r="B7" i="41"/>
  <c r="G6" i="41" s="1"/>
  <c r="B2" i="40"/>
  <c r="D2" i="40" s="1"/>
  <c r="H2" i="42" l="1"/>
  <c r="F7" i="42"/>
  <c r="F7" i="41"/>
  <c r="H2" i="41"/>
  <c r="G1" i="40"/>
  <c r="F2" i="40"/>
  <c r="D7" i="40"/>
  <c r="B7" i="40"/>
  <c r="G6" i="40" s="1"/>
  <c r="B2" i="39"/>
  <c r="D2" i="39" s="1"/>
  <c r="F2" i="39" s="1"/>
  <c r="G1" i="39"/>
  <c r="H7" i="42" l="1"/>
  <c r="J2" i="42"/>
  <c r="H7" i="41"/>
  <c r="J2" i="41"/>
  <c r="F7" i="40"/>
  <c r="H2" i="40"/>
  <c r="B7" i="39"/>
  <c r="G6" i="39" s="1"/>
  <c r="F7" i="39"/>
  <c r="H2" i="39"/>
  <c r="D7" i="39"/>
  <c r="B2" i="38"/>
  <c r="G1" i="38" s="1"/>
  <c r="J7" i="42" l="1"/>
  <c r="L2" i="42"/>
  <c r="L2" i="41"/>
  <c r="J7" i="41"/>
  <c r="J2" i="40"/>
  <c r="H7" i="40"/>
  <c r="J2" i="39"/>
  <c r="H7" i="39"/>
  <c r="B7" i="38"/>
  <c r="G6" i="38" s="1"/>
  <c r="D2" i="38"/>
  <c r="B2" i="37"/>
  <c r="D2" i="37" s="1"/>
  <c r="L7" i="42" l="1"/>
  <c r="N2" i="42"/>
  <c r="N7" i="42" s="1"/>
  <c r="N2" i="41"/>
  <c r="N7" i="41" s="1"/>
  <c r="L7" i="41"/>
  <c r="L2" i="40"/>
  <c r="J7" i="40"/>
  <c r="L2" i="39"/>
  <c r="J7" i="39"/>
  <c r="F2" i="38"/>
  <c r="D7" i="38"/>
  <c r="G1" i="37"/>
  <c r="F2" i="37"/>
  <c r="D7" i="37"/>
  <c r="B7" i="37"/>
  <c r="G6" i="37" s="1"/>
  <c r="B2" i="36"/>
  <c r="D2" i="36" s="1"/>
  <c r="N2" i="40" l="1"/>
  <c r="N7" i="40" s="1"/>
  <c r="L7" i="40"/>
  <c r="N2" i="39"/>
  <c r="N7" i="39" s="1"/>
  <c r="L7" i="39"/>
  <c r="F7" i="38"/>
  <c r="H2" i="38"/>
  <c r="F7" i="37"/>
  <c r="H2" i="37"/>
  <c r="F2" i="36"/>
  <c r="D7" i="36"/>
  <c r="B7" i="36"/>
  <c r="G6" i="36" s="1"/>
  <c r="G1" i="36"/>
  <c r="B2" i="35"/>
  <c r="D2" i="35" s="1"/>
  <c r="J2" i="38" l="1"/>
  <c r="H7" i="38"/>
  <c r="J2" i="37"/>
  <c r="H7" i="37"/>
  <c r="F7" i="36"/>
  <c r="H2" i="36"/>
  <c r="G1" i="35"/>
  <c r="D7" i="35"/>
  <c r="F2" i="35"/>
  <c r="B7" i="35"/>
  <c r="G6" i="35" s="1"/>
  <c r="B2" i="34"/>
  <c r="D2" i="34" s="1"/>
  <c r="L2" i="38" l="1"/>
  <c r="J7" i="38"/>
  <c r="L2" i="37"/>
  <c r="J7" i="37"/>
  <c r="J2" i="36"/>
  <c r="H7" i="36"/>
  <c r="H2" i="35"/>
  <c r="F7" i="35"/>
  <c r="G1" i="34"/>
  <c r="F2" i="34"/>
  <c r="D7" i="34"/>
  <c r="B7" i="34"/>
  <c r="G6" i="34" s="1"/>
  <c r="B2" i="33"/>
  <c r="D2" i="33" s="1"/>
  <c r="N2" i="38" l="1"/>
  <c r="N7" i="38" s="1"/>
  <c r="L7" i="38"/>
  <c r="N2" i="37"/>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<sst xmlns="http://schemas.openxmlformats.org/spreadsheetml/2006/main" count="2054" uniqueCount="319">
  <si>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</si>
  <si>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</si>
  <si>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</si>
  <si>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</si>
  <si>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</si>
  <si>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</si>
  <si>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</si>
  <si>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</si>
  <si>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</si>
  <si>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</si>
  <si>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</si>
  <si>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</si>
  <si>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</si>
  <si>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</si>
  <si>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</si>
  <si>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</si>
  <si>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</si>
  <si>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</si>
  <si>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</si>
  <si>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</si>
  <si>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</si>
  <si>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</si>
  <si>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</si>
  <si>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</si>
  <si>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</si>
  <si>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</si>
  <si>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</si>
  <si>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</si>
  <si>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</si>
  <si>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</si>
  <si>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</si>
  <si>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</si>
  <si>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</si>
  <si>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</si>
  <si>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</si>
  <si>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</si>
  <si>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</si>
  <si>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</si>
  <si>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</si>
  <si>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</si>
  <si>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</si>
  <si>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</si>
  <si>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</si>
  <si>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</si>
  <si>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</si>
  <si>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</si>
  <si>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</si>
  <si>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</si>
  <si>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</si>
  <si>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</si>
  <si>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</si>
  <si>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</si>
  <si>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</si>
  <si>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</si>
  <si>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</si>
  <si>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</si>
  <si>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</si>
  <si>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</si>
  <si>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</si>
  <si>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</si>
  <si>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</si>
  <si>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</si>
  <si>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</si>
  <si>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</si>
  <si>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</si>
  <si>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</si>
  <si>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</si>
  <si>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</si>
  <si>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</si>
  <si>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</si>
  <si>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</si>
  <si>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</si>
  <si>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</si>
  <si>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</si>
  <si>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</si>
  <si>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</si>
  <si>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</si>
  <si>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</si>
  <si>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</si>
  <si>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</si>
  <si>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</si>
  <si>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</si>
  <si>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</si>
  <si>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</si>
  <si>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</si>
  <si>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</si>
  <si>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</si>
  <si>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</si>
  <si>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</si>
  <si>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</si>
  <si>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</si>
  <si>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</si>
  <si>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</si>
  <si>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</si>
  <si>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</si>
  <si>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</si>
  <si>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</si>
  <si>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</si>
  <si>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</si>
  <si>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</si>
  <si>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</si>
  <si>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</si>
  <si>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</si>
  <si>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</si>
  <si>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</si>
  <si>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</si>
  <si>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</si>
  <si>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</si>
  <si>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</si>
  <si>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</si>
  <si>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</si>
  <si>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</si>
  <si>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</si>
  <si>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</si>
  <si>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</si>
  <si>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</si>
  <si>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</si>
  <si>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</si>
  <si>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</si>
  <si>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</si>
  <si>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</si>
  <si>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</si>
  <si>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</si>
  <si>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</si>
  <si>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</si>
  <si>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</si>
  <si>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</si>
  <si>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</si>
  <si>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</si>
  <si>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</si>
  <si>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</si>
  <si>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</si>
  <si>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</si>
  <si>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</si>
  <si>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</si>
  <si>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</si>
  <si>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</si>
  <si>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</si>
  <si>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</si>
  <si>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</si>
  <si>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</si>
  <si>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</si>
  <si>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</si>
  <si>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</si>
  <si>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</si>
  <si>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</si>
  <si>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</si>
  <si>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</si>
  <si>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</si>
  <si>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</si>
  <si>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</si>
  <si>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</si>
  <si>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</si>
  <si>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</si>
  <si>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</si>
  <si>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</si>
  <si>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</si>
  <si>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</si>
  <si>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</si>
  <si>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</si>
  <si>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</si>
  <si>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</si>
  <si>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</si>
  <si>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</si>
  <si>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</si>
  <si>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</si>
  <si>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</si>
  <si>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</si>
  <si>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</si>
  <si>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</si>
  <si>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</si>
  <si>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</si>
  <si>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</si>
  <si>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</si>
  <si>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</si>
  <si>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</si>
  <si>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</si>
  <si>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</si>
  <si>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</si>
  <si>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</si>
  <si>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</si>
  <si>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</si>
  <si>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</si>
  <si>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</si>
  <si>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</si>
  <si>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</si>
  <si>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</si>
  <si>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</si>
  <si>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</si>
  <si>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</si>
  <si>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</si>
  <si>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</si>
  <si>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</si>
  <si>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</si>
  <si>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</si>
  <si>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</si>
  <si>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</si>
  <si>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</si>
  <si>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</si>
  <si>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</si>
  <si>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</si>
  <si>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</si>
  <si>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</si>
  <si>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</si>
  <si>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</si>
  <si>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</si>
  <si>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</si>
  <si>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</si>
  <si>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</si>
  <si>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</si>
  <si>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</si>
  <si>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</si>
  <si>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</si>
  <si>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</si>
  <si>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</si>
  <si>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</si>
  <si>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</si>
  <si>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</si>
  <si>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</si>
  <si>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</si>
  <si>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</si>
  <si>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</si>
  <si>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</si>
  <si>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</si>
  <si>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</si>
  <si>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</si>
  <si>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</si>
  <si>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</si>
  <si>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</si>
  <si>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</si>
  <si>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</si>
  <si>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</si>
  <si>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</si>
  <si>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</si>
  <si>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</si>
  <si>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</si>
  <si>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</si>
  <si>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</si>
  <si>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</si>
  <si>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</si>
  <si>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</si>
  <si>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</si>
  <si>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</si>
  <si>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</si>
  <si>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</si>
  <si>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</si>
  <si>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</si>
  <si>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</si>
  <si>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</si>
  <si>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</si>
  <si>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</si>
  <si>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</si>
  <si>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</si>
  <si>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</si>
  <si>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</si>
  <si>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</si>
  <si>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</si>
  <si>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</si>
  <si>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</si>
  <si>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</si>
  <si>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</si>
  <si>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</si>
  <si>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</si>
  <si>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</si>
  <si>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</si>
  <si>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</si>
  <si>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</si>
  <si>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</si>
  <si>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</si>
  <si>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</si>
  <si>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</si>
  <si>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</si>
  <si>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</si>
  <si>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</si>
  <si>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</si>
  <si>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</si>
  <si>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</si>
  <si>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</si>
  <si>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</si>
  <si>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</si>
  <si>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</si>
  <si>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</si>
  <si>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</si>
  <si>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</si>
  <si>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</si>
  <si>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</si>
  <si>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</si>
  <si>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</si>
  <si>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</si>
  <si>
    <t>1. 海尔财务无纸化测试环境部署，方案相关接口功能测试通过，时间戳调用成功
2. 海尔财务时间戳服务器配置
3. 海尔财务外部图片印章和管理平台制作印章大小不一样，采用参数管理界面控制大小基本一致
4. 海尔财务增加合成模板接口并验证（外出）</t>
    <phoneticPr fontId="18" type="noConversion"/>
  </si>
  <si>
    <t xml:space="preserve">1. 海尔财务时间戳服务器到场安装。
1.1 按客户要求采购网线，连接并测试时间戳服务器效果
1.2 信号接收器部署方案变更，由于不能打孔，依然采用金属辅件进行铆钉固定。
1.3 协调时间戳负责人进行生产两台双活设置（外出）
</t>
    <phoneticPr fontId="18" type="noConversion"/>
  </si>
  <si>
    <t>2. 海尔财务时间戳服务器到场安装。
2.1. 时间戳服务器发测试一台低配，生产2台高配，不同版本不利于安装测试。（两个版本系不同厂商制作所以服务器后排面板接口和按钮分布不同不利安装，配置不同测试效果没有参考意义不利测试）（另高配支持CDMA和GPS双信号时间源同步，低配只支持任选一种）
2.2. 时间戳服务器GPS信号接收器根据线长不同，接收器款式不同，15米用贴纸固定（接收器形似小鼠标），50米用钢板、钢管、铆钉固定于墙面（整体接收器形似台灯），由于之前只知道“鼠标型”，现场变更方案取消金属辅件，只安装接收器（灯罩）用胶水进行固定。
2.3. 所有硬件设备服务问题：客户不负责设备上架，CFCA没有相关技能人员，职责模糊不清。
2.4. 设备配件问题：服务器不带网线，客户不提供，根据不同机房要求，海尔单台设备需要6根3米6类跳线支撑，由CFCA进行采购。
2.5. 时间戳服务器校准时间源已验证，将在1.31日进行布线施工，生产服务器证书申请下来后导入，两台服务器可共用一证书。（外出）</t>
    <phoneticPr fontId="18" type="noConversion"/>
  </si>
  <si>
    <t>1. 海尔财务本地测试3660版本正常
2. 海尔财务协调准备时间戳服务器和无纸化测试环境部署（外出）</t>
    <phoneticPr fontId="18" type="noConversion"/>
  </si>
  <si>
    <t>1. 海尔财务无纸化测试环境发现时间戳加盖增加时长20秒，时间戳和无纸化定位排查问题耗时在请求并解析时间戳，进行双向排查
2. 海尔财务升级3661问题依然存在
3. 海尔财务协调网络相关负责人排查各服务间网络通信问题，目前traceroute到服务器ip需要20秒时间，网络负责人建议排查应用对访问的时间限制
4. 海尔财务修改无纸化对时间戳的配置时间，仍然没有改善效果
5. 海尔财务沟通无纸化签章集成方案，客户习惯点击签章弹出证书信息效果，倾向于将关键字修改为不重复的以解决计算pdfhash接口报错，对此形成方案文档并附全部场景（单关键字、单关键字多次出现、多关键字）签章生成PDF文件，由业务部确认最终方案选择
6. 海尔财务无纸化计划下周修改调用时间戳API代码尝试优化相应时间（外出）</t>
    <phoneticPr fontId="18" type="noConversion"/>
  </si>
  <si>
    <t xml:space="preserve">海尔财务公司无纸化集成联调时间戳服务器，解决测试环境响应时间问题和生产环境部署准备、争取提前部署release版本
</t>
    <phoneticPr fontId="18" type="noConversion"/>
  </si>
  <si>
    <t>1. 海尔财务排查网络问题，记录现象以协助定位问题
2. 海尔财务本机tomcat环境与时间戳服务器直连测试没有延迟，300ms完成签章和时间戳加签
3. 海尔财务排查网络问题，并与开发测试确认release版本测试进度和发版时间安排，预计周三发版。（外出）</t>
    <phoneticPr fontId="18" type="noConversion"/>
  </si>
  <si>
    <t>1. 海尔财务排查网络问题，记录现象以协助定位问题
2. 海尔财务协调客户方网络负责人排查问题。（外出）</t>
    <phoneticPr fontId="18" type="noConversion"/>
  </si>
  <si>
    <t>1. 海尔财务网络负责人排查问题
2. 海尔财务沟通上线环境配置安排和上线文档准备
3. 海尔财务加签时间戳后缓慢问题排查，网络排除网络层问题，定位到应用层，抓包定位问题后到机房与服务器运营商共同排查问题
4. 海尔财务在测试服务器上部署tomcat7中间件验证不存在延迟，每次签章在200ms，weblogic11g在第一次签章耗时20000ms，随后恢复正常，中断15秒后仍需20000ms完成加时间戳签章。问题反馈给开发和测试，预计要周三复现问题排查。
5. 海尔财务预计周三完成生产环境部署，提供2台应用2台数据库，就目前测试出的问题，需要重新评估应用服务器中间件选择。
6. 海尔财务采集时间戳服务器部署信息并与时间戳服务器产品沟通（外出）</t>
    <phoneticPr fontId="18" type="noConversion"/>
  </si>
  <si>
    <t>1. 海尔财务签章无法连接，经排查发现，由于周一处理服务器DNS而修改了数据库和应用服务器的主机IP，改回IP和主机名后必须重启服务器才能生效
2. 海尔财务重新部署一套weblogic11g使用田松建议的jndi方式连接数据库，验证20s签章现象仍然存在，仍需开发进一步排查
3. 海尔财务编制系统功能说明书等文档
4. 海尔财务与客户沟通weblogic和tomcat中间件的方案，根据目前的现场情况，了解客户对tomcat的接受程度。
5. 海尔财务20s签章问题对研发组进一步推动。（外出）</t>
    <phoneticPr fontId="18" type="noConversion"/>
  </si>
  <si>
    <t xml:space="preserve">1. 海尔财务与测试沟通问题复现情况，根据在redhat和centos6.6，jdk1.6、1.8，对weblogic10.3.3.0，10.3.6.0和12c的测试并未复现出20000ms签章问题，北京测试环境签章仍在200ms左右。
2. 海尔财务在现场替换3661版lib包并跑签章demo仍然存在20000ms长时间签章，组织无纸化、时间戳服务器研发人员一并排查问题，修改中间件和数据库连接数，问题仍存在。
3. 海尔财务生产环境明日准备完毕，计划在该环境新部署验证是否存在问题。
4. 海尔财务明日上午10点UAT演示，做好签章系统准备和保障工作
5. 海尔财务测试发现接口生成印章图片和管理界面制作印章图片清晰度差异较大，问题待处理
6. 泛华需求沟通，导出明细大于一万条分页导出，使用参数设置上限，由用户把控
7. 郑州银行交易一部签章失败报空指针问题排查，入参问题（外出）
</t>
    <phoneticPr fontId="18" type="noConversion"/>
  </si>
  <si>
    <t>1. 海尔财务修改weblogic内javaoption参数增加-DUseSunHttpHandler=true 数据交互由使用weblogic自带改为使用java的Http协议传输，签章耗时20s问题解决。
（目前效果，重启weblogic之后首次签章仍需要20s，weblogic内重启无纸化首次签章需要800ms，之后都会稳定在200ms）
2. 海尔财务开会沟通无纸化签章大小问题，客户章用接口生成，财务公司章用管理界面制章。同大小的章中间五星不一样大，接口的五星暂时无法调整大小，以该章为准调整管理界面制章保持一致。但图片像素不同，管理界面制章印模更不清晰。
3. 海尔财务临时版无纸化从3660起印模功能有问题，无法编辑，待反馈。
4. 郑州银行交易一部签章集成问题协助排查
5. 海尔财务生产环境配置验证（外出）</t>
    <phoneticPr fontId="18" type="noConversion"/>
  </si>
  <si>
    <t>1. 海尔财务生产release版本发版沟通
2. 海尔财务生产环境部署（外出）</t>
    <phoneticPr fontId="18" type="noConversion"/>
  </si>
  <si>
    <t>计划调休</t>
    <phoneticPr fontId="18" type="noConversion"/>
  </si>
  <si>
    <t>海尔财务生产环境部署及验证</t>
    <phoneticPr fontId="18" type="noConversion"/>
  </si>
  <si>
    <t>1. 海尔财务现场部署生产环境，测试客户相关功能一切正常。
2. 海尔财务生产环境依然存在weblogic时间戳签章耗时20s的问题。
3. 海尔财务编制需求、概设、详设文档、生产部署和数据资料整理。
4. 海尔财务再次沟通证书申请问题，客户决定通过商务流程申请证书，不采用已有网银申请方式。
5. 海尔财务针对时间戳签署名称的沟通，时间戳服务器产品结论，可以修改，但根据公司规则并没有问题，时间戳服务器签名证书为服务器证书，cn支持规则为ip或域名。（外出）</t>
    <phoneticPr fontId="18" type="noConversion"/>
  </si>
  <si>
    <t>调休</t>
    <phoneticPr fontId="18" type="noConversion"/>
  </si>
  <si>
    <t>梳理海尔财务项目中的问题，印模清晰度和大小不一致的问题需要确定解决方案。</t>
    <phoneticPr fontId="18" type="noConversion"/>
  </si>
  <si>
    <t>春节</t>
    <phoneticPr fontId="18" type="noConversion"/>
  </si>
  <si>
    <t>春节</t>
    <phoneticPr fontId="18" type="noConversion"/>
  </si>
  <si>
    <t>1. 整理邮箱了解其他组员项目
2. 提交节前郑州和青岛海尔项目日报
3. 与商务沟通海尔财务企业证书申请流程
4. 海尔财务本地资料整理</t>
    <phoneticPr fontId="18" type="noConversion"/>
  </si>
  <si>
    <t>1. 论坛分享海尔weblogic部署问题
2. 深圳前海力道供应链金融业务筹备阶段，客户经理初步与客户沟通安心签和无纸化，客户更倾向安心签，总经理休假客户经理之后会跟进
3. 郑州银行集成配合，提供sit、uat环境地址参考，并提供三方协议验签方案
4. 海尔财务发起关于DN规则的问题</t>
    <phoneticPr fontId="18" type="noConversion"/>
  </si>
  <si>
    <t>项目梳理
时间戳服务器ppt</t>
    <phoneticPr fontId="18" type="noConversion"/>
  </si>
  <si>
    <t>1. 海尔财务测试印模清晰度和大小问题，结论：
1.1. 印模系数imageScale=0.87改为1并不能改变印模清晰度
1.2. 生成图片接口制作的印模图片会比manager界面制作的印模图片在同大小的情况下相对清晰（像素点更多）
1.3. manager生成的印模大小在制作时设置；接口生成印模受参数配置里的证据印模高度和宽度影响（proofImageHeight、proofImageWidth）
处理：海尔财务公司章也采用接口生成再从manager界面上传，以保证和客户章清晰度和大小一致。
2. 海尔财务沟通数据库备库同步问题，需要DBA排查
3. 海尔财务提供接口生成印模图片由客户自行替换。</t>
    <phoneticPr fontId="18" type="noConversion"/>
  </si>
  <si>
    <t>1. 与海尔财务和合规部沟通网银系统签发证书DN不符合约定规则的问题，合规处理方案需要客户提供发KEY的用户清单并计划做审计
2. 将合规处理方案和改DN规则的处理方案邮件给客户，周二海尔财务上会与业务部、法务部、合规部共同讨论确定方案并将结论邮件反馈
3. 查看其他项目售前方案</t>
    <phoneticPr fontId="18" type="noConversion"/>
  </si>
  <si>
    <t xml:space="preserve">1. 参加无纸化培训
2. 准备时间戳服务器交流文档
</t>
    <phoneticPr fontId="18" type="noConversion"/>
  </si>
  <si>
    <t>1. 中银三星人寿模板调整沟通
2. 海尔财务DN问题与合规部沟通处理方案
3. 海尔财务沟通暂定3.9日下周五上线，与商务和客户确认证书申请进度
4. 郑州银行交易一部集成支持</t>
    <phoneticPr fontId="18" type="noConversion"/>
  </si>
  <si>
    <t>1. 海尔财务会议沟通DN方案，确定网银系统按CFCA规则进行调整
2. 海尔财务沟通时间戳服务器提供时间源功能处理办法，开发测试需要协调时间处理，会晚于3.9日提供release版
3. 郑州银行交易一部集成支持</t>
    <phoneticPr fontId="18" type="noConversion"/>
  </si>
  <si>
    <t>1. 部门培训
2. 小组例会</t>
    <phoneticPr fontId="18" type="noConversion"/>
  </si>
  <si>
    <t>项目梳理
海尔财务上线支持</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</si>
</sst>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20">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2" zoomScale="85" zoomScaleNormal="85" workbookViewId="0">
      <pane xSplit="1" topLeftCell="E1" activePane="topRight" state="frozen"/>
      <selection pane="topRight" activeCell="J9" sqref="J9"/>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9</v>
      </c>
      <c r="H1" s="69"/>
      <c r="I1" s="69"/>
      <c r="J1" s="69"/>
      <c r="K1" s="69"/>
      <c r="L1" s="69"/>
      <c r="M1" s="69"/>
      <c r="N1" s="69"/>
      <c r="O1" s="69"/>
    </row>
    <row r="2" spans="1:15" ht="30" customHeight="1">
      <c r="A2" s="97" t="s">
        <v>59</v>
      </c>
      <c r="B2" s="95">
        <f>DATE(2018,2,26)</f>
        <v>43157</v>
      </c>
      <c r="C2" s="95"/>
      <c r="D2" s="95">
        <f>SUM(B2+1)</f>
        <v>43158</v>
      </c>
      <c r="E2" s="95"/>
      <c r="F2" s="95">
        <f t="shared" ref="F2" si="0">SUM(D2+1)</f>
        <v>43159</v>
      </c>
      <c r="G2" s="95"/>
      <c r="H2" s="95">
        <f t="shared" ref="H2" si="1">SUM(F2+1)</f>
        <v>43160</v>
      </c>
      <c r="I2" s="95"/>
      <c r="J2" s="95">
        <f t="shared" ref="J2" si="2">SUM(H2+1)</f>
        <v>43161</v>
      </c>
      <c r="K2" s="95"/>
      <c r="L2" s="95">
        <f t="shared" ref="L2" si="3">SUM(J2+1)</f>
        <v>43162</v>
      </c>
      <c r="M2" s="95"/>
      <c r="N2" s="95">
        <f t="shared" ref="N2" si="4">SUM(L2+1)</f>
        <v>43163</v>
      </c>
      <c r="O2" s="95"/>
    </row>
    <row r="3" spans="1:15" ht="30" customHeight="1">
      <c r="A3" s="97"/>
      <c r="B3" s="94" t="s">
        <v>127</v>
      </c>
      <c r="C3" s="94" t="s">
        <v>3</v>
      </c>
      <c r="D3" s="94" t="s">
        <v>2</v>
      </c>
      <c r="E3" s="94" t="s">
        <v>3</v>
      </c>
      <c r="F3" s="94" t="s">
        <v>2</v>
      </c>
      <c r="G3" s="94" t="s">
        <v>3</v>
      </c>
      <c r="H3" s="94" t="s">
        <v>2</v>
      </c>
      <c r="I3" s="94" t="s">
        <v>3</v>
      </c>
      <c r="J3" s="94" t="s">
        <v>2</v>
      </c>
      <c r="K3" s="94" t="s">
        <v>3</v>
      </c>
      <c r="L3" s="94" t="s">
        <v>2</v>
      </c>
      <c r="M3" s="94" t="s">
        <v>3</v>
      </c>
      <c r="N3" s="94" t="s">
        <v>2</v>
      </c>
      <c r="O3" s="94" t="s">
        <v>3</v>
      </c>
    </row>
    <row r="4" spans="1:15" s="73" customFormat="1" ht="150" customHeight="1">
      <c r="A4" s="72"/>
      <c r="B4" s="98" t="s">
        <v>313</v>
      </c>
      <c r="C4" s="99"/>
      <c r="D4" s="98" t="s">
        <v>314</v>
      </c>
      <c r="E4" s="99"/>
      <c r="F4" s="98" t="s">
        <v>315</v>
      </c>
      <c r="G4" s="99"/>
      <c r="H4" s="98" t="s">
        <v>316</v>
      </c>
      <c r="I4" s="99"/>
      <c r="J4" s="98" t="s">
        <v>317</v>
      </c>
      <c r="K4" s="99"/>
      <c r="L4" s="98"/>
      <c r="M4" s="99"/>
      <c r="N4" s="98"/>
      <c r="O4" s="99"/>
    </row>
    <row r="5" spans="1:15" ht="24" customHeight="1"/>
    <row r="6" spans="1:15" ht="33.75" customHeight="1">
      <c r="A6" s="96" t="s">
        <v>57</v>
      </c>
      <c r="B6" s="96"/>
      <c r="C6" s="96"/>
      <c r="D6" s="96"/>
      <c r="E6" s="96"/>
      <c r="F6" s="67" t="s">
        <v>58</v>
      </c>
      <c r="G6" s="68">
        <f>WEEKNUM(B7)</f>
        <v>10</v>
      </c>
      <c r="H6" s="69"/>
      <c r="I6" s="69"/>
      <c r="J6" s="69"/>
      <c r="K6" s="69"/>
      <c r="L6" s="69"/>
      <c r="M6" s="69"/>
      <c r="N6" s="69"/>
      <c r="O6" s="69"/>
    </row>
    <row r="7" spans="1:15" ht="30" customHeight="1">
      <c r="A7" s="97" t="s">
        <v>59</v>
      </c>
      <c r="B7" s="95">
        <f>B2+7</f>
        <v>43164</v>
      </c>
      <c r="C7" s="95"/>
      <c r="D7" s="95">
        <f t="shared" ref="D7" si="5">D2+7</f>
        <v>43165</v>
      </c>
      <c r="E7" s="95"/>
      <c r="F7" s="95">
        <f t="shared" ref="F7" si="6">F2+7</f>
        <v>43166</v>
      </c>
      <c r="G7" s="95"/>
      <c r="H7" s="95">
        <f t="shared" ref="H7" si="7">H2+7</f>
        <v>43167</v>
      </c>
      <c r="I7" s="95"/>
      <c r="J7" s="95">
        <f t="shared" ref="J7" si="8">J2+7</f>
        <v>43168</v>
      </c>
      <c r="K7" s="95"/>
      <c r="L7" s="95">
        <f t="shared" ref="L7" si="9">L2+7</f>
        <v>43169</v>
      </c>
      <c r="M7" s="95"/>
      <c r="N7" s="95">
        <f t="shared" ref="N7" si="10">N2+7</f>
        <v>43170</v>
      </c>
      <c r="O7" s="95"/>
    </row>
    <row r="8" spans="1:15" ht="30" customHeight="1">
      <c r="A8" s="97"/>
      <c r="B8" s="94" t="s">
        <v>2</v>
      </c>
      <c r="C8" s="94" t="s">
        <v>3</v>
      </c>
      <c r="D8" s="94" t="s">
        <v>2</v>
      </c>
      <c r="E8" s="94" t="s">
        <v>3</v>
      </c>
      <c r="F8" s="94" t="s">
        <v>2</v>
      </c>
      <c r="G8" s="94" t="s">
        <v>3</v>
      </c>
      <c r="H8" s="94" t="s">
        <v>2</v>
      </c>
      <c r="I8" s="94" t="s">
        <v>3</v>
      </c>
      <c r="J8" s="94" t="s">
        <v>2</v>
      </c>
      <c r="K8" s="94" t="s">
        <v>3</v>
      </c>
      <c r="L8" s="94" t="s">
        <v>2</v>
      </c>
      <c r="M8" s="94" t="s">
        <v>3</v>
      </c>
      <c r="N8" s="94" t="s">
        <v>2</v>
      </c>
      <c r="O8" s="94" t="s">
        <v>3</v>
      </c>
    </row>
    <row r="9" spans="1:15" s="73" customFormat="1" ht="60" customHeight="1">
      <c r="A9" s="72" t="s">
        <v>61</v>
      </c>
      <c r="B9" s="81" t="s">
        <v>318</v>
      </c>
      <c r="C9" s="81" t="s">
        <v>318</v>
      </c>
      <c r="D9" s="81" t="s">
        <v>318</v>
      </c>
      <c r="E9" s="81" t="s">
        <v>318</v>
      </c>
      <c r="F9" s="81" t="s">
        <v>318</v>
      </c>
      <c r="G9" s="81" t="s">
        <v>318</v>
      </c>
      <c r="H9" s="81" t="s">
        <v>318</v>
      </c>
      <c r="I9" s="81" t="s">
        <v>318</v>
      </c>
      <c r="J9" s="81" t="s">
        <v>318</v>
      </c>
      <c r="K9" s="81" t="s">
        <v>318</v>
      </c>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52</v>
      </c>
      <c r="H1" s="69"/>
      <c r="I1" s="69"/>
      <c r="J1" s="69"/>
      <c r="K1" s="69"/>
      <c r="L1" s="69"/>
      <c r="M1" s="69"/>
      <c r="N1" s="69"/>
      <c r="O1" s="69"/>
    </row>
    <row r="2" spans="1:15" ht="30" customHeight="1">
      <c r="A2" s="97" t="s">
        <v>59</v>
      </c>
      <c r="B2" s="95">
        <f>DATE(2017,12,25)</f>
        <v>43094</v>
      </c>
      <c r="C2" s="95"/>
      <c r="D2" s="95">
        <f>SUM(B2+1)</f>
        <v>43095</v>
      </c>
      <c r="E2" s="95"/>
      <c r="F2" s="95">
        <f t="shared" ref="F2" si="0">SUM(D2+1)</f>
        <v>43096</v>
      </c>
      <c r="G2" s="95"/>
      <c r="H2" s="95">
        <f t="shared" ref="H2" si="1">SUM(F2+1)</f>
        <v>43097</v>
      </c>
      <c r="I2" s="95"/>
      <c r="J2" s="95">
        <f t="shared" ref="J2" si="2">SUM(H2+1)</f>
        <v>43098</v>
      </c>
      <c r="K2" s="95"/>
      <c r="L2" s="95">
        <f t="shared" ref="L2" si="3">SUM(J2+1)</f>
        <v>43099</v>
      </c>
      <c r="M2" s="95"/>
      <c r="N2" s="95">
        <f t="shared" ref="N2" si="4">SUM(L2+1)</f>
        <v>43100</v>
      </c>
      <c r="O2" s="95"/>
    </row>
    <row r="3" spans="1:15" ht="30" customHeight="1">
      <c r="A3" s="97"/>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8" t="s">
        <v>263</v>
      </c>
      <c r="C4" s="99"/>
      <c r="D4" s="98" t="s">
        <v>264</v>
      </c>
      <c r="E4" s="99"/>
      <c r="F4" s="98" t="s">
        <v>265</v>
      </c>
      <c r="G4" s="99"/>
      <c r="H4" s="98" t="s">
        <v>269</v>
      </c>
      <c r="I4" s="99"/>
      <c r="J4" s="98" t="s">
        <v>268</v>
      </c>
      <c r="K4" s="99"/>
      <c r="L4" s="72"/>
      <c r="M4" s="72"/>
      <c r="N4" s="72"/>
      <c r="O4" s="72"/>
    </row>
    <row r="5" spans="1:15" ht="24" customHeight="1"/>
    <row r="6" spans="1:15" ht="33.75" customHeight="1">
      <c r="A6" s="96" t="s">
        <v>57</v>
      </c>
      <c r="B6" s="96"/>
      <c r="C6" s="96"/>
      <c r="D6" s="96"/>
      <c r="E6" s="96"/>
      <c r="F6" s="67" t="s">
        <v>58</v>
      </c>
      <c r="G6" s="68">
        <f>WEEKNUM(B7)</f>
        <v>1</v>
      </c>
      <c r="H6" s="69"/>
      <c r="I6" s="69"/>
      <c r="J6" s="69"/>
      <c r="K6" s="69"/>
      <c r="L6" s="69"/>
      <c r="M6" s="69"/>
      <c r="N6" s="69"/>
      <c r="O6" s="69"/>
    </row>
    <row r="7" spans="1:15" ht="30" customHeight="1">
      <c r="A7" s="97" t="s">
        <v>59</v>
      </c>
      <c r="B7" s="95">
        <f>B2+7</f>
        <v>43101</v>
      </c>
      <c r="C7" s="95"/>
      <c r="D7" s="95">
        <f t="shared" ref="D7" si="5">D2+7</f>
        <v>43102</v>
      </c>
      <c r="E7" s="95"/>
      <c r="F7" s="95">
        <f t="shared" ref="F7" si="6">F2+7</f>
        <v>43103</v>
      </c>
      <c r="G7" s="95"/>
      <c r="H7" s="95">
        <f t="shared" ref="H7" si="7">H2+7</f>
        <v>43104</v>
      </c>
      <c r="I7" s="95"/>
      <c r="J7" s="95">
        <f t="shared" ref="J7" si="8">J2+7</f>
        <v>43105</v>
      </c>
      <c r="K7" s="95"/>
      <c r="L7" s="95">
        <f t="shared" ref="L7" si="9">L2+7</f>
        <v>43106</v>
      </c>
      <c r="M7" s="95"/>
      <c r="N7" s="95">
        <f t="shared" ref="N7" si="10">N2+7</f>
        <v>43107</v>
      </c>
      <c r="O7" s="95"/>
    </row>
    <row r="8" spans="1:15" ht="30" customHeight="1">
      <c r="A8" s="97"/>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51</v>
      </c>
      <c r="H1" s="69"/>
      <c r="I1" s="69"/>
      <c r="J1" s="69"/>
      <c r="K1" s="69"/>
      <c r="L1" s="69"/>
      <c r="M1" s="69"/>
      <c r="N1" s="69"/>
      <c r="O1" s="69"/>
    </row>
    <row r="2" spans="1:15" ht="30" customHeight="1">
      <c r="A2" s="97" t="s">
        <v>59</v>
      </c>
      <c r="B2" s="95">
        <f>DATE(2017,12,18)</f>
        <v>43087</v>
      </c>
      <c r="C2" s="95"/>
      <c r="D2" s="95">
        <f>SUM(B2+1)</f>
        <v>43088</v>
      </c>
      <c r="E2" s="95"/>
      <c r="F2" s="95">
        <f t="shared" ref="F2" si="0">SUM(D2+1)</f>
        <v>43089</v>
      </c>
      <c r="G2" s="95"/>
      <c r="H2" s="95">
        <f t="shared" ref="H2" si="1">SUM(F2+1)</f>
        <v>43090</v>
      </c>
      <c r="I2" s="95"/>
      <c r="J2" s="95">
        <f t="shared" ref="J2" si="2">SUM(H2+1)</f>
        <v>43091</v>
      </c>
      <c r="K2" s="95"/>
      <c r="L2" s="95">
        <f t="shared" ref="L2" si="3">SUM(J2+1)</f>
        <v>43092</v>
      </c>
      <c r="M2" s="95"/>
      <c r="N2" s="95">
        <f t="shared" ref="N2" si="4">SUM(L2+1)</f>
        <v>43093</v>
      </c>
      <c r="O2" s="95"/>
    </row>
    <row r="3" spans="1:15" ht="30" customHeight="1">
      <c r="A3" s="97"/>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8" t="s">
        <v>257</v>
      </c>
      <c r="C4" s="99"/>
      <c r="D4" s="98" t="s">
        <v>258</v>
      </c>
      <c r="E4" s="99"/>
      <c r="F4" s="98" t="s">
        <v>259</v>
      </c>
      <c r="G4" s="99"/>
      <c r="H4" s="98" t="s">
        <v>260</v>
      </c>
      <c r="I4" s="99"/>
      <c r="J4" s="98" t="s">
        <v>261</v>
      </c>
      <c r="K4" s="99"/>
      <c r="L4" s="72"/>
      <c r="M4" s="72"/>
      <c r="N4" s="72"/>
      <c r="O4" s="72"/>
    </row>
    <row r="5" spans="1:15" ht="24" customHeight="1"/>
    <row r="6" spans="1:15" ht="33.75" customHeight="1">
      <c r="A6" s="96" t="s">
        <v>57</v>
      </c>
      <c r="B6" s="96"/>
      <c r="C6" s="96"/>
      <c r="D6" s="96"/>
      <c r="E6" s="96"/>
      <c r="F6" s="67" t="s">
        <v>58</v>
      </c>
      <c r="G6" s="68">
        <f>WEEKNUM(B7)</f>
        <v>52</v>
      </c>
      <c r="H6" s="69"/>
      <c r="I6" s="69"/>
      <c r="J6" s="69"/>
      <c r="K6" s="69"/>
      <c r="L6" s="69"/>
      <c r="M6" s="69"/>
      <c r="N6" s="69"/>
      <c r="O6" s="69"/>
    </row>
    <row r="7" spans="1:15" ht="30" customHeight="1">
      <c r="A7" s="97" t="s">
        <v>59</v>
      </c>
      <c r="B7" s="95">
        <f>B2+7</f>
        <v>43094</v>
      </c>
      <c r="C7" s="95"/>
      <c r="D7" s="95">
        <f t="shared" ref="D7" si="5">D2+7</f>
        <v>43095</v>
      </c>
      <c r="E7" s="95"/>
      <c r="F7" s="95">
        <f t="shared" ref="F7" si="6">F2+7</f>
        <v>43096</v>
      </c>
      <c r="G7" s="95"/>
      <c r="H7" s="95">
        <f t="shared" ref="H7" si="7">H2+7</f>
        <v>43097</v>
      </c>
      <c r="I7" s="95"/>
      <c r="J7" s="95">
        <f t="shared" ref="J7" si="8">J2+7</f>
        <v>43098</v>
      </c>
      <c r="K7" s="95"/>
      <c r="L7" s="95">
        <f t="shared" ref="L7" si="9">L2+7</f>
        <v>43099</v>
      </c>
      <c r="M7" s="95"/>
      <c r="N7" s="95">
        <f t="shared" ref="N7" si="10">N2+7</f>
        <v>43100</v>
      </c>
      <c r="O7" s="95"/>
    </row>
    <row r="8" spans="1:15" ht="30" customHeight="1">
      <c r="A8" s="97"/>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50</v>
      </c>
      <c r="H1" s="69"/>
      <c r="I1" s="69"/>
      <c r="J1" s="69"/>
      <c r="K1" s="69"/>
      <c r="L1" s="69"/>
      <c r="M1" s="69"/>
      <c r="N1" s="69"/>
      <c r="O1" s="69"/>
    </row>
    <row r="2" spans="1:15" ht="30" customHeight="1">
      <c r="A2" s="97" t="s">
        <v>59</v>
      </c>
      <c r="B2" s="95">
        <f>DATE(2017,12,11)</f>
        <v>43080</v>
      </c>
      <c r="C2" s="95"/>
      <c r="D2" s="95">
        <f>SUM(B2+1)</f>
        <v>43081</v>
      </c>
      <c r="E2" s="95"/>
      <c r="F2" s="95">
        <f t="shared" ref="F2" si="0">SUM(D2+1)</f>
        <v>43082</v>
      </c>
      <c r="G2" s="95"/>
      <c r="H2" s="95">
        <f t="shared" ref="H2" si="1">SUM(F2+1)</f>
        <v>43083</v>
      </c>
      <c r="I2" s="95"/>
      <c r="J2" s="95">
        <f t="shared" ref="J2" si="2">SUM(H2+1)</f>
        <v>43084</v>
      </c>
      <c r="K2" s="95"/>
      <c r="L2" s="95">
        <f t="shared" ref="L2" si="3">SUM(J2+1)</f>
        <v>43085</v>
      </c>
      <c r="M2" s="95"/>
      <c r="N2" s="95">
        <f t="shared" ref="N2" si="4">SUM(L2+1)</f>
        <v>43086</v>
      </c>
      <c r="O2" s="95"/>
    </row>
    <row r="3" spans="1:15" ht="30" customHeight="1">
      <c r="A3" s="97"/>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8" t="s">
        <v>251</v>
      </c>
      <c r="C4" s="99"/>
      <c r="D4" s="98" t="s">
        <v>252</v>
      </c>
      <c r="E4" s="99"/>
      <c r="F4" s="98" t="s">
        <v>254</v>
      </c>
      <c r="G4" s="99"/>
      <c r="H4" s="98" t="s">
        <v>256</v>
      </c>
      <c r="I4" s="99"/>
      <c r="J4" s="98" t="s">
        <v>255</v>
      </c>
      <c r="K4" s="99"/>
      <c r="L4" s="72"/>
      <c r="M4" s="72"/>
      <c r="N4" s="72"/>
      <c r="O4" s="72"/>
    </row>
    <row r="5" spans="1:15" ht="24" customHeight="1"/>
    <row r="6" spans="1:15" ht="33.75" customHeight="1">
      <c r="A6" s="96" t="s">
        <v>57</v>
      </c>
      <c r="B6" s="96"/>
      <c r="C6" s="96"/>
      <c r="D6" s="96"/>
      <c r="E6" s="96"/>
      <c r="F6" s="67" t="s">
        <v>58</v>
      </c>
      <c r="G6" s="68">
        <f>WEEKNUM(B7)</f>
        <v>51</v>
      </c>
      <c r="H6" s="69"/>
      <c r="I6" s="69"/>
      <c r="J6" s="69"/>
      <c r="K6" s="69"/>
      <c r="L6" s="69"/>
      <c r="M6" s="69"/>
      <c r="N6" s="69"/>
      <c r="O6" s="69"/>
    </row>
    <row r="7" spans="1:15" ht="30" customHeight="1">
      <c r="A7" s="97" t="s">
        <v>59</v>
      </c>
      <c r="B7" s="95">
        <f>B2+7</f>
        <v>43087</v>
      </c>
      <c r="C7" s="95"/>
      <c r="D7" s="95">
        <f t="shared" ref="D7" si="5">D2+7</f>
        <v>43088</v>
      </c>
      <c r="E7" s="95"/>
      <c r="F7" s="95">
        <f t="shared" ref="F7" si="6">F2+7</f>
        <v>43089</v>
      </c>
      <c r="G7" s="95"/>
      <c r="H7" s="95">
        <f t="shared" ref="H7" si="7">H2+7</f>
        <v>43090</v>
      </c>
      <c r="I7" s="95"/>
      <c r="J7" s="95">
        <f t="shared" ref="J7" si="8">J2+7</f>
        <v>43091</v>
      </c>
      <c r="K7" s="95"/>
      <c r="L7" s="95">
        <f t="shared" ref="L7" si="9">L2+7</f>
        <v>43092</v>
      </c>
      <c r="M7" s="95"/>
      <c r="N7" s="95">
        <f t="shared" ref="N7" si="10">N2+7</f>
        <v>43093</v>
      </c>
      <c r="O7" s="95"/>
    </row>
    <row r="8" spans="1:15" ht="30" customHeight="1">
      <c r="A8" s="97"/>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49</v>
      </c>
      <c r="H1" s="69"/>
      <c r="I1" s="69"/>
      <c r="J1" s="69"/>
      <c r="K1" s="69"/>
      <c r="L1" s="69"/>
      <c r="M1" s="69"/>
      <c r="N1" s="69"/>
      <c r="O1" s="69"/>
    </row>
    <row r="2" spans="1:15" ht="30" customHeight="1">
      <c r="A2" s="97" t="s">
        <v>59</v>
      </c>
      <c r="B2" s="95">
        <f>DATE(2017,12,4)</f>
        <v>43073</v>
      </c>
      <c r="C2" s="95"/>
      <c r="D2" s="95">
        <f>SUM(B2+1)</f>
        <v>43074</v>
      </c>
      <c r="E2" s="95"/>
      <c r="F2" s="95">
        <f t="shared" ref="F2" si="0">SUM(D2+1)</f>
        <v>43075</v>
      </c>
      <c r="G2" s="95"/>
      <c r="H2" s="95">
        <f t="shared" ref="H2" si="1">SUM(F2+1)</f>
        <v>43076</v>
      </c>
      <c r="I2" s="95"/>
      <c r="J2" s="95">
        <f t="shared" ref="J2" si="2">SUM(H2+1)</f>
        <v>43077</v>
      </c>
      <c r="K2" s="95"/>
      <c r="L2" s="95">
        <f t="shared" ref="L2" si="3">SUM(J2+1)</f>
        <v>43078</v>
      </c>
      <c r="M2" s="95"/>
      <c r="N2" s="95">
        <f t="shared" ref="N2" si="4">SUM(L2+1)</f>
        <v>43079</v>
      </c>
      <c r="O2" s="95"/>
    </row>
    <row r="3" spans="1:15" ht="30" customHeight="1">
      <c r="A3" s="97"/>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8" t="s">
        <v>244</v>
      </c>
      <c r="C4" s="99"/>
      <c r="D4" s="98" t="s">
        <v>245</v>
      </c>
      <c r="E4" s="99"/>
      <c r="F4" s="98" t="s">
        <v>246</v>
      </c>
      <c r="G4" s="99"/>
      <c r="H4" s="98" t="s">
        <v>247</v>
      </c>
      <c r="I4" s="99"/>
      <c r="J4" s="98" t="s">
        <v>248</v>
      </c>
      <c r="K4" s="99"/>
      <c r="L4" s="72"/>
      <c r="M4" s="72"/>
      <c r="N4" s="72"/>
      <c r="O4" s="72"/>
    </row>
    <row r="5" spans="1:15" ht="24" customHeight="1"/>
    <row r="6" spans="1:15" ht="33.75" customHeight="1">
      <c r="A6" s="96" t="s">
        <v>57</v>
      </c>
      <c r="B6" s="96"/>
      <c r="C6" s="96"/>
      <c r="D6" s="96"/>
      <c r="E6" s="96"/>
      <c r="F6" s="67" t="s">
        <v>58</v>
      </c>
      <c r="G6" s="68">
        <f>WEEKNUM(B7)</f>
        <v>50</v>
      </c>
      <c r="H6" s="69"/>
      <c r="I6" s="69"/>
      <c r="J6" s="69"/>
      <c r="K6" s="69"/>
      <c r="L6" s="69"/>
      <c r="M6" s="69"/>
      <c r="N6" s="69"/>
      <c r="O6" s="69"/>
    </row>
    <row r="7" spans="1:15" ht="30" customHeight="1">
      <c r="A7" s="97" t="s">
        <v>59</v>
      </c>
      <c r="B7" s="95">
        <f>B2+7</f>
        <v>43080</v>
      </c>
      <c r="C7" s="95"/>
      <c r="D7" s="95">
        <f t="shared" ref="D7" si="5">D2+7</f>
        <v>43081</v>
      </c>
      <c r="E7" s="95"/>
      <c r="F7" s="95">
        <f t="shared" ref="F7" si="6">F2+7</f>
        <v>43082</v>
      </c>
      <c r="G7" s="95"/>
      <c r="H7" s="95">
        <f t="shared" ref="H7" si="7">H2+7</f>
        <v>43083</v>
      </c>
      <c r="I7" s="95"/>
      <c r="J7" s="95">
        <f t="shared" ref="J7" si="8">J2+7</f>
        <v>43084</v>
      </c>
      <c r="K7" s="95"/>
      <c r="L7" s="95">
        <f t="shared" ref="L7" si="9">L2+7</f>
        <v>43085</v>
      </c>
      <c r="M7" s="95"/>
      <c r="N7" s="95">
        <f t="shared" ref="N7" si="10">N2+7</f>
        <v>43086</v>
      </c>
      <c r="O7" s="95"/>
    </row>
    <row r="8" spans="1:15" ht="30" customHeight="1">
      <c r="A8" s="97"/>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48</v>
      </c>
      <c r="H1" s="69"/>
      <c r="I1" s="69"/>
      <c r="J1" s="69"/>
      <c r="K1" s="69"/>
      <c r="L1" s="69"/>
      <c r="M1" s="69"/>
      <c r="N1" s="69"/>
      <c r="O1" s="69"/>
    </row>
    <row r="2" spans="1:15" ht="30" customHeight="1">
      <c r="A2" s="97" t="s">
        <v>59</v>
      </c>
      <c r="B2" s="95">
        <f>DATE(2017,11,27)</f>
        <v>43066</v>
      </c>
      <c r="C2" s="95"/>
      <c r="D2" s="95">
        <f>SUM(B2+1)</f>
        <v>43067</v>
      </c>
      <c r="E2" s="95"/>
      <c r="F2" s="95">
        <f t="shared" ref="F2" si="0">SUM(D2+1)</f>
        <v>43068</v>
      </c>
      <c r="G2" s="95"/>
      <c r="H2" s="95">
        <f t="shared" ref="H2" si="1">SUM(F2+1)</f>
        <v>43069</v>
      </c>
      <c r="I2" s="95"/>
      <c r="J2" s="95">
        <f t="shared" ref="J2" si="2">SUM(H2+1)</f>
        <v>43070</v>
      </c>
      <c r="K2" s="95"/>
      <c r="L2" s="95">
        <f t="shared" ref="L2" si="3">SUM(J2+1)</f>
        <v>43071</v>
      </c>
      <c r="M2" s="95"/>
      <c r="N2" s="95">
        <f t="shared" ref="N2" si="4">SUM(L2+1)</f>
        <v>43072</v>
      </c>
      <c r="O2" s="95"/>
    </row>
    <row r="3" spans="1:15" ht="30" customHeight="1">
      <c r="A3" s="97"/>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8" t="s">
        <v>237</v>
      </c>
      <c r="C4" s="99"/>
      <c r="D4" s="98" t="s">
        <v>238</v>
      </c>
      <c r="E4" s="99"/>
      <c r="F4" s="98" t="s">
        <v>239</v>
      </c>
      <c r="G4" s="99"/>
      <c r="H4" s="98" t="s">
        <v>240</v>
      </c>
      <c r="I4" s="99"/>
      <c r="J4" s="98" t="s">
        <v>241</v>
      </c>
      <c r="K4" s="99"/>
      <c r="L4" s="72"/>
      <c r="M4" s="72"/>
      <c r="N4" s="72"/>
      <c r="O4" s="72"/>
    </row>
    <row r="5" spans="1:15" ht="24" customHeight="1"/>
    <row r="6" spans="1:15" ht="33.75" customHeight="1">
      <c r="A6" s="96" t="s">
        <v>57</v>
      </c>
      <c r="B6" s="96"/>
      <c r="C6" s="96"/>
      <c r="D6" s="96"/>
      <c r="E6" s="96"/>
      <c r="F6" s="67" t="s">
        <v>58</v>
      </c>
      <c r="G6" s="68">
        <f>WEEKNUM(B7)</f>
        <v>49</v>
      </c>
      <c r="H6" s="69"/>
      <c r="I6" s="69"/>
      <c r="J6" s="69"/>
      <c r="K6" s="69"/>
      <c r="L6" s="69"/>
      <c r="M6" s="69"/>
      <c r="N6" s="69"/>
      <c r="O6" s="69"/>
    </row>
    <row r="7" spans="1:15" ht="30" customHeight="1">
      <c r="A7" s="97" t="s">
        <v>59</v>
      </c>
      <c r="B7" s="95">
        <f>B2+7</f>
        <v>43073</v>
      </c>
      <c r="C7" s="95"/>
      <c r="D7" s="95">
        <f t="shared" ref="D7" si="5">D2+7</f>
        <v>43074</v>
      </c>
      <c r="E7" s="95"/>
      <c r="F7" s="95">
        <f t="shared" ref="F7" si="6">F2+7</f>
        <v>43075</v>
      </c>
      <c r="G7" s="95"/>
      <c r="H7" s="95">
        <f t="shared" ref="H7" si="7">H2+7</f>
        <v>43076</v>
      </c>
      <c r="I7" s="95"/>
      <c r="J7" s="95">
        <f t="shared" ref="J7" si="8">J2+7</f>
        <v>43077</v>
      </c>
      <c r="K7" s="95"/>
      <c r="L7" s="95">
        <f t="shared" ref="L7" si="9">L2+7</f>
        <v>43078</v>
      </c>
      <c r="M7" s="95"/>
      <c r="N7" s="95">
        <f t="shared" ref="N7" si="10">N2+7</f>
        <v>43079</v>
      </c>
      <c r="O7" s="95"/>
    </row>
    <row r="8" spans="1:15" ht="30" customHeight="1">
      <c r="A8" s="97"/>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47</v>
      </c>
      <c r="H1" s="69"/>
      <c r="I1" s="69"/>
      <c r="J1" s="69"/>
      <c r="K1" s="69"/>
      <c r="L1" s="69"/>
      <c r="M1" s="69"/>
      <c r="N1" s="69"/>
      <c r="O1" s="69"/>
    </row>
    <row r="2" spans="1:15" ht="30" customHeight="1">
      <c r="A2" s="97" t="s">
        <v>59</v>
      </c>
      <c r="B2" s="95">
        <f>DATE(2017,11,20)</f>
        <v>43059</v>
      </c>
      <c r="C2" s="95"/>
      <c r="D2" s="95">
        <f>SUM(B2+1)</f>
        <v>43060</v>
      </c>
      <c r="E2" s="95"/>
      <c r="F2" s="95">
        <f t="shared" ref="F2" si="0">SUM(D2+1)</f>
        <v>43061</v>
      </c>
      <c r="G2" s="95"/>
      <c r="H2" s="95">
        <f t="shared" ref="H2" si="1">SUM(F2+1)</f>
        <v>43062</v>
      </c>
      <c r="I2" s="95"/>
      <c r="J2" s="95">
        <f t="shared" ref="J2" si="2">SUM(H2+1)</f>
        <v>43063</v>
      </c>
      <c r="K2" s="95"/>
      <c r="L2" s="95">
        <f t="shared" ref="L2" si="3">SUM(J2+1)</f>
        <v>43064</v>
      </c>
      <c r="M2" s="95"/>
      <c r="N2" s="95">
        <f t="shared" ref="N2" si="4">SUM(L2+1)</f>
        <v>43065</v>
      </c>
      <c r="O2" s="95"/>
    </row>
    <row r="3" spans="1:15" ht="30" customHeight="1">
      <c r="A3" s="97"/>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8" t="s">
        <v>231</v>
      </c>
      <c r="C4" s="99"/>
      <c r="D4" s="98" t="s">
        <v>232</v>
      </c>
      <c r="E4" s="99"/>
      <c r="F4" s="98" t="s">
        <v>230</v>
      </c>
      <c r="G4" s="99"/>
      <c r="H4" s="98" t="s">
        <v>234</v>
      </c>
      <c r="I4" s="99"/>
      <c r="J4" s="98" t="s">
        <v>233</v>
      </c>
      <c r="K4" s="99"/>
      <c r="L4" s="72"/>
      <c r="M4" s="72"/>
      <c r="N4" s="72"/>
      <c r="O4" s="72"/>
    </row>
    <row r="5" spans="1:15" ht="24" customHeight="1"/>
    <row r="6" spans="1:15" ht="33.75" customHeight="1">
      <c r="A6" s="96" t="s">
        <v>57</v>
      </c>
      <c r="B6" s="96"/>
      <c r="C6" s="96"/>
      <c r="D6" s="96"/>
      <c r="E6" s="96"/>
      <c r="F6" s="67" t="s">
        <v>58</v>
      </c>
      <c r="G6" s="68">
        <f>WEEKNUM(B7)</f>
        <v>48</v>
      </c>
      <c r="H6" s="69"/>
      <c r="I6" s="69"/>
      <c r="J6" s="69"/>
      <c r="K6" s="69"/>
      <c r="L6" s="69"/>
      <c r="M6" s="69"/>
      <c r="N6" s="69"/>
      <c r="O6" s="69"/>
    </row>
    <row r="7" spans="1:15" ht="30" customHeight="1">
      <c r="A7" s="97" t="s">
        <v>59</v>
      </c>
      <c r="B7" s="95">
        <f>B2+7</f>
        <v>43066</v>
      </c>
      <c r="C7" s="95"/>
      <c r="D7" s="95">
        <f t="shared" ref="D7" si="5">D2+7</f>
        <v>43067</v>
      </c>
      <c r="E7" s="95"/>
      <c r="F7" s="95">
        <f t="shared" ref="F7" si="6">F2+7</f>
        <v>43068</v>
      </c>
      <c r="G7" s="95"/>
      <c r="H7" s="95">
        <f t="shared" ref="H7" si="7">H2+7</f>
        <v>43069</v>
      </c>
      <c r="I7" s="95"/>
      <c r="J7" s="95">
        <f t="shared" ref="J7" si="8">J2+7</f>
        <v>43070</v>
      </c>
      <c r="K7" s="95"/>
      <c r="L7" s="95">
        <f t="shared" ref="L7" si="9">L2+7</f>
        <v>43071</v>
      </c>
      <c r="M7" s="95"/>
      <c r="N7" s="95">
        <f t="shared" ref="N7" si="10">N2+7</f>
        <v>43072</v>
      </c>
      <c r="O7" s="95"/>
    </row>
    <row r="8" spans="1:15" ht="30" customHeight="1">
      <c r="A8" s="97"/>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46</v>
      </c>
      <c r="H1" s="69"/>
      <c r="I1" s="69"/>
      <c r="J1" s="69"/>
      <c r="K1" s="69"/>
      <c r="L1" s="69"/>
      <c r="M1" s="69"/>
      <c r="N1" s="69"/>
      <c r="O1" s="69"/>
    </row>
    <row r="2" spans="1:15" ht="30" customHeight="1">
      <c r="A2" s="97" t="s">
        <v>59</v>
      </c>
      <c r="B2" s="95">
        <f>DATE(2017,11,13)</f>
        <v>43052</v>
      </c>
      <c r="C2" s="95"/>
      <c r="D2" s="95">
        <f>SUM(B2+1)</f>
        <v>43053</v>
      </c>
      <c r="E2" s="95"/>
      <c r="F2" s="95">
        <f t="shared" ref="F2" si="0">SUM(D2+1)</f>
        <v>43054</v>
      </c>
      <c r="G2" s="95"/>
      <c r="H2" s="95">
        <f t="shared" ref="H2" si="1">SUM(F2+1)</f>
        <v>43055</v>
      </c>
      <c r="I2" s="95"/>
      <c r="J2" s="95">
        <f t="shared" ref="J2" si="2">SUM(H2+1)</f>
        <v>43056</v>
      </c>
      <c r="K2" s="95"/>
      <c r="L2" s="95">
        <f t="shared" ref="L2" si="3">SUM(J2+1)</f>
        <v>43057</v>
      </c>
      <c r="M2" s="95"/>
      <c r="N2" s="95">
        <f t="shared" ref="N2" si="4">SUM(L2+1)</f>
        <v>43058</v>
      </c>
      <c r="O2" s="95"/>
    </row>
    <row r="3" spans="1:15" ht="30" customHeight="1">
      <c r="A3" s="97"/>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8" t="s">
        <v>224</v>
      </c>
      <c r="C4" s="99"/>
      <c r="D4" s="98" t="s">
        <v>225</v>
      </c>
      <c r="E4" s="99"/>
      <c r="F4" s="98" t="s">
        <v>227</v>
      </c>
      <c r="G4" s="99"/>
      <c r="H4" s="98" t="s">
        <v>228</v>
      </c>
      <c r="I4" s="99"/>
      <c r="J4" s="98" t="s">
        <v>229</v>
      </c>
      <c r="K4" s="99"/>
      <c r="L4" s="72"/>
      <c r="M4" s="72"/>
      <c r="N4" s="72"/>
      <c r="O4" s="72"/>
    </row>
    <row r="5" spans="1:15" ht="24" customHeight="1"/>
    <row r="6" spans="1:15" ht="33.75" customHeight="1">
      <c r="A6" s="96" t="s">
        <v>57</v>
      </c>
      <c r="B6" s="96"/>
      <c r="C6" s="96"/>
      <c r="D6" s="96"/>
      <c r="E6" s="96"/>
      <c r="F6" s="67" t="s">
        <v>58</v>
      </c>
      <c r="G6" s="68">
        <f>WEEKNUM(B7)</f>
        <v>47</v>
      </c>
      <c r="H6" s="69"/>
      <c r="I6" s="69"/>
      <c r="J6" s="69"/>
      <c r="K6" s="69"/>
      <c r="L6" s="69"/>
      <c r="M6" s="69"/>
      <c r="N6" s="69"/>
      <c r="O6" s="69"/>
    </row>
    <row r="7" spans="1:15" ht="30" customHeight="1">
      <c r="A7" s="97" t="s">
        <v>59</v>
      </c>
      <c r="B7" s="95">
        <f>B2+7</f>
        <v>43059</v>
      </c>
      <c r="C7" s="95"/>
      <c r="D7" s="95">
        <f t="shared" ref="D7" si="5">D2+7</f>
        <v>43060</v>
      </c>
      <c r="E7" s="95"/>
      <c r="F7" s="95">
        <f t="shared" ref="F7" si="6">F2+7</f>
        <v>43061</v>
      </c>
      <c r="G7" s="95"/>
      <c r="H7" s="95">
        <f t="shared" ref="H7" si="7">H2+7</f>
        <v>43062</v>
      </c>
      <c r="I7" s="95"/>
      <c r="J7" s="95">
        <f t="shared" ref="J7" si="8">J2+7</f>
        <v>43063</v>
      </c>
      <c r="K7" s="95"/>
      <c r="L7" s="95">
        <f t="shared" ref="L7" si="9">L2+7</f>
        <v>43064</v>
      </c>
      <c r="M7" s="95"/>
      <c r="N7" s="95">
        <f t="shared" ref="N7" si="10">N2+7</f>
        <v>43065</v>
      </c>
      <c r="O7" s="95"/>
    </row>
    <row r="8" spans="1:15" ht="30" customHeight="1">
      <c r="A8" s="97"/>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45</v>
      </c>
      <c r="H1" s="69"/>
      <c r="I1" s="69"/>
      <c r="J1" s="69"/>
      <c r="K1" s="69"/>
      <c r="L1" s="69"/>
      <c r="M1" s="69"/>
      <c r="N1" s="69"/>
      <c r="O1" s="69"/>
    </row>
    <row r="2" spans="1:15" ht="30" customHeight="1">
      <c r="A2" s="97" t="s">
        <v>59</v>
      </c>
      <c r="B2" s="95">
        <f>DATE(2017,11,6)</f>
        <v>43045</v>
      </c>
      <c r="C2" s="95"/>
      <c r="D2" s="95">
        <f>SUM(B2+1)</f>
        <v>43046</v>
      </c>
      <c r="E2" s="95"/>
      <c r="F2" s="95">
        <f t="shared" ref="F2" si="0">SUM(D2+1)</f>
        <v>43047</v>
      </c>
      <c r="G2" s="95"/>
      <c r="H2" s="95">
        <f t="shared" ref="H2" si="1">SUM(F2+1)</f>
        <v>43048</v>
      </c>
      <c r="I2" s="95"/>
      <c r="J2" s="95">
        <f t="shared" ref="J2" si="2">SUM(H2+1)</f>
        <v>43049</v>
      </c>
      <c r="K2" s="95"/>
      <c r="L2" s="95">
        <f t="shared" ref="L2" si="3">SUM(J2+1)</f>
        <v>43050</v>
      </c>
      <c r="M2" s="95"/>
      <c r="N2" s="95">
        <f t="shared" ref="N2" si="4">SUM(L2+1)</f>
        <v>43051</v>
      </c>
      <c r="O2" s="95"/>
    </row>
    <row r="3" spans="1:15" ht="30" customHeight="1">
      <c r="A3" s="97"/>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8" t="s">
        <v>219</v>
      </c>
      <c r="C4" s="99"/>
      <c r="D4" s="98" t="s">
        <v>220</v>
      </c>
      <c r="E4" s="99"/>
      <c r="F4" s="98" t="s">
        <v>221</v>
      </c>
      <c r="G4" s="99"/>
      <c r="H4" s="98" t="s">
        <v>222</v>
      </c>
      <c r="I4" s="99"/>
      <c r="J4" s="98" t="s">
        <v>223</v>
      </c>
      <c r="K4" s="99"/>
      <c r="L4" s="72"/>
      <c r="M4" s="72"/>
      <c r="N4" s="72"/>
      <c r="O4" s="72"/>
    </row>
    <row r="5" spans="1:15" ht="24" customHeight="1"/>
    <row r="6" spans="1:15" ht="33.75" customHeight="1">
      <c r="A6" s="96" t="s">
        <v>57</v>
      </c>
      <c r="B6" s="96"/>
      <c r="C6" s="96"/>
      <c r="D6" s="96"/>
      <c r="E6" s="96"/>
      <c r="F6" s="67" t="s">
        <v>58</v>
      </c>
      <c r="G6" s="68">
        <f>WEEKNUM(B7)</f>
        <v>46</v>
      </c>
      <c r="H6" s="69"/>
      <c r="I6" s="69"/>
      <c r="J6" s="69"/>
      <c r="K6" s="69"/>
      <c r="L6" s="69"/>
      <c r="M6" s="69"/>
      <c r="N6" s="69"/>
      <c r="O6" s="69"/>
    </row>
    <row r="7" spans="1:15" ht="30" customHeight="1">
      <c r="A7" s="97" t="s">
        <v>59</v>
      </c>
      <c r="B7" s="95">
        <f>B2+7</f>
        <v>43052</v>
      </c>
      <c r="C7" s="95"/>
      <c r="D7" s="95">
        <f t="shared" ref="D7" si="5">D2+7</f>
        <v>43053</v>
      </c>
      <c r="E7" s="95"/>
      <c r="F7" s="95">
        <f t="shared" ref="F7" si="6">F2+7</f>
        <v>43054</v>
      </c>
      <c r="G7" s="95"/>
      <c r="H7" s="95">
        <f t="shared" ref="H7" si="7">H2+7</f>
        <v>43055</v>
      </c>
      <c r="I7" s="95"/>
      <c r="J7" s="95">
        <f t="shared" ref="J7" si="8">J2+7</f>
        <v>43056</v>
      </c>
      <c r="K7" s="95"/>
      <c r="L7" s="95">
        <f t="shared" ref="L7" si="9">L2+7</f>
        <v>43057</v>
      </c>
      <c r="M7" s="95"/>
      <c r="N7" s="95">
        <f t="shared" ref="N7" si="10">N2+7</f>
        <v>43058</v>
      </c>
      <c r="O7" s="95"/>
    </row>
    <row r="8" spans="1:15" ht="30" customHeight="1">
      <c r="A8" s="97"/>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44</v>
      </c>
      <c r="H1" s="69"/>
      <c r="I1" s="69"/>
      <c r="J1" s="69"/>
      <c r="K1" s="69"/>
      <c r="L1" s="69"/>
      <c r="M1" s="69"/>
      <c r="N1" s="69"/>
      <c r="O1" s="69"/>
    </row>
    <row r="2" spans="1:15" ht="30" customHeight="1">
      <c r="A2" s="97" t="s">
        <v>59</v>
      </c>
      <c r="B2" s="95">
        <f>DATE(2017,10,30)</f>
        <v>43038</v>
      </c>
      <c r="C2" s="95"/>
      <c r="D2" s="95">
        <f>SUM(B2+1)</f>
        <v>43039</v>
      </c>
      <c r="E2" s="95"/>
      <c r="F2" s="95">
        <f t="shared" ref="F2" si="0">SUM(D2+1)</f>
        <v>43040</v>
      </c>
      <c r="G2" s="95"/>
      <c r="H2" s="95">
        <f t="shared" ref="H2" si="1">SUM(F2+1)</f>
        <v>43041</v>
      </c>
      <c r="I2" s="95"/>
      <c r="J2" s="95">
        <f t="shared" ref="J2" si="2">SUM(H2+1)</f>
        <v>43042</v>
      </c>
      <c r="K2" s="95"/>
      <c r="L2" s="95">
        <f t="shared" ref="L2" si="3">SUM(J2+1)</f>
        <v>43043</v>
      </c>
      <c r="M2" s="95"/>
      <c r="N2" s="95">
        <f t="shared" ref="N2" si="4">SUM(L2+1)</f>
        <v>43044</v>
      </c>
      <c r="O2" s="95"/>
    </row>
    <row r="3" spans="1:15" ht="30" customHeight="1">
      <c r="A3" s="97"/>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8" t="s">
        <v>211</v>
      </c>
      <c r="C4" s="99"/>
      <c r="D4" s="98" t="s">
        <v>213</v>
      </c>
      <c r="E4" s="99"/>
      <c r="F4" s="98" t="s">
        <v>212</v>
      </c>
      <c r="G4" s="99"/>
      <c r="H4" s="98" t="s">
        <v>214</v>
      </c>
      <c r="I4" s="99"/>
      <c r="J4" s="98" t="s">
        <v>215</v>
      </c>
      <c r="K4" s="99"/>
      <c r="L4" s="72"/>
      <c r="M4" s="72"/>
      <c r="N4" s="72"/>
      <c r="O4" s="72"/>
    </row>
    <row r="5" spans="1:15" ht="24" customHeight="1"/>
    <row r="6" spans="1:15" ht="33.75" customHeight="1">
      <c r="A6" s="96" t="s">
        <v>57</v>
      </c>
      <c r="B6" s="96"/>
      <c r="C6" s="96"/>
      <c r="D6" s="96"/>
      <c r="E6" s="96"/>
      <c r="F6" s="67" t="s">
        <v>58</v>
      </c>
      <c r="G6" s="68">
        <f>WEEKNUM(B7)</f>
        <v>45</v>
      </c>
      <c r="H6" s="69"/>
      <c r="I6" s="69"/>
      <c r="J6" s="69"/>
      <c r="K6" s="69"/>
      <c r="L6" s="69"/>
      <c r="M6" s="69"/>
      <c r="N6" s="69"/>
      <c r="O6" s="69"/>
    </row>
    <row r="7" spans="1:15" ht="30" customHeight="1">
      <c r="A7" s="97" t="s">
        <v>59</v>
      </c>
      <c r="B7" s="95">
        <f>B2+7</f>
        <v>43045</v>
      </c>
      <c r="C7" s="95"/>
      <c r="D7" s="95">
        <f t="shared" ref="D7" si="5">D2+7</f>
        <v>43046</v>
      </c>
      <c r="E7" s="95"/>
      <c r="F7" s="95">
        <f t="shared" ref="F7" si="6">F2+7</f>
        <v>43047</v>
      </c>
      <c r="G7" s="95"/>
      <c r="H7" s="95">
        <f t="shared" ref="H7" si="7">H2+7</f>
        <v>43048</v>
      </c>
      <c r="I7" s="95"/>
      <c r="J7" s="95">
        <f t="shared" ref="J7" si="8">J2+7</f>
        <v>43049</v>
      </c>
      <c r="K7" s="95"/>
      <c r="L7" s="95">
        <f t="shared" ref="L7" si="9">L2+7</f>
        <v>43050</v>
      </c>
      <c r="M7" s="95"/>
      <c r="N7" s="95">
        <f t="shared" ref="N7" si="10">N2+7</f>
        <v>43051</v>
      </c>
      <c r="O7" s="95"/>
    </row>
    <row r="8" spans="1:15" ht="30" customHeight="1">
      <c r="A8" s="97"/>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43</v>
      </c>
      <c r="H1" s="69"/>
      <c r="I1" s="69"/>
      <c r="J1" s="69"/>
      <c r="K1" s="69"/>
      <c r="L1" s="69"/>
      <c r="M1" s="69"/>
      <c r="N1" s="69"/>
      <c r="O1" s="69"/>
    </row>
    <row r="2" spans="1:15" ht="30" customHeight="1">
      <c r="A2" s="97" t="s">
        <v>59</v>
      </c>
      <c r="B2" s="95">
        <f>DATE(2017,10,23)</f>
        <v>43031</v>
      </c>
      <c r="C2" s="95"/>
      <c r="D2" s="95">
        <f>SUM(B2+1)</f>
        <v>43032</v>
      </c>
      <c r="E2" s="95"/>
      <c r="F2" s="95">
        <f t="shared" ref="F2" si="0">SUM(D2+1)</f>
        <v>43033</v>
      </c>
      <c r="G2" s="95"/>
      <c r="H2" s="95">
        <f t="shared" ref="H2" si="1">SUM(F2+1)</f>
        <v>43034</v>
      </c>
      <c r="I2" s="95"/>
      <c r="J2" s="95">
        <f t="shared" ref="J2" si="2">SUM(H2+1)</f>
        <v>43035</v>
      </c>
      <c r="K2" s="95"/>
      <c r="L2" s="95">
        <f t="shared" ref="L2" si="3">SUM(J2+1)</f>
        <v>43036</v>
      </c>
      <c r="M2" s="95"/>
      <c r="N2" s="95">
        <f t="shared" ref="N2" si="4">SUM(L2+1)</f>
        <v>43037</v>
      </c>
      <c r="O2" s="95"/>
    </row>
    <row r="3" spans="1:15" ht="30" customHeight="1">
      <c r="A3" s="97"/>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6" t="s">
        <v>57</v>
      </c>
      <c r="B6" s="96"/>
      <c r="C6" s="96"/>
      <c r="D6" s="96"/>
      <c r="E6" s="96"/>
      <c r="F6" s="67" t="s">
        <v>58</v>
      </c>
      <c r="G6" s="68">
        <f>WEEKNUM(B7)</f>
        <v>44</v>
      </c>
      <c r="H6" s="69"/>
      <c r="I6" s="69"/>
      <c r="J6" s="69"/>
      <c r="K6" s="69"/>
      <c r="L6" s="69"/>
      <c r="M6" s="69"/>
      <c r="N6" s="69"/>
      <c r="O6" s="69"/>
    </row>
    <row r="7" spans="1:15" ht="30" customHeight="1">
      <c r="A7" s="97" t="s">
        <v>59</v>
      </c>
      <c r="B7" s="95">
        <f>B2+7</f>
        <v>43038</v>
      </c>
      <c r="C7" s="95"/>
      <c r="D7" s="95">
        <f t="shared" ref="D7" si="5">D2+7</f>
        <v>43039</v>
      </c>
      <c r="E7" s="95"/>
      <c r="F7" s="95">
        <f t="shared" ref="F7" si="6">F2+7</f>
        <v>43040</v>
      </c>
      <c r="G7" s="95"/>
      <c r="H7" s="95">
        <f t="shared" ref="H7" si="7">H2+7</f>
        <v>43041</v>
      </c>
      <c r="I7" s="95"/>
      <c r="J7" s="95">
        <f t="shared" ref="J7" si="8">J2+7</f>
        <v>43042</v>
      </c>
      <c r="K7" s="95"/>
      <c r="L7" s="95">
        <f t="shared" ref="L7" si="9">L2+7</f>
        <v>43043</v>
      </c>
      <c r="M7" s="95"/>
      <c r="N7" s="95">
        <f t="shared" ref="N7" si="10">N2+7</f>
        <v>43044</v>
      </c>
      <c r="O7" s="95"/>
    </row>
    <row r="8" spans="1:15" ht="30" customHeight="1">
      <c r="A8" s="97"/>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8</v>
      </c>
      <c r="H1" s="69"/>
      <c r="I1" s="69"/>
      <c r="J1" s="69"/>
      <c r="K1" s="69"/>
      <c r="L1" s="69"/>
      <c r="M1" s="69"/>
      <c r="N1" s="69"/>
      <c r="O1" s="69"/>
    </row>
    <row r="2" spans="1:15" ht="30" customHeight="1">
      <c r="A2" s="97" t="s">
        <v>59</v>
      </c>
      <c r="B2" s="95">
        <f>DATE(2018,2,19)</f>
        <v>43150</v>
      </c>
      <c r="C2" s="95"/>
      <c r="D2" s="95">
        <f>SUM(B2+1)</f>
        <v>43151</v>
      </c>
      <c r="E2" s="95"/>
      <c r="F2" s="95">
        <f t="shared" ref="F2" si="0">SUM(D2+1)</f>
        <v>43152</v>
      </c>
      <c r="G2" s="95"/>
      <c r="H2" s="95">
        <f t="shared" ref="H2" si="1">SUM(F2+1)</f>
        <v>43153</v>
      </c>
      <c r="I2" s="95"/>
      <c r="J2" s="95">
        <f t="shared" ref="J2" si="2">SUM(H2+1)</f>
        <v>43154</v>
      </c>
      <c r="K2" s="95"/>
      <c r="L2" s="95">
        <f t="shared" ref="L2" si="3">SUM(J2+1)</f>
        <v>43155</v>
      </c>
      <c r="M2" s="95"/>
      <c r="N2" s="95">
        <f t="shared" ref="N2" si="4">SUM(L2+1)</f>
        <v>43156</v>
      </c>
      <c r="O2" s="95"/>
    </row>
    <row r="3" spans="1:15" ht="30" customHeight="1">
      <c r="A3" s="97"/>
      <c r="B3" s="93" t="s">
        <v>127</v>
      </c>
      <c r="C3" s="93" t="s">
        <v>3</v>
      </c>
      <c r="D3" s="93" t="s">
        <v>2</v>
      </c>
      <c r="E3" s="93" t="s">
        <v>3</v>
      </c>
      <c r="F3" s="93" t="s">
        <v>2</v>
      </c>
      <c r="G3" s="93" t="s">
        <v>3</v>
      </c>
      <c r="H3" s="93" t="s">
        <v>2</v>
      </c>
      <c r="I3" s="93" t="s">
        <v>3</v>
      </c>
      <c r="J3" s="93" t="s">
        <v>2</v>
      </c>
      <c r="K3" s="93" t="s">
        <v>3</v>
      </c>
      <c r="L3" s="93" t="s">
        <v>2</v>
      </c>
      <c r="M3" s="93" t="s">
        <v>3</v>
      </c>
      <c r="N3" s="93" t="s">
        <v>2</v>
      </c>
      <c r="O3" s="93" t="s">
        <v>3</v>
      </c>
    </row>
    <row r="4" spans="1:15" s="73" customFormat="1" ht="150" customHeight="1">
      <c r="A4" s="72"/>
      <c r="B4" s="98" t="s">
        <v>308</v>
      </c>
      <c r="C4" s="99"/>
      <c r="D4" s="98" t="s">
        <v>308</v>
      </c>
      <c r="E4" s="99"/>
      <c r="F4" s="98" t="s">
        <v>308</v>
      </c>
      <c r="G4" s="99"/>
      <c r="H4" s="98" t="s">
        <v>309</v>
      </c>
      <c r="I4" s="99"/>
      <c r="J4" s="98" t="s">
        <v>310</v>
      </c>
      <c r="K4" s="99"/>
      <c r="L4" s="98" t="s">
        <v>312</v>
      </c>
      <c r="M4" s="99"/>
      <c r="N4" s="98"/>
      <c r="O4" s="99"/>
    </row>
    <row r="5" spans="1:15" ht="24" customHeight="1"/>
    <row r="6" spans="1:15" ht="33.75" customHeight="1">
      <c r="A6" s="96" t="s">
        <v>57</v>
      </c>
      <c r="B6" s="96"/>
      <c r="C6" s="96"/>
      <c r="D6" s="96"/>
      <c r="E6" s="96"/>
      <c r="F6" s="67" t="s">
        <v>58</v>
      </c>
      <c r="G6" s="68">
        <f>WEEKNUM(B7)</f>
        <v>9</v>
      </c>
      <c r="H6" s="69"/>
      <c r="I6" s="69"/>
      <c r="J6" s="69"/>
      <c r="K6" s="69"/>
      <c r="L6" s="69"/>
      <c r="M6" s="69"/>
      <c r="N6" s="69"/>
      <c r="O6" s="69"/>
    </row>
    <row r="7" spans="1:15" ht="30" customHeight="1">
      <c r="A7" s="97" t="s">
        <v>59</v>
      </c>
      <c r="B7" s="95">
        <f>B2+7</f>
        <v>43157</v>
      </c>
      <c r="C7" s="95"/>
      <c r="D7" s="95">
        <f t="shared" ref="D7" si="5">D2+7</f>
        <v>43158</v>
      </c>
      <c r="E7" s="95"/>
      <c r="F7" s="95">
        <f t="shared" ref="F7" si="6">F2+7</f>
        <v>43159</v>
      </c>
      <c r="G7" s="95"/>
      <c r="H7" s="95">
        <f t="shared" ref="H7" si="7">H2+7</f>
        <v>43160</v>
      </c>
      <c r="I7" s="95"/>
      <c r="J7" s="95">
        <f t="shared" ref="J7" si="8">J2+7</f>
        <v>43161</v>
      </c>
      <c r="K7" s="95"/>
      <c r="L7" s="95">
        <f t="shared" ref="L7" si="9">L2+7</f>
        <v>43162</v>
      </c>
      <c r="M7" s="95"/>
      <c r="N7" s="95">
        <f t="shared" ref="N7" si="10">N2+7</f>
        <v>43163</v>
      </c>
      <c r="O7" s="95"/>
    </row>
    <row r="8" spans="1:15" ht="30" customHeight="1">
      <c r="A8" s="97"/>
      <c r="B8" s="93" t="s">
        <v>2</v>
      </c>
      <c r="C8" s="93" t="s">
        <v>3</v>
      </c>
      <c r="D8" s="93" t="s">
        <v>2</v>
      </c>
      <c r="E8" s="93" t="s">
        <v>3</v>
      </c>
      <c r="F8" s="93" t="s">
        <v>2</v>
      </c>
      <c r="G8" s="93" t="s">
        <v>3</v>
      </c>
      <c r="H8" s="93" t="s">
        <v>2</v>
      </c>
      <c r="I8" s="93" t="s">
        <v>3</v>
      </c>
      <c r="J8" s="93" t="s">
        <v>2</v>
      </c>
      <c r="K8" s="93" t="s">
        <v>3</v>
      </c>
      <c r="L8" s="93" t="s">
        <v>2</v>
      </c>
      <c r="M8" s="93" t="s">
        <v>3</v>
      </c>
      <c r="N8" s="93" t="s">
        <v>2</v>
      </c>
      <c r="O8" s="93" t="s">
        <v>3</v>
      </c>
    </row>
    <row r="9" spans="1:15" s="73" customFormat="1" ht="60" customHeight="1">
      <c r="A9" s="72" t="s">
        <v>61</v>
      </c>
      <c r="B9" s="81" t="s">
        <v>311</v>
      </c>
      <c r="C9" s="81" t="s">
        <v>311</v>
      </c>
      <c r="D9" s="81" t="s">
        <v>311</v>
      </c>
      <c r="E9" s="81" t="s">
        <v>311</v>
      </c>
      <c r="F9" s="81" t="s">
        <v>311</v>
      </c>
      <c r="G9" s="81" t="s">
        <v>311</v>
      </c>
      <c r="H9" s="81" t="s">
        <v>311</v>
      </c>
      <c r="I9" s="81" t="s">
        <v>311</v>
      </c>
      <c r="J9" s="81" t="s">
        <v>311</v>
      </c>
      <c r="K9" s="81" t="s">
        <v>311</v>
      </c>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42</v>
      </c>
      <c r="H1" s="69"/>
      <c r="I1" s="69"/>
      <c r="J1" s="69"/>
      <c r="K1" s="69"/>
      <c r="L1" s="69"/>
      <c r="M1" s="69"/>
      <c r="N1" s="69"/>
      <c r="O1" s="69"/>
    </row>
    <row r="2" spans="1:15" ht="30" customHeight="1">
      <c r="A2" s="97" t="s">
        <v>59</v>
      </c>
      <c r="B2" s="95">
        <f>DATE(2017,10,16)</f>
        <v>43024</v>
      </c>
      <c r="C2" s="95"/>
      <c r="D2" s="95">
        <f>SUM(B2+1)</f>
        <v>43025</v>
      </c>
      <c r="E2" s="95"/>
      <c r="F2" s="95">
        <f t="shared" ref="F2" si="0">SUM(D2+1)</f>
        <v>43026</v>
      </c>
      <c r="G2" s="95"/>
      <c r="H2" s="95">
        <f t="shared" ref="H2" si="1">SUM(F2+1)</f>
        <v>43027</v>
      </c>
      <c r="I2" s="95"/>
      <c r="J2" s="95">
        <f t="shared" ref="J2" si="2">SUM(H2+1)</f>
        <v>43028</v>
      </c>
      <c r="K2" s="95"/>
      <c r="L2" s="95">
        <f t="shared" ref="L2" si="3">SUM(J2+1)</f>
        <v>43029</v>
      </c>
      <c r="M2" s="95"/>
      <c r="N2" s="95">
        <f t="shared" ref="N2" si="4">SUM(L2+1)</f>
        <v>43030</v>
      </c>
      <c r="O2" s="95"/>
    </row>
    <row r="3" spans="1:15" ht="30" customHeight="1">
      <c r="A3" s="97"/>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6" t="s">
        <v>57</v>
      </c>
      <c r="B6" s="96"/>
      <c r="C6" s="96"/>
      <c r="D6" s="96"/>
      <c r="E6" s="96"/>
      <c r="F6" s="67" t="s">
        <v>58</v>
      </c>
      <c r="G6" s="68">
        <f>WEEKNUM(B7)</f>
        <v>43</v>
      </c>
      <c r="H6" s="69"/>
      <c r="I6" s="69"/>
      <c r="J6" s="69"/>
      <c r="K6" s="69"/>
      <c r="L6" s="69"/>
      <c r="M6" s="69"/>
      <c r="N6" s="69"/>
      <c r="O6" s="69"/>
    </row>
    <row r="7" spans="1:15" ht="30" customHeight="1">
      <c r="A7" s="97" t="s">
        <v>59</v>
      </c>
      <c r="B7" s="95">
        <f>B2+7</f>
        <v>43031</v>
      </c>
      <c r="C7" s="95"/>
      <c r="D7" s="95">
        <f t="shared" ref="D7" si="5">D2+7</f>
        <v>43032</v>
      </c>
      <c r="E7" s="95"/>
      <c r="F7" s="95">
        <f t="shared" ref="F7" si="6">F2+7</f>
        <v>43033</v>
      </c>
      <c r="G7" s="95"/>
      <c r="H7" s="95">
        <f t="shared" ref="H7" si="7">H2+7</f>
        <v>43034</v>
      </c>
      <c r="I7" s="95"/>
      <c r="J7" s="95">
        <f t="shared" ref="J7" si="8">J2+7</f>
        <v>43035</v>
      </c>
      <c r="K7" s="95"/>
      <c r="L7" s="95">
        <f t="shared" ref="L7" si="9">L2+7</f>
        <v>43036</v>
      </c>
      <c r="M7" s="95"/>
      <c r="N7" s="95">
        <f t="shared" ref="N7" si="10">N2+7</f>
        <v>43037</v>
      </c>
      <c r="O7" s="95"/>
    </row>
    <row r="8" spans="1:15" ht="30" customHeight="1">
      <c r="A8" s="97"/>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101" t="s">
        <v>57</v>
      </c>
      <c r="B1" s="101"/>
      <c r="C1" s="101"/>
      <c r="D1" s="101"/>
      <c r="E1" s="101"/>
      <c r="F1" s="60" t="s">
        <v>58</v>
      </c>
      <c r="G1" s="61">
        <f>WEEKNUM(B2)</f>
        <v>41</v>
      </c>
      <c r="H1" s="62"/>
      <c r="I1" s="62"/>
      <c r="J1" s="62"/>
      <c r="K1" s="62"/>
      <c r="L1" s="62"/>
      <c r="M1" s="62"/>
      <c r="N1" s="62"/>
      <c r="O1" s="62"/>
    </row>
    <row r="2" spans="1:15" ht="30" customHeight="1">
      <c r="A2" s="102" t="s">
        <v>59</v>
      </c>
      <c r="B2" s="100">
        <f>DATE(2017,10,9)</f>
        <v>43017</v>
      </c>
      <c r="C2" s="100"/>
      <c r="D2" s="100">
        <f>SUM(B2+1)</f>
        <v>43018</v>
      </c>
      <c r="E2" s="100"/>
      <c r="F2" s="100">
        <f t="shared" ref="F2" si="0">SUM(D2+1)</f>
        <v>43019</v>
      </c>
      <c r="G2" s="100"/>
      <c r="H2" s="100">
        <f t="shared" ref="H2" si="1">SUM(F2+1)</f>
        <v>43020</v>
      </c>
      <c r="I2" s="100"/>
      <c r="J2" s="100">
        <f t="shared" ref="J2" si="2">SUM(H2+1)</f>
        <v>43021</v>
      </c>
      <c r="K2" s="100"/>
      <c r="L2" s="100">
        <f t="shared" ref="L2" si="3">SUM(J2+1)</f>
        <v>43022</v>
      </c>
      <c r="M2" s="100"/>
      <c r="N2" s="100">
        <f t="shared" ref="N2" si="4">SUM(L2+1)</f>
        <v>43023</v>
      </c>
      <c r="O2" s="100"/>
    </row>
    <row r="3" spans="1:15" ht="30" customHeight="1">
      <c r="A3" s="102"/>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101" t="s">
        <v>57</v>
      </c>
      <c r="B6" s="101"/>
      <c r="C6" s="101"/>
      <c r="D6" s="101"/>
      <c r="E6" s="101"/>
      <c r="F6" s="60" t="s">
        <v>58</v>
      </c>
      <c r="G6" s="61">
        <f>WEEKNUM(B7)</f>
        <v>42</v>
      </c>
      <c r="H6" s="62"/>
      <c r="I6" s="62"/>
      <c r="J6" s="62"/>
      <c r="K6" s="62"/>
      <c r="L6" s="62"/>
      <c r="M6" s="62"/>
      <c r="N6" s="62"/>
      <c r="O6" s="62"/>
    </row>
    <row r="7" spans="1:15" ht="30" customHeight="1">
      <c r="A7" s="102" t="s">
        <v>59</v>
      </c>
      <c r="B7" s="100">
        <f>B2+7</f>
        <v>43024</v>
      </c>
      <c r="C7" s="100"/>
      <c r="D7" s="100">
        <f t="shared" ref="D7" si="5">D2+7</f>
        <v>43025</v>
      </c>
      <c r="E7" s="100"/>
      <c r="F7" s="100">
        <f t="shared" ref="F7" si="6">F2+7</f>
        <v>43026</v>
      </c>
      <c r="G7" s="100"/>
      <c r="H7" s="100">
        <f t="shared" ref="H7" si="7">H2+7</f>
        <v>43027</v>
      </c>
      <c r="I7" s="100"/>
      <c r="J7" s="100">
        <f t="shared" ref="J7" si="8">J2+7</f>
        <v>43028</v>
      </c>
      <c r="K7" s="100"/>
      <c r="L7" s="100">
        <f t="shared" ref="L7" si="9">L2+7</f>
        <v>43029</v>
      </c>
      <c r="M7" s="100"/>
      <c r="N7" s="100">
        <f t="shared" ref="N7" si="10">N2+7</f>
        <v>43030</v>
      </c>
      <c r="O7" s="100"/>
    </row>
    <row r="8" spans="1:15" ht="30" customHeight="1">
      <c r="A8" s="102"/>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104" t="s">
        <v>57</v>
      </c>
      <c r="B1" s="104"/>
      <c r="C1" s="104"/>
      <c r="D1" s="104"/>
      <c r="E1" s="104"/>
      <c r="F1" s="53" t="s">
        <v>58</v>
      </c>
      <c r="G1" s="54">
        <f>WEEKNUM(B2)</f>
        <v>39</v>
      </c>
      <c r="H1" s="55"/>
      <c r="I1" s="55"/>
      <c r="J1" s="55"/>
      <c r="K1" s="55"/>
      <c r="L1" s="55"/>
      <c r="M1" s="55"/>
      <c r="N1" s="55"/>
      <c r="O1" s="55"/>
    </row>
    <row r="2" spans="1:15" ht="30" customHeight="1">
      <c r="A2" s="105" t="s">
        <v>59</v>
      </c>
      <c r="B2" s="103">
        <f>DATE(2017,9,25)</f>
        <v>43003</v>
      </c>
      <c r="C2" s="103"/>
      <c r="D2" s="103">
        <f>SUM(B2+1)</f>
        <v>43004</v>
      </c>
      <c r="E2" s="103"/>
      <c r="F2" s="103">
        <f t="shared" ref="F2" si="0">SUM(D2+1)</f>
        <v>43005</v>
      </c>
      <c r="G2" s="103"/>
      <c r="H2" s="103">
        <f t="shared" ref="H2" si="1">SUM(F2+1)</f>
        <v>43006</v>
      </c>
      <c r="I2" s="103"/>
      <c r="J2" s="103">
        <f t="shared" ref="J2" si="2">SUM(H2+1)</f>
        <v>43007</v>
      </c>
      <c r="K2" s="103"/>
      <c r="L2" s="103">
        <f t="shared" ref="L2" si="3">SUM(J2+1)</f>
        <v>43008</v>
      </c>
      <c r="M2" s="103"/>
      <c r="N2" s="103">
        <f t="shared" ref="N2" si="4">SUM(L2+1)</f>
        <v>43009</v>
      </c>
      <c r="O2" s="103"/>
    </row>
    <row r="3" spans="1:15" ht="30" customHeight="1">
      <c r="A3" s="105"/>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104" t="s">
        <v>57</v>
      </c>
      <c r="B6" s="104"/>
      <c r="C6" s="104"/>
      <c r="D6" s="104"/>
      <c r="E6" s="104"/>
      <c r="F6" s="53" t="s">
        <v>58</v>
      </c>
      <c r="G6" s="54">
        <f>WEEKNUM(B7)</f>
        <v>41</v>
      </c>
      <c r="H6" s="55"/>
      <c r="I6" s="55"/>
      <c r="J6" s="55"/>
      <c r="K6" s="55"/>
      <c r="L6" s="55"/>
      <c r="M6" s="55"/>
      <c r="N6" s="55"/>
      <c r="O6" s="55"/>
    </row>
    <row r="7" spans="1:15" ht="30" customHeight="1">
      <c r="A7" s="105" t="s">
        <v>59</v>
      </c>
      <c r="B7" s="103">
        <f>B2+7+7</f>
        <v>43017</v>
      </c>
      <c r="C7" s="103"/>
      <c r="D7" s="103">
        <f>D2+7+7</f>
        <v>43018</v>
      </c>
      <c r="E7" s="103"/>
      <c r="F7" s="103">
        <f>F2+7+7</f>
        <v>43019</v>
      </c>
      <c r="G7" s="103"/>
      <c r="H7" s="103">
        <f t="shared" ref="H7" si="5">H2+7+7</f>
        <v>43020</v>
      </c>
      <c r="I7" s="103"/>
      <c r="J7" s="103">
        <f t="shared" ref="J7" si="6">J2+7+7</f>
        <v>43021</v>
      </c>
      <c r="K7" s="103"/>
      <c r="L7" s="103">
        <f t="shared" ref="L7" si="7">L2+7+7</f>
        <v>43022</v>
      </c>
      <c r="M7" s="103"/>
      <c r="N7" s="103">
        <f t="shared" ref="N7" si="8">N2+7+7</f>
        <v>43023</v>
      </c>
      <c r="O7" s="103"/>
    </row>
    <row r="8" spans="1:15" ht="30" customHeight="1">
      <c r="A8" s="105"/>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7" t="s">
        <v>57</v>
      </c>
      <c r="B1" s="107"/>
      <c r="C1" s="107"/>
      <c r="D1" s="107"/>
      <c r="E1" s="107"/>
      <c r="F1" s="46" t="s">
        <v>58</v>
      </c>
      <c r="G1" s="47">
        <f>WEEKNUM(B2)</f>
        <v>38</v>
      </c>
      <c r="H1" s="48"/>
      <c r="I1" s="48"/>
      <c r="J1" s="48"/>
      <c r="K1" s="48"/>
      <c r="L1" s="48"/>
      <c r="M1" s="48"/>
      <c r="N1" s="48"/>
      <c r="O1" s="48"/>
    </row>
    <row r="2" spans="1:15" ht="30" customHeight="1">
      <c r="A2" s="108" t="s">
        <v>59</v>
      </c>
      <c r="B2" s="106">
        <f>DATE(2017,9,18)</f>
        <v>42996</v>
      </c>
      <c r="C2" s="106"/>
      <c r="D2" s="106">
        <f>SUM(B2+1)</f>
        <v>42997</v>
      </c>
      <c r="E2" s="106"/>
      <c r="F2" s="106">
        <f t="shared" ref="F2" si="0">SUM(D2+1)</f>
        <v>42998</v>
      </c>
      <c r="G2" s="106"/>
      <c r="H2" s="106">
        <f t="shared" ref="H2" si="1">SUM(F2+1)</f>
        <v>42999</v>
      </c>
      <c r="I2" s="106"/>
      <c r="J2" s="106">
        <f t="shared" ref="J2" si="2">SUM(H2+1)</f>
        <v>43000</v>
      </c>
      <c r="K2" s="106"/>
      <c r="L2" s="106">
        <f t="shared" ref="L2" si="3">SUM(J2+1)</f>
        <v>43001</v>
      </c>
      <c r="M2" s="106"/>
      <c r="N2" s="106">
        <f t="shared" ref="N2" si="4">SUM(L2+1)</f>
        <v>43002</v>
      </c>
      <c r="O2" s="106"/>
    </row>
    <row r="3" spans="1:15" ht="30" customHeight="1">
      <c r="A3" s="108"/>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7" t="s">
        <v>57</v>
      </c>
      <c r="B6" s="107"/>
      <c r="C6" s="107"/>
      <c r="D6" s="107"/>
      <c r="E6" s="107"/>
      <c r="F6" s="46" t="s">
        <v>58</v>
      </c>
      <c r="G6" s="47">
        <f>WEEKNUM(B7)</f>
        <v>39</v>
      </c>
      <c r="H6" s="48"/>
      <c r="I6" s="48"/>
      <c r="J6" s="48"/>
      <c r="K6" s="48"/>
      <c r="L6" s="48"/>
      <c r="M6" s="48"/>
      <c r="N6" s="48"/>
      <c r="O6" s="48"/>
    </row>
    <row r="7" spans="1:15" ht="30" customHeight="1">
      <c r="A7" s="108" t="s">
        <v>59</v>
      </c>
      <c r="B7" s="106">
        <f>B2+7</f>
        <v>43003</v>
      </c>
      <c r="C7" s="106"/>
      <c r="D7" s="106">
        <f t="shared" ref="D7" si="5">D2+7</f>
        <v>43004</v>
      </c>
      <c r="E7" s="106"/>
      <c r="F7" s="106">
        <f t="shared" ref="F7" si="6">F2+7</f>
        <v>43005</v>
      </c>
      <c r="G7" s="106"/>
      <c r="H7" s="106">
        <f t="shared" ref="H7" si="7">H2+7</f>
        <v>43006</v>
      </c>
      <c r="I7" s="106"/>
      <c r="J7" s="106">
        <f t="shared" ref="J7" si="8">J2+7</f>
        <v>43007</v>
      </c>
      <c r="K7" s="106"/>
      <c r="L7" s="106">
        <f t="shared" ref="L7" si="9">L2+7</f>
        <v>43008</v>
      </c>
      <c r="M7" s="106"/>
      <c r="N7" s="106">
        <f t="shared" ref="N7" si="10">N2+7</f>
        <v>43009</v>
      </c>
      <c r="O7" s="106"/>
    </row>
    <row r="8" spans="1:15" ht="30" customHeight="1">
      <c r="A8" s="108"/>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37</v>
      </c>
      <c r="H1" s="31"/>
      <c r="I1" s="31"/>
      <c r="J1" s="31"/>
      <c r="K1" s="31"/>
      <c r="L1" s="31"/>
      <c r="M1" s="31"/>
      <c r="N1" s="31"/>
      <c r="O1" s="31"/>
    </row>
    <row r="2" spans="1:15" ht="30" customHeight="1">
      <c r="A2" s="111" t="s">
        <v>59</v>
      </c>
      <c r="B2" s="109">
        <f>DATE(2017,9,11)</f>
        <v>42989</v>
      </c>
      <c r="C2" s="109"/>
      <c r="D2" s="109">
        <f>SUM(B2+1)</f>
        <v>42990</v>
      </c>
      <c r="E2" s="109"/>
      <c r="F2" s="109">
        <f t="shared" ref="F2" si="0">SUM(D2+1)</f>
        <v>42991</v>
      </c>
      <c r="G2" s="109"/>
      <c r="H2" s="109">
        <f t="shared" ref="H2" si="1">SUM(F2+1)</f>
        <v>42992</v>
      </c>
      <c r="I2" s="109"/>
      <c r="J2" s="109">
        <f t="shared" ref="J2" si="2">SUM(H2+1)</f>
        <v>42993</v>
      </c>
      <c r="K2" s="109"/>
      <c r="L2" s="109">
        <f t="shared" ref="L2" si="3">SUM(J2+1)</f>
        <v>42994</v>
      </c>
      <c r="M2" s="109"/>
      <c r="N2" s="109">
        <f t="shared" ref="N2" si="4">SUM(L2+1)</f>
        <v>42995</v>
      </c>
      <c r="O2" s="109"/>
    </row>
    <row r="3" spans="1:15" ht="30" customHeight="1">
      <c r="A3" s="111"/>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10" t="s">
        <v>57</v>
      </c>
      <c r="B6" s="110"/>
      <c r="C6" s="110"/>
      <c r="D6" s="110"/>
      <c r="E6" s="110"/>
      <c r="F6" s="29" t="s">
        <v>58</v>
      </c>
      <c r="G6" s="30">
        <f>WEEKNUM(B7)</f>
        <v>38</v>
      </c>
      <c r="H6" s="31"/>
      <c r="I6" s="31"/>
      <c r="J6" s="31"/>
      <c r="K6" s="31"/>
      <c r="L6" s="31"/>
      <c r="M6" s="31"/>
      <c r="N6" s="31"/>
      <c r="O6" s="31"/>
    </row>
    <row r="7" spans="1:15" ht="30" customHeight="1">
      <c r="A7" s="111" t="s">
        <v>59</v>
      </c>
      <c r="B7" s="109">
        <f>B2+7</f>
        <v>42996</v>
      </c>
      <c r="C7" s="109"/>
      <c r="D7" s="109">
        <f t="shared" ref="D7" si="5">D2+7</f>
        <v>42997</v>
      </c>
      <c r="E7" s="109"/>
      <c r="F7" s="109">
        <f t="shared" ref="F7" si="6">F2+7</f>
        <v>42998</v>
      </c>
      <c r="G7" s="109"/>
      <c r="H7" s="109">
        <f t="shared" ref="H7" si="7">H2+7</f>
        <v>42999</v>
      </c>
      <c r="I7" s="109"/>
      <c r="J7" s="109">
        <f t="shared" ref="J7" si="8">J2+7</f>
        <v>43000</v>
      </c>
      <c r="K7" s="109"/>
      <c r="L7" s="109">
        <f t="shared" ref="L7" si="9">L2+7</f>
        <v>43001</v>
      </c>
      <c r="M7" s="109"/>
      <c r="N7" s="109">
        <f t="shared" ref="N7" si="10">N2+7</f>
        <v>43002</v>
      </c>
      <c r="O7" s="109"/>
    </row>
    <row r="8" spans="1:15" ht="30" customHeight="1">
      <c r="A8" s="111"/>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35</v>
      </c>
      <c r="H1" s="31"/>
      <c r="I1" s="31"/>
      <c r="J1" s="31"/>
      <c r="K1" s="31"/>
      <c r="L1" s="31"/>
      <c r="M1" s="31"/>
      <c r="N1" s="31"/>
      <c r="O1" s="31"/>
    </row>
    <row r="2" spans="1:15" ht="30" customHeight="1">
      <c r="A2" s="111" t="s">
        <v>59</v>
      </c>
      <c r="B2" s="109">
        <f>DATE(2017,8,28)</f>
        <v>42975</v>
      </c>
      <c r="C2" s="109"/>
      <c r="D2" s="109">
        <f>SUM(B2+1)</f>
        <v>42976</v>
      </c>
      <c r="E2" s="109"/>
      <c r="F2" s="109">
        <f t="shared" ref="F2" si="0">SUM(D2+1)</f>
        <v>42977</v>
      </c>
      <c r="G2" s="109"/>
      <c r="H2" s="109">
        <f t="shared" ref="H2" si="1">SUM(F2+1)</f>
        <v>42978</v>
      </c>
      <c r="I2" s="109"/>
      <c r="J2" s="109">
        <f t="shared" ref="J2" si="2">SUM(H2+1)</f>
        <v>42979</v>
      </c>
      <c r="K2" s="109"/>
      <c r="L2" s="109">
        <f t="shared" ref="L2" si="3">SUM(J2+1)</f>
        <v>42980</v>
      </c>
      <c r="M2" s="109"/>
      <c r="N2" s="109">
        <f t="shared" ref="N2" si="4">SUM(L2+1)</f>
        <v>42981</v>
      </c>
      <c r="O2" s="109"/>
    </row>
    <row r="3" spans="1:15" ht="30" customHeight="1">
      <c r="A3" s="111"/>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10" t="s">
        <v>57</v>
      </c>
      <c r="B6" s="110"/>
      <c r="C6" s="110"/>
      <c r="D6" s="110"/>
      <c r="E6" s="110"/>
      <c r="F6" s="29" t="s">
        <v>58</v>
      </c>
      <c r="G6" s="30">
        <f>WEEKNUM(B7)</f>
        <v>36</v>
      </c>
      <c r="H6" s="31"/>
      <c r="I6" s="31"/>
      <c r="J6" s="31"/>
      <c r="K6" s="31"/>
      <c r="L6" s="31"/>
      <c r="M6" s="31"/>
      <c r="N6" s="31"/>
      <c r="O6" s="31"/>
    </row>
    <row r="7" spans="1:15" ht="30" customHeight="1">
      <c r="A7" s="111" t="s">
        <v>59</v>
      </c>
      <c r="B7" s="109">
        <f>B2+7</f>
        <v>42982</v>
      </c>
      <c r="C7" s="109"/>
      <c r="D7" s="109">
        <f t="shared" ref="D7" si="5">D2+7</f>
        <v>42983</v>
      </c>
      <c r="E7" s="109"/>
      <c r="F7" s="109">
        <f t="shared" ref="F7" si="6">F2+7</f>
        <v>42984</v>
      </c>
      <c r="G7" s="109"/>
      <c r="H7" s="109">
        <f t="shared" ref="H7" si="7">H2+7</f>
        <v>42985</v>
      </c>
      <c r="I7" s="109"/>
      <c r="J7" s="109">
        <f t="shared" ref="J7" si="8">J2+7</f>
        <v>42986</v>
      </c>
      <c r="K7" s="109"/>
      <c r="L7" s="109">
        <f t="shared" ref="L7" si="9">L2+7</f>
        <v>42987</v>
      </c>
      <c r="M7" s="109"/>
      <c r="N7" s="109">
        <f t="shared" ref="N7" si="10">N2+7</f>
        <v>42988</v>
      </c>
      <c r="O7" s="109"/>
    </row>
    <row r="8" spans="1:15" ht="30" customHeight="1">
      <c r="A8" s="111"/>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34</v>
      </c>
      <c r="H1" s="31"/>
      <c r="I1" s="31"/>
      <c r="J1" s="31"/>
      <c r="K1" s="31"/>
      <c r="L1" s="31"/>
      <c r="M1" s="31"/>
      <c r="N1" s="31"/>
      <c r="O1" s="31"/>
    </row>
    <row r="2" spans="1:15" ht="30" customHeight="1">
      <c r="A2" s="111" t="s">
        <v>59</v>
      </c>
      <c r="B2" s="109">
        <f>DATE(2017,8,21)</f>
        <v>42968</v>
      </c>
      <c r="C2" s="109"/>
      <c r="D2" s="109">
        <f>SUM(B2+1)</f>
        <v>42969</v>
      </c>
      <c r="E2" s="109"/>
      <c r="F2" s="109">
        <f t="shared" ref="F2" si="0">SUM(D2+1)</f>
        <v>42970</v>
      </c>
      <c r="G2" s="109"/>
      <c r="H2" s="109">
        <f t="shared" ref="H2" si="1">SUM(F2+1)</f>
        <v>42971</v>
      </c>
      <c r="I2" s="109"/>
      <c r="J2" s="109">
        <f t="shared" ref="J2" si="2">SUM(H2+1)</f>
        <v>42972</v>
      </c>
      <c r="K2" s="109"/>
      <c r="L2" s="109">
        <f t="shared" ref="L2" si="3">SUM(J2+1)</f>
        <v>42973</v>
      </c>
      <c r="M2" s="109"/>
      <c r="N2" s="109">
        <f t="shared" ref="N2" si="4">SUM(L2+1)</f>
        <v>42974</v>
      </c>
      <c r="O2" s="109"/>
    </row>
    <row r="3" spans="1:15" ht="30" customHeight="1">
      <c r="A3" s="111"/>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10" t="s">
        <v>57</v>
      </c>
      <c r="B6" s="110"/>
      <c r="C6" s="110"/>
      <c r="D6" s="110"/>
      <c r="E6" s="110"/>
      <c r="F6" s="29" t="s">
        <v>58</v>
      </c>
      <c r="G6" s="30">
        <f>WEEKNUM(B7)</f>
        <v>35</v>
      </c>
      <c r="H6" s="31"/>
      <c r="I6" s="31"/>
      <c r="J6" s="31"/>
      <c r="K6" s="31"/>
      <c r="L6" s="31"/>
      <c r="M6" s="31"/>
      <c r="N6" s="31"/>
      <c r="O6" s="31"/>
    </row>
    <row r="7" spans="1:15" ht="30" customHeight="1">
      <c r="A7" s="111" t="s">
        <v>59</v>
      </c>
      <c r="B7" s="109">
        <f>B2+7</f>
        <v>42975</v>
      </c>
      <c r="C7" s="109"/>
      <c r="D7" s="109">
        <f t="shared" ref="D7" si="5">D2+7</f>
        <v>42976</v>
      </c>
      <c r="E7" s="109"/>
      <c r="F7" s="109">
        <f t="shared" ref="F7" si="6">F2+7</f>
        <v>42977</v>
      </c>
      <c r="G7" s="109"/>
      <c r="H7" s="109">
        <f t="shared" ref="H7" si="7">H2+7</f>
        <v>42978</v>
      </c>
      <c r="I7" s="109"/>
      <c r="J7" s="109">
        <f t="shared" ref="J7" si="8">J2+7</f>
        <v>42979</v>
      </c>
      <c r="K7" s="109"/>
      <c r="L7" s="109">
        <f t="shared" ref="L7" si="9">L2+7</f>
        <v>42980</v>
      </c>
      <c r="M7" s="109"/>
      <c r="N7" s="109">
        <f t="shared" ref="N7" si="10">N2+7</f>
        <v>42981</v>
      </c>
      <c r="O7" s="109"/>
    </row>
    <row r="8" spans="1:15" ht="30" customHeight="1">
      <c r="A8" s="111"/>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33</v>
      </c>
      <c r="H1" s="31"/>
      <c r="I1" s="31"/>
      <c r="J1" s="31"/>
      <c r="K1" s="31"/>
      <c r="L1" s="31"/>
      <c r="M1" s="31"/>
      <c r="N1" s="31"/>
      <c r="O1" s="31"/>
    </row>
    <row r="2" spans="1:15" ht="30" customHeight="1">
      <c r="A2" s="111" t="s">
        <v>59</v>
      </c>
      <c r="B2" s="109">
        <f>DATE(2017,8,14)</f>
        <v>42961</v>
      </c>
      <c r="C2" s="109"/>
      <c r="D2" s="109">
        <f>SUM(B2+1)</f>
        <v>42962</v>
      </c>
      <c r="E2" s="109"/>
      <c r="F2" s="109">
        <f t="shared" ref="F2" si="0">SUM(D2+1)</f>
        <v>42963</v>
      </c>
      <c r="G2" s="109"/>
      <c r="H2" s="109">
        <f t="shared" ref="H2" si="1">SUM(F2+1)</f>
        <v>42964</v>
      </c>
      <c r="I2" s="109"/>
      <c r="J2" s="109">
        <f t="shared" ref="J2" si="2">SUM(H2+1)</f>
        <v>42965</v>
      </c>
      <c r="K2" s="109"/>
      <c r="L2" s="109">
        <f t="shared" ref="L2" si="3">SUM(J2+1)</f>
        <v>42966</v>
      </c>
      <c r="M2" s="109"/>
      <c r="N2" s="109">
        <f t="shared" ref="N2" si="4">SUM(L2+1)</f>
        <v>42967</v>
      </c>
      <c r="O2" s="109"/>
    </row>
    <row r="3" spans="1:15" ht="30" customHeight="1">
      <c r="A3" s="111"/>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10" t="s">
        <v>57</v>
      </c>
      <c r="B6" s="110"/>
      <c r="C6" s="110"/>
      <c r="D6" s="110"/>
      <c r="E6" s="110"/>
      <c r="F6" s="29" t="s">
        <v>58</v>
      </c>
      <c r="G6" s="30">
        <f>WEEKNUM(B7)</f>
        <v>34</v>
      </c>
      <c r="H6" s="31"/>
      <c r="I6" s="31"/>
      <c r="J6" s="31"/>
      <c r="K6" s="31"/>
      <c r="L6" s="31"/>
      <c r="M6" s="31"/>
      <c r="N6" s="31"/>
      <c r="O6" s="31"/>
    </row>
    <row r="7" spans="1:15" ht="30" customHeight="1">
      <c r="A7" s="111" t="s">
        <v>59</v>
      </c>
      <c r="B7" s="109">
        <f>B2+7</f>
        <v>42968</v>
      </c>
      <c r="C7" s="109"/>
      <c r="D7" s="109">
        <f t="shared" ref="D7" si="5">D2+7</f>
        <v>42969</v>
      </c>
      <c r="E7" s="109"/>
      <c r="F7" s="109">
        <f t="shared" ref="F7" si="6">F2+7</f>
        <v>42970</v>
      </c>
      <c r="G7" s="109"/>
      <c r="H7" s="109">
        <f t="shared" ref="H7" si="7">H2+7</f>
        <v>42971</v>
      </c>
      <c r="I7" s="109"/>
      <c r="J7" s="109">
        <f t="shared" ref="J7" si="8">J2+7</f>
        <v>42972</v>
      </c>
      <c r="K7" s="109"/>
      <c r="L7" s="109">
        <f t="shared" ref="L7" si="9">L2+7</f>
        <v>42973</v>
      </c>
      <c r="M7" s="109"/>
      <c r="N7" s="109">
        <f t="shared" ref="N7" si="10">N2+7</f>
        <v>42974</v>
      </c>
      <c r="O7" s="109"/>
    </row>
    <row r="8" spans="1:15" ht="30" customHeight="1">
      <c r="A8" s="111"/>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32</v>
      </c>
      <c r="H1" s="31"/>
      <c r="I1" s="31"/>
      <c r="J1" s="31"/>
      <c r="K1" s="31"/>
      <c r="L1" s="31"/>
      <c r="M1" s="31"/>
      <c r="N1" s="31"/>
      <c r="O1" s="31"/>
    </row>
    <row r="2" spans="1:15" ht="30" customHeight="1">
      <c r="A2" s="111" t="s">
        <v>59</v>
      </c>
      <c r="B2" s="109">
        <f>DATE(2017,8,7)</f>
        <v>42954</v>
      </c>
      <c r="C2" s="109"/>
      <c r="D2" s="109">
        <f>SUM(B2+1)</f>
        <v>42955</v>
      </c>
      <c r="E2" s="109"/>
      <c r="F2" s="109">
        <f t="shared" ref="F2" si="0">SUM(D2+1)</f>
        <v>42956</v>
      </c>
      <c r="G2" s="109"/>
      <c r="H2" s="109">
        <f t="shared" ref="H2" si="1">SUM(F2+1)</f>
        <v>42957</v>
      </c>
      <c r="I2" s="109"/>
      <c r="J2" s="109">
        <f t="shared" ref="J2" si="2">SUM(H2+1)</f>
        <v>42958</v>
      </c>
      <c r="K2" s="109"/>
      <c r="L2" s="109">
        <f t="shared" ref="L2" si="3">SUM(J2+1)</f>
        <v>42959</v>
      </c>
      <c r="M2" s="109"/>
      <c r="N2" s="109">
        <f t="shared" ref="N2" si="4">SUM(L2+1)</f>
        <v>42960</v>
      </c>
      <c r="O2" s="109"/>
    </row>
    <row r="3" spans="1:15" ht="30" customHeight="1">
      <c r="A3" s="111"/>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10" t="s">
        <v>57</v>
      </c>
      <c r="B6" s="110"/>
      <c r="C6" s="110"/>
      <c r="D6" s="110"/>
      <c r="E6" s="110"/>
      <c r="F6" s="29" t="s">
        <v>58</v>
      </c>
      <c r="G6" s="30">
        <f>WEEKNUM(B7)</f>
        <v>33</v>
      </c>
      <c r="H6" s="31"/>
      <c r="I6" s="31"/>
      <c r="J6" s="31"/>
      <c r="K6" s="31"/>
      <c r="L6" s="31"/>
      <c r="M6" s="31"/>
      <c r="N6" s="31"/>
      <c r="O6" s="31"/>
    </row>
    <row r="7" spans="1:15" ht="30" customHeight="1">
      <c r="A7" s="111" t="s">
        <v>59</v>
      </c>
      <c r="B7" s="109">
        <f>B2+7</f>
        <v>42961</v>
      </c>
      <c r="C7" s="109"/>
      <c r="D7" s="109">
        <f t="shared" ref="D7" si="5">D2+7</f>
        <v>42962</v>
      </c>
      <c r="E7" s="109"/>
      <c r="F7" s="109">
        <f t="shared" ref="F7" si="6">F2+7</f>
        <v>42963</v>
      </c>
      <c r="G7" s="109"/>
      <c r="H7" s="109">
        <f t="shared" ref="H7" si="7">H2+7</f>
        <v>42964</v>
      </c>
      <c r="I7" s="109"/>
      <c r="J7" s="109">
        <f t="shared" ref="J7" si="8">J2+7</f>
        <v>42965</v>
      </c>
      <c r="K7" s="109"/>
      <c r="L7" s="109">
        <f t="shared" ref="L7" si="9">L2+7</f>
        <v>42966</v>
      </c>
      <c r="M7" s="109"/>
      <c r="N7" s="109">
        <f t="shared" ref="N7" si="10">N2+7</f>
        <v>42967</v>
      </c>
      <c r="O7" s="109"/>
    </row>
    <row r="8" spans="1:15" ht="30" customHeight="1">
      <c r="A8" s="111"/>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31</v>
      </c>
      <c r="H1" s="31"/>
      <c r="I1" s="31"/>
      <c r="J1" s="31"/>
      <c r="K1" s="31"/>
      <c r="L1" s="31"/>
      <c r="M1" s="31"/>
      <c r="N1" s="31"/>
      <c r="O1" s="31"/>
    </row>
    <row r="2" spans="1:15" ht="30" customHeight="1">
      <c r="A2" s="111" t="s">
        <v>59</v>
      </c>
      <c r="B2" s="109">
        <f>DATE(2017,7,31)</f>
        <v>42947</v>
      </c>
      <c r="C2" s="109"/>
      <c r="D2" s="109">
        <f>SUM(B2+1)</f>
        <v>42948</v>
      </c>
      <c r="E2" s="109"/>
      <c r="F2" s="109">
        <f t="shared" ref="F2" si="0">SUM(D2+1)</f>
        <v>42949</v>
      </c>
      <c r="G2" s="109"/>
      <c r="H2" s="109">
        <f t="shared" ref="H2" si="1">SUM(F2+1)</f>
        <v>42950</v>
      </c>
      <c r="I2" s="109"/>
      <c r="J2" s="109">
        <f t="shared" ref="J2" si="2">SUM(H2+1)</f>
        <v>42951</v>
      </c>
      <c r="K2" s="109"/>
      <c r="L2" s="109">
        <f t="shared" ref="L2" si="3">SUM(J2+1)</f>
        <v>42952</v>
      </c>
      <c r="M2" s="109"/>
      <c r="N2" s="109">
        <f t="shared" ref="N2" si="4">SUM(L2+1)</f>
        <v>42953</v>
      </c>
      <c r="O2" s="109"/>
    </row>
    <row r="3" spans="1:15" ht="30" customHeight="1">
      <c r="A3" s="111"/>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10" t="s">
        <v>57</v>
      </c>
      <c r="B6" s="110"/>
      <c r="C6" s="110"/>
      <c r="D6" s="110"/>
      <c r="E6" s="110"/>
      <c r="F6" s="29" t="s">
        <v>58</v>
      </c>
      <c r="G6" s="30">
        <f>WEEKNUM(B7)</f>
        <v>32</v>
      </c>
      <c r="H6" s="31"/>
      <c r="I6" s="31"/>
      <c r="J6" s="31"/>
      <c r="K6" s="31"/>
      <c r="L6" s="31"/>
      <c r="M6" s="31"/>
      <c r="N6" s="31"/>
      <c r="O6" s="31"/>
    </row>
    <row r="7" spans="1:15" ht="30" customHeight="1">
      <c r="A7" s="111" t="s">
        <v>59</v>
      </c>
      <c r="B7" s="109">
        <f>B2+7</f>
        <v>42954</v>
      </c>
      <c r="C7" s="109"/>
      <c r="D7" s="109">
        <f t="shared" ref="D7" si="5">D2+7</f>
        <v>42955</v>
      </c>
      <c r="E7" s="109"/>
      <c r="F7" s="109">
        <f t="shared" ref="F7" si="6">F2+7</f>
        <v>42956</v>
      </c>
      <c r="G7" s="109"/>
      <c r="H7" s="109">
        <f t="shared" ref="H7" si="7">H2+7</f>
        <v>42957</v>
      </c>
      <c r="I7" s="109"/>
      <c r="J7" s="109">
        <f t="shared" ref="J7" si="8">J2+7</f>
        <v>42958</v>
      </c>
      <c r="K7" s="109"/>
      <c r="L7" s="109">
        <f t="shared" ref="L7" si="9">L2+7</f>
        <v>42959</v>
      </c>
      <c r="M7" s="109"/>
      <c r="N7" s="109">
        <f t="shared" ref="N7" si="10">N2+7</f>
        <v>42960</v>
      </c>
      <c r="O7" s="109"/>
    </row>
    <row r="8" spans="1:15" ht="30" customHeight="1">
      <c r="A8" s="111"/>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B9" sqref="B9:G9"/>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7</v>
      </c>
      <c r="H1" s="69"/>
      <c r="I1" s="69"/>
      <c r="J1" s="69"/>
      <c r="K1" s="69"/>
      <c r="L1" s="69"/>
      <c r="M1" s="69"/>
      <c r="N1" s="69"/>
      <c r="O1" s="69"/>
    </row>
    <row r="2" spans="1:15" ht="30" customHeight="1">
      <c r="A2" s="97" t="s">
        <v>59</v>
      </c>
      <c r="B2" s="95">
        <f>DATE(2018,2,12)</f>
        <v>43143</v>
      </c>
      <c r="C2" s="95"/>
      <c r="D2" s="95">
        <f>SUM(B2+1)</f>
        <v>43144</v>
      </c>
      <c r="E2" s="95"/>
      <c r="F2" s="95">
        <f t="shared" ref="F2" si="0">SUM(D2+1)</f>
        <v>43145</v>
      </c>
      <c r="G2" s="95"/>
      <c r="H2" s="95">
        <f t="shared" ref="H2" si="1">SUM(F2+1)</f>
        <v>43146</v>
      </c>
      <c r="I2" s="95"/>
      <c r="J2" s="95">
        <f t="shared" ref="J2" si="2">SUM(H2+1)</f>
        <v>43147</v>
      </c>
      <c r="K2" s="95"/>
      <c r="L2" s="95">
        <f t="shared" ref="L2" si="3">SUM(J2+1)</f>
        <v>43148</v>
      </c>
      <c r="M2" s="95"/>
      <c r="N2" s="95">
        <f t="shared" ref="N2" si="4">SUM(L2+1)</f>
        <v>43149</v>
      </c>
      <c r="O2" s="95"/>
    </row>
    <row r="3" spans="1:15" ht="30" customHeight="1">
      <c r="A3" s="97"/>
      <c r="B3" s="92" t="s">
        <v>127</v>
      </c>
      <c r="C3" s="92" t="s">
        <v>3</v>
      </c>
      <c r="D3" s="92" t="s">
        <v>2</v>
      </c>
      <c r="E3" s="92" t="s">
        <v>3</v>
      </c>
      <c r="F3" s="92" t="s">
        <v>2</v>
      </c>
      <c r="G3" s="92" t="s">
        <v>3</v>
      </c>
      <c r="H3" s="92" t="s">
        <v>2</v>
      </c>
      <c r="I3" s="92" t="s">
        <v>3</v>
      </c>
      <c r="J3" s="92" t="s">
        <v>2</v>
      </c>
      <c r="K3" s="92" t="s">
        <v>3</v>
      </c>
      <c r="L3" s="92" t="s">
        <v>2</v>
      </c>
      <c r="M3" s="92" t="s">
        <v>3</v>
      </c>
      <c r="N3" s="92" t="s">
        <v>2</v>
      </c>
      <c r="O3" s="92" t="s">
        <v>3</v>
      </c>
    </row>
    <row r="4" spans="1:15" s="73" customFormat="1" ht="150" customHeight="1">
      <c r="A4" s="72"/>
      <c r="B4" s="98" t="s">
        <v>304</v>
      </c>
      <c r="C4" s="99"/>
      <c r="D4" s="98" t="s">
        <v>305</v>
      </c>
      <c r="E4" s="99"/>
      <c r="F4" s="98" t="s">
        <v>305</v>
      </c>
      <c r="G4" s="99"/>
      <c r="H4" s="98" t="s">
        <v>307</v>
      </c>
      <c r="I4" s="99"/>
      <c r="J4" s="98" t="s">
        <v>307</v>
      </c>
      <c r="K4" s="99"/>
      <c r="L4" s="98" t="s">
        <v>307</v>
      </c>
      <c r="M4" s="99"/>
      <c r="N4" s="98" t="s">
        <v>307</v>
      </c>
      <c r="O4" s="99"/>
    </row>
    <row r="5" spans="1:15" ht="24" customHeight="1"/>
    <row r="6" spans="1:15" ht="33.75" customHeight="1">
      <c r="A6" s="96" t="s">
        <v>57</v>
      </c>
      <c r="B6" s="96"/>
      <c r="C6" s="96"/>
      <c r="D6" s="96"/>
      <c r="E6" s="96"/>
      <c r="F6" s="67" t="s">
        <v>58</v>
      </c>
      <c r="G6" s="68">
        <f>WEEKNUM(B7)</f>
        <v>8</v>
      </c>
      <c r="H6" s="69"/>
      <c r="I6" s="69"/>
      <c r="J6" s="69"/>
      <c r="K6" s="69"/>
      <c r="L6" s="69"/>
      <c r="M6" s="69"/>
      <c r="N6" s="69"/>
      <c r="O6" s="69"/>
    </row>
    <row r="7" spans="1:15" ht="30" customHeight="1">
      <c r="A7" s="97" t="s">
        <v>59</v>
      </c>
      <c r="B7" s="95">
        <f>B2+7</f>
        <v>43150</v>
      </c>
      <c r="C7" s="95"/>
      <c r="D7" s="95">
        <f t="shared" ref="D7" si="5">D2+7</f>
        <v>43151</v>
      </c>
      <c r="E7" s="95"/>
      <c r="F7" s="95">
        <f t="shared" ref="F7" si="6">F2+7</f>
        <v>43152</v>
      </c>
      <c r="G7" s="95"/>
      <c r="H7" s="95">
        <f t="shared" ref="H7" si="7">H2+7</f>
        <v>43153</v>
      </c>
      <c r="I7" s="95"/>
      <c r="J7" s="95">
        <f t="shared" ref="J7" si="8">J2+7</f>
        <v>43154</v>
      </c>
      <c r="K7" s="95"/>
      <c r="L7" s="95">
        <f t="shared" ref="L7" si="9">L2+7</f>
        <v>43155</v>
      </c>
      <c r="M7" s="95"/>
      <c r="N7" s="95">
        <f t="shared" ref="N7" si="10">N2+7</f>
        <v>43156</v>
      </c>
      <c r="O7" s="95"/>
    </row>
    <row r="8" spans="1:15" ht="30" customHeight="1">
      <c r="A8" s="97"/>
      <c r="B8" s="92" t="s">
        <v>2</v>
      </c>
      <c r="C8" s="92" t="s">
        <v>3</v>
      </c>
      <c r="D8" s="92" t="s">
        <v>2</v>
      </c>
      <c r="E8" s="92" t="s">
        <v>3</v>
      </c>
      <c r="F8" s="92" t="s">
        <v>2</v>
      </c>
      <c r="G8" s="92" t="s">
        <v>3</v>
      </c>
      <c r="H8" s="92" t="s">
        <v>2</v>
      </c>
      <c r="I8" s="92" t="s">
        <v>3</v>
      </c>
      <c r="J8" s="92" t="s">
        <v>2</v>
      </c>
      <c r="K8" s="92" t="s">
        <v>3</v>
      </c>
      <c r="L8" s="92" t="s">
        <v>2</v>
      </c>
      <c r="M8" s="92" t="s">
        <v>3</v>
      </c>
      <c r="N8" s="92" t="s">
        <v>2</v>
      </c>
      <c r="O8" s="92" t="s">
        <v>3</v>
      </c>
    </row>
    <row r="9" spans="1:15" s="73" customFormat="1" ht="60" customHeight="1">
      <c r="A9" s="72" t="s">
        <v>61</v>
      </c>
      <c r="B9" s="28" t="s">
        <v>307</v>
      </c>
      <c r="C9" s="28" t="s">
        <v>307</v>
      </c>
      <c r="D9" s="28" t="s">
        <v>307</v>
      </c>
      <c r="E9" s="28" t="s">
        <v>307</v>
      </c>
      <c r="F9" s="28" t="s">
        <v>307</v>
      </c>
      <c r="G9" s="28" t="s">
        <v>307</v>
      </c>
      <c r="H9" s="81" t="s">
        <v>306</v>
      </c>
      <c r="I9" s="81" t="s">
        <v>306</v>
      </c>
      <c r="J9" s="81" t="s">
        <v>306</v>
      </c>
      <c r="K9" s="81" t="s">
        <v>306</v>
      </c>
      <c r="L9" s="81" t="s">
        <v>306</v>
      </c>
      <c r="M9" s="81" t="s">
        <v>306</v>
      </c>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30</v>
      </c>
      <c r="H1" s="31"/>
      <c r="I1" s="31"/>
      <c r="J1" s="31"/>
      <c r="K1" s="31"/>
      <c r="L1" s="31"/>
      <c r="M1" s="31"/>
      <c r="N1" s="31"/>
      <c r="O1" s="31"/>
    </row>
    <row r="2" spans="1:15" ht="30" customHeight="1">
      <c r="A2" s="111" t="s">
        <v>59</v>
      </c>
      <c r="B2" s="109">
        <f>DATE(2017,7,24)</f>
        <v>42940</v>
      </c>
      <c r="C2" s="109"/>
      <c r="D2" s="109">
        <f>SUM(B2+1)</f>
        <v>42941</v>
      </c>
      <c r="E2" s="109"/>
      <c r="F2" s="109">
        <f t="shared" ref="F2" si="0">SUM(D2+1)</f>
        <v>42942</v>
      </c>
      <c r="G2" s="109"/>
      <c r="H2" s="109">
        <f t="shared" ref="H2" si="1">SUM(F2+1)</f>
        <v>42943</v>
      </c>
      <c r="I2" s="109"/>
      <c r="J2" s="109">
        <f t="shared" ref="J2" si="2">SUM(H2+1)</f>
        <v>42944</v>
      </c>
      <c r="K2" s="109"/>
      <c r="L2" s="109">
        <f t="shared" ref="L2" si="3">SUM(J2+1)</f>
        <v>42945</v>
      </c>
      <c r="M2" s="109"/>
      <c r="N2" s="109">
        <f t="shared" ref="N2" si="4">SUM(L2+1)</f>
        <v>42946</v>
      </c>
      <c r="O2" s="109"/>
    </row>
    <row r="3" spans="1:15" ht="30" customHeight="1">
      <c r="A3" s="111"/>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10" t="s">
        <v>57</v>
      </c>
      <c r="B6" s="110"/>
      <c r="C6" s="110"/>
      <c r="D6" s="110"/>
      <c r="E6" s="110"/>
      <c r="F6" s="29" t="s">
        <v>58</v>
      </c>
      <c r="G6" s="30">
        <f>WEEKNUM(B7)</f>
        <v>31</v>
      </c>
      <c r="H6" s="31"/>
      <c r="I6" s="31"/>
      <c r="J6" s="31"/>
      <c r="K6" s="31"/>
      <c r="L6" s="31"/>
      <c r="M6" s="31"/>
      <c r="N6" s="31"/>
      <c r="O6" s="31"/>
    </row>
    <row r="7" spans="1:15" ht="30" customHeight="1">
      <c r="A7" s="111" t="s">
        <v>59</v>
      </c>
      <c r="B7" s="109">
        <f>B2+7</f>
        <v>42947</v>
      </c>
      <c r="C7" s="109"/>
      <c r="D7" s="109">
        <f t="shared" ref="D7" si="5">D2+7</f>
        <v>42948</v>
      </c>
      <c r="E7" s="109"/>
      <c r="F7" s="109">
        <f t="shared" ref="F7" si="6">F2+7</f>
        <v>42949</v>
      </c>
      <c r="G7" s="109"/>
      <c r="H7" s="109">
        <f t="shared" ref="H7" si="7">H2+7</f>
        <v>42950</v>
      </c>
      <c r="I7" s="109"/>
      <c r="J7" s="109">
        <f t="shared" ref="J7" si="8">J2+7</f>
        <v>42951</v>
      </c>
      <c r="K7" s="109"/>
      <c r="L7" s="109">
        <f t="shared" ref="L7" si="9">L2+7</f>
        <v>42952</v>
      </c>
      <c r="M7" s="109"/>
      <c r="N7" s="109">
        <f t="shared" ref="N7" si="10">N2+7</f>
        <v>42953</v>
      </c>
      <c r="O7" s="109"/>
    </row>
    <row r="8" spans="1:15" ht="30" customHeight="1">
      <c r="A8" s="111"/>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29</v>
      </c>
      <c r="H1" s="31"/>
      <c r="I1" s="31"/>
      <c r="J1" s="31"/>
      <c r="K1" s="31"/>
      <c r="L1" s="31"/>
      <c r="M1" s="31"/>
      <c r="N1" s="31"/>
      <c r="O1" s="31"/>
    </row>
    <row r="2" spans="1:15" ht="30" customHeight="1">
      <c r="A2" s="111" t="s">
        <v>59</v>
      </c>
      <c r="B2" s="109">
        <f>DATE(2017,7,17)</f>
        <v>42933</v>
      </c>
      <c r="C2" s="109"/>
      <c r="D2" s="109">
        <f>SUM(B2+1)</f>
        <v>42934</v>
      </c>
      <c r="E2" s="109"/>
      <c r="F2" s="109">
        <f t="shared" ref="F2" si="0">SUM(D2+1)</f>
        <v>42935</v>
      </c>
      <c r="G2" s="109"/>
      <c r="H2" s="109">
        <f t="shared" ref="H2" si="1">SUM(F2+1)</f>
        <v>42936</v>
      </c>
      <c r="I2" s="109"/>
      <c r="J2" s="109">
        <f t="shared" ref="J2" si="2">SUM(H2+1)</f>
        <v>42937</v>
      </c>
      <c r="K2" s="109"/>
      <c r="L2" s="109">
        <f t="shared" ref="L2" si="3">SUM(J2+1)</f>
        <v>42938</v>
      </c>
      <c r="M2" s="109"/>
      <c r="N2" s="109">
        <f t="shared" ref="N2" si="4">SUM(L2+1)</f>
        <v>42939</v>
      </c>
      <c r="O2" s="109"/>
    </row>
    <row r="3" spans="1:15" ht="30" customHeight="1">
      <c r="A3" s="111"/>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10" t="s">
        <v>57</v>
      </c>
      <c r="B6" s="110"/>
      <c r="C6" s="110"/>
      <c r="D6" s="110"/>
      <c r="E6" s="110"/>
      <c r="F6" s="29" t="s">
        <v>58</v>
      </c>
      <c r="G6" s="30">
        <f>WEEKNUM(B7)</f>
        <v>30</v>
      </c>
      <c r="H6" s="31"/>
      <c r="I6" s="31"/>
      <c r="J6" s="31"/>
      <c r="K6" s="31"/>
      <c r="L6" s="31"/>
      <c r="M6" s="31"/>
      <c r="N6" s="31"/>
      <c r="O6" s="31"/>
    </row>
    <row r="7" spans="1:15" ht="30" customHeight="1">
      <c r="A7" s="111" t="s">
        <v>59</v>
      </c>
      <c r="B7" s="109">
        <f>B2+7</f>
        <v>42940</v>
      </c>
      <c r="C7" s="109"/>
      <c r="D7" s="109">
        <f t="shared" ref="D7" si="5">D2+7</f>
        <v>42941</v>
      </c>
      <c r="E7" s="109"/>
      <c r="F7" s="109">
        <f t="shared" ref="F7" si="6">F2+7</f>
        <v>42942</v>
      </c>
      <c r="G7" s="109"/>
      <c r="H7" s="109">
        <f t="shared" ref="H7" si="7">H2+7</f>
        <v>42943</v>
      </c>
      <c r="I7" s="109"/>
      <c r="J7" s="109">
        <f t="shared" ref="J7" si="8">J2+7</f>
        <v>42944</v>
      </c>
      <c r="K7" s="109"/>
      <c r="L7" s="109">
        <f t="shared" ref="L7" si="9">L2+7</f>
        <v>42945</v>
      </c>
      <c r="M7" s="109"/>
      <c r="N7" s="109">
        <f t="shared" ref="N7" si="10">N2+7</f>
        <v>42946</v>
      </c>
      <c r="O7" s="109"/>
    </row>
    <row r="8" spans="1:15" ht="30" customHeight="1">
      <c r="A8" s="111"/>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28</v>
      </c>
      <c r="H1" s="31"/>
      <c r="I1" s="31"/>
      <c r="J1" s="31"/>
      <c r="K1" s="31"/>
      <c r="L1" s="31"/>
      <c r="M1" s="31"/>
      <c r="N1" s="31"/>
      <c r="O1" s="31"/>
    </row>
    <row r="2" spans="1:15" ht="30" customHeight="1">
      <c r="A2" s="111" t="s">
        <v>59</v>
      </c>
      <c r="B2" s="109">
        <f>DATE(2017,7,10)</f>
        <v>42926</v>
      </c>
      <c r="C2" s="109"/>
      <c r="D2" s="109">
        <f>SUM(B2+1)</f>
        <v>42927</v>
      </c>
      <c r="E2" s="109"/>
      <c r="F2" s="109">
        <f t="shared" ref="F2" si="0">SUM(D2+1)</f>
        <v>42928</v>
      </c>
      <c r="G2" s="109"/>
      <c r="H2" s="109">
        <f t="shared" ref="H2" si="1">SUM(F2+1)</f>
        <v>42929</v>
      </c>
      <c r="I2" s="109"/>
      <c r="J2" s="109">
        <f t="shared" ref="J2" si="2">SUM(H2+1)</f>
        <v>42930</v>
      </c>
      <c r="K2" s="109"/>
      <c r="L2" s="109">
        <f t="shared" ref="L2" si="3">SUM(J2+1)</f>
        <v>42931</v>
      </c>
      <c r="M2" s="109"/>
      <c r="N2" s="109">
        <f t="shared" ref="N2" si="4">SUM(L2+1)</f>
        <v>42932</v>
      </c>
      <c r="O2" s="109"/>
    </row>
    <row r="3" spans="1:15" ht="30" customHeight="1">
      <c r="A3" s="111"/>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10" t="s">
        <v>57</v>
      </c>
      <c r="B6" s="110"/>
      <c r="C6" s="110"/>
      <c r="D6" s="110"/>
      <c r="E6" s="110"/>
      <c r="F6" s="29" t="s">
        <v>58</v>
      </c>
      <c r="G6" s="30">
        <f>WEEKNUM(B7)</f>
        <v>29</v>
      </c>
      <c r="H6" s="31"/>
      <c r="I6" s="31"/>
      <c r="J6" s="31"/>
      <c r="K6" s="31"/>
      <c r="L6" s="31"/>
      <c r="M6" s="31"/>
      <c r="N6" s="31"/>
      <c r="O6" s="31"/>
    </row>
    <row r="7" spans="1:15" ht="30" customHeight="1">
      <c r="A7" s="111" t="s">
        <v>59</v>
      </c>
      <c r="B7" s="109">
        <f>B2+7</f>
        <v>42933</v>
      </c>
      <c r="C7" s="109"/>
      <c r="D7" s="109">
        <f t="shared" ref="D7" si="5">D2+7</f>
        <v>42934</v>
      </c>
      <c r="E7" s="109"/>
      <c r="F7" s="109">
        <f t="shared" ref="F7" si="6">F2+7</f>
        <v>42935</v>
      </c>
      <c r="G7" s="109"/>
      <c r="H7" s="109">
        <f t="shared" ref="H7" si="7">H2+7</f>
        <v>42936</v>
      </c>
      <c r="I7" s="109"/>
      <c r="J7" s="109">
        <f t="shared" ref="J7" si="8">J2+7</f>
        <v>42937</v>
      </c>
      <c r="K7" s="109"/>
      <c r="L7" s="109">
        <f t="shared" ref="L7" si="9">L2+7</f>
        <v>42938</v>
      </c>
      <c r="M7" s="109"/>
      <c r="N7" s="109">
        <f t="shared" ref="N7" si="10">N2+7</f>
        <v>42939</v>
      </c>
      <c r="O7" s="109"/>
    </row>
    <row r="8" spans="1:15" ht="30" customHeight="1">
      <c r="A8" s="111"/>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27</v>
      </c>
      <c r="H1" s="31"/>
      <c r="I1" s="31"/>
      <c r="J1" s="31"/>
      <c r="K1" s="31"/>
      <c r="L1" s="31"/>
      <c r="M1" s="31"/>
      <c r="N1" s="31"/>
      <c r="O1" s="31"/>
    </row>
    <row r="2" spans="1:15" ht="30" customHeight="1">
      <c r="A2" s="111" t="s">
        <v>59</v>
      </c>
      <c r="B2" s="109">
        <f>DATE(2017,7,3)</f>
        <v>42919</v>
      </c>
      <c r="C2" s="109"/>
      <c r="D2" s="109">
        <f>SUM(B2+1)</f>
        <v>42920</v>
      </c>
      <c r="E2" s="109"/>
      <c r="F2" s="109">
        <f t="shared" ref="F2" si="0">SUM(D2+1)</f>
        <v>42921</v>
      </c>
      <c r="G2" s="109"/>
      <c r="H2" s="109">
        <f t="shared" ref="H2" si="1">SUM(F2+1)</f>
        <v>42922</v>
      </c>
      <c r="I2" s="109"/>
      <c r="J2" s="109">
        <f t="shared" ref="J2" si="2">SUM(H2+1)</f>
        <v>42923</v>
      </c>
      <c r="K2" s="109"/>
      <c r="L2" s="109">
        <f t="shared" ref="L2" si="3">SUM(J2+1)</f>
        <v>42924</v>
      </c>
      <c r="M2" s="109"/>
      <c r="N2" s="109">
        <f t="shared" ref="N2" si="4">SUM(L2+1)</f>
        <v>42925</v>
      </c>
      <c r="O2" s="109"/>
    </row>
    <row r="3" spans="1:15" ht="30" customHeight="1">
      <c r="A3" s="111"/>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10" t="s">
        <v>57</v>
      </c>
      <c r="B6" s="110"/>
      <c r="C6" s="110"/>
      <c r="D6" s="110"/>
      <c r="E6" s="110"/>
      <c r="F6" s="29" t="s">
        <v>58</v>
      </c>
      <c r="G6" s="30">
        <f>WEEKNUM(B7)</f>
        <v>28</v>
      </c>
      <c r="H6" s="31"/>
      <c r="I6" s="31"/>
      <c r="J6" s="31"/>
      <c r="K6" s="31"/>
      <c r="L6" s="31"/>
      <c r="M6" s="31"/>
      <c r="N6" s="31"/>
      <c r="O6" s="31"/>
    </row>
    <row r="7" spans="1:15" ht="30" customHeight="1">
      <c r="A7" s="111" t="s">
        <v>59</v>
      </c>
      <c r="B7" s="109">
        <f>B2+7</f>
        <v>42926</v>
      </c>
      <c r="C7" s="109"/>
      <c r="D7" s="109">
        <f t="shared" ref="D7" si="5">D2+7</f>
        <v>42927</v>
      </c>
      <c r="E7" s="109"/>
      <c r="F7" s="109">
        <f t="shared" ref="F7" si="6">F2+7</f>
        <v>42928</v>
      </c>
      <c r="G7" s="109"/>
      <c r="H7" s="109">
        <f t="shared" ref="H7" si="7">H2+7</f>
        <v>42929</v>
      </c>
      <c r="I7" s="109"/>
      <c r="J7" s="109">
        <f t="shared" ref="J7" si="8">J2+7</f>
        <v>42930</v>
      </c>
      <c r="K7" s="109"/>
      <c r="L7" s="109">
        <f t="shared" ref="L7" si="9">L2+7</f>
        <v>42931</v>
      </c>
      <c r="M7" s="109"/>
      <c r="N7" s="109">
        <f t="shared" ref="N7" si="10">N2+7</f>
        <v>42932</v>
      </c>
      <c r="O7" s="109"/>
    </row>
    <row r="8" spans="1:15" ht="30" customHeight="1">
      <c r="A8" s="111"/>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26</v>
      </c>
      <c r="H1" s="31"/>
      <c r="I1" s="31"/>
      <c r="J1" s="31"/>
      <c r="K1" s="31"/>
      <c r="L1" s="31"/>
      <c r="M1" s="31"/>
      <c r="N1" s="31"/>
      <c r="O1" s="31"/>
    </row>
    <row r="2" spans="1:15" ht="30" customHeight="1">
      <c r="A2" s="111" t="s">
        <v>59</v>
      </c>
      <c r="B2" s="109">
        <f>DATE(2017,6,26)</f>
        <v>42912</v>
      </c>
      <c r="C2" s="109"/>
      <c r="D2" s="109">
        <f>SUM(B2+1)</f>
        <v>42913</v>
      </c>
      <c r="E2" s="109"/>
      <c r="F2" s="109">
        <f t="shared" ref="F2" si="0">SUM(D2+1)</f>
        <v>42914</v>
      </c>
      <c r="G2" s="109"/>
      <c r="H2" s="109">
        <f t="shared" ref="H2" si="1">SUM(F2+1)</f>
        <v>42915</v>
      </c>
      <c r="I2" s="109"/>
      <c r="J2" s="109">
        <f t="shared" ref="J2" si="2">SUM(H2+1)</f>
        <v>42916</v>
      </c>
      <c r="K2" s="109"/>
      <c r="L2" s="109">
        <f t="shared" ref="L2" si="3">SUM(J2+1)</f>
        <v>42917</v>
      </c>
      <c r="M2" s="109"/>
      <c r="N2" s="109">
        <f t="shared" ref="N2" si="4">SUM(L2+1)</f>
        <v>42918</v>
      </c>
      <c r="O2" s="109"/>
    </row>
    <row r="3" spans="1:15" ht="30" customHeight="1">
      <c r="A3" s="111"/>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10" t="s">
        <v>57</v>
      </c>
      <c r="B6" s="110"/>
      <c r="C6" s="110"/>
      <c r="D6" s="110"/>
      <c r="E6" s="110"/>
      <c r="F6" s="29" t="s">
        <v>58</v>
      </c>
      <c r="G6" s="30">
        <f>WEEKNUM(B7)</f>
        <v>27</v>
      </c>
      <c r="H6" s="31"/>
      <c r="I6" s="31"/>
      <c r="J6" s="31"/>
      <c r="K6" s="31"/>
      <c r="L6" s="31"/>
      <c r="M6" s="31"/>
      <c r="N6" s="31"/>
      <c r="O6" s="31"/>
    </row>
    <row r="7" spans="1:15" ht="30" customHeight="1">
      <c r="A7" s="111" t="s">
        <v>59</v>
      </c>
      <c r="B7" s="109">
        <f>B2+7</f>
        <v>42919</v>
      </c>
      <c r="C7" s="109"/>
      <c r="D7" s="109">
        <f t="shared" ref="D7" si="5">D2+7</f>
        <v>42920</v>
      </c>
      <c r="E7" s="109"/>
      <c r="F7" s="109">
        <f t="shared" ref="F7" si="6">F2+7</f>
        <v>42921</v>
      </c>
      <c r="G7" s="109"/>
      <c r="H7" s="109">
        <f t="shared" ref="H7" si="7">H2+7</f>
        <v>42922</v>
      </c>
      <c r="I7" s="109"/>
      <c r="J7" s="109">
        <f t="shared" ref="J7" si="8">J2+7</f>
        <v>42923</v>
      </c>
      <c r="K7" s="109"/>
      <c r="L7" s="109">
        <f t="shared" ref="L7" si="9">L2+7</f>
        <v>42924</v>
      </c>
      <c r="M7" s="109"/>
      <c r="N7" s="109">
        <f t="shared" ref="N7" si="10">N2+7</f>
        <v>42925</v>
      </c>
      <c r="O7" s="109"/>
    </row>
    <row r="8" spans="1:15" ht="30" customHeight="1">
      <c r="A8" s="111"/>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25</v>
      </c>
      <c r="H1" s="31"/>
      <c r="I1" s="31"/>
      <c r="J1" s="31"/>
      <c r="K1" s="31"/>
      <c r="L1" s="31"/>
      <c r="M1" s="31"/>
      <c r="N1" s="31"/>
      <c r="O1" s="31"/>
    </row>
    <row r="2" spans="1:15" ht="30" customHeight="1">
      <c r="A2" s="111" t="s">
        <v>59</v>
      </c>
      <c r="B2" s="109">
        <f>DATE(2017,6,19)</f>
        <v>42905</v>
      </c>
      <c r="C2" s="109"/>
      <c r="D2" s="109">
        <f>SUM(B2+1)</f>
        <v>42906</v>
      </c>
      <c r="E2" s="109"/>
      <c r="F2" s="109">
        <f t="shared" ref="F2" si="0">SUM(D2+1)</f>
        <v>42907</v>
      </c>
      <c r="G2" s="109"/>
      <c r="H2" s="109">
        <f t="shared" ref="H2" si="1">SUM(F2+1)</f>
        <v>42908</v>
      </c>
      <c r="I2" s="109"/>
      <c r="J2" s="109">
        <f t="shared" ref="J2" si="2">SUM(H2+1)</f>
        <v>42909</v>
      </c>
      <c r="K2" s="109"/>
      <c r="L2" s="109">
        <f t="shared" ref="L2" si="3">SUM(J2+1)</f>
        <v>42910</v>
      </c>
      <c r="M2" s="109"/>
      <c r="N2" s="109">
        <f t="shared" ref="N2" si="4">SUM(L2+1)</f>
        <v>42911</v>
      </c>
      <c r="O2" s="109"/>
    </row>
    <row r="3" spans="1:15" ht="30" customHeight="1">
      <c r="A3" s="111"/>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10" t="s">
        <v>57</v>
      </c>
      <c r="B6" s="110"/>
      <c r="C6" s="110"/>
      <c r="D6" s="110"/>
      <c r="E6" s="110"/>
      <c r="F6" s="29" t="s">
        <v>58</v>
      </c>
      <c r="G6" s="30">
        <f>WEEKNUM(B7)</f>
        <v>26</v>
      </c>
      <c r="H6" s="31"/>
      <c r="I6" s="31"/>
      <c r="J6" s="31"/>
      <c r="K6" s="31"/>
      <c r="L6" s="31"/>
      <c r="M6" s="31"/>
      <c r="N6" s="31"/>
      <c r="O6" s="31"/>
    </row>
    <row r="7" spans="1:15" ht="30" customHeight="1">
      <c r="A7" s="111" t="s">
        <v>59</v>
      </c>
      <c r="B7" s="109">
        <f>B2+7</f>
        <v>42912</v>
      </c>
      <c r="C7" s="109"/>
      <c r="D7" s="109">
        <f t="shared" ref="D7" si="5">D2+7</f>
        <v>42913</v>
      </c>
      <c r="E7" s="109"/>
      <c r="F7" s="109">
        <f t="shared" ref="F7" si="6">F2+7</f>
        <v>42914</v>
      </c>
      <c r="G7" s="109"/>
      <c r="H7" s="109">
        <f t="shared" ref="H7" si="7">H2+7</f>
        <v>42915</v>
      </c>
      <c r="I7" s="109"/>
      <c r="J7" s="109">
        <f t="shared" ref="J7" si="8">J2+7</f>
        <v>42916</v>
      </c>
      <c r="K7" s="109"/>
      <c r="L7" s="109">
        <f t="shared" ref="L7" si="9">L2+7</f>
        <v>42917</v>
      </c>
      <c r="M7" s="109"/>
      <c r="N7" s="109">
        <f t="shared" ref="N7" si="10">N2+7</f>
        <v>42918</v>
      </c>
      <c r="O7" s="109"/>
    </row>
    <row r="8" spans="1:15" ht="30" customHeight="1">
      <c r="A8" s="111"/>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24</v>
      </c>
      <c r="H1" s="31"/>
      <c r="I1" s="31"/>
      <c r="J1" s="31"/>
      <c r="K1" s="31"/>
      <c r="L1" s="31"/>
      <c r="M1" s="31"/>
      <c r="N1" s="31"/>
      <c r="O1" s="31"/>
    </row>
    <row r="2" spans="1:15" ht="30" customHeight="1">
      <c r="A2" s="111" t="s">
        <v>59</v>
      </c>
      <c r="B2" s="109">
        <f>DATE(2017,6,12)</f>
        <v>42898</v>
      </c>
      <c r="C2" s="109"/>
      <c r="D2" s="109">
        <f>SUM(B2+1)</f>
        <v>42899</v>
      </c>
      <c r="E2" s="109"/>
      <c r="F2" s="109">
        <f t="shared" ref="F2" si="0">SUM(D2+1)</f>
        <v>42900</v>
      </c>
      <c r="G2" s="109"/>
      <c r="H2" s="109">
        <f t="shared" ref="H2" si="1">SUM(F2+1)</f>
        <v>42901</v>
      </c>
      <c r="I2" s="109"/>
      <c r="J2" s="109">
        <f t="shared" ref="J2" si="2">SUM(H2+1)</f>
        <v>42902</v>
      </c>
      <c r="K2" s="109"/>
      <c r="L2" s="109">
        <f t="shared" ref="L2" si="3">SUM(J2+1)</f>
        <v>42903</v>
      </c>
      <c r="M2" s="109"/>
      <c r="N2" s="109">
        <f t="shared" ref="N2" si="4">SUM(L2+1)</f>
        <v>42904</v>
      </c>
      <c r="O2" s="109"/>
    </row>
    <row r="3" spans="1:15" ht="30" customHeight="1">
      <c r="A3" s="111"/>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10" t="s">
        <v>57</v>
      </c>
      <c r="B6" s="110"/>
      <c r="C6" s="110"/>
      <c r="D6" s="110"/>
      <c r="E6" s="110"/>
      <c r="F6" s="29" t="s">
        <v>58</v>
      </c>
      <c r="G6" s="30">
        <f>WEEKNUM(B7)</f>
        <v>25</v>
      </c>
      <c r="H6" s="31"/>
      <c r="I6" s="31"/>
      <c r="J6" s="31"/>
      <c r="K6" s="31"/>
      <c r="L6" s="31"/>
      <c r="M6" s="31"/>
      <c r="N6" s="31"/>
      <c r="O6" s="31"/>
    </row>
    <row r="7" spans="1:15" ht="30" customHeight="1">
      <c r="A7" s="111" t="s">
        <v>59</v>
      </c>
      <c r="B7" s="109">
        <f>B2+7</f>
        <v>42905</v>
      </c>
      <c r="C7" s="109"/>
      <c r="D7" s="109">
        <f t="shared" ref="D7" si="5">D2+7</f>
        <v>42906</v>
      </c>
      <c r="E7" s="109"/>
      <c r="F7" s="109">
        <f t="shared" ref="F7" si="6">F2+7</f>
        <v>42907</v>
      </c>
      <c r="G7" s="109"/>
      <c r="H7" s="109">
        <f t="shared" ref="H7" si="7">H2+7</f>
        <v>42908</v>
      </c>
      <c r="I7" s="109"/>
      <c r="J7" s="109">
        <f t="shared" ref="J7" si="8">J2+7</f>
        <v>42909</v>
      </c>
      <c r="K7" s="109"/>
      <c r="L7" s="109">
        <f t="shared" ref="L7" si="9">L2+7</f>
        <v>42910</v>
      </c>
      <c r="M7" s="109"/>
      <c r="N7" s="109">
        <f t="shared" ref="N7" si="10">N2+7</f>
        <v>42911</v>
      </c>
      <c r="O7" s="109"/>
    </row>
    <row r="8" spans="1:15" ht="30" customHeight="1">
      <c r="A8" s="111"/>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10" t="s">
        <v>57</v>
      </c>
      <c r="B1" s="110"/>
      <c r="C1" s="110"/>
      <c r="D1" s="110"/>
      <c r="E1" s="110"/>
      <c r="F1" s="29" t="s">
        <v>58</v>
      </c>
      <c r="G1" s="30">
        <f>WEEKNUM(B2)</f>
        <v>23</v>
      </c>
      <c r="H1" s="31"/>
      <c r="I1" s="31"/>
      <c r="J1" s="31"/>
      <c r="K1" s="31"/>
      <c r="L1" s="31"/>
      <c r="M1" s="31"/>
      <c r="N1" s="31"/>
      <c r="O1" s="31"/>
    </row>
    <row r="2" spans="1:15" ht="30" customHeight="1">
      <c r="A2" s="111" t="s">
        <v>59</v>
      </c>
      <c r="B2" s="109">
        <f>DATE(2017,6,5)</f>
        <v>42891</v>
      </c>
      <c r="C2" s="109"/>
      <c r="D2" s="109">
        <f>SUM(B2+1)</f>
        <v>42892</v>
      </c>
      <c r="E2" s="109"/>
      <c r="F2" s="109">
        <f t="shared" ref="F2" si="0">SUM(D2+1)</f>
        <v>42893</v>
      </c>
      <c r="G2" s="109"/>
      <c r="H2" s="109">
        <f t="shared" ref="H2" si="1">SUM(F2+1)</f>
        <v>42894</v>
      </c>
      <c r="I2" s="109"/>
      <c r="J2" s="109">
        <f t="shared" ref="J2" si="2">SUM(H2+1)</f>
        <v>42895</v>
      </c>
      <c r="K2" s="109"/>
      <c r="L2" s="109">
        <f t="shared" ref="L2" si="3">SUM(J2+1)</f>
        <v>42896</v>
      </c>
      <c r="M2" s="109"/>
      <c r="N2" s="109">
        <f t="shared" ref="N2" si="4">SUM(L2+1)</f>
        <v>42897</v>
      </c>
      <c r="O2" s="109"/>
    </row>
    <row r="3" spans="1:15" ht="30" customHeight="1">
      <c r="A3" s="111"/>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10" t="s">
        <v>57</v>
      </c>
      <c r="B6" s="110"/>
      <c r="C6" s="110"/>
      <c r="D6" s="110"/>
      <c r="E6" s="110"/>
      <c r="F6" s="29" t="s">
        <v>58</v>
      </c>
      <c r="G6" s="30">
        <f>WEEKNUM(B7)</f>
        <v>24</v>
      </c>
      <c r="H6" s="31"/>
      <c r="I6" s="31"/>
      <c r="J6" s="31"/>
      <c r="K6" s="31"/>
      <c r="L6" s="31"/>
      <c r="M6" s="31"/>
      <c r="N6" s="31"/>
      <c r="O6" s="31"/>
    </row>
    <row r="7" spans="1:15" ht="30" customHeight="1">
      <c r="A7" s="111" t="s">
        <v>59</v>
      </c>
      <c r="B7" s="109">
        <f>B2+7</f>
        <v>42898</v>
      </c>
      <c r="C7" s="109"/>
      <c r="D7" s="109">
        <f t="shared" ref="D7" si="5">D2+7</f>
        <v>42899</v>
      </c>
      <c r="E7" s="109"/>
      <c r="F7" s="109">
        <f t="shared" ref="F7" si="6">F2+7</f>
        <v>42900</v>
      </c>
      <c r="G7" s="109"/>
      <c r="H7" s="109">
        <f t="shared" ref="H7" si="7">H2+7</f>
        <v>42901</v>
      </c>
      <c r="I7" s="109"/>
      <c r="J7" s="109">
        <f t="shared" ref="J7" si="8">J2+7</f>
        <v>42902</v>
      </c>
      <c r="K7" s="109"/>
      <c r="L7" s="109">
        <f t="shared" ref="L7" si="9">L2+7</f>
        <v>42903</v>
      </c>
      <c r="M7" s="109"/>
      <c r="N7" s="109">
        <f t="shared" ref="N7" si="10">N2+7</f>
        <v>42904</v>
      </c>
      <c r="O7" s="109"/>
    </row>
    <row r="8" spans="1:15" ht="30" customHeight="1">
      <c r="A8" s="111"/>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6" t="s">
        <v>0</v>
      </c>
      <c r="B1" s="116" t="s">
        <v>1</v>
      </c>
      <c r="C1" s="117" t="s">
        <v>36</v>
      </c>
      <c r="D1" s="118"/>
      <c r="E1" s="119" t="s">
        <v>37</v>
      </c>
      <c r="F1" s="119"/>
      <c r="G1" s="119" t="s">
        <v>38</v>
      </c>
      <c r="H1" s="119"/>
      <c r="I1" s="119" t="s">
        <v>39</v>
      </c>
      <c r="J1" s="119"/>
      <c r="K1" s="117" t="s">
        <v>40</v>
      </c>
      <c r="L1" s="118"/>
      <c r="M1" s="2" t="s">
        <v>41</v>
      </c>
      <c r="N1" s="2" t="s">
        <v>42</v>
      </c>
    </row>
    <row r="2" spans="1:14" ht="24.95" customHeight="1">
      <c r="A2" s="116"/>
      <c r="B2" s="116"/>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4" t="s">
        <v>43</v>
      </c>
      <c r="B4" s="3" t="s">
        <v>6</v>
      </c>
      <c r="C4" s="4"/>
      <c r="D4" s="5"/>
      <c r="E4" s="4"/>
      <c r="F4" s="4"/>
      <c r="G4" s="4"/>
      <c r="H4" s="4"/>
      <c r="I4" s="8"/>
      <c r="J4" s="8"/>
      <c r="K4" s="8"/>
      <c r="L4" s="8"/>
      <c r="M4" s="24"/>
      <c r="N4" s="24"/>
    </row>
    <row r="5" spans="1:14" ht="30" customHeight="1">
      <c r="A5" s="112"/>
      <c r="B5" s="7" t="s">
        <v>8</v>
      </c>
      <c r="C5" s="8"/>
      <c r="D5" s="8"/>
      <c r="E5" s="8"/>
      <c r="F5" s="8"/>
      <c r="G5" s="8"/>
      <c r="H5" s="8"/>
      <c r="I5" s="8"/>
      <c r="J5" s="8"/>
      <c r="K5" s="8"/>
      <c r="L5" s="8"/>
      <c r="M5" s="24"/>
      <c r="N5" s="24"/>
    </row>
    <row r="6" spans="1:14" ht="30" customHeight="1">
      <c r="A6" s="113"/>
      <c r="B6" s="7" t="s">
        <v>9</v>
      </c>
      <c r="C6" s="9"/>
      <c r="D6" s="9"/>
      <c r="E6" s="9"/>
      <c r="F6" s="9"/>
      <c r="G6" s="9"/>
      <c r="H6" s="9"/>
      <c r="I6" s="9"/>
      <c r="J6" s="9"/>
      <c r="K6" s="9"/>
      <c r="L6" s="9"/>
      <c r="M6" s="24"/>
      <c r="N6" s="24"/>
    </row>
    <row r="7" spans="1:14" ht="30" customHeight="1">
      <c r="A7" s="114" t="s">
        <v>44</v>
      </c>
      <c r="B7" s="7" t="s">
        <v>10</v>
      </c>
      <c r="C7" s="10"/>
      <c r="D7" s="10"/>
      <c r="E7" s="10"/>
      <c r="F7" s="10"/>
      <c r="G7" s="11"/>
      <c r="H7" s="11"/>
      <c r="I7" s="11"/>
      <c r="J7" s="11"/>
      <c r="K7" s="11"/>
      <c r="L7" s="11"/>
      <c r="M7" s="25"/>
      <c r="N7" s="24"/>
    </row>
    <row r="8" spans="1:14" ht="30" customHeight="1">
      <c r="A8" s="112"/>
      <c r="B8" s="7" t="s">
        <v>45</v>
      </c>
      <c r="C8" s="11"/>
      <c r="D8" s="11"/>
      <c r="E8" s="11"/>
      <c r="F8" s="11"/>
      <c r="G8" s="11"/>
      <c r="H8" s="11"/>
      <c r="I8" s="11"/>
      <c r="J8" s="11"/>
      <c r="K8" s="11"/>
      <c r="L8" s="11"/>
      <c r="M8" s="25"/>
      <c r="N8" s="24"/>
    </row>
    <row r="9" spans="1:14" ht="30" customHeight="1">
      <c r="A9" s="113"/>
      <c r="B9" s="7" t="s">
        <v>11</v>
      </c>
      <c r="C9" s="11"/>
      <c r="D9" s="11"/>
      <c r="E9" s="11"/>
      <c r="F9" s="11"/>
      <c r="G9" s="11"/>
      <c r="H9" s="11"/>
      <c r="I9" s="11"/>
      <c r="J9" s="11"/>
      <c r="K9" s="11"/>
      <c r="L9" s="11"/>
      <c r="M9" s="25"/>
      <c r="N9" s="24"/>
    </row>
    <row r="10" spans="1:14" ht="30" customHeight="1">
      <c r="A10" s="114" t="s">
        <v>46</v>
      </c>
      <c r="B10" s="7" t="s">
        <v>12</v>
      </c>
      <c r="C10" s="10"/>
      <c r="D10" s="12"/>
      <c r="E10" s="10"/>
      <c r="F10" s="13"/>
      <c r="G10" s="10"/>
      <c r="H10" s="10"/>
      <c r="I10" s="10"/>
      <c r="J10" s="10"/>
      <c r="K10" s="10"/>
      <c r="L10" s="10"/>
      <c r="M10" s="25"/>
      <c r="N10" s="24"/>
    </row>
    <row r="11" spans="1:14" ht="30" customHeight="1">
      <c r="A11" s="112"/>
      <c r="B11" s="7" t="s">
        <v>13</v>
      </c>
      <c r="C11" s="14"/>
      <c r="D11" s="14"/>
      <c r="E11" s="15"/>
      <c r="F11" s="15"/>
      <c r="G11" s="15"/>
      <c r="H11" s="15"/>
      <c r="I11" s="14"/>
      <c r="J11" s="11"/>
      <c r="K11" s="15"/>
      <c r="L11" s="15"/>
      <c r="M11" s="25"/>
      <c r="N11" s="24"/>
    </row>
    <row r="12" spans="1:14" ht="30" customHeight="1">
      <c r="A12" s="113"/>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4" t="s">
        <v>47</v>
      </c>
      <c r="B14" s="3" t="s">
        <v>18</v>
      </c>
      <c r="C14" s="13"/>
      <c r="D14" s="5"/>
      <c r="E14" s="9"/>
      <c r="F14" s="9"/>
      <c r="G14" s="9"/>
      <c r="H14" s="9"/>
      <c r="I14" s="9"/>
      <c r="J14" s="9"/>
      <c r="K14" s="8"/>
      <c r="L14" s="8"/>
      <c r="M14" s="24"/>
      <c r="N14" s="24"/>
    </row>
    <row r="15" spans="1:14" ht="30" customHeight="1">
      <c r="A15" s="112"/>
      <c r="B15" s="3" t="s">
        <v>48</v>
      </c>
      <c r="C15" s="13"/>
      <c r="D15" s="13"/>
      <c r="E15" s="9"/>
      <c r="F15" s="9"/>
      <c r="G15" s="9"/>
      <c r="H15" s="9"/>
      <c r="I15" s="9"/>
      <c r="J15" s="9"/>
      <c r="K15" s="8"/>
      <c r="L15" s="8"/>
      <c r="M15" s="24"/>
      <c r="N15" s="24"/>
    </row>
    <row r="16" spans="1:14" ht="30" customHeight="1">
      <c r="A16" s="113"/>
      <c r="B16" s="3" t="s">
        <v>49</v>
      </c>
      <c r="C16" s="17"/>
      <c r="D16" s="17"/>
      <c r="E16" s="17"/>
      <c r="F16" s="17"/>
      <c r="G16" s="17"/>
      <c r="H16" s="17"/>
      <c r="I16" s="17"/>
      <c r="J16" s="17"/>
      <c r="K16" s="17"/>
      <c r="L16" s="17"/>
      <c r="M16" s="24"/>
      <c r="N16" s="24"/>
    </row>
    <row r="17" spans="1:14" ht="30" customHeight="1">
      <c r="A17" s="112" t="s">
        <v>50</v>
      </c>
      <c r="B17" s="3" t="s">
        <v>20</v>
      </c>
      <c r="C17" s="4"/>
      <c r="D17" s="4"/>
      <c r="E17" s="8"/>
      <c r="F17" s="8"/>
      <c r="G17" s="8"/>
      <c r="H17" s="8"/>
      <c r="I17" s="8"/>
      <c r="J17" s="8"/>
      <c r="K17" s="8"/>
      <c r="L17" s="8"/>
      <c r="M17" s="23"/>
      <c r="N17" s="24"/>
    </row>
    <row r="18" spans="1:14" ht="30" customHeight="1">
      <c r="A18" s="112"/>
      <c r="B18" s="3" t="s">
        <v>21</v>
      </c>
      <c r="C18" s="4"/>
      <c r="D18" s="13"/>
      <c r="E18" s="4"/>
      <c r="F18" s="4"/>
      <c r="G18" s="4"/>
      <c r="H18" s="4"/>
      <c r="I18" s="4"/>
      <c r="J18" s="4"/>
      <c r="K18" s="4"/>
      <c r="L18" s="4"/>
      <c r="M18" s="24"/>
      <c r="N18" s="24"/>
    </row>
    <row r="19" spans="1:14" ht="30" customHeight="1">
      <c r="A19" s="113"/>
      <c r="B19" s="3" t="s">
        <v>22</v>
      </c>
      <c r="C19" s="13"/>
      <c r="D19" s="13"/>
      <c r="E19" s="13"/>
      <c r="F19" s="13"/>
      <c r="G19" s="13"/>
      <c r="H19" s="18"/>
      <c r="I19" s="19"/>
      <c r="J19" s="19"/>
      <c r="K19" s="13"/>
      <c r="L19" s="4"/>
      <c r="M19" s="24"/>
      <c r="N19" s="24"/>
    </row>
    <row r="20" spans="1:14" ht="30" customHeight="1">
      <c r="A20" s="114" t="s">
        <v>51</v>
      </c>
      <c r="B20" s="3" t="s">
        <v>23</v>
      </c>
      <c r="C20" s="18"/>
      <c r="D20" s="13"/>
      <c r="E20" s="19"/>
      <c r="F20" s="20"/>
      <c r="G20" s="20"/>
      <c r="H20" s="20"/>
      <c r="I20" s="18"/>
      <c r="J20" s="18"/>
      <c r="K20" s="19"/>
      <c r="L20" s="20"/>
      <c r="M20" s="26"/>
      <c r="N20" s="24"/>
    </row>
    <row r="21" spans="1:14" ht="30" customHeight="1">
      <c r="A21" s="112"/>
      <c r="B21" s="3" t="s">
        <v>24</v>
      </c>
      <c r="C21" s="17"/>
      <c r="D21" s="17"/>
      <c r="E21" s="17"/>
      <c r="F21" s="17"/>
      <c r="G21" s="17"/>
      <c r="H21" s="17"/>
      <c r="I21" s="17"/>
      <c r="J21" s="17"/>
      <c r="K21" s="17"/>
      <c r="L21" s="17"/>
      <c r="M21" s="24"/>
      <c r="N21" s="24"/>
    </row>
    <row r="22" spans="1:14" ht="30" customHeight="1">
      <c r="A22" s="113"/>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4" t="s">
        <v>53</v>
      </c>
      <c r="B25" s="3" t="s">
        <v>54</v>
      </c>
      <c r="C25" s="8"/>
      <c r="D25" s="8"/>
      <c r="E25" s="8"/>
      <c r="F25" s="8"/>
      <c r="G25" s="8"/>
      <c r="H25" s="8"/>
      <c r="I25" s="8"/>
      <c r="J25" s="8"/>
      <c r="K25" s="8"/>
      <c r="L25" s="8"/>
      <c r="M25" s="23"/>
      <c r="N25" s="23"/>
    </row>
    <row r="26" spans="1:14" ht="30" customHeight="1">
      <c r="A26" s="113"/>
      <c r="B26" s="3" t="s">
        <v>28</v>
      </c>
      <c r="C26" s="8"/>
      <c r="D26" s="8"/>
      <c r="E26" s="8"/>
      <c r="F26" s="8"/>
      <c r="G26" s="8"/>
      <c r="H26" s="8"/>
      <c r="I26" s="8"/>
      <c r="J26" s="8"/>
      <c r="K26" s="8"/>
      <c r="L26" s="8"/>
      <c r="M26" s="24"/>
      <c r="N26" s="24"/>
    </row>
    <row r="27" spans="1:14" ht="30" customHeight="1">
      <c r="A27" s="115" t="s">
        <v>55</v>
      </c>
      <c r="B27" s="3" t="s">
        <v>29</v>
      </c>
      <c r="C27" s="8"/>
      <c r="D27" s="8"/>
      <c r="E27" s="8"/>
      <c r="F27" s="8"/>
      <c r="G27" s="8"/>
      <c r="H27" s="8"/>
      <c r="I27" s="8"/>
      <c r="J27" s="8"/>
      <c r="K27" s="8"/>
      <c r="L27" s="8"/>
      <c r="M27" s="24"/>
      <c r="N27" s="24"/>
    </row>
    <row r="28" spans="1:14" ht="30" customHeight="1">
      <c r="A28" s="115"/>
      <c r="B28" s="3" t="s">
        <v>30</v>
      </c>
      <c r="C28" s="8"/>
      <c r="D28" s="8"/>
      <c r="E28" s="4"/>
      <c r="F28" s="4"/>
      <c r="G28" s="8"/>
      <c r="H28" s="8"/>
      <c r="I28" s="8"/>
      <c r="J28" s="8"/>
      <c r="K28" s="8"/>
      <c r="L28" s="8"/>
      <c r="M28" s="23"/>
      <c r="N28" s="24"/>
    </row>
    <row r="29" spans="1:14" ht="30" customHeight="1">
      <c r="A29" s="115"/>
      <c r="B29" s="3" t="s">
        <v>19</v>
      </c>
      <c r="C29" s="21"/>
      <c r="D29" s="22"/>
      <c r="E29" s="22"/>
      <c r="F29" s="22"/>
      <c r="G29" s="22"/>
      <c r="H29" s="22"/>
      <c r="I29" s="21"/>
      <c r="J29" s="21"/>
      <c r="K29" s="22"/>
      <c r="L29" s="22"/>
      <c r="M29" s="27"/>
      <c r="N29" s="24"/>
    </row>
    <row r="30" spans="1:14" ht="30" customHeight="1">
      <c r="A30" s="115"/>
      <c r="B30" s="3" t="s">
        <v>31</v>
      </c>
      <c r="C30" s="8"/>
      <c r="D30" s="8"/>
      <c r="E30" s="4"/>
      <c r="F30" s="4"/>
      <c r="G30" s="4"/>
      <c r="H30" s="4"/>
      <c r="I30" s="4"/>
      <c r="J30" s="4"/>
      <c r="K30" s="4"/>
      <c r="L30" s="4"/>
      <c r="M30" s="24"/>
      <c r="N30" s="24"/>
    </row>
    <row r="31" spans="1:14" ht="30" customHeight="1">
      <c r="A31" s="115"/>
      <c r="B31" s="3" t="s">
        <v>56</v>
      </c>
      <c r="C31" s="8"/>
      <c r="D31" s="8"/>
      <c r="E31" s="4"/>
      <c r="F31" s="4"/>
      <c r="G31" s="8"/>
      <c r="H31" s="8"/>
      <c r="I31" s="8"/>
      <c r="J31" s="8"/>
      <c r="K31" s="8"/>
      <c r="L31" s="8"/>
      <c r="M31" s="24"/>
      <c r="N31" s="24"/>
    </row>
    <row r="32" spans="1:14" ht="30" customHeight="1">
      <c r="A32" s="115"/>
      <c r="B32" s="3" t="s">
        <v>32</v>
      </c>
      <c r="C32" s="8"/>
      <c r="D32" s="8"/>
      <c r="E32" s="8"/>
      <c r="F32" s="8"/>
      <c r="G32" s="8"/>
      <c r="H32" s="8"/>
      <c r="I32" s="8"/>
      <c r="J32" s="8"/>
      <c r="K32" s="8"/>
      <c r="L32" s="8"/>
      <c r="M32" s="24"/>
      <c r="N32" s="24"/>
    </row>
    <row r="33" spans="1:14" ht="30" customHeight="1">
      <c r="A33" s="115"/>
      <c r="B33" s="3" t="s">
        <v>33</v>
      </c>
      <c r="C33" s="8"/>
      <c r="D33" s="8"/>
      <c r="E33" s="8"/>
      <c r="F33" s="8"/>
      <c r="G33" s="8"/>
      <c r="H33" s="8"/>
      <c r="I33" s="8"/>
      <c r="J33" s="8"/>
      <c r="K33" s="8"/>
      <c r="L33" s="8"/>
      <c r="M33" s="24"/>
      <c r="N33" s="24"/>
    </row>
    <row r="34" spans="1:14" ht="30" customHeight="1">
      <c r="A34" s="115"/>
      <c r="B34" s="3" t="s">
        <v>15</v>
      </c>
      <c r="C34" s="8"/>
      <c r="D34" s="8"/>
      <c r="E34" s="8"/>
      <c r="F34" s="8"/>
      <c r="G34" s="4"/>
      <c r="H34" s="8"/>
      <c r="I34" s="8"/>
      <c r="J34" s="8"/>
      <c r="K34" s="8"/>
      <c r="L34" s="8"/>
      <c r="M34" s="24"/>
      <c r="N34" s="24"/>
    </row>
    <row r="35" spans="1:14" ht="30" customHeight="1">
      <c r="A35" s="115"/>
      <c r="B35" s="3" t="s">
        <v>34</v>
      </c>
      <c r="C35" s="8"/>
      <c r="D35" s="8"/>
      <c r="E35" s="8"/>
      <c r="F35" s="8"/>
      <c r="G35" s="8"/>
      <c r="H35" s="8"/>
      <c r="I35" s="8"/>
      <c r="J35" s="8"/>
      <c r="K35" s="8"/>
      <c r="L35" s="8"/>
      <c r="M35" s="24"/>
      <c r="N35" s="24"/>
    </row>
    <row r="36" spans="1:14" ht="30" customHeight="1">
      <c r="A36" s="115"/>
      <c r="B36" s="3" t="s">
        <v>7</v>
      </c>
      <c r="C36" s="8"/>
      <c r="D36" s="8"/>
      <c r="E36" s="8"/>
      <c r="F36" s="8"/>
      <c r="G36" s="8"/>
      <c r="H36" s="8"/>
      <c r="I36" s="8"/>
      <c r="J36" s="8"/>
      <c r="K36" s="8"/>
      <c r="L36" s="8"/>
      <c r="M36" s="24"/>
      <c r="N36" s="24"/>
    </row>
    <row r="37" spans="1:14" ht="30" customHeight="1">
      <c r="A37" s="115"/>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L4" sqref="L4:M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6</v>
      </c>
      <c r="H1" s="69"/>
      <c r="I1" s="69"/>
      <c r="J1" s="69"/>
      <c r="K1" s="69"/>
      <c r="L1" s="69"/>
      <c r="M1" s="69"/>
      <c r="N1" s="69"/>
      <c r="O1" s="69"/>
    </row>
    <row r="2" spans="1:15" ht="30" customHeight="1">
      <c r="A2" s="97" t="s">
        <v>59</v>
      </c>
      <c r="B2" s="95">
        <f>DATE(2018,2,5)</f>
        <v>43136</v>
      </c>
      <c r="C2" s="95"/>
      <c r="D2" s="95">
        <f>SUM(B2+1)</f>
        <v>43137</v>
      </c>
      <c r="E2" s="95"/>
      <c r="F2" s="95">
        <f t="shared" ref="F2" si="0">SUM(D2+1)</f>
        <v>43138</v>
      </c>
      <c r="G2" s="95"/>
      <c r="H2" s="95">
        <f t="shared" ref="H2" si="1">SUM(F2+1)</f>
        <v>43139</v>
      </c>
      <c r="I2" s="95"/>
      <c r="J2" s="95">
        <f t="shared" ref="J2" si="2">SUM(H2+1)</f>
        <v>43140</v>
      </c>
      <c r="K2" s="95"/>
      <c r="L2" s="95">
        <f t="shared" ref="L2" si="3">SUM(J2+1)</f>
        <v>43141</v>
      </c>
      <c r="M2" s="95"/>
      <c r="N2" s="95">
        <f t="shared" ref="N2" si="4">SUM(L2+1)</f>
        <v>43142</v>
      </c>
      <c r="O2" s="95"/>
    </row>
    <row r="3" spans="1:15" ht="30" customHeight="1">
      <c r="A3" s="97"/>
      <c r="B3" s="91" t="s">
        <v>127</v>
      </c>
      <c r="C3" s="91" t="s">
        <v>3</v>
      </c>
      <c r="D3" s="91" t="s">
        <v>2</v>
      </c>
      <c r="E3" s="91" t="s">
        <v>3</v>
      </c>
      <c r="F3" s="91" t="s">
        <v>2</v>
      </c>
      <c r="G3" s="91" t="s">
        <v>3</v>
      </c>
      <c r="H3" s="91" t="s">
        <v>2</v>
      </c>
      <c r="I3" s="91" t="s">
        <v>3</v>
      </c>
      <c r="J3" s="91" t="s">
        <v>2</v>
      </c>
      <c r="K3" s="91" t="s">
        <v>3</v>
      </c>
      <c r="L3" s="91" t="s">
        <v>2</v>
      </c>
      <c r="M3" s="91" t="s">
        <v>3</v>
      </c>
      <c r="N3" s="91" t="s">
        <v>2</v>
      </c>
      <c r="O3" s="91" t="s">
        <v>3</v>
      </c>
    </row>
    <row r="4" spans="1:15" s="73" customFormat="1" ht="150" customHeight="1">
      <c r="A4" s="72"/>
      <c r="B4" s="98" t="s">
        <v>297</v>
      </c>
      <c r="C4" s="99"/>
      <c r="D4" s="98" t="s">
        <v>298</v>
      </c>
      <c r="E4" s="99"/>
      <c r="F4" s="98" t="s">
        <v>299</v>
      </c>
      <c r="G4" s="99"/>
      <c r="H4" s="98" t="s">
        <v>300</v>
      </c>
      <c r="I4" s="99"/>
      <c r="J4" s="98" t="s">
        <v>301</v>
      </c>
      <c r="K4" s="99"/>
      <c r="L4" s="98" t="s">
        <v>301</v>
      </c>
      <c r="M4" s="99"/>
      <c r="N4" s="98" t="s">
        <v>301</v>
      </c>
      <c r="O4" s="99"/>
    </row>
    <row r="5" spans="1:15" ht="24" customHeight="1"/>
    <row r="6" spans="1:15" ht="33.75" customHeight="1">
      <c r="A6" s="96" t="s">
        <v>57</v>
      </c>
      <c r="B6" s="96"/>
      <c r="C6" s="96"/>
      <c r="D6" s="96"/>
      <c r="E6" s="96"/>
      <c r="F6" s="67" t="s">
        <v>58</v>
      </c>
      <c r="G6" s="68">
        <f>WEEKNUM(B7)</f>
        <v>7</v>
      </c>
      <c r="H6" s="69"/>
      <c r="I6" s="69"/>
      <c r="J6" s="69"/>
      <c r="K6" s="69"/>
      <c r="L6" s="69"/>
      <c r="M6" s="69"/>
      <c r="N6" s="69"/>
      <c r="O6" s="69"/>
    </row>
    <row r="7" spans="1:15" ht="30" customHeight="1">
      <c r="A7" s="97" t="s">
        <v>59</v>
      </c>
      <c r="B7" s="95">
        <f>B2+7</f>
        <v>43143</v>
      </c>
      <c r="C7" s="95"/>
      <c r="D7" s="95">
        <f t="shared" ref="D7" si="5">D2+7</f>
        <v>43144</v>
      </c>
      <c r="E7" s="95"/>
      <c r="F7" s="95">
        <f t="shared" ref="F7" si="6">F2+7</f>
        <v>43145</v>
      </c>
      <c r="G7" s="95"/>
      <c r="H7" s="95">
        <f t="shared" ref="H7" si="7">H2+7</f>
        <v>43146</v>
      </c>
      <c r="I7" s="95"/>
      <c r="J7" s="95">
        <f t="shared" ref="J7" si="8">J2+7</f>
        <v>43147</v>
      </c>
      <c r="K7" s="95"/>
      <c r="L7" s="95">
        <f t="shared" ref="L7" si="9">L2+7</f>
        <v>43148</v>
      </c>
      <c r="M7" s="95"/>
      <c r="N7" s="95">
        <f t="shared" ref="N7" si="10">N2+7</f>
        <v>43149</v>
      </c>
      <c r="O7" s="95"/>
    </row>
    <row r="8" spans="1:15" ht="30" customHeight="1">
      <c r="A8" s="97"/>
      <c r="B8" s="91" t="s">
        <v>2</v>
      </c>
      <c r="C8" s="91" t="s">
        <v>3</v>
      </c>
      <c r="D8" s="91" t="s">
        <v>2</v>
      </c>
      <c r="E8" s="91" t="s">
        <v>3</v>
      </c>
      <c r="F8" s="91" t="s">
        <v>2</v>
      </c>
      <c r="G8" s="91" t="s">
        <v>3</v>
      </c>
      <c r="H8" s="91" t="s">
        <v>2</v>
      </c>
      <c r="I8" s="91" t="s">
        <v>3</v>
      </c>
      <c r="J8" s="91" t="s">
        <v>2</v>
      </c>
      <c r="K8" s="91" t="s">
        <v>3</v>
      </c>
      <c r="L8" s="91" t="s">
        <v>2</v>
      </c>
      <c r="M8" s="91" t="s">
        <v>3</v>
      </c>
      <c r="N8" s="91" t="s">
        <v>2</v>
      </c>
      <c r="O8" s="91" t="s">
        <v>3</v>
      </c>
    </row>
    <row r="9" spans="1:15" s="73" customFormat="1" ht="60" customHeight="1">
      <c r="A9" s="72" t="s">
        <v>61</v>
      </c>
      <c r="B9" s="28" t="s">
        <v>303</v>
      </c>
      <c r="C9" s="28" t="s">
        <v>303</v>
      </c>
      <c r="D9" s="28" t="s">
        <v>302</v>
      </c>
      <c r="E9" s="28" t="s">
        <v>302</v>
      </c>
      <c r="F9" s="28" t="s">
        <v>302</v>
      </c>
      <c r="G9" s="28" t="s">
        <v>302</v>
      </c>
      <c r="H9" s="28"/>
      <c r="I9" s="28"/>
      <c r="J9" s="28"/>
      <c r="K9" s="28"/>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5</v>
      </c>
      <c r="H1" s="69"/>
      <c r="I1" s="69"/>
      <c r="J1" s="69"/>
      <c r="K1" s="69"/>
      <c r="L1" s="69"/>
      <c r="M1" s="69"/>
      <c r="N1" s="69"/>
      <c r="O1" s="69"/>
    </row>
    <row r="2" spans="1:15" ht="30" customHeight="1">
      <c r="A2" s="97" t="s">
        <v>59</v>
      </c>
      <c r="B2" s="95">
        <f>DATE(2018,1,29)</f>
        <v>43129</v>
      </c>
      <c r="C2" s="95"/>
      <c r="D2" s="95">
        <f>SUM(B2+1)</f>
        <v>43130</v>
      </c>
      <c r="E2" s="95"/>
      <c r="F2" s="95">
        <f t="shared" ref="F2" si="0">SUM(D2+1)</f>
        <v>43131</v>
      </c>
      <c r="G2" s="95"/>
      <c r="H2" s="95">
        <f t="shared" ref="H2" si="1">SUM(F2+1)</f>
        <v>43132</v>
      </c>
      <c r="I2" s="95"/>
      <c r="J2" s="95">
        <f t="shared" ref="J2" si="2">SUM(H2+1)</f>
        <v>43133</v>
      </c>
      <c r="K2" s="95"/>
      <c r="L2" s="95">
        <f t="shared" ref="L2" si="3">SUM(J2+1)</f>
        <v>43134</v>
      </c>
      <c r="M2" s="95"/>
      <c r="N2" s="95">
        <f t="shared" ref="N2" si="4">SUM(L2+1)</f>
        <v>43135</v>
      </c>
      <c r="O2" s="95"/>
    </row>
    <row r="3" spans="1:15" ht="30" customHeight="1">
      <c r="A3" s="97"/>
      <c r="B3" s="90" t="s">
        <v>127</v>
      </c>
      <c r="C3" s="90" t="s">
        <v>3</v>
      </c>
      <c r="D3" s="90" t="s">
        <v>2</v>
      </c>
      <c r="E3" s="90" t="s">
        <v>3</v>
      </c>
      <c r="F3" s="90" t="s">
        <v>2</v>
      </c>
      <c r="G3" s="90" t="s">
        <v>3</v>
      </c>
      <c r="H3" s="90" t="s">
        <v>2</v>
      </c>
      <c r="I3" s="90" t="s">
        <v>3</v>
      </c>
      <c r="J3" s="90" t="s">
        <v>2</v>
      </c>
      <c r="K3" s="90" t="s">
        <v>3</v>
      </c>
      <c r="L3" s="90" t="s">
        <v>2</v>
      </c>
      <c r="M3" s="90" t="s">
        <v>3</v>
      </c>
      <c r="N3" s="90" t="s">
        <v>2</v>
      </c>
      <c r="O3" s="90" t="s">
        <v>3</v>
      </c>
    </row>
    <row r="4" spans="1:15" s="73" customFormat="1" ht="150" customHeight="1">
      <c r="A4" s="72"/>
      <c r="B4" s="98" t="s">
        <v>292</v>
      </c>
      <c r="C4" s="99"/>
      <c r="D4" s="98" t="s">
        <v>291</v>
      </c>
      <c r="E4" s="99"/>
      <c r="F4" s="98" t="s">
        <v>290</v>
      </c>
      <c r="G4" s="99"/>
      <c r="H4" s="98" t="s">
        <v>289</v>
      </c>
      <c r="I4" s="99"/>
      <c r="J4" s="98" t="s">
        <v>293</v>
      </c>
      <c r="K4" s="99"/>
      <c r="L4" s="98" t="s">
        <v>295</v>
      </c>
      <c r="M4" s="99"/>
      <c r="N4" s="98" t="s">
        <v>296</v>
      </c>
      <c r="O4" s="99"/>
    </row>
    <row r="5" spans="1:15" ht="24" customHeight="1"/>
    <row r="6" spans="1:15" ht="33.75" customHeight="1">
      <c r="A6" s="96" t="s">
        <v>57</v>
      </c>
      <c r="B6" s="96"/>
      <c r="C6" s="96"/>
      <c r="D6" s="96"/>
      <c r="E6" s="96"/>
      <c r="F6" s="67" t="s">
        <v>58</v>
      </c>
      <c r="G6" s="68">
        <f>WEEKNUM(B7)</f>
        <v>6</v>
      </c>
      <c r="H6" s="69"/>
      <c r="I6" s="69"/>
      <c r="J6" s="69"/>
      <c r="K6" s="69"/>
      <c r="L6" s="69"/>
      <c r="M6" s="69"/>
      <c r="N6" s="69"/>
      <c r="O6" s="69"/>
    </row>
    <row r="7" spans="1:15" ht="30" customHeight="1">
      <c r="A7" s="97" t="s">
        <v>59</v>
      </c>
      <c r="B7" s="95">
        <f>B2+7</f>
        <v>43136</v>
      </c>
      <c r="C7" s="95"/>
      <c r="D7" s="95">
        <f t="shared" ref="D7" si="5">D2+7</f>
        <v>43137</v>
      </c>
      <c r="E7" s="95"/>
      <c r="F7" s="95">
        <f t="shared" ref="F7" si="6">F2+7</f>
        <v>43138</v>
      </c>
      <c r="G7" s="95"/>
      <c r="H7" s="95">
        <f t="shared" ref="H7" si="7">H2+7</f>
        <v>43139</v>
      </c>
      <c r="I7" s="95"/>
      <c r="J7" s="95">
        <f t="shared" ref="J7" si="8">J2+7</f>
        <v>43140</v>
      </c>
      <c r="K7" s="95"/>
      <c r="L7" s="95">
        <f t="shared" ref="L7" si="9">L2+7</f>
        <v>43141</v>
      </c>
      <c r="M7" s="95"/>
      <c r="N7" s="95">
        <f t="shared" ref="N7" si="10">N2+7</f>
        <v>43142</v>
      </c>
      <c r="O7" s="95"/>
    </row>
    <row r="8" spans="1:15" ht="30" customHeight="1">
      <c r="A8" s="97"/>
      <c r="B8" s="90" t="s">
        <v>2</v>
      </c>
      <c r="C8" s="90" t="s">
        <v>3</v>
      </c>
      <c r="D8" s="90" t="s">
        <v>2</v>
      </c>
      <c r="E8" s="90" t="s">
        <v>3</v>
      </c>
      <c r="F8" s="90" t="s">
        <v>2</v>
      </c>
      <c r="G8" s="90" t="s">
        <v>3</v>
      </c>
      <c r="H8" s="90" t="s">
        <v>2</v>
      </c>
      <c r="I8" s="90" t="s">
        <v>3</v>
      </c>
      <c r="J8" s="90" t="s">
        <v>2</v>
      </c>
      <c r="K8" s="90" t="s">
        <v>3</v>
      </c>
      <c r="L8" s="90" t="s">
        <v>2</v>
      </c>
      <c r="M8" s="90" t="s">
        <v>3</v>
      </c>
      <c r="N8" s="90" t="s">
        <v>2</v>
      </c>
      <c r="O8" s="90" t="s">
        <v>3</v>
      </c>
    </row>
    <row r="9" spans="1:15" s="73" customFormat="1" ht="60" customHeight="1">
      <c r="A9" s="72" t="s">
        <v>61</v>
      </c>
      <c r="B9" s="28" t="s">
        <v>294</v>
      </c>
      <c r="C9" s="28" t="s">
        <v>294</v>
      </c>
      <c r="D9" s="28" t="s">
        <v>294</v>
      </c>
      <c r="E9" s="28" t="s">
        <v>294</v>
      </c>
      <c r="F9" s="28" t="s">
        <v>294</v>
      </c>
      <c r="G9" s="28" t="s">
        <v>294</v>
      </c>
      <c r="H9" s="28" t="s">
        <v>294</v>
      </c>
      <c r="I9" s="28" t="s">
        <v>294</v>
      </c>
      <c r="J9" s="28" t="s">
        <v>294</v>
      </c>
      <c r="K9" s="28" t="s">
        <v>294</v>
      </c>
      <c r="L9" s="72"/>
      <c r="M9" s="72"/>
      <c r="N9" s="72"/>
      <c r="O9" s="72"/>
    </row>
  </sheetData>
  <mergeCells count="25">
    <mergeCell ref="L7:M7"/>
    <mergeCell ref="N7:O7"/>
    <mergeCell ref="L4:M4"/>
    <mergeCell ref="N4:O4"/>
    <mergeCell ref="H7:I7"/>
    <mergeCell ref="J7:K7"/>
    <mergeCell ref="J2:K2"/>
    <mergeCell ref="L2:M2"/>
    <mergeCell ref="N2:O2"/>
    <mergeCell ref="B4:C4"/>
    <mergeCell ref="D4:E4"/>
    <mergeCell ref="F4:G4"/>
    <mergeCell ref="H4:I4"/>
    <mergeCell ref="J4:K4"/>
    <mergeCell ref="H2:I2"/>
    <mergeCell ref="A6:E6"/>
    <mergeCell ref="A7:A8"/>
    <mergeCell ref="B7:C7"/>
    <mergeCell ref="D7:E7"/>
    <mergeCell ref="F7:G7"/>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4</v>
      </c>
      <c r="H1" s="69"/>
      <c r="I1" s="69"/>
      <c r="J1" s="69"/>
      <c r="K1" s="69"/>
      <c r="L1" s="69"/>
      <c r="M1" s="69"/>
      <c r="N1" s="69"/>
      <c r="O1" s="69"/>
    </row>
    <row r="2" spans="1:15" ht="30" customHeight="1">
      <c r="A2" s="97" t="s">
        <v>59</v>
      </c>
      <c r="B2" s="95">
        <f>DATE(2018,1,22)</f>
        <v>43122</v>
      </c>
      <c r="C2" s="95"/>
      <c r="D2" s="95">
        <f>SUM(B2+1)</f>
        <v>43123</v>
      </c>
      <c r="E2" s="95"/>
      <c r="F2" s="95">
        <f t="shared" ref="F2" si="0">SUM(D2+1)</f>
        <v>43124</v>
      </c>
      <c r="G2" s="95"/>
      <c r="H2" s="95">
        <f t="shared" ref="H2" si="1">SUM(F2+1)</f>
        <v>43125</v>
      </c>
      <c r="I2" s="95"/>
      <c r="J2" s="95">
        <f t="shared" ref="J2" si="2">SUM(H2+1)</f>
        <v>43126</v>
      </c>
      <c r="K2" s="95"/>
      <c r="L2" s="95">
        <f t="shared" ref="L2" si="3">SUM(J2+1)</f>
        <v>43127</v>
      </c>
      <c r="M2" s="95"/>
      <c r="N2" s="95">
        <f t="shared" ref="N2" si="4">SUM(L2+1)</f>
        <v>43128</v>
      </c>
      <c r="O2" s="95"/>
    </row>
    <row r="3" spans="1:15" ht="30" customHeight="1">
      <c r="A3" s="97"/>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8" t="s">
        <v>285</v>
      </c>
      <c r="C4" s="99"/>
      <c r="D4" s="98" t="s">
        <v>284</v>
      </c>
      <c r="E4" s="99"/>
      <c r="F4" s="98" t="s">
        <v>286</v>
      </c>
      <c r="G4" s="99"/>
      <c r="H4" s="98" t="s">
        <v>287</v>
      </c>
      <c r="I4" s="99"/>
      <c r="J4" s="98" t="s">
        <v>288</v>
      </c>
      <c r="K4" s="99"/>
      <c r="L4" s="72"/>
      <c r="M4" s="72"/>
      <c r="N4" s="72"/>
      <c r="O4" s="72"/>
    </row>
    <row r="5" spans="1:15" ht="24" customHeight="1"/>
    <row r="6" spans="1:15" ht="33.75" customHeight="1">
      <c r="A6" s="96" t="s">
        <v>57</v>
      </c>
      <c r="B6" s="96"/>
      <c r="C6" s="96"/>
      <c r="D6" s="96"/>
      <c r="E6" s="96"/>
      <c r="F6" s="67" t="s">
        <v>58</v>
      </c>
      <c r="G6" s="68">
        <f>WEEKNUM(B7)</f>
        <v>5</v>
      </c>
      <c r="H6" s="69"/>
      <c r="I6" s="69"/>
      <c r="J6" s="69"/>
      <c r="K6" s="69"/>
      <c r="L6" s="69"/>
      <c r="M6" s="69"/>
      <c r="N6" s="69"/>
      <c r="O6" s="69"/>
    </row>
    <row r="7" spans="1:15" ht="30" customHeight="1">
      <c r="A7" s="97" t="s">
        <v>59</v>
      </c>
      <c r="B7" s="95">
        <f>B2+7</f>
        <v>43129</v>
      </c>
      <c r="C7" s="95"/>
      <c r="D7" s="95">
        <f t="shared" ref="D7" si="5">D2+7</f>
        <v>43130</v>
      </c>
      <c r="E7" s="95"/>
      <c r="F7" s="95">
        <f t="shared" ref="F7" si="6">F2+7</f>
        <v>43131</v>
      </c>
      <c r="G7" s="95"/>
      <c r="H7" s="95">
        <f t="shared" ref="H7" si="7">H2+7</f>
        <v>43132</v>
      </c>
      <c r="I7" s="95"/>
      <c r="J7" s="95">
        <f t="shared" ref="J7" si="8">J2+7</f>
        <v>43133</v>
      </c>
      <c r="K7" s="95"/>
      <c r="L7" s="95">
        <f t="shared" ref="L7" si="9">L2+7</f>
        <v>43134</v>
      </c>
      <c r="M7" s="95"/>
      <c r="N7" s="95">
        <f t="shared" ref="N7" si="10">N2+7</f>
        <v>43135</v>
      </c>
      <c r="O7" s="95"/>
    </row>
    <row r="8" spans="1:15" ht="30" customHeight="1">
      <c r="A8" s="97"/>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3</v>
      </c>
      <c r="H1" s="69"/>
      <c r="I1" s="69"/>
      <c r="J1" s="69"/>
      <c r="K1" s="69"/>
      <c r="L1" s="69"/>
      <c r="M1" s="69"/>
      <c r="N1" s="69"/>
      <c r="O1" s="69"/>
    </row>
    <row r="2" spans="1:15" ht="30" customHeight="1">
      <c r="A2" s="97" t="s">
        <v>59</v>
      </c>
      <c r="B2" s="95">
        <f>DATE(2018,1,15)</f>
        <v>43115</v>
      </c>
      <c r="C2" s="95"/>
      <c r="D2" s="95">
        <f>SUM(B2+1)</f>
        <v>43116</v>
      </c>
      <c r="E2" s="95"/>
      <c r="F2" s="95">
        <f t="shared" ref="F2" si="0">SUM(D2+1)</f>
        <v>43117</v>
      </c>
      <c r="G2" s="95"/>
      <c r="H2" s="95">
        <f t="shared" ref="H2" si="1">SUM(F2+1)</f>
        <v>43118</v>
      </c>
      <c r="I2" s="95"/>
      <c r="J2" s="95">
        <f t="shared" ref="J2" si="2">SUM(H2+1)</f>
        <v>43119</v>
      </c>
      <c r="K2" s="95"/>
      <c r="L2" s="95">
        <f t="shared" ref="L2" si="3">SUM(J2+1)</f>
        <v>43120</v>
      </c>
      <c r="M2" s="95"/>
      <c r="N2" s="95">
        <f t="shared" ref="N2" si="4">SUM(L2+1)</f>
        <v>43121</v>
      </c>
      <c r="O2" s="95"/>
    </row>
    <row r="3" spans="1:15" ht="30" customHeight="1">
      <c r="A3" s="97"/>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8" t="s">
        <v>281</v>
      </c>
      <c r="C4" s="99"/>
      <c r="D4" s="98" t="s">
        <v>281</v>
      </c>
      <c r="E4" s="99"/>
      <c r="F4" s="98" t="s">
        <v>282</v>
      </c>
      <c r="G4" s="99"/>
      <c r="H4" s="98" t="s">
        <v>282</v>
      </c>
      <c r="I4" s="99"/>
      <c r="J4" s="98" t="s">
        <v>282</v>
      </c>
      <c r="K4" s="99"/>
      <c r="L4" s="72"/>
      <c r="M4" s="72"/>
      <c r="N4" s="72"/>
      <c r="O4" s="72"/>
    </row>
    <row r="5" spans="1:15" ht="24" customHeight="1"/>
    <row r="6" spans="1:15" ht="33.75" customHeight="1">
      <c r="A6" s="96" t="s">
        <v>57</v>
      </c>
      <c r="B6" s="96"/>
      <c r="C6" s="96"/>
      <c r="D6" s="96"/>
      <c r="E6" s="96"/>
      <c r="F6" s="67" t="s">
        <v>58</v>
      </c>
      <c r="G6" s="68">
        <f>WEEKNUM(B7)</f>
        <v>4</v>
      </c>
      <c r="H6" s="69"/>
      <c r="I6" s="69"/>
      <c r="J6" s="69"/>
      <c r="K6" s="69"/>
      <c r="L6" s="69"/>
      <c r="M6" s="69"/>
      <c r="N6" s="69"/>
      <c r="O6" s="69"/>
    </row>
    <row r="7" spans="1:15" ht="30" customHeight="1">
      <c r="A7" s="97" t="s">
        <v>59</v>
      </c>
      <c r="B7" s="95">
        <f>B2+7</f>
        <v>43122</v>
      </c>
      <c r="C7" s="95"/>
      <c r="D7" s="95">
        <f t="shared" ref="D7" si="5">D2+7</f>
        <v>43123</v>
      </c>
      <c r="E7" s="95"/>
      <c r="F7" s="95">
        <f t="shared" ref="F7" si="6">F2+7</f>
        <v>43124</v>
      </c>
      <c r="G7" s="95"/>
      <c r="H7" s="95">
        <f t="shared" ref="H7" si="7">H2+7</f>
        <v>43125</v>
      </c>
      <c r="I7" s="95"/>
      <c r="J7" s="95">
        <f t="shared" ref="J7" si="8">J2+7</f>
        <v>43126</v>
      </c>
      <c r="K7" s="95"/>
      <c r="L7" s="95">
        <f t="shared" ref="L7" si="9">L2+7</f>
        <v>43127</v>
      </c>
      <c r="M7" s="95"/>
      <c r="N7" s="95">
        <f t="shared" ref="N7" si="10">N2+7</f>
        <v>43128</v>
      </c>
      <c r="O7" s="95"/>
    </row>
    <row r="8" spans="1:15" ht="30" customHeight="1">
      <c r="A8" s="97"/>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2</v>
      </c>
      <c r="H1" s="69"/>
      <c r="I1" s="69"/>
      <c r="J1" s="69"/>
      <c r="K1" s="69"/>
      <c r="L1" s="69"/>
      <c r="M1" s="69"/>
      <c r="N1" s="69"/>
      <c r="O1" s="69"/>
    </row>
    <row r="2" spans="1:15" ht="30" customHeight="1">
      <c r="A2" s="97" t="s">
        <v>59</v>
      </c>
      <c r="B2" s="95">
        <f>DATE(2018,1,8)</f>
        <v>43108</v>
      </c>
      <c r="C2" s="95"/>
      <c r="D2" s="95">
        <f>SUM(B2+1)</f>
        <v>43109</v>
      </c>
      <c r="E2" s="95"/>
      <c r="F2" s="95">
        <f t="shared" ref="F2" si="0">SUM(D2+1)</f>
        <v>43110</v>
      </c>
      <c r="G2" s="95"/>
      <c r="H2" s="95">
        <f t="shared" ref="H2" si="1">SUM(F2+1)</f>
        <v>43111</v>
      </c>
      <c r="I2" s="95"/>
      <c r="J2" s="95">
        <f t="shared" ref="J2" si="2">SUM(H2+1)</f>
        <v>43112</v>
      </c>
      <c r="K2" s="95"/>
      <c r="L2" s="95">
        <f t="shared" ref="L2" si="3">SUM(J2+1)</f>
        <v>43113</v>
      </c>
      <c r="M2" s="95"/>
      <c r="N2" s="95">
        <f t="shared" ref="N2" si="4">SUM(L2+1)</f>
        <v>43114</v>
      </c>
      <c r="O2" s="95"/>
    </row>
    <row r="3" spans="1:15" ht="30" customHeight="1">
      <c r="A3" s="97"/>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8" t="s">
        <v>275</v>
      </c>
      <c r="C4" s="99"/>
      <c r="D4" s="98" t="s">
        <v>276</v>
      </c>
      <c r="E4" s="99"/>
      <c r="F4" s="98" t="s">
        <v>277</v>
      </c>
      <c r="G4" s="99"/>
      <c r="H4" s="98" t="s">
        <v>279</v>
      </c>
      <c r="I4" s="99"/>
      <c r="J4" s="98" t="s">
        <v>278</v>
      </c>
      <c r="K4" s="99"/>
      <c r="L4" s="72"/>
      <c r="M4" s="72"/>
      <c r="N4" s="72"/>
      <c r="O4" s="72"/>
    </row>
    <row r="5" spans="1:15" ht="24" customHeight="1"/>
    <row r="6" spans="1:15" ht="33.75" customHeight="1">
      <c r="A6" s="96" t="s">
        <v>57</v>
      </c>
      <c r="B6" s="96"/>
      <c r="C6" s="96"/>
      <c r="D6" s="96"/>
      <c r="E6" s="96"/>
      <c r="F6" s="67" t="s">
        <v>58</v>
      </c>
      <c r="G6" s="68">
        <f>WEEKNUM(B7)</f>
        <v>3</v>
      </c>
      <c r="H6" s="69"/>
      <c r="I6" s="69"/>
      <c r="J6" s="69"/>
      <c r="K6" s="69"/>
      <c r="L6" s="69"/>
      <c r="M6" s="69"/>
      <c r="N6" s="69"/>
      <c r="O6" s="69"/>
    </row>
    <row r="7" spans="1:15" ht="30" customHeight="1">
      <c r="A7" s="97" t="s">
        <v>59</v>
      </c>
      <c r="B7" s="95">
        <f>B2+7</f>
        <v>43115</v>
      </c>
      <c r="C7" s="95"/>
      <c r="D7" s="95">
        <f t="shared" ref="D7" si="5">D2+7</f>
        <v>43116</v>
      </c>
      <c r="E7" s="95"/>
      <c r="F7" s="95">
        <f t="shared" ref="F7" si="6">F2+7</f>
        <v>43117</v>
      </c>
      <c r="G7" s="95"/>
      <c r="H7" s="95">
        <f t="shared" ref="H7" si="7">H2+7</f>
        <v>43118</v>
      </c>
      <c r="I7" s="95"/>
      <c r="J7" s="95">
        <f t="shared" ref="J7" si="8">J2+7</f>
        <v>43119</v>
      </c>
      <c r="K7" s="95"/>
      <c r="L7" s="95">
        <f t="shared" ref="L7" si="9">L2+7</f>
        <v>43120</v>
      </c>
      <c r="M7" s="95"/>
      <c r="N7" s="95">
        <f t="shared" ref="N7" si="10">N2+7</f>
        <v>43121</v>
      </c>
      <c r="O7" s="95"/>
    </row>
    <row r="8" spans="1:15" ht="30" customHeight="1">
      <c r="A8" s="97"/>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6" t="s">
        <v>57</v>
      </c>
      <c r="B1" s="96"/>
      <c r="C1" s="96"/>
      <c r="D1" s="96"/>
      <c r="E1" s="96"/>
      <c r="F1" s="67" t="s">
        <v>58</v>
      </c>
      <c r="G1" s="68">
        <f>WEEKNUM(B2)</f>
        <v>1</v>
      </c>
      <c r="H1" s="69"/>
      <c r="I1" s="69"/>
      <c r="J1" s="69"/>
      <c r="K1" s="69"/>
      <c r="L1" s="69"/>
      <c r="M1" s="69"/>
      <c r="N1" s="69"/>
      <c r="O1" s="69"/>
    </row>
    <row r="2" spans="1:15" ht="30" customHeight="1">
      <c r="A2" s="97" t="s">
        <v>59</v>
      </c>
      <c r="B2" s="95">
        <f>DATE(2018,1,1)</f>
        <v>43101</v>
      </c>
      <c r="C2" s="95"/>
      <c r="D2" s="95">
        <f>SUM(B2+1)</f>
        <v>43102</v>
      </c>
      <c r="E2" s="95"/>
      <c r="F2" s="95">
        <f t="shared" ref="F2" si="0">SUM(D2+1)</f>
        <v>43103</v>
      </c>
      <c r="G2" s="95"/>
      <c r="H2" s="95">
        <f t="shared" ref="H2" si="1">SUM(F2+1)</f>
        <v>43104</v>
      </c>
      <c r="I2" s="95"/>
      <c r="J2" s="95">
        <f t="shared" ref="J2" si="2">SUM(H2+1)</f>
        <v>43105</v>
      </c>
      <c r="K2" s="95"/>
      <c r="L2" s="95">
        <f t="shared" ref="L2" si="3">SUM(J2+1)</f>
        <v>43106</v>
      </c>
      <c r="M2" s="95"/>
      <c r="N2" s="95">
        <f t="shared" ref="N2" si="4">SUM(L2+1)</f>
        <v>43107</v>
      </c>
      <c r="O2" s="95"/>
    </row>
    <row r="3" spans="1:15" ht="30" customHeight="1">
      <c r="A3" s="97"/>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8" t="s">
        <v>266</v>
      </c>
      <c r="C4" s="99"/>
      <c r="D4" s="98" t="s">
        <v>270</v>
      </c>
      <c r="E4" s="99"/>
      <c r="F4" s="98" t="s">
        <v>272</v>
      </c>
      <c r="G4" s="99"/>
      <c r="H4" s="98" t="s">
        <v>271</v>
      </c>
      <c r="I4" s="99"/>
      <c r="J4" s="98" t="s">
        <v>273</v>
      </c>
      <c r="K4" s="99"/>
      <c r="L4" s="72"/>
      <c r="M4" s="72"/>
      <c r="N4" s="72"/>
      <c r="O4" s="72"/>
    </row>
    <row r="5" spans="1:15" ht="24" customHeight="1"/>
    <row r="6" spans="1:15" ht="33.75" customHeight="1">
      <c r="A6" s="96" t="s">
        <v>57</v>
      </c>
      <c r="B6" s="96"/>
      <c r="C6" s="96"/>
      <c r="D6" s="96"/>
      <c r="E6" s="96"/>
      <c r="F6" s="67" t="s">
        <v>58</v>
      </c>
      <c r="G6" s="68">
        <f>WEEKNUM(B7)</f>
        <v>2</v>
      </c>
      <c r="H6" s="69"/>
      <c r="I6" s="69"/>
      <c r="J6" s="69"/>
      <c r="K6" s="69"/>
      <c r="L6" s="69"/>
      <c r="M6" s="69"/>
      <c r="N6" s="69"/>
      <c r="O6" s="69"/>
    </row>
    <row r="7" spans="1:15" ht="30" customHeight="1">
      <c r="A7" s="97" t="s">
        <v>59</v>
      </c>
      <c r="B7" s="95">
        <f>B2+7</f>
        <v>43108</v>
      </c>
      <c r="C7" s="95"/>
      <c r="D7" s="95">
        <f t="shared" ref="D7" si="5">D2+7</f>
        <v>43109</v>
      </c>
      <c r="E7" s="95"/>
      <c r="F7" s="95">
        <f t="shared" ref="F7" si="6">F2+7</f>
        <v>43110</v>
      </c>
      <c r="G7" s="95"/>
      <c r="H7" s="95">
        <f t="shared" ref="H7" si="7">H2+7</f>
        <v>43111</v>
      </c>
      <c r="I7" s="95"/>
      <c r="J7" s="95">
        <f t="shared" ref="J7" si="8">J2+7</f>
        <v>43112</v>
      </c>
      <c r="K7" s="95"/>
      <c r="L7" s="95">
        <f t="shared" ref="L7" si="9">L2+7</f>
        <v>43113</v>
      </c>
      <c r="M7" s="95"/>
      <c r="N7" s="95">
        <f t="shared" ref="N7" si="10">N2+7</f>
        <v>43114</v>
      </c>
      <c r="O7" s="95"/>
    </row>
    <row r="8" spans="1:15" ht="30" customHeight="1">
      <c r="A8" s="97"/>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38</vt:i4>
      </vt:variant>
    </vt:vector>
  </HeadingPairs>
  <TitlesOfParts>
    <vt:vector size="38" baseType="lpstr">
      <vt:lpstr>Week 9-10</vt:lpstr>
      <vt:lpstr>Week 8-9</vt:lpstr>
      <vt:lpstr>Week 7-8</vt:lpstr>
      <vt:lpstr>Week 6-7</vt:lpstr>
      <vt:lpstr>Week 5-6</vt:lpstr>
      <vt:lpstr>Week 4-5</vt:lpstr>
      <vt:lpstr>Week 3-4</vt:lpstr>
      <vt:lpstr>Week 2-3</vt:lpstr>
      <vt:lpstr>Week 1-2</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2018-03-02T05:51:33Z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