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730"/>
  <workbookPr/>
  <mc:AlternateContent xmlns:mc="http://schemas.openxmlformats.org/markup-compatibility/2006">
    <mc:Choice Requires="x15">
      <x15ac:absPath xmlns:x15ac="http://schemas.microsoft.com/office/spreadsheetml/2010/11/ac" url="E:\工作\0 工作日报\无纸化日报Github\Project-Process-library\Weekly Schedule\"/>
    </mc:Choice>
  </mc:AlternateContent>
  <bookViews>
    <workbookView xWindow="-195" yWindow="135" windowWidth="28200" windowHeight="11025" tabRatio="781" firstSheet="6" activeTab="16"/>
  </bookViews>
  <sheets>
    <sheet name="22-23周" sheetId="6" r:id="rId1"/>
    <sheet name="24-25周" sheetId="7" r:id="rId2"/>
    <sheet name="26-27周" sheetId="8" r:id="rId3"/>
    <sheet name="28-29周" sheetId="9" r:id="rId4"/>
    <sheet name="30-31周" sheetId="10" r:id="rId5"/>
    <sheet name="32-33周" sheetId="11" r:id="rId6"/>
    <sheet name="34-35周" sheetId="12" r:id="rId7"/>
    <sheet name="36-37周" sheetId="13" r:id="rId8"/>
    <sheet name="38-39周" sheetId="14" r:id="rId9"/>
    <sheet name="40-41周" sheetId="15" r:id="rId10"/>
    <sheet name="42-43周" sheetId="16" r:id="rId11"/>
    <sheet name="44-45周" sheetId="17" r:id="rId12"/>
    <sheet name="46-47周" sheetId="18" r:id="rId13"/>
    <sheet name="48-49周" sheetId="19" r:id="rId14"/>
    <sheet name="50-51周" sheetId="20" r:id="rId15"/>
    <sheet name="52周-1周" sheetId="22" r:id="rId16"/>
    <sheet name="2周-3周" sheetId="23" r:id="rId17"/>
    <sheet name="标准（只copy使用）" sheetId="21" r:id="rId18"/>
    <sheet name="20160328-20160403" sheetId="5" state="hidden" r:id="rId19"/>
  </sheets>
  <calcPr calcId="162913"/>
</workbook>
</file>

<file path=xl/calcChain.xml><?xml version="1.0" encoding="utf-8"?>
<calcChain xmlns="http://schemas.openxmlformats.org/spreadsheetml/2006/main">
  <c r="B2" i="23" l="1"/>
  <c r="D2" i="23" s="1"/>
  <c r="B2" i="22"/>
  <c r="B7" i="22" s="1"/>
  <c r="G6" i="22" s="1"/>
  <c r="F2" i="23" l="1"/>
  <c r="D7" i="23"/>
  <c r="B7" i="23"/>
  <c r="G6" i="23" s="1"/>
  <c r="G1" i="23"/>
  <c r="B2" i="21"/>
  <c r="D2" i="21" s="1"/>
  <c r="F2" i="21" s="1"/>
  <c r="F7" i="23" l="1"/>
  <c r="H2" i="23"/>
  <c r="G1" i="22"/>
  <c r="G1" i="21"/>
  <c r="B7" i="21"/>
  <c r="G6" i="21" s="1"/>
  <c r="D2" i="22"/>
  <c r="F7" i="21"/>
  <c r="H2" i="21"/>
  <c r="D7" i="21"/>
  <c r="B2" i="20"/>
  <c r="D2" i="20" s="1"/>
  <c r="H7" i="23" l="1"/>
  <c r="J2" i="23"/>
  <c r="F2" i="22"/>
  <c r="D7" i="22"/>
  <c r="J2" i="21"/>
  <c r="H7" i="21"/>
  <c r="F2" i="20"/>
  <c r="D7" i="20"/>
  <c r="G1" i="20"/>
  <c r="B7" i="20"/>
  <c r="G6" i="20" s="1"/>
  <c r="B2" i="19"/>
  <c r="D2" i="19" s="1"/>
  <c r="L2" i="23" l="1"/>
  <c r="J7" i="23"/>
  <c r="F7" i="22"/>
  <c r="H2" i="22"/>
  <c r="L2" i="21"/>
  <c r="J7" i="21"/>
  <c r="F7" i="20"/>
  <c r="H2" i="20"/>
  <c r="F2" i="19"/>
  <c r="D7" i="19"/>
  <c r="G1" i="19"/>
  <c r="B7" i="19"/>
  <c r="G6" i="19" s="1"/>
  <c r="B2" i="18"/>
  <c r="D2" i="18" s="1"/>
  <c r="F2" i="18" s="1"/>
  <c r="B7" i="18"/>
  <c r="G6" i="18" s="1"/>
  <c r="G1" i="18"/>
  <c r="N2" i="23" l="1"/>
  <c r="N7" i="23" s="1"/>
  <c r="L7" i="23"/>
  <c r="H7" i="22"/>
  <c r="J2" i="22"/>
  <c r="N2" i="21"/>
  <c r="N7" i="21" s="1"/>
  <c r="L7" i="21"/>
  <c r="J2" i="20"/>
  <c r="H7" i="20"/>
  <c r="F7" i="19"/>
  <c r="H2" i="19"/>
  <c r="H2" i="18"/>
  <c r="F7" i="18"/>
  <c r="D7" i="18"/>
  <c r="B2" i="17"/>
  <c r="D2" i="17" s="1"/>
  <c r="L2" i="22" l="1"/>
  <c r="J7" i="22"/>
  <c r="L2" i="20"/>
  <c r="J7" i="20"/>
  <c r="J2" i="19"/>
  <c r="H7" i="19"/>
  <c r="J2" i="18"/>
  <c r="H7" i="18"/>
  <c r="D7" i="17"/>
  <c r="F2" i="17"/>
  <c r="G1" i="17"/>
  <c r="B7" i="17"/>
  <c r="G6" i="17" s="1"/>
  <c r="B2" i="16"/>
  <c r="D2" i="16"/>
  <c r="G1" i="16"/>
  <c r="N2" i="22" l="1"/>
  <c r="N7" i="22" s="1"/>
  <c r="L7" i="22"/>
  <c r="N2" i="20"/>
  <c r="N7" i="20" s="1"/>
  <c r="L7" i="20"/>
  <c r="L2" i="19"/>
  <c r="J7" i="19"/>
  <c r="J7" i="18"/>
  <c r="L2" i="18"/>
  <c r="H2" i="17"/>
  <c r="F7" i="17"/>
  <c r="F2" i="16"/>
  <c r="D7" i="16"/>
  <c r="B7" i="16"/>
  <c r="G6" i="16" s="1"/>
  <c r="B2" i="15"/>
  <c r="B7" i="15"/>
  <c r="G6" i="15"/>
  <c r="D2" i="15"/>
  <c r="F2" i="15" s="1"/>
  <c r="G1" i="15"/>
  <c r="N2" i="19" l="1"/>
  <c r="N7" i="19" s="1"/>
  <c r="L7" i="19"/>
  <c r="N2" i="18"/>
  <c r="N7" i="18" s="1"/>
  <c r="L7" i="18"/>
  <c r="J2" i="17"/>
  <c r="H7" i="17"/>
  <c r="F7" i="16"/>
  <c r="H2" i="16"/>
  <c r="F7" i="15"/>
  <c r="H2" i="15"/>
  <c r="D7" i="15"/>
  <c r="B2" i="14"/>
  <c r="B7" i="14" s="1"/>
  <c r="G6" i="14" s="1"/>
  <c r="G1" i="14"/>
  <c r="L2" i="17" l="1"/>
  <c r="J7" i="17"/>
  <c r="J2" i="16"/>
  <c r="H7" i="16"/>
  <c r="J2" i="15"/>
  <c r="H7" i="15"/>
  <c r="D2" i="14"/>
  <c r="F2" i="14" s="1"/>
  <c r="F7" i="14" s="1"/>
  <c r="B2" i="13"/>
  <c r="D2" i="13" s="1"/>
  <c r="G1" i="13"/>
  <c r="L7" i="17" l="1"/>
  <c r="N2" i="17"/>
  <c r="N7" i="17" s="1"/>
  <c r="L2" i="16"/>
  <c r="J7" i="16"/>
  <c r="L2" i="15"/>
  <c r="J7" i="15"/>
  <c r="D7" i="14"/>
  <c r="H2" i="14"/>
  <c r="J2" i="14" s="1"/>
  <c r="F2" i="13"/>
  <c r="D7" i="13"/>
  <c r="B7" i="13"/>
  <c r="G6" i="13" s="1"/>
  <c r="B2" i="12"/>
  <c r="G1" i="12"/>
  <c r="N2" i="16" l="1"/>
  <c r="N7" i="16" s="1"/>
  <c r="L7" i="16"/>
  <c r="N2" i="15"/>
  <c r="N7" i="15" s="1"/>
  <c r="L7" i="15"/>
  <c r="H7" i="14"/>
  <c r="L2" i="14"/>
  <c r="J7" i="14"/>
  <c r="F7" i="13"/>
  <c r="H2" i="13"/>
  <c r="B7" i="12"/>
  <c r="G6" i="12" s="1"/>
  <c r="D2" i="12"/>
  <c r="B2" i="11"/>
  <c r="D2" i="11" s="1"/>
  <c r="N2" i="14" l="1"/>
  <c r="N7" i="14" s="1"/>
  <c r="L7" i="14"/>
  <c r="J2" i="13"/>
  <c r="H7" i="13"/>
  <c r="F2" i="12"/>
  <c r="D7" i="12"/>
  <c r="G1" i="11"/>
  <c r="F2" i="11"/>
  <c r="D7" i="11"/>
  <c r="B7" i="11"/>
  <c r="G6" i="11" s="1"/>
  <c r="B2" i="10"/>
  <c r="D2" i="10" s="1"/>
  <c r="L2" i="13" l="1"/>
  <c r="J7" i="13"/>
  <c r="F7" i="12"/>
  <c r="H2" i="12"/>
  <c r="F7" i="11"/>
  <c r="H2" i="11"/>
  <c r="G1" i="10"/>
  <c r="F2" i="10"/>
  <c r="D7" i="10"/>
  <c r="B7" i="10"/>
  <c r="G6" i="10" s="1"/>
  <c r="B7" i="9"/>
  <c r="F2" i="9"/>
  <c r="D2" i="9"/>
  <c r="B2" i="9"/>
  <c r="G1" i="9"/>
  <c r="N2" i="13" l="1"/>
  <c r="N7" i="13" s="1"/>
  <c r="L7" i="13"/>
  <c r="J2" i="12"/>
  <c r="H7" i="12"/>
  <c r="J2" i="11"/>
  <c r="H7" i="11"/>
  <c r="F7" i="10"/>
  <c r="H2" i="10"/>
  <c r="D7" i="9"/>
  <c r="G6" i="9"/>
  <c r="B2" i="8"/>
  <c r="B7" i="8" s="1"/>
  <c r="G6" i="8" s="1"/>
  <c r="G1" i="8"/>
  <c r="L2" i="12" l="1"/>
  <c r="J7" i="12"/>
  <c r="L2" i="11"/>
  <c r="J7" i="11"/>
  <c r="J2" i="10"/>
  <c r="H7" i="10"/>
  <c r="F7" i="9"/>
  <c r="H2" i="9"/>
  <c r="D2" i="8"/>
  <c r="F2" i="8" s="1"/>
  <c r="H2" i="8" s="1"/>
  <c r="F7" i="8"/>
  <c r="D7" i="8"/>
  <c r="B7" i="7"/>
  <c r="B2" i="7"/>
  <c r="D2" i="7" s="1"/>
  <c r="N2" i="12" l="1"/>
  <c r="N7" i="12" s="1"/>
  <c r="L7" i="12"/>
  <c r="N2" i="11"/>
  <c r="N7" i="11" s="1"/>
  <c r="L7" i="11"/>
  <c r="L2" i="10"/>
  <c r="J7" i="10"/>
  <c r="J2" i="9"/>
  <c r="H7" i="9"/>
  <c r="H7" i="8"/>
  <c r="J2" i="8"/>
  <c r="G1" i="7"/>
  <c r="F2" i="7"/>
  <c r="D7" i="7"/>
  <c r="G6" i="7"/>
  <c r="N2" i="10" l="1"/>
  <c r="N7" i="10" s="1"/>
  <c r="L7" i="10"/>
  <c r="L2" i="9"/>
  <c r="J7" i="9"/>
  <c r="L2" i="8"/>
  <c r="J7" i="8"/>
  <c r="F7" i="7"/>
  <c r="H2" i="7"/>
  <c r="N2" i="9" l="1"/>
  <c r="N7" i="9" s="1"/>
  <c r="L7" i="9"/>
  <c r="N2" i="8"/>
  <c r="N7" i="8" s="1"/>
  <c r="L7" i="8"/>
  <c r="J2" i="7"/>
  <c r="H7" i="7"/>
  <c r="L2" i="7" l="1"/>
  <c r="J7" i="7"/>
  <c r="N2" i="7" l="1"/>
  <c r="N7" i="7" s="1"/>
  <c r="L7" i="7"/>
  <c r="B2" i="6" l="1"/>
  <c r="G1" i="6" l="1"/>
  <c r="B7" i="6"/>
  <c r="G6" i="6" s="1"/>
  <c r="D2" i="6"/>
  <c r="D7" i="6" l="1"/>
  <c r="F2" i="6"/>
  <c r="F7" i="6" l="1"/>
  <c r="H2" i="6"/>
  <c r="H7" i="6" l="1"/>
  <c r="J2" i="6"/>
  <c r="L2" i="6" l="1"/>
  <c r="J7" i="6"/>
  <c r="N2" i="6" l="1"/>
  <c r="N7" i="6" s="1"/>
  <c r="L7" i="6"/>
</calcChain>
</file>

<file path=xl/sharedStrings.xml><?xml version="1.0" encoding="utf-8"?>
<sst xmlns="http://schemas.openxmlformats.org/spreadsheetml/2006/main" count="1044" uniqueCount="217">
  <si>
    <t>分组</t>
  </si>
  <si>
    <t>姓名</t>
  </si>
  <si>
    <t>上午</t>
  </si>
  <si>
    <t>下午</t>
  </si>
  <si>
    <t>经理</t>
  </si>
  <si>
    <t>马春旺</t>
  </si>
  <si>
    <t>韩风</t>
  </si>
  <si>
    <t>长孙菲</t>
  </si>
  <si>
    <t>王冬冬</t>
  </si>
  <si>
    <t>刘淑敏</t>
  </si>
  <si>
    <t>李达</t>
  </si>
  <si>
    <t>王自冲</t>
  </si>
  <si>
    <t>马聪磊</t>
  </si>
  <si>
    <t>刘子龙</t>
  </si>
  <si>
    <t>吕冰</t>
  </si>
  <si>
    <t>欧阳</t>
  </si>
  <si>
    <t>副经理</t>
  </si>
  <si>
    <t>龚喜杰</t>
  </si>
  <si>
    <t>左小军</t>
  </si>
  <si>
    <t>李哲</t>
  </si>
  <si>
    <t>贺磊</t>
  </si>
  <si>
    <t>李鹏</t>
  </si>
  <si>
    <t>毕鑫龙</t>
  </si>
  <si>
    <t>程玉彬</t>
  </si>
  <si>
    <t>王博</t>
  </si>
  <si>
    <t>高佩艳</t>
  </si>
  <si>
    <t>王洪波</t>
  </si>
  <si>
    <t>熊帅</t>
  </si>
  <si>
    <t>魏志杰</t>
  </si>
  <si>
    <t>施威</t>
  </si>
  <si>
    <t>刘程琳</t>
  </si>
  <si>
    <t>张帆</t>
  </si>
  <si>
    <t>王瑞萍</t>
  </si>
  <si>
    <t>庄岩</t>
  </si>
  <si>
    <t>胡俊燕</t>
  </si>
  <si>
    <t>张华</t>
  </si>
  <si>
    <t>3月28日 星期一</t>
  </si>
  <si>
    <t>3月29日 星期二</t>
  </si>
  <si>
    <t>3月30日 星期三</t>
  </si>
  <si>
    <t>3月31日 星期四</t>
  </si>
  <si>
    <t>4月1日 星期五</t>
  </si>
  <si>
    <t>4月2日 星期六</t>
  </si>
  <si>
    <t>4月3日 星期日</t>
  </si>
  <si>
    <t>一组</t>
  </si>
  <si>
    <t>二组</t>
  </si>
  <si>
    <t>刘超军</t>
  </si>
  <si>
    <t>三组</t>
  </si>
  <si>
    <t>四组</t>
  </si>
  <si>
    <t>赵胜利</t>
  </si>
  <si>
    <t>吴志明</t>
  </si>
  <si>
    <t>五组</t>
  </si>
  <si>
    <t>六组</t>
  </si>
  <si>
    <t>七组</t>
  </si>
  <si>
    <t>八组</t>
  </si>
  <si>
    <t>张琦</t>
  </si>
  <si>
    <t>运营中心</t>
  </si>
  <si>
    <t>张诚</t>
  </si>
  <si>
    <t>Weekly schedule</t>
  </si>
  <si>
    <t>Week</t>
  </si>
  <si>
    <t>人员</t>
  </si>
  <si>
    <t>吴利东</t>
    <phoneticPr fontId="18" type="noConversion"/>
  </si>
  <si>
    <t>无纸化信息安全测评事宜，无纸化专利申请事宜；）</t>
    <phoneticPr fontId="18" type="noConversion"/>
  </si>
  <si>
    <t>河北幸福消费金融培训无纸化（外出）</t>
    <phoneticPr fontId="18" type="noConversion"/>
  </si>
  <si>
    <t>编写哈行标书</t>
    <phoneticPr fontId="18" type="noConversion"/>
  </si>
  <si>
    <t>编写哈行标书</t>
    <phoneticPr fontId="18" type="noConversion"/>
  </si>
  <si>
    <t>无纸化黑白盒测试</t>
    <phoneticPr fontId="18" type="noConversion"/>
  </si>
  <si>
    <t>河北幸福消费金融上线实施+服务器证书交流</t>
    <phoneticPr fontId="18" type="noConversion"/>
  </si>
  <si>
    <t>成都银行标书编写支撑</t>
    <phoneticPr fontId="18" type="noConversion"/>
  </si>
  <si>
    <t>包商银行交流无纸化方案（外出）</t>
    <phoneticPr fontId="18" type="noConversion"/>
  </si>
  <si>
    <t>包商银行交流无纸化方案（外出）</t>
    <phoneticPr fontId="18" type="noConversion"/>
  </si>
  <si>
    <t>编写包商银行方案</t>
    <phoneticPr fontId="18" type="noConversion"/>
  </si>
  <si>
    <t>编写包商银行方案</t>
    <phoneticPr fontId="18" type="noConversion"/>
  </si>
  <si>
    <t>修改包商银行方案</t>
    <phoneticPr fontId="18" type="noConversion"/>
  </si>
  <si>
    <t>修改包商银行方案</t>
    <phoneticPr fontId="18" type="noConversion"/>
  </si>
  <si>
    <t>处理中石油灌多个章问题</t>
    <phoneticPr fontId="18" type="noConversion"/>
  </si>
  <si>
    <t>处理中石油灌多个章问题</t>
    <phoneticPr fontId="18" type="noConversion"/>
  </si>
  <si>
    <t>编写焦作中旅银行无纸化方案</t>
    <phoneticPr fontId="18" type="noConversion"/>
  </si>
  <si>
    <t>安全评测</t>
    <phoneticPr fontId="18" type="noConversion"/>
  </si>
  <si>
    <t>保联网络科技无纸化交流（外出）</t>
    <phoneticPr fontId="18" type="noConversion"/>
  </si>
  <si>
    <t>给河北银行整理行业内APP端线上贷款的无纸化案例。</t>
    <phoneticPr fontId="18" type="noConversion"/>
  </si>
  <si>
    <t>准备明天亿联的售前交流PPT</t>
    <phoneticPr fontId="18" type="noConversion"/>
  </si>
  <si>
    <t>参加产品汇报会</t>
    <phoneticPr fontId="18" type="noConversion"/>
  </si>
  <si>
    <t>威海商业银行移动营销的Demo准备和电话交流</t>
    <phoneticPr fontId="18" type="noConversion"/>
  </si>
  <si>
    <t>准备亿联交流后的文档。</t>
    <phoneticPr fontId="18" type="noConversion"/>
  </si>
  <si>
    <t>亿联的无纸化售前交流（外出）</t>
    <phoneticPr fontId="18" type="noConversion"/>
  </si>
  <si>
    <t>国家信息中心的法律风险评估提供相关文档和资质，已完成</t>
    <phoneticPr fontId="18" type="noConversion"/>
  </si>
  <si>
    <t>威海商业银行Demo远程支撑</t>
    <phoneticPr fontId="18" type="noConversion"/>
  </si>
  <si>
    <t>亿联部署测试环境(外出)</t>
    <phoneticPr fontId="18" type="noConversion"/>
  </si>
  <si>
    <t>亿联部署测试环境(外出)</t>
    <phoneticPr fontId="18" type="noConversion"/>
  </si>
  <si>
    <t>搭建预置前置，为支撑华融湘江机房搬迁做准备</t>
    <phoneticPr fontId="18" type="noConversion"/>
  </si>
  <si>
    <t>搭建RA，为支撑华融湘江机房搬迁做准备</t>
    <phoneticPr fontId="18" type="noConversion"/>
  </si>
  <si>
    <t xml:space="preserve">准备承德银行的POC测试
</t>
    <phoneticPr fontId="18" type="noConversion"/>
  </si>
  <si>
    <t xml:space="preserve">准备承德银行的POC测试
</t>
    <phoneticPr fontId="18" type="noConversion"/>
  </si>
  <si>
    <t>支撑华融湘江银行机房搬迁（外出）</t>
    <phoneticPr fontId="18" type="noConversion"/>
  </si>
  <si>
    <t>从长沙回京。</t>
    <phoneticPr fontId="18" type="noConversion"/>
  </si>
  <si>
    <t>吴利东</t>
    <phoneticPr fontId="18" type="noConversion"/>
  </si>
  <si>
    <t>支撑华融湘江银行机房搬迁（外出-长沙）</t>
    <phoneticPr fontId="18" type="noConversion"/>
  </si>
  <si>
    <t>支撑华融湘江银行机房搬迁（外出-长沙）</t>
    <phoneticPr fontId="18" type="noConversion"/>
  </si>
  <si>
    <t>支撑华融湘江银行机房搬迁（外出-长沙）</t>
    <phoneticPr fontId="18" type="noConversion"/>
  </si>
  <si>
    <t>支撑华融湘江银行机房搬迁（外出-长沙）</t>
    <phoneticPr fontId="18" type="noConversion"/>
  </si>
  <si>
    <t>中石油电子招投标网系统转云问题定位-trustsignpdf（北京本地外出）</t>
    <phoneticPr fontId="18" type="noConversion"/>
  </si>
  <si>
    <t>河北幸福消费金融app业务上线支撑无纸化及技能培训（北京本地外出）</t>
    <phoneticPr fontId="18" type="noConversion"/>
  </si>
  <si>
    <t>青岛海尔消费金融售前交流（外出-青岛）</t>
    <phoneticPr fontId="18" type="noConversion"/>
  </si>
  <si>
    <t>去青岛海尔消费金融路上（外出-青岛）</t>
    <phoneticPr fontId="18" type="noConversion"/>
  </si>
  <si>
    <t>去山东城商行联盟（外出-济南）</t>
    <phoneticPr fontId="18" type="noConversion"/>
  </si>
  <si>
    <t>山东城商行联盟升级无纸化及集成支撑（外出-济南）</t>
    <phoneticPr fontId="18" type="noConversion"/>
  </si>
  <si>
    <t>山东城商行联盟升级无纸化及集成支撑（外出-济南）--晚上回京</t>
    <phoneticPr fontId="18" type="noConversion"/>
  </si>
  <si>
    <t>北京现代金融POC测试（北京本地外出）</t>
    <phoneticPr fontId="18" type="noConversion"/>
  </si>
  <si>
    <t>北京现代金融POC测试（北京本地外出）</t>
    <phoneticPr fontId="18" type="noConversion"/>
  </si>
  <si>
    <t>北京现代金融POC测试（北京本地外出）</t>
    <phoneticPr fontId="18" type="noConversion"/>
  </si>
  <si>
    <t>商业助学贷款方案编写</t>
    <phoneticPr fontId="18" type="noConversion"/>
  </si>
  <si>
    <t>中国石油国际事业售前交流（北京本地外出）</t>
    <phoneticPr fontId="18" type="noConversion"/>
  </si>
  <si>
    <t>国家信息中心的法律风险评估提供相关文档和资质</t>
    <phoneticPr fontId="18" type="noConversion"/>
  </si>
  <si>
    <t>山东城商行联盟无纸化支撑（外出-山东济南）</t>
    <phoneticPr fontId="18" type="noConversion"/>
  </si>
  <si>
    <t>山东城商行联盟无纸化支撑（外出-山东济南）
陆金所无纸化方案编写</t>
    <phoneticPr fontId="18" type="noConversion"/>
  </si>
  <si>
    <t>山东城商行联盟无纸化支撑（外出-山东济南）
陆金所无纸化方案编写</t>
    <phoneticPr fontId="18" type="noConversion"/>
  </si>
  <si>
    <t>山东城商行联盟无纸化支撑（外出-山东济南）
陆金所无纸化方案编写</t>
    <phoneticPr fontId="18" type="noConversion"/>
  </si>
  <si>
    <t>山东城商行联盟无纸化支撑（外出-山东济南）
陆金所无纸化方案编写</t>
    <phoneticPr fontId="18" type="noConversion"/>
  </si>
  <si>
    <t>汽车消费金融无纸化解决方案</t>
    <phoneticPr fontId="18" type="noConversion"/>
  </si>
  <si>
    <t>汽车消费金融无纸化解决方案</t>
    <phoneticPr fontId="18" type="noConversion"/>
  </si>
  <si>
    <t>Weekly schedule</t>
    <phoneticPr fontId="18" type="noConversion"/>
  </si>
  <si>
    <t>威海商业银行无纸化部署支撑
（外出-山东威海）</t>
    <phoneticPr fontId="18" type="noConversion"/>
  </si>
  <si>
    <t xml:space="preserve">郑州银行技术交流完毕回京（外出-河南郑州）
</t>
    <phoneticPr fontId="18" type="noConversion"/>
  </si>
  <si>
    <t xml:space="preserve">郑州银行技术交流
（外出-河南郑州）
</t>
    <phoneticPr fontId="18" type="noConversion"/>
  </si>
  <si>
    <t xml:space="preserve">郑州银行技术交流
（外出-河南郑州）
</t>
    <phoneticPr fontId="18" type="noConversion"/>
  </si>
  <si>
    <t>编写山东网银联盟标书
（菜市口）</t>
    <phoneticPr fontId="18" type="noConversion"/>
  </si>
  <si>
    <t>总结无纸化各种应用场景+局点问题支撑
（菜市口）</t>
    <phoneticPr fontId="18" type="noConversion"/>
  </si>
  <si>
    <t>无纸化小组内部交流</t>
    <phoneticPr fontId="18" type="noConversion"/>
  </si>
  <si>
    <t>公司准备宜信无纸化交流</t>
    <phoneticPr fontId="18" type="noConversion"/>
  </si>
  <si>
    <t>宜信无纸化交流（外出）</t>
    <phoneticPr fontId="18" type="noConversion"/>
  </si>
  <si>
    <t>亿云网络无纸化实施（外出）</t>
    <phoneticPr fontId="18" type="noConversion"/>
  </si>
  <si>
    <t>公司准备第二天国管中心的无纸化交流</t>
    <phoneticPr fontId="18" type="noConversion"/>
  </si>
  <si>
    <t>长沙华融湘江搬迁上线支撑（外出-湖南长沙）</t>
    <phoneticPr fontId="18" type="noConversion"/>
  </si>
  <si>
    <t>上海易招标支撑无纸化
（外出-上海）</t>
    <phoneticPr fontId="18" type="noConversion"/>
  </si>
  <si>
    <t>山东城商行联盟无纸化支撑（外出-山东济南）</t>
    <phoneticPr fontId="18" type="noConversion"/>
  </si>
  <si>
    <t>中国国家机关公积金管理中性能交流无纸化（外出）</t>
    <phoneticPr fontId="18" type="noConversion"/>
  </si>
  <si>
    <t>长沙华融湘江搬迁上线支撑（外出-湖南长沙）</t>
    <phoneticPr fontId="18" type="noConversion"/>
  </si>
  <si>
    <t>菜市口</t>
    <phoneticPr fontId="18" type="noConversion"/>
  </si>
  <si>
    <t>支撑无纸化一体机
（外出-亦庄）</t>
    <phoneticPr fontId="18" type="noConversion"/>
  </si>
  <si>
    <t>菜市口支撑上海易招标评标方案</t>
    <phoneticPr fontId="18" type="noConversion"/>
  </si>
  <si>
    <t>菜市口（填写报销）</t>
    <phoneticPr fontId="18" type="noConversion"/>
  </si>
  <si>
    <t>上午</t>
    <phoneticPr fontId="18" type="noConversion"/>
  </si>
  <si>
    <t>十一假期</t>
    <phoneticPr fontId="18" type="noConversion"/>
  </si>
  <si>
    <t>山东城商行联盟无纸化支撑（外出 济南）</t>
    <phoneticPr fontId="18" type="noConversion"/>
  </si>
  <si>
    <t>菜市口支持稠州银行POC</t>
    <phoneticPr fontId="18" type="noConversion"/>
  </si>
  <si>
    <t>山东城商行需求提交</t>
    <phoneticPr fontId="18" type="noConversion"/>
  </si>
  <si>
    <r>
      <t>坐高铁赶往山东青岛
(外出</t>
    </r>
    <r>
      <rPr>
        <sz val="11"/>
        <rFont val="宋体"/>
        <family val="3"/>
        <charset val="134"/>
      </rPr>
      <t>)</t>
    </r>
    <phoneticPr fontId="18" type="noConversion"/>
  </si>
  <si>
    <t>青岛银行柜面无纸化交流
（外出）</t>
    <phoneticPr fontId="18" type="noConversion"/>
  </si>
  <si>
    <t>做高铁赶往山东济南
（外出 济南）</t>
    <phoneticPr fontId="18" type="noConversion"/>
  </si>
  <si>
    <t>周五晚上支撑到9点多，没有高铁，周六上午回京。</t>
    <phoneticPr fontId="18" type="noConversion"/>
  </si>
  <si>
    <t>山东城商行联盟无纸化支撑
无纸化前置部署和批量导入（外出 济南）</t>
    <phoneticPr fontId="18" type="noConversion"/>
  </si>
  <si>
    <t>山东城商行联盟无纸化支撑
济宁银行上线（外出 济南）</t>
    <phoneticPr fontId="18" type="noConversion"/>
  </si>
  <si>
    <t>华融金交无纸化连接CA问题处理（本地外出 中关村资本大厦）</t>
    <phoneticPr fontId="18" type="noConversion"/>
  </si>
  <si>
    <r>
      <t>公司为保障双十一收集所有无纸化客户连接oca</t>
    </r>
    <r>
      <rPr>
        <sz val="11"/>
        <rFont val="宋体"/>
        <family val="3"/>
        <charset val="134"/>
      </rPr>
      <t>32的情况
（非外出 菜市口）</t>
    </r>
    <phoneticPr fontId="18" type="noConversion"/>
  </si>
  <si>
    <t>河北幸福消费金融UAT问题解决（本地外出 富力大厦）</t>
    <phoneticPr fontId="18" type="noConversion"/>
  </si>
  <si>
    <t>河北幸福消费金融进行无纸化验收+培训（本地外出 富力大厦）</t>
    <phoneticPr fontId="18" type="noConversion"/>
  </si>
  <si>
    <t>山东城商行联盟批量导入工具验证（外出 济南）</t>
    <phoneticPr fontId="18" type="noConversion"/>
  </si>
  <si>
    <t>山东城商行联盟济宁银行巡检（外出 济南）</t>
    <phoneticPr fontId="18" type="noConversion"/>
  </si>
  <si>
    <t>山东城商行联盟trustsignpdf插件demo支撑（外出 济南）</t>
    <phoneticPr fontId="18" type="noConversion"/>
  </si>
  <si>
    <t>山东城商行联盟和客户沟通接下来的无纸化需求（外出 济南）</t>
    <phoneticPr fontId="18" type="noConversion"/>
  </si>
  <si>
    <t>山东城商行联盟和客户详细过需求和发现问题（外出 济南）</t>
    <phoneticPr fontId="18" type="noConversion"/>
  </si>
  <si>
    <t>山东城商行联盟业务暂告一段落，回京（外出 济南）</t>
    <phoneticPr fontId="18" type="noConversion"/>
  </si>
  <si>
    <t>国管公积金无纸化交流
（本地外出）</t>
    <phoneticPr fontId="18" type="noConversion"/>
  </si>
  <si>
    <t>公司远程支撑易招标无纸化上线</t>
    <phoneticPr fontId="18" type="noConversion"/>
  </si>
  <si>
    <t>调休</t>
    <phoneticPr fontId="18" type="noConversion"/>
  </si>
  <si>
    <r>
      <t>晋城银行无纸化&amp;云证通</t>
    </r>
    <r>
      <rPr>
        <b/>
        <sz val="11"/>
        <rFont val="宋体"/>
        <family val="3"/>
        <charset val="134"/>
      </rPr>
      <t>业务交流</t>
    </r>
    <r>
      <rPr>
        <sz val="11"/>
        <rFont val="宋体"/>
        <family val="3"/>
        <charset val="134"/>
      </rPr>
      <t xml:space="preserve">
（外出 太原）</t>
    </r>
    <phoneticPr fontId="18" type="noConversion"/>
  </si>
  <si>
    <r>
      <t>晋城银行无纸化&amp;云证通</t>
    </r>
    <r>
      <rPr>
        <b/>
        <sz val="11"/>
        <rFont val="宋体"/>
        <family val="3"/>
        <charset val="134"/>
      </rPr>
      <t>技术交流</t>
    </r>
    <r>
      <rPr>
        <sz val="11"/>
        <rFont val="宋体"/>
        <family val="3"/>
        <charset val="134"/>
      </rPr>
      <t xml:space="preserve">
（外出 太原）</t>
    </r>
    <phoneticPr fontId="18" type="noConversion"/>
  </si>
  <si>
    <t>军队总后勤部OA项目POC测试
（本地外出）</t>
    <phoneticPr fontId="18" type="noConversion"/>
  </si>
  <si>
    <t>参加欧阳CA搭建培训+去太原路上（外出 太原）</t>
    <phoneticPr fontId="18" type="noConversion"/>
  </si>
  <si>
    <t>军队总后勤部OA项目（加班）</t>
    <phoneticPr fontId="18" type="noConversion"/>
  </si>
  <si>
    <t>苏州清研捷运物流无纸化交流
（本地外出 清河金泰富地大厦1303）</t>
    <phoneticPr fontId="18" type="noConversion"/>
  </si>
  <si>
    <t>河北幸福消费金融无纸化新渠道接入上线支撑（本地外出 富力大厦）</t>
    <phoneticPr fontId="18" type="noConversion"/>
  </si>
  <si>
    <t>中国食品信息追溯大会物流方案PPT编写</t>
    <phoneticPr fontId="18" type="noConversion"/>
  </si>
  <si>
    <t>售前工作交接事宜</t>
    <phoneticPr fontId="18" type="noConversion"/>
  </si>
  <si>
    <t>徽商无纸化+证据保全交流
(外地外出  合肥)</t>
    <phoneticPr fontId="18" type="noConversion"/>
  </si>
  <si>
    <t>大众汽车无纸化标书编写</t>
    <phoneticPr fontId="18" type="noConversion"/>
  </si>
  <si>
    <t>河北幸福消费金融版本验收
（本地外出）</t>
    <phoneticPr fontId="18" type="noConversion"/>
  </si>
  <si>
    <t>民生财富无纸化交流
（本地外出）</t>
    <phoneticPr fontId="18" type="noConversion"/>
  </si>
  <si>
    <t>Weekly schedule</t>
    <phoneticPr fontId="18" type="noConversion"/>
  </si>
  <si>
    <t>去徽商的路上
(外地外出  合肥)</t>
    <phoneticPr fontId="18" type="noConversion"/>
  </si>
  <si>
    <t>针对徽商的无纸化交流准备PPT</t>
    <phoneticPr fontId="18" type="noConversion"/>
  </si>
  <si>
    <t>五矿信托无纸化交流
（北京本地外出）</t>
    <phoneticPr fontId="18" type="noConversion"/>
  </si>
  <si>
    <t>准备徽商交流后的答复材料</t>
    <phoneticPr fontId="18" type="noConversion"/>
  </si>
  <si>
    <t>青海银行柜面无纸化交流
（外地外出 西宁）</t>
    <phoneticPr fontId="18" type="noConversion"/>
  </si>
  <si>
    <t>去西宁的路上
（外地外出 西宁）</t>
    <phoneticPr fontId="18" type="noConversion"/>
  </si>
  <si>
    <t>回京的路上
（外地外出 西宁）</t>
    <phoneticPr fontId="18" type="noConversion"/>
  </si>
  <si>
    <t>评审中原银行房抵贷电子保函的方案</t>
    <phoneticPr fontId="18" type="noConversion"/>
  </si>
  <si>
    <t>无纸化售前方案梳理</t>
    <phoneticPr fontId="18" type="noConversion"/>
  </si>
  <si>
    <t>体检
（本地外出）</t>
    <phoneticPr fontId="18" type="noConversion"/>
  </si>
  <si>
    <t>针对无纸化方案发布计划+明年售前规划交接。</t>
    <phoneticPr fontId="18" type="noConversion"/>
  </si>
  <si>
    <t>北京现代无纸化生产部署
（本地外出）</t>
    <phoneticPr fontId="18" type="noConversion"/>
  </si>
  <si>
    <t>郑州万全科技进行庭审无纸化交流（外地外出 郑州）</t>
    <phoneticPr fontId="18" type="noConversion"/>
  </si>
  <si>
    <t>公司菜市口</t>
    <phoneticPr fontId="18" type="noConversion"/>
  </si>
  <si>
    <t>郑州万全科技进行庭审无纸化交流（外地外出 郑州）
晚上五矿信托无纸化方案编写</t>
    <phoneticPr fontId="18" type="noConversion"/>
  </si>
  <si>
    <t>随延边农商客户与北京锋向科技进行交流（本地外出）</t>
    <phoneticPr fontId="18" type="noConversion"/>
  </si>
  <si>
    <t>公司菜市口</t>
    <phoneticPr fontId="18" type="noConversion"/>
  </si>
  <si>
    <t>天津大学招投标无纸化支撑安装手写屏及驱动
（外地外出  天津）</t>
    <phoneticPr fontId="18" type="noConversion"/>
  </si>
  <si>
    <t>公司菜市口提供银行综合业务无纸化解决方案</t>
    <phoneticPr fontId="18" type="noConversion"/>
  </si>
  <si>
    <t>公司菜市口提供庭审无纸化解决方案</t>
    <phoneticPr fontId="18" type="noConversion"/>
  </si>
  <si>
    <t>公司菜市口提供无纸化投标标准文档</t>
    <phoneticPr fontId="18" type="noConversion"/>
  </si>
  <si>
    <t>华泰证券投标文件编写</t>
    <phoneticPr fontId="18" type="noConversion"/>
  </si>
  <si>
    <t>阿里云无纸化测试环境搭建和恢复</t>
    <phoneticPr fontId="18" type="noConversion"/>
  </si>
  <si>
    <t>昆仑银行交流</t>
    <phoneticPr fontId="18" type="noConversion"/>
  </si>
  <si>
    <t>中软军队OA项目测试部署和支撑
（北京外出）</t>
    <phoneticPr fontId="18" type="noConversion"/>
  </si>
  <si>
    <t>山东网银联盟无纸化前置
项目支撑
（外地出差 济南）</t>
    <phoneticPr fontId="18" type="noConversion"/>
  </si>
  <si>
    <t>无纸化售前工作交接</t>
    <phoneticPr fontId="18" type="noConversion"/>
  </si>
  <si>
    <t>华泰证券讲标PPT编写</t>
    <phoneticPr fontId="18" type="noConversion"/>
  </si>
  <si>
    <t>新疆银行无纸化交流
（外地外出 乌鲁木齐）</t>
    <phoneticPr fontId="18" type="noConversion"/>
  </si>
  <si>
    <t>从新疆银行无纸化交流后返京
（外地外出 乌鲁木齐）</t>
    <phoneticPr fontId="18" type="noConversion"/>
  </si>
  <si>
    <t>华泰证券现场讲标
（外地出差 南京）</t>
    <phoneticPr fontId="18" type="noConversion"/>
  </si>
  <si>
    <t>新疆银行无纸化交流
（外地外出 乌鲁木齐）</t>
    <phoneticPr fontId="18" type="noConversion"/>
  </si>
  <si>
    <t>山盟支撑无纸化二期需求
（外地外出 济南）</t>
    <phoneticPr fontId="18" type="noConversion"/>
  </si>
  <si>
    <t>梳理售前无纸化方案、更新PPT</t>
    <phoneticPr fontId="18" type="noConversion"/>
  </si>
  <si>
    <t>元旦放假</t>
    <phoneticPr fontId="18" type="noConversion"/>
  </si>
  <si>
    <t>民生财富与客户交流无纸化
（本地外出）</t>
    <phoneticPr fontId="18" type="noConversion"/>
  </si>
  <si>
    <t>总后勤部51所交流
（本地外出）</t>
    <phoneticPr fontId="18" type="noConversion"/>
  </si>
  <si>
    <t>公司整理部队OA项目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</si>
</sst>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 * #,##0.00_ ;_ * \-#,##0.00_ ;_ * &quot;-&quot;??_ ;_ @_ "/>
    <numFmt numFmtId="176" formatCode="m&quot;月&quot;d&quot;日&quot;\ dddd"/>
  </numFmts>
  <fonts count="35">
    <font>
      <sz val="11"/>
      <color theme="1"/>
      <name val="DengXian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3"/>
      <charset val="134"/>
      <scheme val="minor"/>
    </font>
    <font>
      <b/>
      <sz val="11"/>
      <name val="宋体"/>
      <family val="3"/>
      <charset val="134"/>
    </font>
    <font>
      <b/>
      <sz val="11"/>
      <color theme="1"/>
      <name val="DengXian"/>
      <family val="3"/>
      <charset val="134"/>
      <scheme val="minor"/>
    </font>
    <font>
      <sz val="11"/>
      <name val="宋体"/>
      <family val="3"/>
      <charset val="134"/>
    </font>
    <font>
      <sz val="11"/>
      <name val="DengXian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</font>
    <font>
      <sz val="12"/>
      <name val="宋体"/>
      <family val="3"/>
      <charset val="134"/>
    </font>
    <font>
      <sz val="11"/>
      <color rgb="FF9C0006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11"/>
      <color rgb="FF9C0006"/>
      <name val="DengXian"/>
      <family val="2"/>
      <charset val="134"/>
      <scheme val="minor"/>
    </font>
    <font>
      <sz val="9"/>
      <name val="DengXian"/>
      <charset val="134"/>
      <scheme val="minor"/>
    </font>
    <font>
      <sz val="20"/>
      <color theme="1" tint="0.34998626667073579"/>
      <name val="Arial"/>
      <family val="2"/>
    </font>
    <font>
      <b/>
      <sz val="16"/>
      <name val="宋体"/>
      <family val="3"/>
      <charset val="134"/>
    </font>
    <font>
      <b/>
      <sz val="11"/>
      <color rgb="FF000000"/>
      <name val="宋体"/>
      <family val="3"/>
      <charset val="134"/>
    </font>
    <font>
      <sz val="20"/>
      <color theme="1" tint="0.34998626667073579"/>
      <name val="Arial"/>
      <family val="2"/>
    </font>
    <font>
      <b/>
      <sz val="16"/>
      <name val="宋体"/>
      <family val="3"/>
      <charset val="134"/>
    </font>
    <font>
      <sz val="11"/>
      <color theme="1"/>
      <name val="DengXian"/>
      <charset val="134"/>
      <scheme val="minor"/>
    </font>
    <font>
      <b/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11"/>
      <color theme="1"/>
      <name val="DengXian"/>
      <family val="3"/>
      <charset val="134"/>
      <scheme val="minor"/>
    </font>
    <font>
      <sz val="20"/>
      <color theme="1" tint="0.34998626667073579"/>
      <name val="Arial"/>
      <family val="2"/>
    </font>
    <font>
      <b/>
      <sz val="16"/>
      <name val="宋体"/>
      <family val="3"/>
      <charset val="134"/>
    </font>
    <font>
      <sz val="11"/>
      <color theme="1"/>
      <name val="DengXian"/>
      <charset val="134"/>
      <scheme val="minor"/>
    </font>
    <font>
      <b/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11"/>
      <color theme="1"/>
      <name val="DengXian"/>
      <family val="3"/>
      <charset val="134"/>
      <scheme val="minor"/>
    </font>
    <font>
      <sz val="11"/>
      <color rgb="FFFF000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7CE"/>
      </patternFill>
    </fill>
    <fill>
      <patternFill patternType="solid">
        <fgColor rgb="FFDDD9C4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94"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5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5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" fillId="0" borderId="0">
      <alignment vertical="center"/>
    </xf>
  </cellStyleXfs>
  <cellXfs count="93">
    <xf numFmtId="0" fontId="0" fillId="0" borderId="0" xfId="0">
      <alignment vertical="center"/>
    </xf>
    <xf numFmtId="0" fontId="6" fillId="0" borderId="0" xfId="0" applyFont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0" fillId="2" borderId="1" xfId="5" applyFont="1" applyFill="1" applyBorder="1" applyAlignment="1">
      <alignment horizontal="center" vertical="center"/>
    </xf>
    <xf numFmtId="0" fontId="9" fillId="0" borderId="4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vertical="center" wrapText="1"/>
    </xf>
    <xf numFmtId="0" fontId="6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vertical="center" wrapText="1"/>
    </xf>
    <xf numFmtId="0" fontId="9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vertical="center" wrapText="1"/>
    </xf>
    <xf numFmtId="0" fontId="0" fillId="2" borderId="1" xfId="0" applyFill="1" applyBorder="1" applyAlignment="1">
      <alignment vertical="center"/>
    </xf>
    <xf numFmtId="0" fontId="13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10" fillId="0" borderId="1" xfId="5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20" fillId="0" borderId="7" xfId="0" applyFont="1" applyBorder="1" applyAlignment="1">
      <alignment horizontal="right" vertical="center"/>
    </xf>
    <xf numFmtId="0" fontId="20" fillId="0" borderId="7" xfId="0" applyFont="1" applyBorder="1" applyAlignment="1">
      <alignment horizontal="left" vertical="center"/>
    </xf>
    <xf numFmtId="0" fontId="20" fillId="0" borderId="7" xfId="0" applyFont="1" applyBorder="1" applyAlignment="1">
      <alignment vertical="center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176" fontId="0" fillId="0" borderId="0" xfId="0" applyNumberFormat="1">
      <alignment vertical="center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vertical="center" wrapText="1"/>
    </xf>
    <xf numFmtId="0" fontId="6" fillId="0" borderId="0" xfId="0" applyFont="1" applyAlignment="1">
      <alignment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23" fillId="0" borderId="7" xfId="0" applyFont="1" applyBorder="1" applyAlignment="1">
      <alignment horizontal="right" vertical="center"/>
    </xf>
    <xf numFmtId="0" fontId="23" fillId="0" borderId="7" xfId="0" applyFont="1" applyBorder="1" applyAlignment="1">
      <alignment horizontal="left" vertical="center"/>
    </xf>
    <xf numFmtId="0" fontId="23" fillId="0" borderId="7" xfId="0" applyFont="1" applyBorder="1" applyAlignment="1">
      <alignment vertical="center"/>
    </xf>
    <xf numFmtId="0" fontId="24" fillId="0" borderId="0" xfId="0" applyFont="1">
      <alignment vertical="center"/>
    </xf>
    <xf numFmtId="0" fontId="25" fillId="5" borderId="1" xfId="0" applyFont="1" applyFill="1" applyBorder="1" applyAlignment="1">
      <alignment horizontal="center" vertical="center" wrapText="1"/>
    </xf>
    <xf numFmtId="0" fontId="26" fillId="6" borderId="2" xfId="0" applyFont="1" applyFill="1" applyBorder="1" applyAlignment="1">
      <alignment horizontal="center" vertical="center" wrapText="1"/>
    </xf>
    <xf numFmtId="0" fontId="26" fillId="6" borderId="2" xfId="0" applyFont="1" applyFill="1" applyBorder="1" applyAlignment="1">
      <alignment vertical="center" wrapText="1"/>
    </xf>
    <xf numFmtId="0" fontId="26" fillId="0" borderId="2" xfId="0" applyFont="1" applyFill="1" applyBorder="1" applyAlignment="1">
      <alignment horizontal="center" vertical="center" wrapText="1"/>
    </xf>
    <xf numFmtId="0" fontId="27" fillId="0" borderId="0" xfId="0" applyFont="1" applyAlignment="1">
      <alignment horizontal="center" vertical="center" wrapText="1"/>
    </xf>
    <xf numFmtId="0" fontId="26" fillId="0" borderId="2" xfId="0" applyFont="1" applyFill="1" applyBorder="1" applyAlignment="1">
      <alignment vertical="center" wrapText="1"/>
    </xf>
    <xf numFmtId="0" fontId="27" fillId="0" borderId="0" xfId="0" applyFont="1" applyAlignment="1">
      <alignment vertical="center" wrapText="1"/>
    </xf>
    <xf numFmtId="176" fontId="24" fillId="0" borderId="0" xfId="0" applyNumberFormat="1" applyFont="1">
      <alignment vertical="center"/>
    </xf>
    <xf numFmtId="0" fontId="29" fillId="0" borderId="7" xfId="0" applyFont="1" applyBorder="1" applyAlignment="1">
      <alignment horizontal="right" vertical="center"/>
    </xf>
    <xf numFmtId="0" fontId="29" fillId="0" borderId="7" xfId="0" applyFont="1" applyBorder="1" applyAlignment="1">
      <alignment horizontal="left" vertical="center"/>
    </xf>
    <xf numFmtId="0" fontId="29" fillId="0" borderId="7" xfId="0" applyFont="1" applyBorder="1" applyAlignment="1">
      <alignment vertical="center"/>
    </xf>
    <xf numFmtId="0" fontId="30" fillId="0" borderId="0" xfId="0" applyFont="1">
      <alignment vertical="center"/>
    </xf>
    <xf numFmtId="0" fontId="31" fillId="5" borderId="1" xfId="0" applyFont="1" applyFill="1" applyBorder="1" applyAlignment="1">
      <alignment horizontal="center" vertical="center" wrapText="1"/>
    </xf>
    <xf numFmtId="0" fontId="32" fillId="0" borderId="2" xfId="0" applyFont="1" applyFill="1" applyBorder="1" applyAlignment="1">
      <alignment horizontal="center" vertical="center" wrapText="1"/>
    </xf>
    <xf numFmtId="0" fontId="32" fillId="0" borderId="2" xfId="0" applyFont="1" applyFill="1" applyBorder="1" applyAlignment="1">
      <alignment vertical="center" wrapText="1"/>
    </xf>
    <xf numFmtId="0" fontId="33" fillId="0" borderId="0" xfId="0" applyFont="1" applyAlignment="1">
      <alignment horizontal="center" vertical="center" wrapText="1"/>
    </xf>
    <xf numFmtId="0" fontId="33" fillId="0" borderId="1" xfId="0" applyFont="1" applyBorder="1" applyAlignment="1">
      <alignment vertical="center" wrapText="1"/>
    </xf>
    <xf numFmtId="0" fontId="33" fillId="0" borderId="0" xfId="0" applyFont="1" applyAlignment="1">
      <alignment vertical="center" wrapText="1"/>
    </xf>
    <xf numFmtId="176" fontId="30" fillId="0" borderId="0" xfId="0" applyNumberFormat="1" applyFont="1">
      <alignment vertical="center"/>
    </xf>
    <xf numFmtId="0" fontId="31" fillId="5" borderId="1" xfId="0" applyFont="1" applyFill="1" applyBorder="1" applyAlignment="1">
      <alignment horizontal="center" vertical="center" wrapText="1"/>
    </xf>
    <xf numFmtId="0" fontId="31" fillId="5" borderId="1" xfId="0" applyFont="1" applyFill="1" applyBorder="1" applyAlignment="1">
      <alignment horizontal="center" vertical="center" wrapText="1"/>
    </xf>
    <xf numFmtId="0" fontId="34" fillId="6" borderId="2" xfId="0" applyFont="1" applyFill="1" applyBorder="1" applyAlignment="1">
      <alignment horizontal="center" vertical="center" wrapText="1"/>
    </xf>
    <xf numFmtId="0" fontId="31" fillId="5" borderId="1" xfId="0" applyFont="1" applyFill="1" applyBorder="1" applyAlignment="1">
      <alignment horizontal="center" vertical="center" wrapText="1"/>
    </xf>
    <xf numFmtId="0" fontId="31" fillId="5" borderId="1" xfId="0" applyFont="1" applyFill="1" applyBorder="1" applyAlignment="1">
      <alignment horizontal="center" vertical="center" wrapText="1"/>
    </xf>
    <xf numFmtId="0" fontId="31" fillId="5" borderId="1" xfId="0" applyFont="1" applyFill="1" applyBorder="1" applyAlignment="1">
      <alignment horizontal="center" vertical="center" wrapText="1"/>
    </xf>
    <xf numFmtId="176" fontId="21" fillId="5" borderId="1" xfId="0" applyNumberFormat="1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19" fillId="0" borderId="7" xfId="0" applyFont="1" applyBorder="1" applyAlignment="1">
      <alignment horizontal="center" vertical="center"/>
    </xf>
    <xf numFmtId="176" fontId="25" fillId="5" borderId="1" xfId="0" applyNumberFormat="1" applyFont="1" applyFill="1" applyBorder="1" applyAlignment="1">
      <alignment horizontal="center" vertical="center" wrapText="1"/>
    </xf>
    <xf numFmtId="0" fontId="22" fillId="0" borderId="7" xfId="0" applyFont="1" applyBorder="1" applyAlignment="1">
      <alignment horizontal="center" vertical="center"/>
    </xf>
    <xf numFmtId="0" fontId="25" fillId="5" borderId="1" xfId="0" applyFont="1" applyFill="1" applyBorder="1" applyAlignment="1">
      <alignment horizontal="center" vertical="center" wrapText="1"/>
    </xf>
    <xf numFmtId="176" fontId="31" fillId="5" borderId="1" xfId="0" applyNumberFormat="1" applyFont="1" applyFill="1" applyBorder="1" applyAlignment="1">
      <alignment horizontal="center" vertical="center" wrapText="1"/>
    </xf>
    <xf numFmtId="0" fontId="28" fillId="0" borderId="7" xfId="0" applyFont="1" applyBorder="1" applyAlignment="1">
      <alignment horizontal="center" vertical="center"/>
    </xf>
    <xf numFmtId="0" fontId="31" fillId="5" borderId="1" xfId="0" applyFont="1" applyFill="1" applyBorder="1" applyAlignment="1">
      <alignment horizontal="center" vertical="center" wrapText="1"/>
    </xf>
    <xf numFmtId="176" fontId="31" fillId="5" borderId="2" xfId="0" applyNumberFormat="1" applyFont="1" applyFill="1" applyBorder="1" applyAlignment="1">
      <alignment horizontal="center" vertical="center" wrapText="1"/>
    </xf>
    <xf numFmtId="176" fontId="31" fillId="5" borderId="3" xfId="0" applyNumberFormat="1" applyFont="1" applyFill="1" applyBorder="1" applyAlignment="1">
      <alignment horizontal="center" vertical="center" wrapText="1"/>
    </xf>
    <xf numFmtId="0" fontId="31" fillId="5" borderId="4" xfId="0" applyFont="1" applyFill="1" applyBorder="1" applyAlignment="1">
      <alignment horizontal="center" vertical="center" wrapText="1"/>
    </xf>
    <xf numFmtId="0" fontId="31" fillId="5" borderId="6" xfId="0" applyFont="1" applyFill="1" applyBorder="1" applyAlignment="1">
      <alignment horizontal="center" vertical="center" wrapText="1"/>
    </xf>
    <xf numFmtId="0" fontId="9" fillId="0" borderId="5" xfId="0" applyFont="1" applyFill="1" applyBorder="1" applyAlignment="1">
      <alignment horizontal="center" vertical="center" wrapText="1"/>
    </xf>
    <xf numFmtId="0" fontId="9" fillId="0" borderId="6" xfId="0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</cellXfs>
  <cellStyles count="94">
    <cellStyle name="差" xfId="5" builtinId="27"/>
    <cellStyle name="差 2" xfId="92"/>
    <cellStyle name="差 3" xfId="19"/>
    <cellStyle name="常规" xfId="0" builtinId="0"/>
    <cellStyle name="常规 10" xfId="17"/>
    <cellStyle name="常规 10 2" xfId="18"/>
    <cellStyle name="常规 11" xfId="21"/>
    <cellStyle name="常规 12" xfId="7"/>
    <cellStyle name="常规 13" xfId="22"/>
    <cellStyle name="常规 13 2 2" xfId="14"/>
    <cellStyle name="常规 13 2 2 2" xfId="16"/>
    <cellStyle name="常规 13 2 2 2 2 2 2" xfId="15"/>
    <cellStyle name="常规 13 2 2 2 2 3" xfId="23"/>
    <cellStyle name="常规 14" xfId="24"/>
    <cellStyle name="常规 15" xfId="26"/>
    <cellStyle name="常规 16" xfId="12"/>
    <cellStyle name="常规 17" xfId="28"/>
    <cellStyle name="常规 18" xfId="30"/>
    <cellStyle name="常规 18 12" xfId="4"/>
    <cellStyle name="常规 18 13" xfId="31"/>
    <cellStyle name="常规 18 14" xfId="10"/>
    <cellStyle name="常规 18 15" xfId="33"/>
    <cellStyle name="常规 18 16" xfId="34"/>
    <cellStyle name="常规 18 17" xfId="36"/>
    <cellStyle name="常规 18 2" xfId="37"/>
    <cellStyle name="常规 18 20" xfId="32"/>
    <cellStyle name="常规 18 22" xfId="35"/>
    <cellStyle name="常规 18 22 10" xfId="87"/>
    <cellStyle name="常规 18 22 3" xfId="38"/>
    <cellStyle name="常规 18 22 4" xfId="39"/>
    <cellStyle name="常规 18 22 5" xfId="40"/>
    <cellStyle name="常规 18 22 5 10" xfId="86"/>
    <cellStyle name="常规 18 22 5 2" xfId="41"/>
    <cellStyle name="常规 18 22 5 4" xfId="20"/>
    <cellStyle name="常规 18 22 5 5" xfId="6"/>
    <cellStyle name="常规 18 22 5 6" xfId="82"/>
    <cellStyle name="常规 18 22 5 7" xfId="81"/>
    <cellStyle name="常规 18 22 5 8" xfId="85"/>
    <cellStyle name="常规 18 22 7" xfId="79"/>
    <cellStyle name="常规 18 23" xfId="42"/>
    <cellStyle name="常规 18 24" xfId="43"/>
    <cellStyle name="常规 18 26" xfId="44"/>
    <cellStyle name="常规 18 27" xfId="45"/>
    <cellStyle name="常规 18 28" xfId="46"/>
    <cellStyle name="常规 18 3" xfId="47"/>
    <cellStyle name="常规 18 30" xfId="80"/>
    <cellStyle name="常规 18 31" xfId="83"/>
    <cellStyle name="常规 18 32" xfId="84"/>
    <cellStyle name="常规 18 5" xfId="48"/>
    <cellStyle name="常规 18 6" xfId="49"/>
    <cellStyle name="常规 18 7" xfId="50"/>
    <cellStyle name="常规 18 8" xfId="51"/>
    <cellStyle name="常规 18 9" xfId="52"/>
    <cellStyle name="常规 19" xfId="54"/>
    <cellStyle name="常规 2" xfId="55"/>
    <cellStyle name="常规 20" xfId="25"/>
    <cellStyle name="常规 21" xfId="11"/>
    <cellStyle name="常规 22" xfId="27"/>
    <cellStyle name="常规 23" xfId="29"/>
    <cellStyle name="常规 24" xfId="53"/>
    <cellStyle name="常规 25" xfId="56"/>
    <cellStyle name="常规 26" xfId="9"/>
    <cellStyle name="常规 27" xfId="57"/>
    <cellStyle name="常规 28" xfId="93"/>
    <cellStyle name="常规 29" xfId="58"/>
    <cellStyle name="常规 3" xfId="59"/>
    <cellStyle name="常规 31" xfId="8"/>
    <cellStyle name="常规 33" xfId="60"/>
    <cellStyle name="常规 36" xfId="62"/>
    <cellStyle name="常规 38" xfId="63"/>
    <cellStyle name="常规 39" xfId="3"/>
    <cellStyle name="常规 4" xfId="64"/>
    <cellStyle name="常规 4 2" xfId="65"/>
    <cellStyle name="常规 40" xfId="66"/>
    <cellStyle name="常规 41" xfId="61"/>
    <cellStyle name="常规 42" xfId="67"/>
    <cellStyle name="常规 44" xfId="2"/>
    <cellStyle name="常规 45" xfId="68"/>
    <cellStyle name="常规 46" xfId="69"/>
    <cellStyle name="常规 47" xfId="70"/>
    <cellStyle name="常规 47 2" xfId="71"/>
    <cellStyle name="常规 47 5" xfId="1"/>
    <cellStyle name="常规 48" xfId="13"/>
    <cellStyle name="常规 49" xfId="72"/>
    <cellStyle name="常规 5" xfId="73"/>
    <cellStyle name="常规 55" xfId="74"/>
    <cellStyle name="常规 6" xfId="90"/>
    <cellStyle name="常规 60" xfId="78"/>
    <cellStyle name="常规 66" xfId="88"/>
    <cellStyle name="常规 67" xfId="89"/>
    <cellStyle name="常规 7" xfId="75"/>
    <cellStyle name="常规 8" xfId="76"/>
    <cellStyle name="常规 9" xfId="77"/>
    <cellStyle name="千位分隔 2" xfId="91"/>
  </cellStyles>
  <dxfs count="0"/>
  <tableStyles count="0" defaultTableStyle="TableStyleMedium2" defaultPivotStyle="PivotStyleMedium7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zoomScale="85" zoomScaleNormal="85" workbookViewId="0">
      <pane xSplit="1" topLeftCell="F1" activePane="topRight" state="frozen"/>
      <selection pane="topRight" activeCell="L4" sqref="L4"/>
    </sheetView>
  </sheetViews>
  <sheetFormatPr defaultRowHeight="14.25"/>
  <cols>
    <col min="1" max="1" width="9" customWidth="1"/>
    <col min="2" max="15" width="26.625" customWidth="1"/>
  </cols>
  <sheetData>
    <row r="1" spans="1:15" ht="33.75" customHeight="1">
      <c r="A1" s="74" t="s">
        <v>57</v>
      </c>
      <c r="B1" s="74"/>
      <c r="C1" s="74"/>
      <c r="D1" s="74"/>
      <c r="E1" s="74"/>
      <c r="F1" s="29" t="s">
        <v>58</v>
      </c>
      <c r="G1" s="30">
        <f>WEEKNUM(B2)</f>
        <v>22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73" t="s">
        <v>59</v>
      </c>
      <c r="B2" s="72">
        <f>DATE(2017,5,29)</f>
        <v>42884</v>
      </c>
      <c r="C2" s="72"/>
      <c r="D2" s="72">
        <f>SUM(B2+1)</f>
        <v>42885</v>
      </c>
      <c r="E2" s="72"/>
      <c r="F2" s="72">
        <f t="shared" ref="F2" si="0">SUM(D2+1)</f>
        <v>42886</v>
      </c>
      <c r="G2" s="72"/>
      <c r="H2" s="72">
        <f t="shared" ref="H2" si="1">SUM(F2+1)</f>
        <v>42887</v>
      </c>
      <c r="I2" s="72"/>
      <c r="J2" s="72">
        <f t="shared" ref="J2" si="2">SUM(H2+1)</f>
        <v>42888</v>
      </c>
      <c r="K2" s="72"/>
      <c r="L2" s="72">
        <f t="shared" ref="L2" si="3">SUM(J2+1)</f>
        <v>42889</v>
      </c>
      <c r="M2" s="72"/>
      <c r="N2" s="72">
        <f t="shared" ref="N2" si="4">SUM(L2+1)</f>
        <v>42890</v>
      </c>
      <c r="O2" s="72"/>
    </row>
    <row r="3" spans="1:15" ht="30" customHeight="1">
      <c r="A3" s="73"/>
      <c r="B3" s="32" t="s">
        <v>2</v>
      </c>
      <c r="C3" s="32" t="s">
        <v>3</v>
      </c>
      <c r="D3" s="32" t="s">
        <v>2</v>
      </c>
      <c r="E3" s="32" t="s">
        <v>3</v>
      </c>
      <c r="F3" s="32" t="s">
        <v>2</v>
      </c>
      <c r="G3" s="32" t="s">
        <v>3</v>
      </c>
      <c r="H3" s="32" t="s">
        <v>2</v>
      </c>
      <c r="I3" s="32" t="s">
        <v>3</v>
      </c>
      <c r="J3" s="32" t="s">
        <v>2</v>
      </c>
      <c r="K3" s="32" t="s">
        <v>3</v>
      </c>
      <c r="L3" s="32" t="s">
        <v>2</v>
      </c>
      <c r="M3" s="32" t="s">
        <v>3</v>
      </c>
      <c r="N3" s="32" t="s">
        <v>2</v>
      </c>
      <c r="O3" s="32" t="s">
        <v>3</v>
      </c>
    </row>
    <row r="4" spans="1:15" s="1" customFormat="1" ht="60" customHeight="1">
      <c r="A4" s="28" t="s">
        <v>60</v>
      </c>
      <c r="B4" s="28">
        <v>10</v>
      </c>
      <c r="C4" s="28">
        <v>2</v>
      </c>
      <c r="D4" s="28">
        <v>3</v>
      </c>
      <c r="E4" s="28">
        <v>4</v>
      </c>
      <c r="F4" s="28">
        <v>5</v>
      </c>
      <c r="G4" s="28">
        <v>6</v>
      </c>
      <c r="H4" s="28">
        <v>7</v>
      </c>
      <c r="I4" s="28">
        <v>8</v>
      </c>
      <c r="J4" s="28">
        <v>9</v>
      </c>
      <c r="K4" s="28">
        <v>10</v>
      </c>
      <c r="L4" s="28">
        <v>11</v>
      </c>
      <c r="M4" s="28">
        <v>12</v>
      </c>
      <c r="N4" s="28">
        <v>13</v>
      </c>
      <c r="O4" s="28">
        <v>14</v>
      </c>
    </row>
    <row r="5" spans="1:15" ht="24" customHeight="1"/>
    <row r="6" spans="1:15" ht="33.75" customHeight="1">
      <c r="A6" s="74" t="s">
        <v>57</v>
      </c>
      <c r="B6" s="74"/>
      <c r="C6" s="74"/>
      <c r="D6" s="74"/>
      <c r="E6" s="74"/>
      <c r="F6" s="29" t="s">
        <v>58</v>
      </c>
      <c r="G6" s="30">
        <f>WEEKNUM(B7)</f>
        <v>23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73" t="s">
        <v>59</v>
      </c>
      <c r="B7" s="72">
        <f>B2+7</f>
        <v>42891</v>
      </c>
      <c r="C7" s="72"/>
      <c r="D7" s="72">
        <f t="shared" ref="D7" si="5">D2+7</f>
        <v>42892</v>
      </c>
      <c r="E7" s="72"/>
      <c r="F7" s="72">
        <f t="shared" ref="F7" si="6">F2+7</f>
        <v>42893</v>
      </c>
      <c r="G7" s="72"/>
      <c r="H7" s="72">
        <f t="shared" ref="H7" si="7">H2+7</f>
        <v>42894</v>
      </c>
      <c r="I7" s="72"/>
      <c r="J7" s="72">
        <f t="shared" ref="J7" si="8">J2+7</f>
        <v>42895</v>
      </c>
      <c r="K7" s="72"/>
      <c r="L7" s="72">
        <f t="shared" ref="L7" si="9">L2+7</f>
        <v>42896</v>
      </c>
      <c r="M7" s="72"/>
      <c r="N7" s="72">
        <f t="shared" ref="N7" si="10">N2+7</f>
        <v>42897</v>
      </c>
      <c r="O7" s="72"/>
    </row>
    <row r="8" spans="1:15" ht="30" customHeight="1">
      <c r="A8" s="73"/>
      <c r="B8" s="32" t="s">
        <v>2</v>
      </c>
      <c r="C8" s="32" t="s">
        <v>3</v>
      </c>
      <c r="D8" s="32" t="s">
        <v>2</v>
      </c>
      <c r="E8" s="32" t="s">
        <v>3</v>
      </c>
      <c r="F8" s="32" t="s">
        <v>2</v>
      </c>
      <c r="G8" s="32" t="s">
        <v>3</v>
      </c>
      <c r="H8" s="32" t="s">
        <v>2</v>
      </c>
      <c r="I8" s="32" t="s">
        <v>3</v>
      </c>
      <c r="J8" s="32" t="s">
        <v>2</v>
      </c>
      <c r="K8" s="32" t="s">
        <v>3</v>
      </c>
      <c r="L8" s="32" t="s">
        <v>2</v>
      </c>
      <c r="M8" s="32" t="s">
        <v>3</v>
      </c>
      <c r="N8" s="32" t="s">
        <v>2</v>
      </c>
      <c r="O8" s="32" t="s">
        <v>3</v>
      </c>
    </row>
    <row r="9" spans="1:15" s="1" customFormat="1" ht="60" customHeight="1">
      <c r="A9" s="28" t="s">
        <v>60</v>
      </c>
      <c r="B9" s="28" t="s">
        <v>61</v>
      </c>
      <c r="C9" s="28" t="s">
        <v>61</v>
      </c>
      <c r="D9" s="28" t="s">
        <v>61</v>
      </c>
      <c r="E9" s="28" t="s">
        <v>61</v>
      </c>
      <c r="F9" s="28" t="s">
        <v>61</v>
      </c>
      <c r="G9" s="28" t="s">
        <v>61</v>
      </c>
      <c r="H9" s="28" t="s">
        <v>61</v>
      </c>
      <c r="I9" s="28" t="s">
        <v>61</v>
      </c>
      <c r="J9" s="28" t="s">
        <v>62</v>
      </c>
      <c r="K9" s="28" t="s">
        <v>62</v>
      </c>
      <c r="L9" s="28"/>
      <c r="M9" s="28"/>
      <c r="N9" s="28"/>
      <c r="O9" s="28"/>
    </row>
  </sheetData>
  <mergeCells count="18">
    <mergeCell ref="A1:E1"/>
    <mergeCell ref="A2:A3"/>
    <mergeCell ref="B2:C2"/>
    <mergeCell ref="D2:E2"/>
    <mergeCell ref="F2:G2"/>
    <mergeCell ref="A6:E6"/>
    <mergeCell ref="H2:I2"/>
    <mergeCell ref="J2:K2"/>
    <mergeCell ref="L2:M2"/>
    <mergeCell ref="N2:O2"/>
    <mergeCell ref="L7:M7"/>
    <mergeCell ref="N7:O7"/>
    <mergeCell ref="A7:A8"/>
    <mergeCell ref="B7:C7"/>
    <mergeCell ref="D7:E7"/>
    <mergeCell ref="F7:G7"/>
    <mergeCell ref="H7:I7"/>
    <mergeCell ref="J7:K7"/>
  </mergeCells>
  <phoneticPr fontId="18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topLeftCell="F4" workbookViewId="0">
      <selection activeCell="E9" sqref="E9"/>
    </sheetView>
  </sheetViews>
  <sheetFormatPr defaultRowHeight="14.25"/>
  <cols>
    <col min="1" max="1" width="9" style="58"/>
    <col min="2" max="15" width="26.625" style="58" customWidth="1"/>
    <col min="16" max="16384" width="9" style="58"/>
  </cols>
  <sheetData>
    <row r="1" spans="1:15" ht="33.75" customHeight="1">
      <c r="A1" s="79" t="s">
        <v>120</v>
      </c>
      <c r="B1" s="79"/>
      <c r="C1" s="79"/>
      <c r="D1" s="79"/>
      <c r="E1" s="79"/>
      <c r="F1" s="55" t="s">
        <v>58</v>
      </c>
      <c r="G1" s="56">
        <f>WEEKNUM(B2)</f>
        <v>40</v>
      </c>
      <c r="H1" s="57"/>
      <c r="I1" s="57"/>
      <c r="J1" s="57"/>
      <c r="K1" s="57"/>
      <c r="L1" s="57"/>
      <c r="M1" s="57"/>
      <c r="N1" s="57"/>
      <c r="O1" s="57"/>
    </row>
    <row r="2" spans="1:15" ht="30" customHeight="1">
      <c r="A2" s="80" t="s">
        <v>59</v>
      </c>
      <c r="B2" s="78">
        <f>DATE(2017,10,2)</f>
        <v>43010</v>
      </c>
      <c r="C2" s="78"/>
      <c r="D2" s="78">
        <f>SUM(B2+1)</f>
        <v>43011</v>
      </c>
      <c r="E2" s="78"/>
      <c r="F2" s="78">
        <f>SUM(D2+1)</f>
        <v>43012</v>
      </c>
      <c r="G2" s="78"/>
      <c r="H2" s="78">
        <f t="shared" ref="H2" si="0">SUM(F2+1)</f>
        <v>43013</v>
      </c>
      <c r="I2" s="78"/>
      <c r="J2" s="78">
        <f t="shared" ref="J2" si="1">SUM(H2+1)</f>
        <v>43014</v>
      </c>
      <c r="K2" s="78"/>
      <c r="L2" s="78">
        <f t="shared" ref="L2" si="2">SUM(J2+1)</f>
        <v>43015</v>
      </c>
      <c r="M2" s="78"/>
      <c r="N2" s="78">
        <f t="shared" ref="N2" si="3">SUM(L2+1)</f>
        <v>43016</v>
      </c>
      <c r="O2" s="78"/>
    </row>
    <row r="3" spans="1:15" ht="30" customHeight="1">
      <c r="A3" s="80"/>
      <c r="B3" s="59" t="s">
        <v>141</v>
      </c>
      <c r="C3" s="59" t="s">
        <v>3</v>
      </c>
      <c r="D3" s="59" t="s">
        <v>2</v>
      </c>
      <c r="E3" s="59" t="s">
        <v>3</v>
      </c>
      <c r="F3" s="59" t="s">
        <v>2</v>
      </c>
      <c r="G3" s="59" t="s">
        <v>3</v>
      </c>
      <c r="H3" s="59" t="s">
        <v>2</v>
      </c>
      <c r="I3" s="59" t="s">
        <v>3</v>
      </c>
      <c r="J3" s="59" t="s">
        <v>2</v>
      </c>
      <c r="K3" s="59" t="s">
        <v>3</v>
      </c>
      <c r="L3" s="59" t="s">
        <v>2</v>
      </c>
      <c r="M3" s="59" t="s">
        <v>3</v>
      </c>
      <c r="N3" s="59" t="s">
        <v>2</v>
      </c>
      <c r="O3" s="59" t="s">
        <v>3</v>
      </c>
    </row>
    <row r="4" spans="1:15" s="62" customFormat="1" ht="60" customHeight="1">
      <c r="A4" s="60" t="s">
        <v>60</v>
      </c>
      <c r="B4" s="61" t="s">
        <v>142</v>
      </c>
      <c r="C4" s="61" t="s">
        <v>142</v>
      </c>
      <c r="D4" s="61" t="s">
        <v>142</v>
      </c>
      <c r="E4" s="61" t="s">
        <v>142</v>
      </c>
      <c r="F4" s="61" t="s">
        <v>142</v>
      </c>
      <c r="G4" s="61" t="s">
        <v>142</v>
      </c>
      <c r="H4" s="61" t="s">
        <v>142</v>
      </c>
      <c r="I4" s="61" t="s">
        <v>142</v>
      </c>
      <c r="J4" s="61" t="s">
        <v>142</v>
      </c>
      <c r="K4" s="61" t="s">
        <v>142</v>
      </c>
      <c r="L4" s="60"/>
      <c r="M4" s="60"/>
      <c r="N4" s="60"/>
      <c r="O4" s="60"/>
    </row>
    <row r="5" spans="1:15" ht="24" customHeight="1"/>
    <row r="6" spans="1:15" ht="33.75" customHeight="1">
      <c r="A6" s="79" t="s">
        <v>57</v>
      </c>
      <c r="B6" s="79"/>
      <c r="C6" s="79"/>
      <c r="D6" s="79"/>
      <c r="E6" s="79"/>
      <c r="F6" s="55" t="s">
        <v>58</v>
      </c>
      <c r="G6" s="56">
        <f>WEEKNUM(B7)</f>
        <v>41</v>
      </c>
      <c r="H6" s="57"/>
      <c r="I6" s="57"/>
      <c r="J6" s="57"/>
      <c r="K6" s="57"/>
      <c r="L6" s="57"/>
      <c r="M6" s="57"/>
      <c r="N6" s="57"/>
      <c r="O6" s="57"/>
    </row>
    <row r="7" spans="1:15" ht="30" customHeight="1">
      <c r="A7" s="80" t="s">
        <v>59</v>
      </c>
      <c r="B7" s="78">
        <f>B2+7</f>
        <v>43017</v>
      </c>
      <c r="C7" s="78"/>
      <c r="D7" s="78">
        <f t="shared" ref="D7" si="4">D2+7</f>
        <v>43018</v>
      </c>
      <c r="E7" s="78"/>
      <c r="F7" s="78">
        <f t="shared" ref="F7" si="5">F2+7</f>
        <v>43019</v>
      </c>
      <c r="G7" s="78"/>
      <c r="H7" s="78">
        <f t="shared" ref="H7" si="6">H2+7</f>
        <v>43020</v>
      </c>
      <c r="I7" s="78"/>
      <c r="J7" s="78">
        <f t="shared" ref="J7" si="7">J2+7</f>
        <v>43021</v>
      </c>
      <c r="K7" s="78"/>
      <c r="L7" s="78">
        <f t="shared" ref="L7" si="8">L2+7</f>
        <v>43022</v>
      </c>
      <c r="M7" s="78"/>
      <c r="N7" s="78">
        <f t="shared" ref="N7" si="9">N2+7</f>
        <v>43023</v>
      </c>
      <c r="O7" s="78"/>
    </row>
    <row r="8" spans="1:15" ht="30" customHeight="1">
      <c r="A8" s="80"/>
      <c r="B8" s="59" t="s">
        <v>2</v>
      </c>
      <c r="C8" s="59" t="s">
        <v>3</v>
      </c>
      <c r="D8" s="59" t="s">
        <v>2</v>
      </c>
      <c r="E8" s="59" t="s">
        <v>3</v>
      </c>
      <c r="F8" s="59" t="s">
        <v>2</v>
      </c>
      <c r="G8" s="59" t="s">
        <v>3</v>
      </c>
      <c r="H8" s="59" t="s">
        <v>2</v>
      </c>
      <c r="I8" s="59" t="s">
        <v>3</v>
      </c>
      <c r="J8" s="59" t="s">
        <v>2</v>
      </c>
      <c r="K8" s="59" t="s">
        <v>3</v>
      </c>
      <c r="L8" s="59" t="s">
        <v>2</v>
      </c>
      <c r="M8" s="59" t="s">
        <v>3</v>
      </c>
      <c r="N8" s="59" t="s">
        <v>2</v>
      </c>
      <c r="O8" s="59" t="s">
        <v>3</v>
      </c>
    </row>
    <row r="9" spans="1:15" s="64" customFormat="1" ht="60" customHeight="1">
      <c r="A9" s="61" t="s">
        <v>60</v>
      </c>
      <c r="B9" s="60" t="s">
        <v>139</v>
      </c>
      <c r="C9" s="60" t="s">
        <v>139</v>
      </c>
      <c r="D9" s="60" t="s">
        <v>143</v>
      </c>
      <c r="E9" s="60" t="s">
        <v>143</v>
      </c>
      <c r="F9" s="60" t="s">
        <v>143</v>
      </c>
      <c r="G9" s="60" t="s">
        <v>143</v>
      </c>
      <c r="H9" s="60" t="s">
        <v>143</v>
      </c>
      <c r="I9" s="60" t="s">
        <v>143</v>
      </c>
      <c r="J9" s="60" t="s">
        <v>143</v>
      </c>
      <c r="K9" s="60" t="s">
        <v>144</v>
      </c>
      <c r="L9" s="63"/>
      <c r="M9" s="60"/>
      <c r="N9" s="61"/>
      <c r="O9" s="61"/>
    </row>
    <row r="12" spans="1:15">
      <c r="B12" s="65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topLeftCell="I4" workbookViewId="0">
      <selection activeCell="I6" sqref="I6"/>
    </sheetView>
  </sheetViews>
  <sheetFormatPr defaultRowHeight="14.25"/>
  <cols>
    <col min="1" max="1" width="9" style="58"/>
    <col min="2" max="15" width="26.625" style="58" customWidth="1"/>
    <col min="16" max="16384" width="9" style="58"/>
  </cols>
  <sheetData>
    <row r="1" spans="1:15" ht="33.75" customHeight="1">
      <c r="A1" s="79" t="s">
        <v>120</v>
      </c>
      <c r="B1" s="79"/>
      <c r="C1" s="79"/>
      <c r="D1" s="79"/>
      <c r="E1" s="79"/>
      <c r="F1" s="55" t="s">
        <v>58</v>
      </c>
      <c r="G1" s="56">
        <f>WEEKNUM(B2)</f>
        <v>42</v>
      </c>
      <c r="H1" s="57"/>
      <c r="I1" s="57"/>
      <c r="J1" s="57"/>
      <c r="K1" s="57"/>
      <c r="L1" s="57"/>
      <c r="M1" s="57"/>
      <c r="N1" s="57"/>
      <c r="O1" s="57"/>
    </row>
    <row r="2" spans="1:15" ht="30" customHeight="1">
      <c r="A2" s="80" t="s">
        <v>59</v>
      </c>
      <c r="B2" s="78">
        <f>DATE(2017,10,16)</f>
        <v>43024</v>
      </c>
      <c r="C2" s="78"/>
      <c r="D2" s="78">
        <f>SUM(B2+1)</f>
        <v>43025</v>
      </c>
      <c r="E2" s="78"/>
      <c r="F2" s="78">
        <f>SUM(D2+1)</f>
        <v>43026</v>
      </c>
      <c r="G2" s="78"/>
      <c r="H2" s="78">
        <f t="shared" ref="H2" si="0">SUM(F2+1)</f>
        <v>43027</v>
      </c>
      <c r="I2" s="78"/>
      <c r="J2" s="78">
        <f t="shared" ref="J2" si="1">SUM(H2+1)</f>
        <v>43028</v>
      </c>
      <c r="K2" s="78"/>
      <c r="L2" s="78">
        <f t="shared" ref="L2" si="2">SUM(J2+1)</f>
        <v>43029</v>
      </c>
      <c r="M2" s="78"/>
      <c r="N2" s="78">
        <f t="shared" ref="N2" si="3">SUM(L2+1)</f>
        <v>43030</v>
      </c>
      <c r="O2" s="78"/>
    </row>
    <row r="3" spans="1:15" ht="30" customHeight="1">
      <c r="A3" s="80"/>
      <c r="B3" s="59" t="s">
        <v>141</v>
      </c>
      <c r="C3" s="59" t="s">
        <v>3</v>
      </c>
      <c r="D3" s="59" t="s">
        <v>2</v>
      </c>
      <c r="E3" s="59" t="s">
        <v>3</v>
      </c>
      <c r="F3" s="59" t="s">
        <v>2</v>
      </c>
      <c r="G3" s="59" t="s">
        <v>3</v>
      </c>
      <c r="H3" s="59" t="s">
        <v>2</v>
      </c>
      <c r="I3" s="59" t="s">
        <v>3</v>
      </c>
      <c r="J3" s="59" t="s">
        <v>2</v>
      </c>
      <c r="K3" s="59" t="s">
        <v>3</v>
      </c>
      <c r="L3" s="59" t="s">
        <v>2</v>
      </c>
      <c r="M3" s="59" t="s">
        <v>3</v>
      </c>
      <c r="N3" s="59" t="s">
        <v>2</v>
      </c>
      <c r="O3" s="59" t="s">
        <v>3</v>
      </c>
    </row>
    <row r="4" spans="1:15" s="62" customFormat="1" ht="60" customHeight="1">
      <c r="A4" s="60" t="s">
        <v>60</v>
      </c>
      <c r="B4" s="61" t="s">
        <v>145</v>
      </c>
      <c r="C4" s="39" t="s">
        <v>146</v>
      </c>
      <c r="D4" s="39" t="s">
        <v>147</v>
      </c>
      <c r="E4" s="39" t="s">
        <v>148</v>
      </c>
      <c r="F4" s="60" t="s">
        <v>143</v>
      </c>
      <c r="G4" s="60" t="s">
        <v>143</v>
      </c>
      <c r="H4" s="60" t="s">
        <v>143</v>
      </c>
      <c r="I4" s="60" t="s">
        <v>143</v>
      </c>
      <c r="J4" s="60" t="s">
        <v>143</v>
      </c>
      <c r="K4" s="60" t="s">
        <v>143</v>
      </c>
      <c r="L4" s="28" t="s">
        <v>149</v>
      </c>
      <c r="M4" s="60"/>
      <c r="N4" s="60"/>
      <c r="O4" s="60"/>
    </row>
    <row r="5" spans="1:15" ht="24" customHeight="1"/>
    <row r="6" spans="1:15" ht="33.75" customHeight="1">
      <c r="A6" s="79" t="s">
        <v>57</v>
      </c>
      <c r="B6" s="79"/>
      <c r="C6" s="79"/>
      <c r="D6" s="79"/>
      <c r="E6" s="79"/>
      <c r="F6" s="55" t="s">
        <v>58</v>
      </c>
      <c r="G6" s="56">
        <f>WEEKNUM(B7)</f>
        <v>43</v>
      </c>
      <c r="H6" s="57"/>
      <c r="I6" s="57"/>
      <c r="J6" s="57"/>
      <c r="K6" s="57"/>
      <c r="L6" s="57"/>
      <c r="M6" s="57"/>
      <c r="N6" s="57"/>
      <c r="O6" s="57"/>
    </row>
    <row r="7" spans="1:15" ht="30" customHeight="1">
      <c r="A7" s="80" t="s">
        <v>59</v>
      </c>
      <c r="B7" s="78">
        <f>B2+7</f>
        <v>43031</v>
      </c>
      <c r="C7" s="78"/>
      <c r="D7" s="78">
        <f t="shared" ref="D7" si="4">D2+7</f>
        <v>43032</v>
      </c>
      <c r="E7" s="78"/>
      <c r="F7" s="78">
        <f t="shared" ref="F7" si="5">F2+7</f>
        <v>43033</v>
      </c>
      <c r="G7" s="78"/>
      <c r="H7" s="78">
        <f t="shared" ref="H7" si="6">H2+7</f>
        <v>43034</v>
      </c>
      <c r="I7" s="78"/>
      <c r="J7" s="78">
        <f t="shared" ref="J7" si="7">J2+7</f>
        <v>43035</v>
      </c>
      <c r="K7" s="78"/>
      <c r="L7" s="78">
        <f t="shared" ref="L7" si="8">L2+7</f>
        <v>43036</v>
      </c>
      <c r="M7" s="78"/>
      <c r="N7" s="78">
        <f t="shared" ref="N7" si="9">N2+7</f>
        <v>43037</v>
      </c>
      <c r="O7" s="78"/>
    </row>
    <row r="8" spans="1:15" ht="30" customHeight="1">
      <c r="A8" s="80"/>
      <c r="B8" s="59" t="s">
        <v>2</v>
      </c>
      <c r="C8" s="59" t="s">
        <v>3</v>
      </c>
      <c r="D8" s="59" t="s">
        <v>2</v>
      </c>
      <c r="E8" s="59" t="s">
        <v>3</v>
      </c>
      <c r="F8" s="59" t="s">
        <v>2</v>
      </c>
      <c r="G8" s="59" t="s">
        <v>3</v>
      </c>
      <c r="H8" s="59" t="s">
        <v>2</v>
      </c>
      <c r="I8" s="59" t="s">
        <v>3</v>
      </c>
      <c r="J8" s="59" t="s">
        <v>2</v>
      </c>
      <c r="K8" s="59" t="s">
        <v>3</v>
      </c>
      <c r="L8" s="59" t="s">
        <v>2</v>
      </c>
      <c r="M8" s="59" t="s">
        <v>3</v>
      </c>
      <c r="N8" s="59" t="s">
        <v>2</v>
      </c>
      <c r="O8" s="59" t="s">
        <v>3</v>
      </c>
    </row>
    <row r="9" spans="1:15" s="64" customFormat="1" ht="60" customHeight="1">
      <c r="A9" s="61" t="s">
        <v>60</v>
      </c>
      <c r="B9" s="60" t="s">
        <v>143</v>
      </c>
      <c r="C9" s="60" t="s">
        <v>143</v>
      </c>
      <c r="D9" s="60" t="s">
        <v>143</v>
      </c>
      <c r="E9" s="60" t="s">
        <v>143</v>
      </c>
      <c r="F9" s="60" t="s">
        <v>143</v>
      </c>
      <c r="G9" s="60" t="s">
        <v>143</v>
      </c>
      <c r="H9" s="60" t="s">
        <v>143</v>
      </c>
      <c r="I9" s="60" t="s">
        <v>143</v>
      </c>
      <c r="J9" s="60" t="s">
        <v>143</v>
      </c>
      <c r="K9" s="60" t="s">
        <v>143</v>
      </c>
      <c r="L9" s="63"/>
      <c r="M9" s="60"/>
      <c r="N9" s="61"/>
      <c r="O9" s="61"/>
    </row>
    <row r="12" spans="1:15">
      <c r="B12" s="65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topLeftCell="H4" workbookViewId="0">
      <selection activeCell="K9" sqref="K9"/>
    </sheetView>
  </sheetViews>
  <sheetFormatPr defaultRowHeight="14.25"/>
  <cols>
    <col min="1" max="1" width="9" style="58"/>
    <col min="2" max="15" width="26.625" style="58" customWidth="1"/>
    <col min="16" max="16384" width="9" style="58"/>
  </cols>
  <sheetData>
    <row r="1" spans="1:15" ht="33.75" customHeight="1">
      <c r="A1" s="79" t="s">
        <v>120</v>
      </c>
      <c r="B1" s="79"/>
      <c r="C1" s="79"/>
      <c r="D1" s="79"/>
      <c r="E1" s="79"/>
      <c r="F1" s="55" t="s">
        <v>58</v>
      </c>
      <c r="G1" s="56">
        <f>WEEKNUM(B2)</f>
        <v>44</v>
      </c>
      <c r="H1" s="57"/>
      <c r="I1" s="57"/>
      <c r="J1" s="57"/>
      <c r="K1" s="57"/>
      <c r="L1" s="57"/>
      <c r="M1" s="57"/>
      <c r="N1" s="57"/>
      <c r="O1" s="57"/>
    </row>
    <row r="2" spans="1:15" ht="30" customHeight="1">
      <c r="A2" s="80" t="s">
        <v>59</v>
      </c>
      <c r="B2" s="78">
        <f>DATE(2017,10,30)</f>
        <v>43038</v>
      </c>
      <c r="C2" s="78"/>
      <c r="D2" s="78">
        <f>SUM(B2+1)</f>
        <v>43039</v>
      </c>
      <c r="E2" s="78"/>
      <c r="F2" s="78">
        <f>SUM(D2+1)</f>
        <v>43040</v>
      </c>
      <c r="G2" s="78"/>
      <c r="H2" s="78">
        <f t="shared" ref="H2" si="0">SUM(F2+1)</f>
        <v>43041</v>
      </c>
      <c r="I2" s="78"/>
      <c r="J2" s="78">
        <f t="shared" ref="J2" si="1">SUM(H2+1)</f>
        <v>43042</v>
      </c>
      <c r="K2" s="78"/>
      <c r="L2" s="78">
        <f t="shared" ref="L2" si="2">SUM(J2+1)</f>
        <v>43043</v>
      </c>
      <c r="M2" s="78"/>
      <c r="N2" s="78">
        <f t="shared" ref="N2" si="3">SUM(L2+1)</f>
        <v>43044</v>
      </c>
      <c r="O2" s="78"/>
    </row>
    <row r="3" spans="1:15" ht="30" customHeight="1">
      <c r="A3" s="80"/>
      <c r="B3" s="59" t="s">
        <v>141</v>
      </c>
      <c r="C3" s="59" t="s">
        <v>3</v>
      </c>
      <c r="D3" s="59" t="s">
        <v>2</v>
      </c>
      <c r="E3" s="59" t="s">
        <v>3</v>
      </c>
      <c r="F3" s="59" t="s">
        <v>2</v>
      </c>
      <c r="G3" s="59" t="s">
        <v>3</v>
      </c>
      <c r="H3" s="59" t="s">
        <v>2</v>
      </c>
      <c r="I3" s="59" t="s">
        <v>3</v>
      </c>
      <c r="J3" s="59" t="s">
        <v>2</v>
      </c>
      <c r="K3" s="59" t="s">
        <v>3</v>
      </c>
      <c r="L3" s="59" t="s">
        <v>2</v>
      </c>
      <c r="M3" s="59" t="s">
        <v>3</v>
      </c>
      <c r="N3" s="59" t="s">
        <v>2</v>
      </c>
      <c r="O3" s="59" t="s">
        <v>3</v>
      </c>
    </row>
    <row r="4" spans="1:15" s="62" customFormat="1" ht="60" customHeight="1">
      <c r="A4" s="60" t="s">
        <v>60</v>
      </c>
      <c r="B4" s="60" t="s">
        <v>143</v>
      </c>
      <c r="C4" s="60" t="s">
        <v>143</v>
      </c>
      <c r="D4" s="60" t="s">
        <v>143</v>
      </c>
      <c r="E4" s="28" t="s">
        <v>143</v>
      </c>
      <c r="F4" s="28" t="s">
        <v>150</v>
      </c>
      <c r="G4" s="60" t="s">
        <v>143</v>
      </c>
      <c r="H4" s="60" t="s">
        <v>143</v>
      </c>
      <c r="I4" s="60" t="s">
        <v>143</v>
      </c>
      <c r="J4" s="28" t="s">
        <v>151</v>
      </c>
      <c r="K4" s="28" t="s">
        <v>151</v>
      </c>
      <c r="L4" s="28"/>
      <c r="M4" s="60"/>
      <c r="N4" s="60"/>
      <c r="O4" s="60"/>
    </row>
    <row r="5" spans="1:15" ht="24" customHeight="1"/>
    <row r="6" spans="1:15" ht="33.75" customHeight="1">
      <c r="A6" s="79" t="s">
        <v>57</v>
      </c>
      <c r="B6" s="79"/>
      <c r="C6" s="79"/>
      <c r="D6" s="79"/>
      <c r="E6" s="79"/>
      <c r="F6" s="55" t="s">
        <v>58</v>
      </c>
      <c r="G6" s="56">
        <f>WEEKNUM(B7)</f>
        <v>45</v>
      </c>
      <c r="H6" s="57"/>
      <c r="I6" s="57"/>
      <c r="J6" s="57"/>
      <c r="K6" s="57"/>
      <c r="L6" s="57"/>
      <c r="M6" s="57"/>
      <c r="N6" s="57"/>
      <c r="O6" s="57"/>
    </row>
    <row r="7" spans="1:15" ht="30" customHeight="1">
      <c r="A7" s="80" t="s">
        <v>59</v>
      </c>
      <c r="B7" s="78">
        <f>B2+7</f>
        <v>43045</v>
      </c>
      <c r="C7" s="78"/>
      <c r="D7" s="78">
        <f t="shared" ref="D7" si="4">D2+7</f>
        <v>43046</v>
      </c>
      <c r="E7" s="78"/>
      <c r="F7" s="78">
        <f t="shared" ref="F7" si="5">F2+7</f>
        <v>43047</v>
      </c>
      <c r="G7" s="78"/>
      <c r="H7" s="78">
        <f t="shared" ref="H7" si="6">H2+7</f>
        <v>43048</v>
      </c>
      <c r="I7" s="78"/>
      <c r="J7" s="78">
        <f t="shared" ref="J7" si="7">J2+7</f>
        <v>43049</v>
      </c>
      <c r="K7" s="78"/>
      <c r="L7" s="78">
        <f t="shared" ref="L7" si="8">L2+7</f>
        <v>43050</v>
      </c>
      <c r="M7" s="78"/>
      <c r="N7" s="78">
        <f t="shared" ref="N7" si="9">N2+7</f>
        <v>43051</v>
      </c>
      <c r="O7" s="78"/>
    </row>
    <row r="8" spans="1:15" ht="30" customHeight="1">
      <c r="A8" s="80"/>
      <c r="B8" s="59" t="s">
        <v>2</v>
      </c>
      <c r="C8" s="59" t="s">
        <v>3</v>
      </c>
      <c r="D8" s="59" t="s">
        <v>2</v>
      </c>
      <c r="E8" s="59" t="s">
        <v>3</v>
      </c>
      <c r="F8" s="59" t="s">
        <v>2</v>
      </c>
      <c r="G8" s="59" t="s">
        <v>3</v>
      </c>
      <c r="H8" s="59" t="s">
        <v>2</v>
      </c>
      <c r="I8" s="59" t="s">
        <v>3</v>
      </c>
      <c r="J8" s="59" t="s">
        <v>2</v>
      </c>
      <c r="K8" s="59" t="s">
        <v>3</v>
      </c>
      <c r="L8" s="59" t="s">
        <v>2</v>
      </c>
      <c r="M8" s="59" t="s">
        <v>3</v>
      </c>
      <c r="N8" s="59" t="s">
        <v>2</v>
      </c>
      <c r="O8" s="59" t="s">
        <v>3</v>
      </c>
    </row>
    <row r="9" spans="1:15" s="64" customFormat="1" ht="60" customHeight="1">
      <c r="A9" s="61" t="s">
        <v>60</v>
      </c>
      <c r="B9" s="28" t="s">
        <v>157</v>
      </c>
      <c r="C9" s="28" t="s">
        <v>156</v>
      </c>
      <c r="D9" s="28" t="s">
        <v>158</v>
      </c>
      <c r="E9" s="28" t="s">
        <v>159</v>
      </c>
      <c r="F9" s="28" t="s">
        <v>160</v>
      </c>
      <c r="G9" s="28" t="s">
        <v>161</v>
      </c>
      <c r="H9" s="28" t="s">
        <v>152</v>
      </c>
      <c r="I9" s="28" t="s">
        <v>153</v>
      </c>
      <c r="J9" s="28" t="s">
        <v>154</v>
      </c>
      <c r="K9" s="28" t="s">
        <v>155</v>
      </c>
      <c r="L9" s="63"/>
      <c r="M9" s="60"/>
      <c r="N9" s="61"/>
      <c r="O9" s="61"/>
    </row>
    <row r="12" spans="1:15">
      <c r="B12" s="65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topLeftCell="F4" workbookViewId="0">
      <selection activeCell="E5" sqref="E5"/>
    </sheetView>
  </sheetViews>
  <sheetFormatPr defaultRowHeight="14.25"/>
  <cols>
    <col min="1" max="1" width="9" style="58"/>
    <col min="2" max="15" width="26.625" style="58" customWidth="1"/>
    <col min="16" max="16384" width="9" style="58"/>
  </cols>
  <sheetData>
    <row r="1" spans="1:15" ht="33.75" customHeight="1">
      <c r="A1" s="79" t="s">
        <v>120</v>
      </c>
      <c r="B1" s="79"/>
      <c r="C1" s="79"/>
      <c r="D1" s="79"/>
      <c r="E1" s="79"/>
      <c r="F1" s="55" t="s">
        <v>58</v>
      </c>
      <c r="G1" s="56">
        <f>WEEKNUM(B2)</f>
        <v>46</v>
      </c>
      <c r="H1" s="57"/>
      <c r="I1" s="57"/>
      <c r="J1" s="57"/>
      <c r="K1" s="57"/>
      <c r="L1" s="57"/>
      <c r="M1" s="57"/>
      <c r="N1" s="57"/>
      <c r="O1" s="57"/>
    </row>
    <row r="2" spans="1:15" ht="30" customHeight="1">
      <c r="A2" s="80" t="s">
        <v>59</v>
      </c>
      <c r="B2" s="78">
        <f>DATE(2017,11,13)</f>
        <v>43052</v>
      </c>
      <c r="C2" s="78"/>
      <c r="D2" s="78">
        <f>SUM(B2+1)</f>
        <v>43053</v>
      </c>
      <c r="E2" s="78"/>
      <c r="F2" s="78">
        <f>SUM(D2+1)</f>
        <v>43054</v>
      </c>
      <c r="G2" s="78"/>
      <c r="H2" s="78">
        <f t="shared" ref="H2" si="0">SUM(F2+1)</f>
        <v>43055</v>
      </c>
      <c r="I2" s="78"/>
      <c r="J2" s="78">
        <f t="shared" ref="J2" si="1">SUM(H2+1)</f>
        <v>43056</v>
      </c>
      <c r="K2" s="78"/>
      <c r="L2" s="78">
        <f t="shared" ref="L2" si="2">SUM(J2+1)</f>
        <v>43057</v>
      </c>
      <c r="M2" s="78"/>
      <c r="N2" s="78">
        <f t="shared" ref="N2" si="3">SUM(L2+1)</f>
        <v>43058</v>
      </c>
      <c r="O2" s="78"/>
    </row>
    <row r="3" spans="1:15" ht="30" customHeight="1">
      <c r="A3" s="80"/>
      <c r="B3" s="66" t="s">
        <v>141</v>
      </c>
      <c r="C3" s="66" t="s">
        <v>3</v>
      </c>
      <c r="D3" s="66" t="s">
        <v>2</v>
      </c>
      <c r="E3" s="66" t="s">
        <v>3</v>
      </c>
      <c r="F3" s="66" t="s">
        <v>2</v>
      </c>
      <c r="G3" s="66" t="s">
        <v>3</v>
      </c>
      <c r="H3" s="66" t="s">
        <v>2</v>
      </c>
      <c r="I3" s="66" t="s">
        <v>3</v>
      </c>
      <c r="J3" s="66" t="s">
        <v>2</v>
      </c>
      <c r="K3" s="66" t="s">
        <v>3</v>
      </c>
      <c r="L3" s="66" t="s">
        <v>2</v>
      </c>
      <c r="M3" s="66" t="s">
        <v>3</v>
      </c>
      <c r="N3" s="66" t="s">
        <v>2</v>
      </c>
      <c r="O3" s="66" t="s">
        <v>3</v>
      </c>
    </row>
    <row r="4" spans="1:15" s="62" customFormat="1" ht="60" customHeight="1">
      <c r="A4" s="60" t="s">
        <v>60</v>
      </c>
      <c r="B4" s="28" t="s">
        <v>163</v>
      </c>
      <c r="C4" s="28" t="s">
        <v>162</v>
      </c>
      <c r="D4" s="68" t="s">
        <v>164</v>
      </c>
      <c r="E4" s="28" t="s">
        <v>168</v>
      </c>
      <c r="F4" s="28" t="s">
        <v>165</v>
      </c>
      <c r="G4" s="28" t="s">
        <v>166</v>
      </c>
      <c r="H4" s="28" t="s">
        <v>167</v>
      </c>
      <c r="I4" s="28" t="s">
        <v>167</v>
      </c>
      <c r="J4" s="28" t="s">
        <v>167</v>
      </c>
      <c r="K4" s="28" t="s">
        <v>167</v>
      </c>
      <c r="L4" s="28" t="s">
        <v>169</v>
      </c>
      <c r="M4" s="28" t="s">
        <v>169</v>
      </c>
      <c r="N4" s="60"/>
      <c r="O4" s="60"/>
    </row>
    <row r="5" spans="1:15" ht="24" customHeight="1"/>
    <row r="6" spans="1:15" ht="33.75" customHeight="1">
      <c r="A6" s="79" t="s">
        <v>57</v>
      </c>
      <c r="B6" s="79"/>
      <c r="C6" s="79"/>
      <c r="D6" s="79"/>
      <c r="E6" s="79"/>
      <c r="F6" s="55" t="s">
        <v>58</v>
      </c>
      <c r="G6" s="56">
        <f>WEEKNUM(B7)</f>
        <v>47</v>
      </c>
      <c r="H6" s="57"/>
      <c r="I6" s="57"/>
      <c r="J6" s="57"/>
      <c r="K6" s="57"/>
      <c r="L6" s="57"/>
      <c r="M6" s="57"/>
      <c r="N6" s="57"/>
      <c r="O6" s="57"/>
    </row>
    <row r="7" spans="1:15" ht="30" customHeight="1">
      <c r="A7" s="80" t="s">
        <v>59</v>
      </c>
      <c r="B7" s="78">
        <f>B2+7</f>
        <v>43059</v>
      </c>
      <c r="C7" s="78"/>
      <c r="D7" s="78">
        <f t="shared" ref="D7" si="4">D2+7</f>
        <v>43060</v>
      </c>
      <c r="E7" s="78"/>
      <c r="F7" s="78">
        <f t="shared" ref="F7" si="5">F2+7</f>
        <v>43061</v>
      </c>
      <c r="G7" s="78"/>
      <c r="H7" s="78">
        <f t="shared" ref="H7" si="6">H2+7</f>
        <v>43062</v>
      </c>
      <c r="I7" s="78"/>
      <c r="J7" s="78">
        <f t="shared" ref="J7" si="7">J2+7</f>
        <v>43063</v>
      </c>
      <c r="K7" s="78"/>
      <c r="L7" s="78">
        <f t="shared" ref="L7" si="8">L2+7</f>
        <v>43064</v>
      </c>
      <c r="M7" s="78"/>
      <c r="N7" s="78">
        <f t="shared" ref="N7" si="9">N2+7</f>
        <v>43065</v>
      </c>
      <c r="O7" s="78"/>
    </row>
    <row r="8" spans="1:15" ht="30" customHeight="1">
      <c r="A8" s="80"/>
      <c r="B8" s="66" t="s">
        <v>2</v>
      </c>
      <c r="C8" s="66" t="s">
        <v>3</v>
      </c>
      <c r="D8" s="66" t="s">
        <v>2</v>
      </c>
      <c r="E8" s="66" t="s">
        <v>3</v>
      </c>
      <c r="F8" s="66" t="s">
        <v>2</v>
      </c>
      <c r="G8" s="66" t="s">
        <v>3</v>
      </c>
      <c r="H8" s="66" t="s">
        <v>2</v>
      </c>
      <c r="I8" s="66" t="s">
        <v>3</v>
      </c>
      <c r="J8" s="66" t="s">
        <v>2</v>
      </c>
      <c r="K8" s="66" t="s">
        <v>3</v>
      </c>
      <c r="L8" s="66" t="s">
        <v>2</v>
      </c>
      <c r="M8" s="66" t="s">
        <v>3</v>
      </c>
      <c r="N8" s="66" t="s">
        <v>2</v>
      </c>
      <c r="O8" s="66" t="s">
        <v>3</v>
      </c>
    </row>
    <row r="9" spans="1:15" s="64" customFormat="1" ht="60" customHeight="1">
      <c r="A9" s="61" t="s">
        <v>60</v>
      </c>
      <c r="B9" s="28" t="s">
        <v>167</v>
      </c>
      <c r="C9" s="28" t="s">
        <v>167</v>
      </c>
      <c r="D9" s="28" t="s">
        <v>171</v>
      </c>
      <c r="E9" s="28" t="s">
        <v>170</v>
      </c>
      <c r="F9" s="28" t="s">
        <v>167</v>
      </c>
      <c r="G9" s="28" t="s">
        <v>167</v>
      </c>
      <c r="H9" s="28" t="s">
        <v>173</v>
      </c>
      <c r="I9" s="28" t="s">
        <v>173</v>
      </c>
      <c r="J9" s="28" t="s">
        <v>172</v>
      </c>
      <c r="K9" s="28" t="s">
        <v>172</v>
      </c>
      <c r="L9" s="63"/>
      <c r="M9" s="60"/>
      <c r="N9" s="61"/>
      <c r="O9" s="61"/>
    </row>
    <row r="12" spans="1:15">
      <c r="B12" s="65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topLeftCell="G4" workbookViewId="0">
      <selection activeCell="G6" sqref="G6"/>
    </sheetView>
  </sheetViews>
  <sheetFormatPr defaultRowHeight="14.25"/>
  <cols>
    <col min="1" max="1" width="9" style="58"/>
    <col min="2" max="15" width="26.625" style="58" customWidth="1"/>
    <col min="16" max="16384" width="9" style="58"/>
  </cols>
  <sheetData>
    <row r="1" spans="1:15" ht="33.75" customHeight="1">
      <c r="A1" s="79" t="s">
        <v>120</v>
      </c>
      <c r="B1" s="79"/>
      <c r="C1" s="79"/>
      <c r="D1" s="79"/>
      <c r="E1" s="79"/>
      <c r="F1" s="55" t="s">
        <v>58</v>
      </c>
      <c r="G1" s="56">
        <f>WEEKNUM(B2)</f>
        <v>48</v>
      </c>
      <c r="H1" s="57"/>
      <c r="I1" s="57"/>
      <c r="J1" s="57"/>
      <c r="K1" s="57"/>
      <c r="L1" s="57"/>
      <c r="M1" s="57"/>
      <c r="N1" s="57"/>
      <c r="O1" s="57"/>
    </row>
    <row r="2" spans="1:15" ht="30" customHeight="1">
      <c r="A2" s="80" t="s">
        <v>59</v>
      </c>
      <c r="B2" s="78">
        <f>DATE(2017,11,27)</f>
        <v>43066</v>
      </c>
      <c r="C2" s="78"/>
      <c r="D2" s="78">
        <f>SUM(B2+1)</f>
        <v>43067</v>
      </c>
      <c r="E2" s="78"/>
      <c r="F2" s="78">
        <f>SUM(D2+1)</f>
        <v>43068</v>
      </c>
      <c r="G2" s="78"/>
      <c r="H2" s="78">
        <f t="shared" ref="H2" si="0">SUM(F2+1)</f>
        <v>43069</v>
      </c>
      <c r="I2" s="78"/>
      <c r="J2" s="78">
        <f t="shared" ref="J2" si="1">SUM(H2+1)</f>
        <v>43070</v>
      </c>
      <c r="K2" s="78"/>
      <c r="L2" s="78">
        <f t="shared" ref="L2" si="2">SUM(J2+1)</f>
        <v>43071</v>
      </c>
      <c r="M2" s="78"/>
      <c r="N2" s="78">
        <f t="shared" ref="N2" si="3">SUM(L2+1)</f>
        <v>43072</v>
      </c>
      <c r="O2" s="78"/>
    </row>
    <row r="3" spans="1:15" ht="30" customHeight="1">
      <c r="A3" s="80"/>
      <c r="B3" s="67" t="s">
        <v>141</v>
      </c>
      <c r="C3" s="67" t="s">
        <v>3</v>
      </c>
      <c r="D3" s="67" t="s">
        <v>2</v>
      </c>
      <c r="E3" s="67" t="s">
        <v>3</v>
      </c>
      <c r="F3" s="67" t="s">
        <v>2</v>
      </c>
      <c r="G3" s="67" t="s">
        <v>3</v>
      </c>
      <c r="H3" s="67" t="s">
        <v>2</v>
      </c>
      <c r="I3" s="67" t="s">
        <v>3</v>
      </c>
      <c r="J3" s="67" t="s">
        <v>2</v>
      </c>
      <c r="K3" s="67" t="s">
        <v>3</v>
      </c>
      <c r="L3" s="67" t="s">
        <v>2</v>
      </c>
      <c r="M3" s="67" t="s">
        <v>3</v>
      </c>
      <c r="N3" s="67" t="s">
        <v>2</v>
      </c>
      <c r="O3" s="67" t="s">
        <v>3</v>
      </c>
    </row>
    <row r="4" spans="1:15" s="62" customFormat="1" ht="60" customHeight="1">
      <c r="A4" s="60" t="s">
        <v>60</v>
      </c>
      <c r="B4" s="28" t="s">
        <v>175</v>
      </c>
      <c r="C4" s="28" t="s">
        <v>177</v>
      </c>
      <c r="D4" s="28" t="s">
        <v>175</v>
      </c>
      <c r="E4" s="28" t="s">
        <v>175</v>
      </c>
      <c r="F4" s="28" t="s">
        <v>176</v>
      </c>
      <c r="G4" s="28" t="s">
        <v>176</v>
      </c>
      <c r="H4" s="28" t="s">
        <v>180</v>
      </c>
      <c r="I4" s="28" t="s">
        <v>179</v>
      </c>
      <c r="J4" s="28" t="s">
        <v>174</v>
      </c>
      <c r="K4" s="28" t="s">
        <v>174</v>
      </c>
      <c r="L4" s="28"/>
      <c r="M4" s="28"/>
      <c r="N4" s="60"/>
      <c r="O4" s="60"/>
    </row>
    <row r="5" spans="1:15" ht="24" customHeight="1"/>
    <row r="6" spans="1:15" ht="33.75" customHeight="1">
      <c r="A6" s="74" t="s">
        <v>178</v>
      </c>
      <c r="B6" s="79"/>
      <c r="C6" s="79"/>
      <c r="D6" s="79"/>
      <c r="E6" s="79"/>
      <c r="F6" s="55" t="s">
        <v>58</v>
      </c>
      <c r="G6" s="56">
        <f>WEEKNUM(B7)</f>
        <v>49</v>
      </c>
      <c r="H6" s="57"/>
      <c r="I6" s="57"/>
      <c r="J6" s="57"/>
      <c r="K6" s="57"/>
      <c r="L6" s="57"/>
      <c r="M6" s="57"/>
      <c r="N6" s="57"/>
      <c r="O6" s="57"/>
    </row>
    <row r="7" spans="1:15" ht="30" customHeight="1">
      <c r="A7" s="80" t="s">
        <v>59</v>
      </c>
      <c r="B7" s="78">
        <f>B2+7</f>
        <v>43073</v>
      </c>
      <c r="C7" s="78"/>
      <c r="D7" s="78">
        <f t="shared" ref="D7" si="4">D2+7</f>
        <v>43074</v>
      </c>
      <c r="E7" s="78"/>
      <c r="F7" s="78">
        <f t="shared" ref="F7" si="5">F2+7</f>
        <v>43075</v>
      </c>
      <c r="G7" s="78"/>
      <c r="H7" s="78">
        <f t="shared" ref="H7" si="6">H2+7</f>
        <v>43076</v>
      </c>
      <c r="I7" s="78"/>
      <c r="J7" s="78">
        <f t="shared" ref="J7" si="7">J2+7</f>
        <v>43077</v>
      </c>
      <c r="K7" s="78"/>
      <c r="L7" s="78">
        <f t="shared" ref="L7" si="8">L2+7</f>
        <v>43078</v>
      </c>
      <c r="M7" s="78"/>
      <c r="N7" s="78">
        <f t="shared" ref="N7" si="9">N2+7</f>
        <v>43079</v>
      </c>
      <c r="O7" s="78"/>
    </row>
    <row r="8" spans="1:15" ht="30" customHeight="1">
      <c r="A8" s="80"/>
      <c r="B8" s="67" t="s">
        <v>2</v>
      </c>
      <c r="C8" s="67" t="s">
        <v>3</v>
      </c>
      <c r="D8" s="67" t="s">
        <v>2</v>
      </c>
      <c r="E8" s="67" t="s">
        <v>3</v>
      </c>
      <c r="F8" s="67" t="s">
        <v>2</v>
      </c>
      <c r="G8" s="67" t="s">
        <v>3</v>
      </c>
      <c r="H8" s="67" t="s">
        <v>2</v>
      </c>
      <c r="I8" s="67" t="s">
        <v>3</v>
      </c>
      <c r="J8" s="67" t="s">
        <v>2</v>
      </c>
      <c r="K8" s="67" t="s">
        <v>3</v>
      </c>
      <c r="L8" s="67" t="s">
        <v>2</v>
      </c>
      <c r="M8" s="67" t="s">
        <v>3</v>
      </c>
      <c r="N8" s="67" t="s">
        <v>2</v>
      </c>
      <c r="O8" s="67" t="s">
        <v>3</v>
      </c>
    </row>
    <row r="9" spans="1:15" s="64" customFormat="1" ht="60" customHeight="1">
      <c r="A9" s="61" t="s">
        <v>60</v>
      </c>
      <c r="B9" s="28" t="s">
        <v>181</v>
      </c>
      <c r="C9" s="28" t="s">
        <v>182</v>
      </c>
      <c r="D9" s="28" t="s">
        <v>184</v>
      </c>
      <c r="E9" s="28" t="s">
        <v>183</v>
      </c>
      <c r="F9" s="28" t="s">
        <v>185</v>
      </c>
      <c r="G9" s="28" t="s">
        <v>186</v>
      </c>
      <c r="H9" s="28" t="s">
        <v>187</v>
      </c>
      <c r="I9" s="28" t="s">
        <v>187</v>
      </c>
      <c r="J9" s="28" t="s">
        <v>188</v>
      </c>
      <c r="K9" s="28" t="s">
        <v>189</v>
      </c>
      <c r="L9" s="63"/>
      <c r="M9" s="60"/>
      <c r="N9" s="61"/>
      <c r="O9" s="61"/>
    </row>
    <row r="12" spans="1:15">
      <c r="B12" s="65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topLeftCell="G1" workbookViewId="0">
      <selection activeCell="L9" sqref="L9"/>
    </sheetView>
  </sheetViews>
  <sheetFormatPr defaultRowHeight="14.25"/>
  <cols>
    <col min="1" max="1" width="9" style="58"/>
    <col min="2" max="15" width="26.625" style="58" customWidth="1"/>
    <col min="16" max="16384" width="9" style="58"/>
  </cols>
  <sheetData>
    <row r="1" spans="1:15" ht="33.75" customHeight="1">
      <c r="A1" s="79" t="s">
        <v>120</v>
      </c>
      <c r="B1" s="79"/>
      <c r="C1" s="79"/>
      <c r="D1" s="79"/>
      <c r="E1" s="79"/>
      <c r="F1" s="55" t="s">
        <v>58</v>
      </c>
      <c r="G1" s="56">
        <f>WEEKNUM(B2)</f>
        <v>50</v>
      </c>
      <c r="H1" s="57"/>
      <c r="I1" s="57"/>
      <c r="J1" s="57"/>
      <c r="K1" s="57"/>
      <c r="L1" s="57"/>
      <c r="M1" s="57"/>
      <c r="N1" s="57"/>
      <c r="O1" s="57"/>
    </row>
    <row r="2" spans="1:15" ht="30" customHeight="1">
      <c r="A2" s="80" t="s">
        <v>59</v>
      </c>
      <c r="B2" s="78">
        <f>DATE(2017,12,11)</f>
        <v>43080</v>
      </c>
      <c r="C2" s="78"/>
      <c r="D2" s="78">
        <f>SUM(B2+1)</f>
        <v>43081</v>
      </c>
      <c r="E2" s="78"/>
      <c r="F2" s="78">
        <f>SUM(D2+1)</f>
        <v>43082</v>
      </c>
      <c r="G2" s="78"/>
      <c r="H2" s="78">
        <f t="shared" ref="H2" si="0">SUM(F2+1)</f>
        <v>43083</v>
      </c>
      <c r="I2" s="78"/>
      <c r="J2" s="78">
        <f t="shared" ref="J2" si="1">SUM(H2+1)</f>
        <v>43084</v>
      </c>
      <c r="K2" s="78"/>
      <c r="L2" s="78">
        <f t="shared" ref="L2" si="2">SUM(J2+1)</f>
        <v>43085</v>
      </c>
      <c r="M2" s="78"/>
      <c r="N2" s="78">
        <f t="shared" ref="N2" si="3">SUM(L2+1)</f>
        <v>43086</v>
      </c>
      <c r="O2" s="78"/>
    </row>
    <row r="3" spans="1:15" ht="30" customHeight="1">
      <c r="A3" s="80"/>
      <c r="B3" s="69" t="s">
        <v>141</v>
      </c>
      <c r="C3" s="69" t="s">
        <v>3</v>
      </c>
      <c r="D3" s="69" t="s">
        <v>2</v>
      </c>
      <c r="E3" s="69" t="s">
        <v>3</v>
      </c>
      <c r="F3" s="69" t="s">
        <v>2</v>
      </c>
      <c r="G3" s="69" t="s">
        <v>3</v>
      </c>
      <c r="H3" s="69" t="s">
        <v>2</v>
      </c>
      <c r="I3" s="69" t="s">
        <v>3</v>
      </c>
      <c r="J3" s="69" t="s">
        <v>2</v>
      </c>
      <c r="K3" s="69" t="s">
        <v>3</v>
      </c>
      <c r="L3" s="69" t="s">
        <v>2</v>
      </c>
      <c r="M3" s="69" t="s">
        <v>3</v>
      </c>
      <c r="N3" s="69" t="s">
        <v>2</v>
      </c>
      <c r="O3" s="69" t="s">
        <v>3</v>
      </c>
    </row>
    <row r="4" spans="1:15" s="62" customFormat="1" ht="60" customHeight="1">
      <c r="A4" s="60" t="s">
        <v>60</v>
      </c>
      <c r="B4" s="28" t="s">
        <v>190</v>
      </c>
      <c r="C4" s="28" t="s">
        <v>190</v>
      </c>
      <c r="D4" s="28" t="s">
        <v>190</v>
      </c>
      <c r="E4" s="28" t="s">
        <v>190</v>
      </c>
      <c r="F4" s="28" t="s">
        <v>190</v>
      </c>
      <c r="G4" s="28" t="s">
        <v>190</v>
      </c>
      <c r="H4" s="28" t="s">
        <v>191</v>
      </c>
      <c r="I4" s="28" t="s">
        <v>193</v>
      </c>
      <c r="J4" s="28" t="s">
        <v>191</v>
      </c>
      <c r="K4" s="28" t="s">
        <v>192</v>
      </c>
      <c r="L4" s="28"/>
      <c r="M4" s="28"/>
      <c r="N4" s="60"/>
      <c r="O4" s="60"/>
    </row>
    <row r="5" spans="1:15" ht="24" customHeight="1"/>
    <row r="6" spans="1:15" ht="33.75" customHeight="1">
      <c r="A6" s="74" t="s">
        <v>120</v>
      </c>
      <c r="B6" s="79"/>
      <c r="C6" s="79"/>
      <c r="D6" s="79"/>
      <c r="E6" s="79"/>
      <c r="F6" s="55" t="s">
        <v>58</v>
      </c>
      <c r="G6" s="56">
        <f>WEEKNUM(B7)</f>
        <v>51</v>
      </c>
      <c r="H6" s="57"/>
      <c r="I6" s="57"/>
      <c r="J6" s="57"/>
      <c r="K6" s="57"/>
      <c r="L6" s="57"/>
      <c r="M6" s="57"/>
      <c r="N6" s="57"/>
      <c r="O6" s="57"/>
    </row>
    <row r="7" spans="1:15" ht="30" customHeight="1">
      <c r="A7" s="80" t="s">
        <v>59</v>
      </c>
      <c r="B7" s="78">
        <f>B2+7</f>
        <v>43087</v>
      </c>
      <c r="C7" s="78"/>
      <c r="D7" s="78">
        <f t="shared" ref="D7" si="4">D2+7</f>
        <v>43088</v>
      </c>
      <c r="E7" s="78"/>
      <c r="F7" s="78">
        <f t="shared" ref="F7" si="5">F2+7</f>
        <v>43089</v>
      </c>
      <c r="G7" s="78"/>
      <c r="H7" s="78">
        <f t="shared" ref="H7" si="6">H2+7</f>
        <v>43090</v>
      </c>
      <c r="I7" s="78"/>
      <c r="J7" s="78">
        <f t="shared" ref="J7" si="7">J2+7</f>
        <v>43091</v>
      </c>
      <c r="K7" s="78"/>
      <c r="L7" s="78">
        <f t="shared" ref="L7" si="8">L2+7</f>
        <v>43092</v>
      </c>
      <c r="M7" s="78"/>
      <c r="N7" s="78">
        <f t="shared" ref="N7" si="9">N2+7</f>
        <v>43093</v>
      </c>
      <c r="O7" s="78"/>
    </row>
    <row r="8" spans="1:15" ht="30" customHeight="1">
      <c r="A8" s="80"/>
      <c r="B8" s="69" t="s">
        <v>2</v>
      </c>
      <c r="C8" s="69" t="s">
        <v>3</v>
      </c>
      <c r="D8" s="69" t="s">
        <v>2</v>
      </c>
      <c r="E8" s="69" t="s">
        <v>3</v>
      </c>
      <c r="F8" s="69" t="s">
        <v>2</v>
      </c>
      <c r="G8" s="69" t="s">
        <v>3</v>
      </c>
      <c r="H8" s="69" t="s">
        <v>2</v>
      </c>
      <c r="I8" s="69" t="s">
        <v>3</v>
      </c>
      <c r="J8" s="69" t="s">
        <v>2</v>
      </c>
      <c r="K8" s="69" t="s">
        <v>3</v>
      </c>
      <c r="L8" s="69" t="s">
        <v>2</v>
      </c>
      <c r="M8" s="69" t="s">
        <v>3</v>
      </c>
      <c r="N8" s="69" t="s">
        <v>2</v>
      </c>
      <c r="O8" s="69" t="s">
        <v>3</v>
      </c>
    </row>
    <row r="9" spans="1:15" s="64" customFormat="1" ht="60" customHeight="1">
      <c r="A9" s="61" t="s">
        <v>60</v>
      </c>
      <c r="B9" s="28" t="s">
        <v>194</v>
      </c>
      <c r="C9" s="28" t="s">
        <v>195</v>
      </c>
      <c r="D9" s="28" t="s">
        <v>196</v>
      </c>
      <c r="E9" s="28" t="s">
        <v>196</v>
      </c>
      <c r="F9" s="28" t="s">
        <v>197</v>
      </c>
      <c r="G9" s="28" t="s">
        <v>197</v>
      </c>
      <c r="H9" s="28" t="s">
        <v>198</v>
      </c>
      <c r="I9" s="28" t="s">
        <v>198</v>
      </c>
      <c r="J9" s="28" t="s">
        <v>199</v>
      </c>
      <c r="K9" s="28" t="s">
        <v>199</v>
      </c>
      <c r="L9" s="63"/>
      <c r="M9" s="60"/>
      <c r="N9" s="61"/>
      <c r="O9" s="61"/>
    </row>
    <row r="12" spans="1:15">
      <c r="B12" s="65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topLeftCell="H7" workbookViewId="0">
      <selection activeCell="D9" sqref="D9"/>
    </sheetView>
  </sheetViews>
  <sheetFormatPr defaultRowHeight="14.25"/>
  <cols>
    <col min="1" max="1" width="9" style="58"/>
    <col min="2" max="15" width="26.625" style="58" customWidth="1"/>
    <col min="16" max="16384" width="9" style="58"/>
  </cols>
  <sheetData>
    <row r="1" spans="1:15" ht="33.75" customHeight="1">
      <c r="A1" s="79" t="s">
        <v>120</v>
      </c>
      <c r="B1" s="79"/>
      <c r="C1" s="79"/>
      <c r="D1" s="79"/>
      <c r="E1" s="79"/>
      <c r="F1" s="55" t="s">
        <v>58</v>
      </c>
      <c r="G1" s="56">
        <f>WEEKNUM(B2)</f>
        <v>52</v>
      </c>
      <c r="H1" s="57"/>
      <c r="I1" s="57"/>
      <c r="J1" s="57"/>
      <c r="K1" s="57"/>
      <c r="L1" s="57"/>
      <c r="M1" s="57"/>
      <c r="N1" s="57"/>
      <c r="O1" s="57"/>
    </row>
    <row r="2" spans="1:15" ht="30" customHeight="1">
      <c r="A2" s="80" t="s">
        <v>59</v>
      </c>
      <c r="B2" s="78">
        <f>DATE(2017,12,25)</f>
        <v>43094</v>
      </c>
      <c r="C2" s="78"/>
      <c r="D2" s="78">
        <f>SUM(B2+1)</f>
        <v>43095</v>
      </c>
      <c r="E2" s="78"/>
      <c r="F2" s="78">
        <f>SUM(D2+1)</f>
        <v>43096</v>
      </c>
      <c r="G2" s="78"/>
      <c r="H2" s="78">
        <f t="shared" ref="H2" si="0">SUM(F2+1)</f>
        <v>43097</v>
      </c>
      <c r="I2" s="78"/>
      <c r="J2" s="78">
        <f t="shared" ref="J2" si="1">SUM(H2+1)</f>
        <v>43098</v>
      </c>
      <c r="K2" s="78"/>
      <c r="L2" s="78">
        <f t="shared" ref="L2" si="2">SUM(J2+1)</f>
        <v>43099</v>
      </c>
      <c r="M2" s="78"/>
      <c r="N2" s="78">
        <f t="shared" ref="N2" si="3">SUM(L2+1)</f>
        <v>43100</v>
      </c>
      <c r="O2" s="78"/>
    </row>
    <row r="3" spans="1:15" ht="30" customHeight="1">
      <c r="A3" s="80"/>
      <c r="B3" s="70" t="s">
        <v>141</v>
      </c>
      <c r="C3" s="70" t="s">
        <v>3</v>
      </c>
      <c r="D3" s="70" t="s">
        <v>2</v>
      </c>
      <c r="E3" s="70" t="s">
        <v>3</v>
      </c>
      <c r="F3" s="70" t="s">
        <v>2</v>
      </c>
      <c r="G3" s="70" t="s">
        <v>3</v>
      </c>
      <c r="H3" s="70" t="s">
        <v>2</v>
      </c>
      <c r="I3" s="70" t="s">
        <v>3</v>
      </c>
      <c r="J3" s="70" t="s">
        <v>2</v>
      </c>
      <c r="K3" s="70" t="s">
        <v>3</v>
      </c>
      <c r="L3" s="70" t="s">
        <v>2</v>
      </c>
      <c r="M3" s="70" t="s">
        <v>3</v>
      </c>
      <c r="N3" s="70" t="s">
        <v>2</v>
      </c>
      <c r="O3" s="70" t="s">
        <v>3</v>
      </c>
    </row>
    <row r="4" spans="1:15" s="62" customFormat="1" ht="60" customHeight="1">
      <c r="A4" s="60" t="s">
        <v>60</v>
      </c>
      <c r="B4" s="28" t="s">
        <v>200</v>
      </c>
      <c r="C4" s="28" t="s">
        <v>200</v>
      </c>
      <c r="D4" s="28" t="s">
        <v>200</v>
      </c>
      <c r="E4" s="28" t="s">
        <v>205</v>
      </c>
      <c r="F4" s="28" t="s">
        <v>202</v>
      </c>
      <c r="G4" s="28" t="s">
        <v>201</v>
      </c>
      <c r="H4" s="28" t="s">
        <v>203</v>
      </c>
      <c r="I4" s="28" t="s">
        <v>203</v>
      </c>
      <c r="J4" s="28" t="s">
        <v>204</v>
      </c>
      <c r="K4" s="28" t="s">
        <v>204</v>
      </c>
      <c r="L4" s="28"/>
      <c r="M4" s="28"/>
      <c r="N4" s="60"/>
      <c r="O4" s="60"/>
    </row>
    <row r="5" spans="1:15" ht="24" customHeight="1"/>
    <row r="6" spans="1:15" ht="33.75" customHeight="1">
      <c r="A6" s="74" t="s">
        <v>120</v>
      </c>
      <c r="B6" s="79"/>
      <c r="C6" s="79"/>
      <c r="D6" s="79"/>
      <c r="E6" s="79"/>
      <c r="F6" s="55" t="s">
        <v>58</v>
      </c>
      <c r="G6" s="56">
        <f>WEEKNUM(B7)</f>
        <v>1</v>
      </c>
      <c r="H6" s="57"/>
      <c r="I6" s="57"/>
      <c r="J6" s="57"/>
      <c r="K6" s="57"/>
      <c r="L6" s="57"/>
      <c r="M6" s="57"/>
      <c r="N6" s="57"/>
      <c r="O6" s="57"/>
    </row>
    <row r="7" spans="1:15" ht="30" customHeight="1">
      <c r="A7" s="80" t="s">
        <v>59</v>
      </c>
      <c r="B7" s="78">
        <f>B2+7</f>
        <v>43101</v>
      </c>
      <c r="C7" s="78"/>
      <c r="D7" s="78">
        <f t="shared" ref="D7" si="4">D2+7</f>
        <v>43102</v>
      </c>
      <c r="E7" s="78"/>
      <c r="F7" s="78">
        <f t="shared" ref="F7" si="5">F2+7</f>
        <v>43103</v>
      </c>
      <c r="G7" s="78"/>
      <c r="H7" s="78">
        <f t="shared" ref="H7" si="6">H2+7</f>
        <v>43104</v>
      </c>
      <c r="I7" s="78"/>
      <c r="J7" s="78">
        <f t="shared" ref="J7" si="7">J2+7</f>
        <v>43105</v>
      </c>
      <c r="K7" s="78"/>
      <c r="L7" s="78">
        <f t="shared" ref="L7" si="8">L2+7</f>
        <v>43106</v>
      </c>
      <c r="M7" s="78"/>
      <c r="N7" s="78">
        <f t="shared" ref="N7" si="9">N2+7</f>
        <v>43107</v>
      </c>
      <c r="O7" s="78"/>
    </row>
    <row r="8" spans="1:15" ht="30" customHeight="1">
      <c r="A8" s="80"/>
      <c r="B8" s="70" t="s">
        <v>2</v>
      </c>
      <c r="C8" s="70" t="s">
        <v>3</v>
      </c>
      <c r="D8" s="70" t="s">
        <v>2</v>
      </c>
      <c r="E8" s="70" t="s">
        <v>3</v>
      </c>
      <c r="F8" s="70" t="s">
        <v>2</v>
      </c>
      <c r="G8" s="70" t="s">
        <v>3</v>
      </c>
      <c r="H8" s="70" t="s">
        <v>2</v>
      </c>
      <c r="I8" s="70" t="s">
        <v>3</v>
      </c>
      <c r="J8" s="70" t="s">
        <v>2</v>
      </c>
      <c r="K8" s="70" t="s">
        <v>3</v>
      </c>
      <c r="L8" s="70" t="s">
        <v>2</v>
      </c>
      <c r="M8" s="70" t="s">
        <v>3</v>
      </c>
      <c r="N8" s="70" t="s">
        <v>2</v>
      </c>
      <c r="O8" s="70" t="s">
        <v>3</v>
      </c>
    </row>
    <row r="9" spans="1:15" s="64" customFormat="1" ht="60" customHeight="1">
      <c r="A9" s="61" t="s">
        <v>60</v>
      </c>
      <c r="B9" s="28" t="s">
        <v>213</v>
      </c>
      <c r="C9" s="28" t="s">
        <v>213</v>
      </c>
      <c r="D9" s="28" t="s">
        <v>206</v>
      </c>
      <c r="E9" s="28" t="s">
        <v>209</v>
      </c>
      <c r="F9" s="28" t="s">
        <v>209</v>
      </c>
      <c r="G9" s="28" t="s">
        <v>209</v>
      </c>
      <c r="H9" s="28" t="s">
        <v>207</v>
      </c>
      <c r="I9" s="28" t="s">
        <v>207</v>
      </c>
      <c r="J9" s="28" t="s">
        <v>210</v>
      </c>
      <c r="K9" s="28" t="s">
        <v>208</v>
      </c>
      <c r="L9" s="63"/>
      <c r="M9" s="60"/>
      <c r="N9" s="61"/>
      <c r="O9" s="61"/>
    </row>
    <row r="12" spans="1:15">
      <c r="B12" s="65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tabSelected="1" topLeftCell="B4" workbookViewId="0">
      <selection activeCell="E4" sqref="E4"/>
    </sheetView>
  </sheetViews>
  <sheetFormatPr defaultRowHeight="14.25"/>
  <cols>
    <col min="1" max="1" width="9" style="58"/>
    <col min="2" max="15" width="26.625" style="58" customWidth="1"/>
    <col min="16" max="16384" width="9" style="58"/>
  </cols>
  <sheetData>
    <row r="1" spans="1:15" ht="33.75" customHeight="1">
      <c r="A1" s="79" t="s">
        <v>120</v>
      </c>
      <c r="B1" s="79"/>
      <c r="C1" s="79"/>
      <c r="D1" s="79"/>
      <c r="E1" s="79"/>
      <c r="F1" s="55" t="s">
        <v>58</v>
      </c>
      <c r="G1" s="56">
        <f>WEEKNUM(B2)</f>
        <v>2</v>
      </c>
      <c r="H1" s="57"/>
      <c r="I1" s="57"/>
      <c r="J1" s="57"/>
      <c r="K1" s="57"/>
      <c r="L1" s="57"/>
      <c r="M1" s="57"/>
      <c r="N1" s="57"/>
      <c r="O1" s="57"/>
    </row>
    <row r="2" spans="1:15" ht="30" customHeight="1">
      <c r="A2" s="83" t="s">
        <v>59</v>
      </c>
      <c r="B2" s="81">
        <f>DATE(2018,1,8)</f>
        <v>43108</v>
      </c>
      <c r="C2" s="82"/>
      <c r="D2" s="81">
        <f>SUM(B2+1)</f>
        <v>43109</v>
      </c>
      <c r="E2" s="82"/>
      <c r="F2" s="81">
        <f>SUM(D2+1)</f>
        <v>43110</v>
      </c>
      <c r="G2" s="82"/>
      <c r="H2" s="81">
        <f t="shared" ref="H2" si="0">SUM(F2+1)</f>
        <v>43111</v>
      </c>
      <c r="I2" s="82"/>
      <c r="J2" s="81">
        <f t="shared" ref="J2" si="1">SUM(H2+1)</f>
        <v>43112</v>
      </c>
      <c r="K2" s="82"/>
      <c r="L2" s="81">
        <f t="shared" ref="L2" si="2">SUM(J2+1)</f>
        <v>43113</v>
      </c>
      <c r="M2" s="82"/>
      <c r="N2" s="81">
        <f t="shared" ref="N2" si="3">SUM(L2+1)</f>
        <v>43114</v>
      </c>
      <c r="O2" s="82"/>
    </row>
    <row r="3" spans="1:15" ht="30" customHeight="1">
      <c r="A3" s="84"/>
      <c r="B3" s="71" t="s">
        <v>141</v>
      </c>
      <c r="C3" s="71" t="s">
        <v>3</v>
      </c>
      <c r="D3" s="71" t="s">
        <v>2</v>
      </c>
      <c r="E3" s="71" t="s">
        <v>3</v>
      </c>
      <c r="F3" s="71" t="s">
        <v>2</v>
      </c>
      <c r="G3" s="71" t="s">
        <v>3</v>
      </c>
      <c r="H3" s="71" t="s">
        <v>2</v>
      </c>
      <c r="I3" s="71" t="s">
        <v>3</v>
      </c>
      <c r="J3" s="71" t="s">
        <v>2</v>
      </c>
      <c r="K3" s="71" t="s">
        <v>3</v>
      </c>
      <c r="L3" s="71" t="s">
        <v>2</v>
      </c>
      <c r="M3" s="71" t="s">
        <v>3</v>
      </c>
      <c r="N3" s="71" t="s">
        <v>2</v>
      </c>
      <c r="O3" s="71" t="s">
        <v>3</v>
      </c>
    </row>
    <row r="4" spans="1:15" s="62" customFormat="1" ht="60" customHeight="1">
      <c r="A4" s="60" t="s">
        <v>60</v>
      </c>
      <c r="B4" s="28" t="s">
        <v>212</v>
      </c>
      <c r="C4" s="28" t="s">
        <v>214</v>
      </c>
      <c r="D4" s="28" t="s">
        <v>215</v>
      </c>
      <c r="E4" s="28" t="s">
        <v>211</v>
      </c>
      <c r="F4" s="28" t="s">
        <v>211</v>
      </c>
      <c r="G4" s="28" t="s">
        <v>211</v>
      </c>
      <c r="H4" s="28" t="s">
        <v>211</v>
      </c>
      <c r="I4" s="28" t="s">
        <v>211</v>
      </c>
      <c r="J4" s="28" t="s">
        <v>211</v>
      </c>
      <c r="K4" s="28" t="s">
        <v>216</v>
      </c>
      <c r="L4" s="28"/>
      <c r="M4" s="28"/>
      <c r="N4" s="60"/>
      <c r="O4" s="60"/>
    </row>
    <row r="5" spans="1:15" ht="24" customHeight="1"/>
    <row r="6" spans="1:15" ht="33.75" customHeight="1">
      <c r="A6" s="74" t="s">
        <v>120</v>
      </c>
      <c r="B6" s="74"/>
      <c r="C6" s="74"/>
      <c r="D6" s="74"/>
      <c r="E6" s="74"/>
      <c r="F6" s="55" t="s">
        <v>58</v>
      </c>
      <c r="G6" s="56">
        <f>WEEKNUM(B7)</f>
        <v>3</v>
      </c>
      <c r="H6" s="57"/>
      <c r="I6" s="57"/>
      <c r="J6" s="57"/>
      <c r="K6" s="57"/>
      <c r="L6" s="57"/>
      <c r="M6" s="57"/>
      <c r="N6" s="57"/>
      <c r="O6" s="57"/>
    </row>
    <row r="7" spans="1:15" ht="30" customHeight="1">
      <c r="A7" s="83" t="s">
        <v>59</v>
      </c>
      <c r="B7" s="81">
        <f>B2+7</f>
        <v>43115</v>
      </c>
      <c r="C7" s="82"/>
      <c r="D7" s="81">
        <f t="shared" ref="D7" si="4">D2+7</f>
        <v>43116</v>
      </c>
      <c r="E7" s="82"/>
      <c r="F7" s="81">
        <f t="shared" ref="F7" si="5">F2+7</f>
        <v>43117</v>
      </c>
      <c r="G7" s="82"/>
      <c r="H7" s="81">
        <f t="shared" ref="H7" si="6">H2+7</f>
        <v>43118</v>
      </c>
      <c r="I7" s="82"/>
      <c r="J7" s="81">
        <f t="shared" ref="J7" si="7">J2+7</f>
        <v>43119</v>
      </c>
      <c r="K7" s="82"/>
      <c r="L7" s="81">
        <f t="shared" ref="L7" si="8">L2+7</f>
        <v>43120</v>
      </c>
      <c r="M7" s="82"/>
      <c r="N7" s="81">
        <f t="shared" ref="N7" si="9">N2+7</f>
        <v>43121</v>
      </c>
      <c r="O7" s="82"/>
    </row>
    <row r="8" spans="1:15" ht="30" customHeight="1">
      <c r="A8" s="84"/>
      <c r="B8" s="71" t="s">
        <v>2</v>
      </c>
      <c r="C8" s="71" t="s">
        <v>3</v>
      </c>
      <c r="D8" s="71" t="s">
        <v>2</v>
      </c>
      <c r="E8" s="71" t="s">
        <v>3</v>
      </c>
      <c r="F8" s="71" t="s">
        <v>2</v>
      </c>
      <c r="G8" s="71" t="s">
        <v>3</v>
      </c>
      <c r="H8" s="71" t="s">
        <v>2</v>
      </c>
      <c r="I8" s="71" t="s">
        <v>3</v>
      </c>
      <c r="J8" s="71" t="s">
        <v>2</v>
      </c>
      <c r="K8" s="71" t="s">
        <v>3</v>
      </c>
      <c r="L8" s="71" t="s">
        <v>2</v>
      </c>
      <c r="M8" s="71" t="s">
        <v>3</v>
      </c>
      <c r="N8" s="71" t="s">
        <v>2</v>
      </c>
      <c r="O8" s="71" t="s">
        <v>3</v>
      </c>
    </row>
    <row r="9" spans="1:15" s="64" customFormat="1" ht="60" customHeight="1">
      <c r="A9" s="61" t="s">
        <v>60</v>
      </c>
      <c r="B9" s="28"/>
      <c r="C9" s="28"/>
      <c r="D9" s="28"/>
      <c r="E9" s="28"/>
      <c r="F9" s="28"/>
      <c r="G9" s="28"/>
      <c r="H9" s="28"/>
      <c r="I9" s="28"/>
      <c r="J9" s="28"/>
      <c r="K9" s="28"/>
      <c r="L9" s="63"/>
      <c r="M9" s="60"/>
      <c r="N9" s="61"/>
      <c r="O9" s="61"/>
    </row>
    <row r="12" spans="1:15">
      <c r="B12" s="65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8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workbookViewId="0">
      <selection sqref="A1:XFD1048576"/>
    </sheetView>
  </sheetViews>
  <sheetFormatPr defaultRowHeight="14.25"/>
  <cols>
    <col min="1" max="1" width="9" style="58"/>
    <col min="2" max="15" width="26.625" style="58" customWidth="1"/>
    <col min="16" max="16384" width="9" style="58"/>
  </cols>
  <sheetData>
    <row r="1" spans="1:15" ht="33.75" customHeight="1">
      <c r="A1" s="79" t="s">
        <v>120</v>
      </c>
      <c r="B1" s="79"/>
      <c r="C1" s="79"/>
      <c r="D1" s="79"/>
      <c r="E1" s="79"/>
      <c r="F1" s="55" t="s">
        <v>58</v>
      </c>
      <c r="G1" s="56">
        <f>WEEKNUM(B2)</f>
        <v>1</v>
      </c>
      <c r="H1" s="57"/>
      <c r="I1" s="57"/>
      <c r="J1" s="57"/>
      <c r="K1" s="57"/>
      <c r="L1" s="57"/>
      <c r="M1" s="57"/>
      <c r="N1" s="57"/>
      <c r="O1" s="57"/>
    </row>
    <row r="2" spans="1:15" ht="30" customHeight="1">
      <c r="A2" s="83" t="s">
        <v>59</v>
      </c>
      <c r="B2" s="81">
        <f>DATE(2017,1,2)</f>
        <v>42737</v>
      </c>
      <c r="C2" s="82"/>
      <c r="D2" s="81">
        <f>SUM(B2+1)</f>
        <v>42738</v>
      </c>
      <c r="E2" s="82"/>
      <c r="F2" s="81">
        <f>SUM(D2+1)</f>
        <v>42739</v>
      </c>
      <c r="G2" s="82"/>
      <c r="H2" s="81">
        <f t="shared" ref="H2" si="0">SUM(F2+1)</f>
        <v>42740</v>
      </c>
      <c r="I2" s="82"/>
      <c r="J2" s="81">
        <f t="shared" ref="J2" si="1">SUM(H2+1)</f>
        <v>42741</v>
      </c>
      <c r="K2" s="82"/>
      <c r="L2" s="81">
        <f t="shared" ref="L2" si="2">SUM(J2+1)</f>
        <v>42742</v>
      </c>
      <c r="M2" s="82"/>
      <c r="N2" s="81">
        <f t="shared" ref="N2" si="3">SUM(L2+1)</f>
        <v>42743</v>
      </c>
      <c r="O2" s="82"/>
    </row>
    <row r="3" spans="1:15" ht="30" customHeight="1">
      <c r="A3" s="84"/>
      <c r="B3" s="71" t="s">
        <v>141</v>
      </c>
      <c r="C3" s="71" t="s">
        <v>3</v>
      </c>
      <c r="D3" s="71" t="s">
        <v>2</v>
      </c>
      <c r="E3" s="71" t="s">
        <v>3</v>
      </c>
      <c r="F3" s="71" t="s">
        <v>2</v>
      </c>
      <c r="G3" s="71" t="s">
        <v>3</v>
      </c>
      <c r="H3" s="71" t="s">
        <v>2</v>
      </c>
      <c r="I3" s="71" t="s">
        <v>3</v>
      </c>
      <c r="J3" s="71" t="s">
        <v>2</v>
      </c>
      <c r="K3" s="71" t="s">
        <v>3</v>
      </c>
      <c r="L3" s="71" t="s">
        <v>2</v>
      </c>
      <c r="M3" s="71" t="s">
        <v>3</v>
      </c>
      <c r="N3" s="71" t="s">
        <v>2</v>
      </c>
      <c r="O3" s="71" t="s">
        <v>3</v>
      </c>
    </row>
    <row r="4" spans="1:15" s="62" customFormat="1" ht="60" customHeight="1">
      <c r="A4" s="60" t="s">
        <v>60</v>
      </c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60"/>
      <c r="O4" s="60"/>
    </row>
    <row r="5" spans="1:15" ht="24" customHeight="1"/>
    <row r="6" spans="1:15" ht="33.75" customHeight="1">
      <c r="A6" s="74" t="s">
        <v>120</v>
      </c>
      <c r="B6" s="74"/>
      <c r="C6" s="74"/>
      <c r="D6" s="74"/>
      <c r="E6" s="74"/>
      <c r="F6" s="55" t="s">
        <v>58</v>
      </c>
      <c r="G6" s="56">
        <f>WEEKNUM(B7)</f>
        <v>2</v>
      </c>
      <c r="H6" s="57"/>
      <c r="I6" s="57"/>
      <c r="J6" s="57"/>
      <c r="K6" s="57"/>
      <c r="L6" s="57"/>
      <c r="M6" s="57"/>
      <c r="N6" s="57"/>
      <c r="O6" s="57"/>
    </row>
    <row r="7" spans="1:15" ht="30" customHeight="1">
      <c r="A7" s="83" t="s">
        <v>59</v>
      </c>
      <c r="B7" s="81">
        <f>B2+7</f>
        <v>42744</v>
      </c>
      <c r="C7" s="82"/>
      <c r="D7" s="81">
        <f t="shared" ref="D7" si="4">D2+7</f>
        <v>42745</v>
      </c>
      <c r="E7" s="82"/>
      <c r="F7" s="81">
        <f t="shared" ref="F7" si="5">F2+7</f>
        <v>42746</v>
      </c>
      <c r="G7" s="82"/>
      <c r="H7" s="81">
        <f t="shared" ref="H7" si="6">H2+7</f>
        <v>42747</v>
      </c>
      <c r="I7" s="82"/>
      <c r="J7" s="81">
        <f t="shared" ref="J7" si="7">J2+7</f>
        <v>42748</v>
      </c>
      <c r="K7" s="82"/>
      <c r="L7" s="81">
        <f t="shared" ref="L7" si="8">L2+7</f>
        <v>42749</v>
      </c>
      <c r="M7" s="82"/>
      <c r="N7" s="81">
        <f t="shared" ref="N7" si="9">N2+7</f>
        <v>42750</v>
      </c>
      <c r="O7" s="82"/>
    </row>
    <row r="8" spans="1:15" ht="30" customHeight="1">
      <c r="A8" s="84"/>
      <c r="B8" s="71" t="s">
        <v>2</v>
      </c>
      <c r="C8" s="71" t="s">
        <v>3</v>
      </c>
      <c r="D8" s="71" t="s">
        <v>2</v>
      </c>
      <c r="E8" s="71" t="s">
        <v>3</v>
      </c>
      <c r="F8" s="71" t="s">
        <v>2</v>
      </c>
      <c r="G8" s="71" t="s">
        <v>3</v>
      </c>
      <c r="H8" s="71" t="s">
        <v>2</v>
      </c>
      <c r="I8" s="71" t="s">
        <v>3</v>
      </c>
      <c r="J8" s="71" t="s">
        <v>2</v>
      </c>
      <c r="K8" s="71" t="s">
        <v>3</v>
      </c>
      <c r="L8" s="71" t="s">
        <v>2</v>
      </c>
      <c r="M8" s="71" t="s">
        <v>3</v>
      </c>
      <c r="N8" s="71" t="s">
        <v>2</v>
      </c>
      <c r="O8" s="71" t="s">
        <v>3</v>
      </c>
    </row>
    <row r="9" spans="1:15" s="64" customFormat="1" ht="60" customHeight="1">
      <c r="A9" s="61" t="s">
        <v>60</v>
      </c>
      <c r="B9" s="28"/>
      <c r="C9" s="28"/>
      <c r="D9" s="28"/>
      <c r="E9" s="28"/>
      <c r="F9" s="28"/>
      <c r="G9" s="28"/>
      <c r="H9" s="28"/>
      <c r="I9" s="28"/>
      <c r="J9" s="28"/>
      <c r="K9" s="28"/>
      <c r="L9" s="63"/>
      <c r="M9" s="60"/>
      <c r="N9" s="61"/>
      <c r="O9" s="61"/>
    </row>
    <row r="12" spans="1:15">
      <c r="B12" s="65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"/>
  <sheetViews>
    <sheetView zoomScale="75" zoomScaleNormal="75" zoomScalePageLayoutView="75" workbookViewId="0">
      <selection sqref="A1:XFD1048576"/>
    </sheetView>
  </sheetViews>
  <sheetFormatPr defaultColWidth="9" defaultRowHeight="14.25"/>
  <cols>
    <col min="1" max="2" width="10.625" style="1" customWidth="1"/>
    <col min="3" max="14" width="20.625" style="1" customWidth="1"/>
    <col min="15" max="16384" width="9" style="1"/>
  </cols>
  <sheetData>
    <row r="1" spans="1:14" ht="24.95" customHeight="1">
      <c r="A1" s="89" t="s">
        <v>0</v>
      </c>
      <c r="B1" s="89" t="s">
        <v>1</v>
      </c>
      <c r="C1" s="90" t="s">
        <v>36</v>
      </c>
      <c r="D1" s="91"/>
      <c r="E1" s="92" t="s">
        <v>37</v>
      </c>
      <c r="F1" s="92"/>
      <c r="G1" s="92" t="s">
        <v>38</v>
      </c>
      <c r="H1" s="92"/>
      <c r="I1" s="92" t="s">
        <v>39</v>
      </c>
      <c r="J1" s="92"/>
      <c r="K1" s="90" t="s">
        <v>40</v>
      </c>
      <c r="L1" s="91"/>
      <c r="M1" s="2" t="s">
        <v>41</v>
      </c>
      <c r="N1" s="2" t="s">
        <v>42</v>
      </c>
    </row>
    <row r="2" spans="1:14" ht="24.95" customHeight="1">
      <c r="A2" s="89"/>
      <c r="B2" s="89"/>
      <c r="C2" s="2" t="s">
        <v>2</v>
      </c>
      <c r="D2" s="2" t="s">
        <v>3</v>
      </c>
      <c r="E2" s="2" t="s">
        <v>2</v>
      </c>
      <c r="F2" s="2" t="s">
        <v>3</v>
      </c>
      <c r="G2" s="2" t="s">
        <v>2</v>
      </c>
      <c r="H2" s="2" t="s">
        <v>3</v>
      </c>
      <c r="I2" s="2" t="s">
        <v>2</v>
      </c>
      <c r="J2" s="2" t="s">
        <v>3</v>
      </c>
      <c r="K2" s="2" t="s">
        <v>2</v>
      </c>
      <c r="L2" s="2" t="s">
        <v>3</v>
      </c>
      <c r="M2" s="2"/>
      <c r="N2" s="2"/>
    </row>
    <row r="3" spans="1:14" ht="30" customHeight="1">
      <c r="A3" s="3" t="s">
        <v>4</v>
      </c>
      <c r="B3" s="3" t="s">
        <v>5</v>
      </c>
      <c r="C3" s="4"/>
      <c r="D3" s="5"/>
      <c r="E3" s="4"/>
      <c r="F3" s="4"/>
      <c r="G3" s="4"/>
      <c r="H3" s="4"/>
      <c r="I3" s="4"/>
      <c r="J3" s="4"/>
      <c r="K3" s="4"/>
      <c r="L3" s="4"/>
      <c r="M3" s="23"/>
      <c r="N3" s="24"/>
    </row>
    <row r="4" spans="1:14" ht="30" customHeight="1">
      <c r="A4" s="87" t="s">
        <v>43</v>
      </c>
      <c r="B4" s="3" t="s">
        <v>6</v>
      </c>
      <c r="C4" s="4"/>
      <c r="D4" s="5"/>
      <c r="E4" s="4"/>
      <c r="F4" s="4"/>
      <c r="G4" s="4"/>
      <c r="H4" s="4"/>
      <c r="I4" s="8"/>
      <c r="J4" s="8"/>
      <c r="K4" s="8"/>
      <c r="L4" s="8"/>
      <c r="M4" s="24"/>
      <c r="N4" s="24"/>
    </row>
    <row r="5" spans="1:14" ht="30" customHeight="1">
      <c r="A5" s="85"/>
      <c r="B5" s="7" t="s">
        <v>8</v>
      </c>
      <c r="C5" s="8"/>
      <c r="D5" s="8"/>
      <c r="E5" s="8"/>
      <c r="F5" s="8"/>
      <c r="G5" s="8"/>
      <c r="H5" s="8"/>
      <c r="I5" s="8"/>
      <c r="J5" s="8"/>
      <c r="K5" s="8"/>
      <c r="L5" s="8"/>
      <c r="M5" s="24"/>
      <c r="N5" s="24"/>
    </row>
    <row r="6" spans="1:14" ht="30" customHeight="1">
      <c r="A6" s="86"/>
      <c r="B6" s="7" t="s">
        <v>9</v>
      </c>
      <c r="C6" s="9"/>
      <c r="D6" s="9"/>
      <c r="E6" s="9"/>
      <c r="F6" s="9"/>
      <c r="G6" s="9"/>
      <c r="H6" s="9"/>
      <c r="I6" s="9"/>
      <c r="J6" s="9"/>
      <c r="K6" s="9"/>
      <c r="L6" s="9"/>
      <c r="M6" s="24"/>
      <c r="N6" s="24"/>
    </row>
    <row r="7" spans="1:14" ht="30" customHeight="1">
      <c r="A7" s="87" t="s">
        <v>44</v>
      </c>
      <c r="B7" s="7" t="s">
        <v>10</v>
      </c>
      <c r="C7" s="10"/>
      <c r="D7" s="10"/>
      <c r="E7" s="10"/>
      <c r="F7" s="10"/>
      <c r="G7" s="11"/>
      <c r="H7" s="11"/>
      <c r="I7" s="11"/>
      <c r="J7" s="11"/>
      <c r="K7" s="11"/>
      <c r="L7" s="11"/>
      <c r="M7" s="25"/>
      <c r="N7" s="24"/>
    </row>
    <row r="8" spans="1:14" ht="30" customHeight="1">
      <c r="A8" s="85"/>
      <c r="B8" s="7" t="s">
        <v>45</v>
      </c>
      <c r="C8" s="11"/>
      <c r="D8" s="11"/>
      <c r="E8" s="11"/>
      <c r="F8" s="11"/>
      <c r="G8" s="11"/>
      <c r="H8" s="11"/>
      <c r="I8" s="11"/>
      <c r="J8" s="11"/>
      <c r="K8" s="11"/>
      <c r="L8" s="11"/>
      <c r="M8" s="25"/>
      <c r="N8" s="24"/>
    </row>
    <row r="9" spans="1:14" ht="30" customHeight="1">
      <c r="A9" s="86"/>
      <c r="B9" s="7" t="s">
        <v>11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25"/>
      <c r="N9" s="24"/>
    </row>
    <row r="10" spans="1:14" ht="30" customHeight="1">
      <c r="A10" s="87" t="s">
        <v>46</v>
      </c>
      <c r="B10" s="7" t="s">
        <v>12</v>
      </c>
      <c r="C10" s="10"/>
      <c r="D10" s="12"/>
      <c r="E10" s="10"/>
      <c r="F10" s="13"/>
      <c r="G10" s="10"/>
      <c r="H10" s="10"/>
      <c r="I10" s="10"/>
      <c r="J10" s="10"/>
      <c r="K10" s="10"/>
      <c r="L10" s="10"/>
      <c r="M10" s="25"/>
      <c r="N10" s="24"/>
    </row>
    <row r="11" spans="1:14" ht="30" customHeight="1">
      <c r="A11" s="85"/>
      <c r="B11" s="7" t="s">
        <v>13</v>
      </c>
      <c r="C11" s="14"/>
      <c r="D11" s="14"/>
      <c r="E11" s="15"/>
      <c r="F11" s="15"/>
      <c r="G11" s="15"/>
      <c r="H11" s="15"/>
      <c r="I11" s="14"/>
      <c r="J11" s="11"/>
      <c r="K11" s="15"/>
      <c r="L11" s="15"/>
      <c r="M11" s="25"/>
      <c r="N11" s="24"/>
    </row>
    <row r="12" spans="1:14" ht="30" customHeight="1">
      <c r="A12" s="86"/>
      <c r="B12" s="7" t="s">
        <v>14</v>
      </c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25"/>
      <c r="N12" s="24"/>
    </row>
    <row r="13" spans="1:14" ht="30" customHeight="1">
      <c r="A13" s="3" t="s">
        <v>16</v>
      </c>
      <c r="B13" s="3" t="s">
        <v>17</v>
      </c>
      <c r="C13" s="4"/>
      <c r="D13" s="5"/>
      <c r="E13" s="4"/>
      <c r="F13" s="4"/>
      <c r="G13" s="4"/>
      <c r="H13" s="4"/>
      <c r="I13" s="4"/>
      <c r="J13" s="4"/>
      <c r="K13" s="4"/>
      <c r="L13" s="4"/>
      <c r="M13" s="24"/>
      <c r="N13" s="24"/>
    </row>
    <row r="14" spans="1:14" ht="30" customHeight="1">
      <c r="A14" s="87" t="s">
        <v>47</v>
      </c>
      <c r="B14" s="3" t="s">
        <v>18</v>
      </c>
      <c r="C14" s="13"/>
      <c r="D14" s="5"/>
      <c r="E14" s="9"/>
      <c r="F14" s="9"/>
      <c r="G14" s="9"/>
      <c r="H14" s="9"/>
      <c r="I14" s="9"/>
      <c r="J14" s="9"/>
      <c r="K14" s="8"/>
      <c r="L14" s="8"/>
      <c r="M14" s="24"/>
      <c r="N14" s="24"/>
    </row>
    <row r="15" spans="1:14" ht="30" customHeight="1">
      <c r="A15" s="85"/>
      <c r="B15" s="3" t="s">
        <v>48</v>
      </c>
      <c r="C15" s="13"/>
      <c r="D15" s="13"/>
      <c r="E15" s="9"/>
      <c r="F15" s="9"/>
      <c r="G15" s="9"/>
      <c r="H15" s="9"/>
      <c r="I15" s="9"/>
      <c r="J15" s="9"/>
      <c r="K15" s="8"/>
      <c r="L15" s="8"/>
      <c r="M15" s="24"/>
      <c r="N15" s="24"/>
    </row>
    <row r="16" spans="1:14" ht="30" customHeight="1">
      <c r="A16" s="86"/>
      <c r="B16" s="3" t="s">
        <v>49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24"/>
      <c r="N16" s="24"/>
    </row>
    <row r="17" spans="1:14" ht="30" customHeight="1">
      <c r="A17" s="85" t="s">
        <v>50</v>
      </c>
      <c r="B17" s="3" t="s">
        <v>20</v>
      </c>
      <c r="C17" s="4"/>
      <c r="D17" s="4"/>
      <c r="E17" s="8"/>
      <c r="F17" s="8"/>
      <c r="G17" s="8"/>
      <c r="H17" s="8"/>
      <c r="I17" s="8"/>
      <c r="J17" s="8"/>
      <c r="K17" s="8"/>
      <c r="L17" s="8"/>
      <c r="M17" s="23"/>
      <c r="N17" s="24"/>
    </row>
    <row r="18" spans="1:14" ht="30" customHeight="1">
      <c r="A18" s="85"/>
      <c r="B18" s="3" t="s">
        <v>21</v>
      </c>
      <c r="C18" s="4"/>
      <c r="D18" s="13"/>
      <c r="E18" s="4"/>
      <c r="F18" s="4"/>
      <c r="G18" s="4"/>
      <c r="H18" s="4"/>
      <c r="I18" s="4"/>
      <c r="J18" s="4"/>
      <c r="K18" s="4"/>
      <c r="L18" s="4"/>
      <c r="M18" s="24"/>
      <c r="N18" s="24"/>
    </row>
    <row r="19" spans="1:14" ht="30" customHeight="1">
      <c r="A19" s="86"/>
      <c r="B19" s="3" t="s">
        <v>22</v>
      </c>
      <c r="C19" s="13"/>
      <c r="D19" s="13"/>
      <c r="E19" s="13"/>
      <c r="F19" s="13"/>
      <c r="G19" s="13"/>
      <c r="H19" s="18"/>
      <c r="I19" s="19"/>
      <c r="J19" s="19"/>
      <c r="K19" s="13"/>
      <c r="L19" s="4"/>
      <c r="M19" s="24"/>
      <c r="N19" s="24"/>
    </row>
    <row r="20" spans="1:14" ht="30" customHeight="1">
      <c r="A20" s="87" t="s">
        <v>51</v>
      </c>
      <c r="B20" s="3" t="s">
        <v>23</v>
      </c>
      <c r="C20" s="18"/>
      <c r="D20" s="13"/>
      <c r="E20" s="19"/>
      <c r="F20" s="20"/>
      <c r="G20" s="20"/>
      <c r="H20" s="20"/>
      <c r="I20" s="18"/>
      <c r="J20" s="18"/>
      <c r="K20" s="19"/>
      <c r="L20" s="20"/>
      <c r="M20" s="26"/>
      <c r="N20" s="24"/>
    </row>
    <row r="21" spans="1:14" ht="30" customHeight="1">
      <c r="A21" s="85"/>
      <c r="B21" s="3" t="s">
        <v>24</v>
      </c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24"/>
      <c r="N21" s="24"/>
    </row>
    <row r="22" spans="1:14" ht="30" customHeight="1">
      <c r="A22" s="86"/>
      <c r="B22" s="3" t="s">
        <v>25</v>
      </c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24"/>
      <c r="N22" s="24"/>
    </row>
    <row r="23" spans="1:14" ht="30" customHeight="1">
      <c r="A23" s="3" t="s">
        <v>16</v>
      </c>
      <c r="B23" s="3" t="s">
        <v>26</v>
      </c>
      <c r="C23" s="4"/>
      <c r="D23" s="5"/>
      <c r="E23" s="4"/>
      <c r="F23" s="4"/>
      <c r="G23" s="4"/>
      <c r="H23" s="4"/>
      <c r="I23" s="4"/>
      <c r="J23" s="4"/>
      <c r="K23" s="4"/>
      <c r="L23" s="4"/>
      <c r="M23" s="23"/>
      <c r="N23" s="23"/>
    </row>
    <row r="24" spans="1:14" ht="30" customHeight="1">
      <c r="A24" s="6" t="s">
        <v>52</v>
      </c>
      <c r="B24" s="3" t="s">
        <v>27</v>
      </c>
      <c r="C24" s="4"/>
      <c r="D24" s="4"/>
      <c r="E24" s="8"/>
      <c r="F24" s="8"/>
      <c r="G24" s="4"/>
      <c r="H24" s="4"/>
      <c r="I24" s="4"/>
      <c r="J24" s="4"/>
      <c r="K24" s="8"/>
      <c r="L24" s="8"/>
      <c r="M24" s="23"/>
      <c r="N24" s="23"/>
    </row>
    <row r="25" spans="1:14" ht="30" customHeight="1">
      <c r="A25" s="87" t="s">
        <v>53</v>
      </c>
      <c r="B25" s="3" t="s">
        <v>54</v>
      </c>
      <c r="C25" s="8"/>
      <c r="D25" s="8"/>
      <c r="E25" s="8"/>
      <c r="F25" s="8"/>
      <c r="G25" s="8"/>
      <c r="H25" s="8"/>
      <c r="I25" s="8"/>
      <c r="J25" s="8"/>
      <c r="K25" s="8"/>
      <c r="L25" s="8"/>
      <c r="M25" s="23"/>
      <c r="N25" s="23"/>
    </row>
    <row r="26" spans="1:14" ht="30" customHeight="1">
      <c r="A26" s="86"/>
      <c r="B26" s="3" t="s">
        <v>28</v>
      </c>
      <c r="C26" s="8"/>
      <c r="D26" s="8"/>
      <c r="E26" s="8"/>
      <c r="F26" s="8"/>
      <c r="G26" s="8"/>
      <c r="H26" s="8"/>
      <c r="I26" s="8"/>
      <c r="J26" s="8"/>
      <c r="K26" s="8"/>
      <c r="L26" s="8"/>
      <c r="M26" s="24"/>
      <c r="N26" s="24"/>
    </row>
    <row r="27" spans="1:14" ht="30" customHeight="1">
      <c r="A27" s="88" t="s">
        <v>55</v>
      </c>
      <c r="B27" s="3" t="s">
        <v>29</v>
      </c>
      <c r="C27" s="8"/>
      <c r="D27" s="8"/>
      <c r="E27" s="8"/>
      <c r="F27" s="8"/>
      <c r="G27" s="8"/>
      <c r="H27" s="8"/>
      <c r="I27" s="8"/>
      <c r="J27" s="8"/>
      <c r="K27" s="8"/>
      <c r="L27" s="8"/>
      <c r="M27" s="24"/>
      <c r="N27" s="24"/>
    </row>
    <row r="28" spans="1:14" ht="30" customHeight="1">
      <c r="A28" s="88"/>
      <c r="B28" s="3" t="s">
        <v>30</v>
      </c>
      <c r="C28" s="8"/>
      <c r="D28" s="8"/>
      <c r="E28" s="4"/>
      <c r="F28" s="4"/>
      <c r="G28" s="8"/>
      <c r="H28" s="8"/>
      <c r="I28" s="8"/>
      <c r="J28" s="8"/>
      <c r="K28" s="8"/>
      <c r="L28" s="8"/>
      <c r="M28" s="23"/>
      <c r="N28" s="24"/>
    </row>
    <row r="29" spans="1:14" ht="30" customHeight="1">
      <c r="A29" s="88"/>
      <c r="B29" s="3" t="s">
        <v>19</v>
      </c>
      <c r="C29" s="21"/>
      <c r="D29" s="22"/>
      <c r="E29" s="22"/>
      <c r="F29" s="22"/>
      <c r="G29" s="22"/>
      <c r="H29" s="22"/>
      <c r="I29" s="21"/>
      <c r="J29" s="21"/>
      <c r="K29" s="22"/>
      <c r="L29" s="22"/>
      <c r="M29" s="27"/>
      <c r="N29" s="24"/>
    </row>
    <row r="30" spans="1:14" ht="30" customHeight="1">
      <c r="A30" s="88"/>
      <c r="B30" s="3" t="s">
        <v>31</v>
      </c>
      <c r="C30" s="8"/>
      <c r="D30" s="8"/>
      <c r="E30" s="4"/>
      <c r="F30" s="4"/>
      <c r="G30" s="4"/>
      <c r="H30" s="4"/>
      <c r="I30" s="4"/>
      <c r="J30" s="4"/>
      <c r="K30" s="4"/>
      <c r="L30" s="4"/>
      <c r="M30" s="24"/>
      <c r="N30" s="24"/>
    </row>
    <row r="31" spans="1:14" ht="30" customHeight="1">
      <c r="A31" s="88"/>
      <c r="B31" s="3" t="s">
        <v>56</v>
      </c>
      <c r="C31" s="8"/>
      <c r="D31" s="8"/>
      <c r="E31" s="4"/>
      <c r="F31" s="4"/>
      <c r="G31" s="8"/>
      <c r="H31" s="8"/>
      <c r="I31" s="8"/>
      <c r="J31" s="8"/>
      <c r="K31" s="8"/>
      <c r="L31" s="8"/>
      <c r="M31" s="24"/>
      <c r="N31" s="24"/>
    </row>
    <row r="32" spans="1:14" ht="30" customHeight="1">
      <c r="A32" s="88"/>
      <c r="B32" s="3" t="s">
        <v>32</v>
      </c>
      <c r="C32" s="8"/>
      <c r="D32" s="8"/>
      <c r="E32" s="8"/>
      <c r="F32" s="8"/>
      <c r="G32" s="8"/>
      <c r="H32" s="8"/>
      <c r="I32" s="8"/>
      <c r="J32" s="8"/>
      <c r="K32" s="8"/>
      <c r="L32" s="8"/>
      <c r="M32" s="24"/>
      <c r="N32" s="24"/>
    </row>
    <row r="33" spans="1:14" ht="30" customHeight="1">
      <c r="A33" s="88"/>
      <c r="B33" s="3" t="s">
        <v>33</v>
      </c>
      <c r="C33" s="8"/>
      <c r="D33" s="8"/>
      <c r="E33" s="8"/>
      <c r="F33" s="8"/>
      <c r="G33" s="8"/>
      <c r="H33" s="8"/>
      <c r="I33" s="8"/>
      <c r="J33" s="8"/>
      <c r="K33" s="8"/>
      <c r="L33" s="8"/>
      <c r="M33" s="24"/>
      <c r="N33" s="24"/>
    </row>
    <row r="34" spans="1:14" ht="30" customHeight="1">
      <c r="A34" s="88"/>
      <c r="B34" s="3" t="s">
        <v>15</v>
      </c>
      <c r="C34" s="8"/>
      <c r="D34" s="8"/>
      <c r="E34" s="8"/>
      <c r="F34" s="8"/>
      <c r="G34" s="4"/>
      <c r="H34" s="8"/>
      <c r="I34" s="8"/>
      <c r="J34" s="8"/>
      <c r="K34" s="8"/>
      <c r="L34" s="8"/>
      <c r="M34" s="24"/>
      <c r="N34" s="24"/>
    </row>
    <row r="35" spans="1:14" ht="30" customHeight="1">
      <c r="A35" s="88"/>
      <c r="B35" s="3" t="s">
        <v>34</v>
      </c>
      <c r="C35" s="8"/>
      <c r="D35" s="8"/>
      <c r="E35" s="8"/>
      <c r="F35" s="8"/>
      <c r="G35" s="8"/>
      <c r="H35" s="8"/>
      <c r="I35" s="8"/>
      <c r="J35" s="8"/>
      <c r="K35" s="8"/>
      <c r="L35" s="8"/>
      <c r="M35" s="24"/>
      <c r="N35" s="24"/>
    </row>
    <row r="36" spans="1:14" ht="30" customHeight="1">
      <c r="A36" s="88"/>
      <c r="B36" s="3" t="s">
        <v>7</v>
      </c>
      <c r="C36" s="8"/>
      <c r="D36" s="8"/>
      <c r="E36" s="8"/>
      <c r="F36" s="8"/>
      <c r="G36" s="8"/>
      <c r="H36" s="8"/>
      <c r="I36" s="8"/>
      <c r="J36" s="8"/>
      <c r="K36" s="8"/>
      <c r="L36" s="8"/>
      <c r="M36" s="24"/>
      <c r="N36" s="24"/>
    </row>
    <row r="37" spans="1:14" ht="30" customHeight="1">
      <c r="A37" s="88"/>
      <c r="B37" s="3" t="s">
        <v>35</v>
      </c>
      <c r="C37" s="8"/>
      <c r="D37" s="8"/>
      <c r="E37" s="8"/>
      <c r="F37" s="8"/>
      <c r="G37" s="8"/>
      <c r="H37" s="8"/>
      <c r="I37" s="4"/>
      <c r="J37" s="8"/>
      <c r="K37" s="8"/>
      <c r="L37" s="8"/>
      <c r="M37" s="24"/>
      <c r="N37" s="24"/>
    </row>
  </sheetData>
  <mergeCells count="15">
    <mergeCell ref="C1:D1"/>
    <mergeCell ref="E1:F1"/>
    <mergeCell ref="G1:H1"/>
    <mergeCell ref="I1:J1"/>
    <mergeCell ref="K1:L1"/>
    <mergeCell ref="A17:A19"/>
    <mergeCell ref="A20:A22"/>
    <mergeCell ref="A25:A26"/>
    <mergeCell ref="A27:A37"/>
    <mergeCell ref="B1:B2"/>
    <mergeCell ref="A1:A2"/>
    <mergeCell ref="A4:A6"/>
    <mergeCell ref="A7:A9"/>
    <mergeCell ref="A10:A12"/>
    <mergeCell ref="A14:A16"/>
  </mergeCells>
  <phoneticPr fontId="16" type="noConversion"/>
  <pageMargins left="0.69930555555555596" right="0.69930555555555596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zoomScale="85" zoomScaleNormal="85" workbookViewId="0">
      <pane xSplit="1" topLeftCell="G1" activePane="topRight" state="frozen"/>
      <selection pane="topRight" activeCell="D9" sqref="D9"/>
    </sheetView>
  </sheetViews>
  <sheetFormatPr defaultRowHeight="14.25"/>
  <cols>
    <col min="1" max="1" width="9" customWidth="1"/>
    <col min="2" max="15" width="26.625" customWidth="1"/>
  </cols>
  <sheetData>
    <row r="1" spans="1:15" ht="33.75" customHeight="1">
      <c r="A1" s="74" t="s">
        <v>57</v>
      </c>
      <c r="B1" s="74"/>
      <c r="C1" s="74"/>
      <c r="D1" s="74"/>
      <c r="E1" s="74"/>
      <c r="F1" s="29" t="s">
        <v>58</v>
      </c>
      <c r="G1" s="30">
        <f>WEEKNUM(B2)</f>
        <v>24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73" t="s">
        <v>59</v>
      </c>
      <c r="B2" s="72">
        <f>DATE(2017,6,12)</f>
        <v>42898</v>
      </c>
      <c r="C2" s="72"/>
      <c r="D2" s="72">
        <f>SUM(B2+1)</f>
        <v>42899</v>
      </c>
      <c r="E2" s="72"/>
      <c r="F2" s="72">
        <f t="shared" ref="F2" si="0">SUM(D2+1)</f>
        <v>42900</v>
      </c>
      <c r="G2" s="72"/>
      <c r="H2" s="72">
        <f t="shared" ref="H2" si="1">SUM(F2+1)</f>
        <v>42901</v>
      </c>
      <c r="I2" s="72"/>
      <c r="J2" s="72">
        <f t="shared" ref="J2" si="2">SUM(H2+1)</f>
        <v>42902</v>
      </c>
      <c r="K2" s="72"/>
      <c r="L2" s="72">
        <f t="shared" ref="L2" si="3">SUM(J2+1)</f>
        <v>42903</v>
      </c>
      <c r="M2" s="72"/>
      <c r="N2" s="72">
        <f t="shared" ref="N2" si="4">SUM(L2+1)</f>
        <v>42904</v>
      </c>
      <c r="O2" s="72"/>
    </row>
    <row r="3" spans="1:15" ht="30" customHeight="1">
      <c r="A3" s="73"/>
      <c r="B3" s="33" t="s">
        <v>2</v>
      </c>
      <c r="C3" s="33" t="s">
        <v>3</v>
      </c>
      <c r="D3" s="33" t="s">
        <v>2</v>
      </c>
      <c r="E3" s="33" t="s">
        <v>3</v>
      </c>
      <c r="F3" s="33" t="s">
        <v>2</v>
      </c>
      <c r="G3" s="33" t="s">
        <v>3</v>
      </c>
      <c r="H3" s="33" t="s">
        <v>2</v>
      </c>
      <c r="I3" s="33" t="s">
        <v>3</v>
      </c>
      <c r="J3" s="33" t="s">
        <v>2</v>
      </c>
      <c r="K3" s="33" t="s">
        <v>3</v>
      </c>
      <c r="L3" s="33" t="s">
        <v>2</v>
      </c>
      <c r="M3" s="33" t="s">
        <v>3</v>
      </c>
      <c r="N3" s="33" t="s">
        <v>2</v>
      </c>
      <c r="O3" s="33" t="s">
        <v>3</v>
      </c>
    </row>
    <row r="4" spans="1:15" s="1" customFormat="1" ht="60" customHeight="1">
      <c r="A4" s="28" t="s">
        <v>60</v>
      </c>
      <c r="B4" s="28" t="s">
        <v>61</v>
      </c>
      <c r="C4" s="28" t="s">
        <v>61</v>
      </c>
      <c r="D4" s="28" t="s">
        <v>64</v>
      </c>
      <c r="E4" s="28" t="s">
        <v>63</v>
      </c>
      <c r="F4" s="28" t="s">
        <v>63</v>
      </c>
      <c r="G4" s="28" t="s">
        <v>63</v>
      </c>
      <c r="H4" s="28" t="s">
        <v>61</v>
      </c>
      <c r="I4" s="28" t="s">
        <v>61</v>
      </c>
      <c r="J4" s="28" t="s">
        <v>62</v>
      </c>
      <c r="K4" s="28" t="s">
        <v>62</v>
      </c>
      <c r="L4" s="28"/>
      <c r="M4" s="28"/>
      <c r="N4" s="28"/>
      <c r="O4" s="28"/>
    </row>
    <row r="5" spans="1:15" ht="24" customHeight="1"/>
    <row r="6" spans="1:15" ht="33.75" customHeight="1">
      <c r="A6" s="74" t="s">
        <v>57</v>
      </c>
      <c r="B6" s="74"/>
      <c r="C6" s="74"/>
      <c r="D6" s="74"/>
      <c r="E6" s="74"/>
      <c r="F6" s="29" t="s">
        <v>58</v>
      </c>
      <c r="G6" s="30">
        <f>WEEKNUM(B7)</f>
        <v>25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73" t="s">
        <v>59</v>
      </c>
      <c r="B7" s="72">
        <f>B2+7</f>
        <v>42905</v>
      </c>
      <c r="C7" s="72"/>
      <c r="D7" s="72">
        <f t="shared" ref="D7" si="5">D2+7</f>
        <v>42906</v>
      </c>
      <c r="E7" s="72"/>
      <c r="F7" s="72">
        <f t="shared" ref="F7" si="6">F2+7</f>
        <v>42907</v>
      </c>
      <c r="G7" s="72"/>
      <c r="H7" s="72">
        <f t="shared" ref="H7" si="7">H2+7</f>
        <v>42908</v>
      </c>
      <c r="I7" s="72"/>
      <c r="J7" s="72">
        <f t="shared" ref="J7" si="8">J2+7</f>
        <v>42909</v>
      </c>
      <c r="K7" s="72"/>
      <c r="L7" s="72">
        <f t="shared" ref="L7" si="9">L2+7</f>
        <v>42910</v>
      </c>
      <c r="M7" s="72"/>
      <c r="N7" s="72">
        <f t="shared" ref="N7" si="10">N2+7</f>
        <v>42911</v>
      </c>
      <c r="O7" s="72"/>
    </row>
    <row r="8" spans="1:15" ht="30" customHeight="1">
      <c r="A8" s="73"/>
      <c r="B8" s="33" t="s">
        <v>2</v>
      </c>
      <c r="C8" s="33" t="s">
        <v>3</v>
      </c>
      <c r="D8" s="33" t="s">
        <v>2</v>
      </c>
      <c r="E8" s="33" t="s">
        <v>3</v>
      </c>
      <c r="F8" s="33" t="s">
        <v>2</v>
      </c>
      <c r="G8" s="33" t="s">
        <v>3</v>
      </c>
      <c r="H8" s="33" t="s">
        <v>2</v>
      </c>
      <c r="I8" s="33" t="s">
        <v>3</v>
      </c>
      <c r="J8" s="33" t="s">
        <v>2</v>
      </c>
      <c r="K8" s="33" t="s">
        <v>3</v>
      </c>
      <c r="L8" s="33" t="s">
        <v>2</v>
      </c>
      <c r="M8" s="33" t="s">
        <v>3</v>
      </c>
      <c r="N8" s="33" t="s">
        <v>2</v>
      </c>
      <c r="O8" s="33" t="s">
        <v>3</v>
      </c>
    </row>
    <row r="9" spans="1:15" s="1" customFormat="1" ht="60" customHeight="1">
      <c r="A9" s="28" t="s">
        <v>60</v>
      </c>
      <c r="B9" s="28" t="s">
        <v>65</v>
      </c>
      <c r="C9" s="28" t="s">
        <v>65</v>
      </c>
      <c r="D9" s="28" t="s">
        <v>65</v>
      </c>
      <c r="E9" s="28" t="s">
        <v>65</v>
      </c>
      <c r="F9" s="28" t="s">
        <v>65</v>
      </c>
      <c r="G9" s="28" t="s">
        <v>65</v>
      </c>
      <c r="H9" s="28" t="s">
        <v>65</v>
      </c>
      <c r="I9" s="28" t="s">
        <v>65</v>
      </c>
      <c r="J9" s="28" t="s">
        <v>66</v>
      </c>
      <c r="K9" s="28" t="s">
        <v>66</v>
      </c>
      <c r="L9" s="28"/>
      <c r="M9" s="28"/>
      <c r="N9" s="28"/>
      <c r="O9" s="28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topLeftCell="H4" workbookViewId="0">
      <selection activeCell="H13" sqref="H13"/>
    </sheetView>
  </sheetViews>
  <sheetFormatPr defaultRowHeight="14.25"/>
  <cols>
    <col min="2" max="15" width="26.625" customWidth="1"/>
  </cols>
  <sheetData>
    <row r="1" spans="1:15" ht="33.75" customHeight="1">
      <c r="A1" s="74" t="s">
        <v>57</v>
      </c>
      <c r="B1" s="74"/>
      <c r="C1" s="74"/>
      <c r="D1" s="74"/>
      <c r="E1" s="74"/>
      <c r="F1" s="29" t="s">
        <v>58</v>
      </c>
      <c r="G1" s="30">
        <f>WEEKNUM(B2)</f>
        <v>26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73" t="s">
        <v>59</v>
      </c>
      <c r="B2" s="72">
        <f>DATE(2017,6,26)</f>
        <v>42912</v>
      </c>
      <c r="C2" s="72"/>
      <c r="D2" s="72">
        <f>SUM(B2+1)</f>
        <v>42913</v>
      </c>
      <c r="E2" s="72"/>
      <c r="F2" s="72">
        <f t="shared" ref="F2" si="0">SUM(D2+1)</f>
        <v>42914</v>
      </c>
      <c r="G2" s="72"/>
      <c r="H2" s="72">
        <f t="shared" ref="H2" si="1">SUM(F2+1)</f>
        <v>42915</v>
      </c>
      <c r="I2" s="72"/>
      <c r="J2" s="72">
        <f t="shared" ref="J2" si="2">SUM(H2+1)</f>
        <v>42916</v>
      </c>
      <c r="K2" s="72"/>
      <c r="L2" s="72">
        <f t="shared" ref="L2" si="3">SUM(J2+1)</f>
        <v>42917</v>
      </c>
      <c r="M2" s="72"/>
      <c r="N2" s="72">
        <f t="shared" ref="N2" si="4">SUM(L2+1)</f>
        <v>42918</v>
      </c>
      <c r="O2" s="72"/>
    </row>
    <row r="3" spans="1:15" ht="30" customHeight="1">
      <c r="A3" s="73"/>
      <c r="B3" s="34" t="s">
        <v>2</v>
      </c>
      <c r="C3" s="34" t="s">
        <v>3</v>
      </c>
      <c r="D3" s="34" t="s">
        <v>2</v>
      </c>
      <c r="E3" s="34" t="s">
        <v>3</v>
      </c>
      <c r="F3" s="34" t="s">
        <v>2</v>
      </c>
      <c r="G3" s="34" t="s">
        <v>3</v>
      </c>
      <c r="H3" s="34" t="s">
        <v>2</v>
      </c>
      <c r="I3" s="34" t="s">
        <v>3</v>
      </c>
      <c r="J3" s="34" t="s">
        <v>2</v>
      </c>
      <c r="K3" s="34" t="s">
        <v>3</v>
      </c>
      <c r="L3" s="34" t="s">
        <v>2</v>
      </c>
      <c r="M3" s="34" t="s">
        <v>3</v>
      </c>
      <c r="N3" s="34" t="s">
        <v>2</v>
      </c>
      <c r="O3" s="34" t="s">
        <v>3</v>
      </c>
    </row>
    <row r="4" spans="1:15" s="1" customFormat="1" ht="60" customHeight="1">
      <c r="A4" s="28" t="s">
        <v>60</v>
      </c>
      <c r="B4" s="28" t="s">
        <v>67</v>
      </c>
      <c r="C4" s="28" t="s">
        <v>67</v>
      </c>
      <c r="D4" s="28" t="s">
        <v>67</v>
      </c>
      <c r="E4" s="28" t="s">
        <v>67</v>
      </c>
      <c r="F4" s="28" t="s">
        <v>75</v>
      </c>
      <c r="G4" s="28" t="s">
        <v>74</v>
      </c>
      <c r="H4" s="28" t="s">
        <v>71</v>
      </c>
      <c r="I4" s="28" t="s">
        <v>70</v>
      </c>
      <c r="J4" s="28" t="s">
        <v>70</v>
      </c>
      <c r="K4" s="28" t="s">
        <v>70</v>
      </c>
      <c r="L4" s="28"/>
      <c r="M4" s="28"/>
      <c r="N4" s="28"/>
      <c r="O4" s="28"/>
    </row>
    <row r="5" spans="1:15" ht="24" customHeight="1"/>
    <row r="6" spans="1:15" ht="33.75" customHeight="1">
      <c r="A6" s="74" t="s">
        <v>57</v>
      </c>
      <c r="B6" s="74"/>
      <c r="C6" s="74"/>
      <c r="D6" s="74"/>
      <c r="E6" s="74"/>
      <c r="F6" s="29" t="s">
        <v>58</v>
      </c>
      <c r="G6" s="30">
        <f>WEEKNUM(B7)</f>
        <v>27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73" t="s">
        <v>59</v>
      </c>
      <c r="B7" s="72">
        <f>B2+7</f>
        <v>42919</v>
      </c>
      <c r="C7" s="72"/>
      <c r="D7" s="72">
        <f t="shared" ref="D7" si="5">D2+7</f>
        <v>42920</v>
      </c>
      <c r="E7" s="72"/>
      <c r="F7" s="72">
        <f t="shared" ref="F7" si="6">F2+7</f>
        <v>42921</v>
      </c>
      <c r="G7" s="72"/>
      <c r="H7" s="72">
        <f t="shared" ref="H7" si="7">H2+7</f>
        <v>42922</v>
      </c>
      <c r="I7" s="72"/>
      <c r="J7" s="72">
        <f t="shared" ref="J7" si="8">J2+7</f>
        <v>42923</v>
      </c>
      <c r="K7" s="72"/>
      <c r="L7" s="72">
        <f t="shared" ref="L7" si="9">L2+7</f>
        <v>42924</v>
      </c>
      <c r="M7" s="72"/>
      <c r="N7" s="72">
        <f t="shared" ref="N7" si="10">N2+7</f>
        <v>42925</v>
      </c>
      <c r="O7" s="72"/>
    </row>
    <row r="8" spans="1:15" ht="30" customHeight="1">
      <c r="A8" s="73"/>
      <c r="B8" s="34" t="s">
        <v>2</v>
      </c>
      <c r="C8" s="34" t="s">
        <v>3</v>
      </c>
      <c r="D8" s="34" t="s">
        <v>2</v>
      </c>
      <c r="E8" s="34" t="s">
        <v>3</v>
      </c>
      <c r="F8" s="34" t="s">
        <v>2</v>
      </c>
      <c r="G8" s="34" t="s">
        <v>3</v>
      </c>
      <c r="H8" s="34" t="s">
        <v>2</v>
      </c>
      <c r="I8" s="34" t="s">
        <v>3</v>
      </c>
      <c r="J8" s="34" t="s">
        <v>2</v>
      </c>
      <c r="K8" s="34" t="s">
        <v>3</v>
      </c>
      <c r="L8" s="34" t="s">
        <v>2</v>
      </c>
      <c r="M8" s="34" t="s">
        <v>3</v>
      </c>
      <c r="N8" s="34" t="s">
        <v>2</v>
      </c>
      <c r="O8" s="34" t="s">
        <v>3</v>
      </c>
    </row>
    <row r="9" spans="1:15" s="1" customFormat="1" ht="60" customHeight="1">
      <c r="A9" s="28" t="s">
        <v>60</v>
      </c>
      <c r="B9" s="28" t="s">
        <v>68</v>
      </c>
      <c r="C9" s="28" t="s">
        <v>69</v>
      </c>
      <c r="D9" s="28" t="s">
        <v>72</v>
      </c>
      <c r="E9" s="28" t="s">
        <v>72</v>
      </c>
      <c r="F9" s="28" t="s">
        <v>72</v>
      </c>
      <c r="G9" s="28" t="s">
        <v>73</v>
      </c>
      <c r="H9" s="28" t="s">
        <v>76</v>
      </c>
      <c r="I9" s="28" t="s">
        <v>76</v>
      </c>
      <c r="J9" s="28" t="s">
        <v>76</v>
      </c>
      <c r="K9" s="28" t="s">
        <v>76</v>
      </c>
      <c r="L9" s="28"/>
      <c r="M9" s="28"/>
      <c r="N9" s="28"/>
      <c r="O9" s="28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topLeftCell="G4" workbookViewId="0">
      <selection activeCell="B4" sqref="B4"/>
    </sheetView>
  </sheetViews>
  <sheetFormatPr defaultRowHeight="14.25"/>
  <cols>
    <col min="2" max="15" width="26.625" customWidth="1"/>
  </cols>
  <sheetData>
    <row r="1" spans="1:15" ht="33.75" customHeight="1">
      <c r="A1" s="74" t="s">
        <v>57</v>
      </c>
      <c r="B1" s="74"/>
      <c r="C1" s="74"/>
      <c r="D1" s="74"/>
      <c r="E1" s="74"/>
      <c r="F1" s="29" t="s">
        <v>58</v>
      </c>
      <c r="G1" s="30">
        <f>WEEKNUM(B2)</f>
        <v>28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73" t="s">
        <v>59</v>
      </c>
      <c r="B2" s="72">
        <f>DATE(2017,7,10)</f>
        <v>42926</v>
      </c>
      <c r="C2" s="72"/>
      <c r="D2" s="72">
        <f>SUM(B2+1)</f>
        <v>42927</v>
      </c>
      <c r="E2" s="72"/>
      <c r="F2" s="72">
        <f>SUM(D2+1)</f>
        <v>42928</v>
      </c>
      <c r="G2" s="72"/>
      <c r="H2" s="72">
        <f t="shared" ref="H2" si="0">SUM(F2+1)</f>
        <v>42929</v>
      </c>
      <c r="I2" s="72"/>
      <c r="J2" s="72">
        <f t="shared" ref="J2" si="1">SUM(H2+1)</f>
        <v>42930</v>
      </c>
      <c r="K2" s="72"/>
      <c r="L2" s="72">
        <f t="shared" ref="L2" si="2">SUM(J2+1)</f>
        <v>42931</v>
      </c>
      <c r="M2" s="72"/>
      <c r="N2" s="72">
        <f t="shared" ref="N2" si="3">SUM(L2+1)</f>
        <v>42932</v>
      </c>
      <c r="O2" s="72"/>
    </row>
    <row r="3" spans="1:15" ht="30" customHeight="1">
      <c r="A3" s="73"/>
      <c r="B3" s="35" t="s">
        <v>2</v>
      </c>
      <c r="C3" s="35" t="s">
        <v>3</v>
      </c>
      <c r="D3" s="35" t="s">
        <v>2</v>
      </c>
      <c r="E3" s="35" t="s">
        <v>3</v>
      </c>
      <c r="F3" s="35" t="s">
        <v>2</v>
      </c>
      <c r="G3" s="35" t="s">
        <v>3</v>
      </c>
      <c r="H3" s="35" t="s">
        <v>2</v>
      </c>
      <c r="I3" s="35" t="s">
        <v>3</v>
      </c>
      <c r="J3" s="35" t="s">
        <v>2</v>
      </c>
      <c r="K3" s="35" t="s">
        <v>3</v>
      </c>
      <c r="L3" s="35" t="s">
        <v>2</v>
      </c>
      <c r="M3" s="35" t="s">
        <v>3</v>
      </c>
      <c r="N3" s="35" t="s">
        <v>2</v>
      </c>
      <c r="O3" s="35" t="s">
        <v>3</v>
      </c>
    </row>
    <row r="4" spans="1:15" s="1" customFormat="1" ht="60" customHeight="1">
      <c r="A4" s="28" t="s">
        <v>60</v>
      </c>
      <c r="B4" s="28" t="s">
        <v>112</v>
      </c>
      <c r="C4" s="28" t="s">
        <v>85</v>
      </c>
      <c r="D4" s="28" t="s">
        <v>78</v>
      </c>
      <c r="E4" s="28" t="s">
        <v>77</v>
      </c>
      <c r="F4" s="28" t="s">
        <v>79</v>
      </c>
      <c r="G4" s="28" t="s">
        <v>80</v>
      </c>
      <c r="H4" s="28" t="s">
        <v>84</v>
      </c>
      <c r="I4" s="28" t="s">
        <v>83</v>
      </c>
      <c r="J4" s="28" t="s">
        <v>82</v>
      </c>
      <c r="K4" s="28" t="s">
        <v>81</v>
      </c>
      <c r="L4" s="28"/>
      <c r="M4" s="28"/>
      <c r="N4" s="28"/>
      <c r="O4" s="28"/>
    </row>
    <row r="5" spans="1:15" ht="24" customHeight="1"/>
    <row r="6" spans="1:15" ht="33.75" customHeight="1">
      <c r="A6" s="74" t="s">
        <v>57</v>
      </c>
      <c r="B6" s="74"/>
      <c r="C6" s="74"/>
      <c r="D6" s="74"/>
      <c r="E6" s="74"/>
      <c r="F6" s="29" t="s">
        <v>58</v>
      </c>
      <c r="G6" s="30">
        <f>WEEKNUM(B7)</f>
        <v>29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73" t="s">
        <v>59</v>
      </c>
      <c r="B7" s="72">
        <f>B2+7</f>
        <v>42933</v>
      </c>
      <c r="C7" s="72"/>
      <c r="D7" s="72">
        <f t="shared" ref="D7" si="4">D2+7</f>
        <v>42934</v>
      </c>
      <c r="E7" s="72"/>
      <c r="F7" s="72">
        <f t="shared" ref="F7" si="5">F2+7</f>
        <v>42935</v>
      </c>
      <c r="G7" s="72"/>
      <c r="H7" s="72">
        <f t="shared" ref="H7" si="6">H2+7</f>
        <v>42936</v>
      </c>
      <c r="I7" s="72"/>
      <c r="J7" s="72">
        <f t="shared" ref="J7" si="7">J2+7</f>
        <v>42937</v>
      </c>
      <c r="K7" s="72"/>
      <c r="L7" s="72">
        <f t="shared" ref="L7" si="8">L2+7</f>
        <v>42938</v>
      </c>
      <c r="M7" s="72"/>
      <c r="N7" s="72">
        <f t="shared" ref="N7" si="9">N2+7</f>
        <v>42939</v>
      </c>
      <c r="O7" s="72"/>
    </row>
    <row r="8" spans="1:15" ht="30" customHeight="1">
      <c r="A8" s="73"/>
      <c r="B8" s="35" t="s">
        <v>2</v>
      </c>
      <c r="C8" s="35" t="s">
        <v>3</v>
      </c>
      <c r="D8" s="35" t="s">
        <v>2</v>
      </c>
      <c r="E8" s="35" t="s">
        <v>3</v>
      </c>
      <c r="F8" s="35" t="s">
        <v>2</v>
      </c>
      <c r="G8" s="35" t="s">
        <v>3</v>
      </c>
      <c r="H8" s="35" t="s">
        <v>2</v>
      </c>
      <c r="I8" s="35" t="s">
        <v>3</v>
      </c>
      <c r="J8" s="35" t="s">
        <v>2</v>
      </c>
      <c r="K8" s="35" t="s">
        <v>3</v>
      </c>
      <c r="L8" s="35" t="s">
        <v>2</v>
      </c>
      <c r="M8" s="35" t="s">
        <v>3</v>
      </c>
      <c r="N8" s="35" t="s">
        <v>2</v>
      </c>
      <c r="O8" s="35" t="s">
        <v>3</v>
      </c>
    </row>
    <row r="9" spans="1:15" s="40" customFormat="1" ht="60" customHeight="1">
      <c r="A9" s="39" t="s">
        <v>60</v>
      </c>
      <c r="B9" s="39" t="s">
        <v>86</v>
      </c>
      <c r="C9" s="39" t="s">
        <v>86</v>
      </c>
      <c r="D9" s="39" t="s">
        <v>88</v>
      </c>
      <c r="E9" s="39" t="s">
        <v>87</v>
      </c>
      <c r="F9" s="39" t="s">
        <v>92</v>
      </c>
      <c r="G9" s="39" t="s">
        <v>91</v>
      </c>
      <c r="H9" s="39" t="s">
        <v>89</v>
      </c>
      <c r="I9" s="39" t="s">
        <v>89</v>
      </c>
      <c r="J9" s="39" t="s">
        <v>90</v>
      </c>
      <c r="K9" s="39" t="s">
        <v>90</v>
      </c>
      <c r="L9" s="39"/>
      <c r="M9" s="39"/>
      <c r="N9" s="39"/>
      <c r="O9" s="39"/>
    </row>
    <row r="12" spans="1:15">
      <c r="B12" s="36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topLeftCell="I4" workbookViewId="0">
      <selection activeCell="L9" sqref="L9"/>
    </sheetView>
  </sheetViews>
  <sheetFormatPr defaultRowHeight="14.25"/>
  <cols>
    <col min="2" max="15" width="26.625" customWidth="1"/>
  </cols>
  <sheetData>
    <row r="1" spans="1:15" ht="33.75" customHeight="1">
      <c r="A1" s="74" t="s">
        <v>57</v>
      </c>
      <c r="B1" s="74"/>
      <c r="C1" s="74"/>
      <c r="D1" s="74"/>
      <c r="E1" s="74"/>
      <c r="F1" s="29" t="s">
        <v>58</v>
      </c>
      <c r="G1" s="30">
        <f>WEEKNUM(B2)</f>
        <v>30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73" t="s">
        <v>59</v>
      </c>
      <c r="B2" s="72">
        <f>DATE(2017,7,24)</f>
        <v>42940</v>
      </c>
      <c r="C2" s="72"/>
      <c r="D2" s="72">
        <f>SUM(B2+1)</f>
        <v>42941</v>
      </c>
      <c r="E2" s="72"/>
      <c r="F2" s="72">
        <f>SUM(D2+1)</f>
        <v>42942</v>
      </c>
      <c r="G2" s="72"/>
      <c r="H2" s="72">
        <f t="shared" ref="H2" si="0">SUM(F2+1)</f>
        <v>42943</v>
      </c>
      <c r="I2" s="72"/>
      <c r="J2" s="72">
        <f t="shared" ref="J2" si="1">SUM(H2+1)</f>
        <v>42944</v>
      </c>
      <c r="K2" s="72"/>
      <c r="L2" s="72">
        <f t="shared" ref="L2" si="2">SUM(J2+1)</f>
        <v>42945</v>
      </c>
      <c r="M2" s="72"/>
      <c r="N2" s="72">
        <f t="shared" ref="N2" si="3">SUM(L2+1)</f>
        <v>42946</v>
      </c>
      <c r="O2" s="72"/>
    </row>
    <row r="3" spans="1:15" ht="30" customHeight="1">
      <c r="A3" s="73"/>
      <c r="B3" s="37" t="s">
        <v>2</v>
      </c>
      <c r="C3" s="37" t="s">
        <v>3</v>
      </c>
      <c r="D3" s="37" t="s">
        <v>2</v>
      </c>
      <c r="E3" s="37" t="s">
        <v>3</v>
      </c>
      <c r="F3" s="37" t="s">
        <v>2</v>
      </c>
      <c r="G3" s="37" t="s">
        <v>3</v>
      </c>
      <c r="H3" s="37" t="s">
        <v>2</v>
      </c>
      <c r="I3" s="37" t="s">
        <v>3</v>
      </c>
      <c r="J3" s="37" t="s">
        <v>2</v>
      </c>
      <c r="K3" s="37" t="s">
        <v>3</v>
      </c>
      <c r="L3" s="37" t="s">
        <v>2</v>
      </c>
      <c r="M3" s="37" t="s">
        <v>3</v>
      </c>
      <c r="N3" s="37" t="s">
        <v>2</v>
      </c>
      <c r="O3" s="37" t="s">
        <v>3</v>
      </c>
    </row>
    <row r="4" spans="1:15" s="1" customFormat="1" ht="60" customHeight="1">
      <c r="A4" s="28" t="s">
        <v>60</v>
      </c>
      <c r="B4" s="28" t="s">
        <v>96</v>
      </c>
      <c r="C4" s="28" t="s">
        <v>97</v>
      </c>
      <c r="D4" s="28" t="s">
        <v>98</v>
      </c>
      <c r="E4" s="28" t="s">
        <v>98</v>
      </c>
      <c r="F4" s="28" t="s">
        <v>98</v>
      </c>
      <c r="G4" s="28" t="s">
        <v>98</v>
      </c>
      <c r="H4" s="28" t="s">
        <v>97</v>
      </c>
      <c r="I4" s="28" t="s">
        <v>93</v>
      </c>
      <c r="J4" s="28" t="s">
        <v>98</v>
      </c>
      <c r="K4" s="28" t="s">
        <v>99</v>
      </c>
      <c r="L4" s="28" t="s">
        <v>94</v>
      </c>
      <c r="M4" s="28"/>
      <c r="N4" s="28"/>
      <c r="O4" s="28"/>
    </row>
    <row r="5" spans="1:15" ht="24" customHeight="1"/>
    <row r="6" spans="1:15" ht="33.75" customHeight="1">
      <c r="A6" s="74" t="s">
        <v>57</v>
      </c>
      <c r="B6" s="74"/>
      <c r="C6" s="74"/>
      <c r="D6" s="74"/>
      <c r="E6" s="74"/>
      <c r="F6" s="29" t="s">
        <v>58</v>
      </c>
      <c r="G6" s="30">
        <f>WEEKNUM(B7)</f>
        <v>31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73" t="s">
        <v>59</v>
      </c>
      <c r="B7" s="72">
        <f>B2+7</f>
        <v>42947</v>
      </c>
      <c r="C7" s="72"/>
      <c r="D7" s="72">
        <f t="shared" ref="D7" si="4">D2+7</f>
        <v>42948</v>
      </c>
      <c r="E7" s="72"/>
      <c r="F7" s="72">
        <f t="shared" ref="F7" si="5">F2+7</f>
        <v>42949</v>
      </c>
      <c r="G7" s="72"/>
      <c r="H7" s="72">
        <f t="shared" ref="H7" si="6">H2+7</f>
        <v>42950</v>
      </c>
      <c r="I7" s="72"/>
      <c r="J7" s="72">
        <f t="shared" ref="J7" si="7">J2+7</f>
        <v>42951</v>
      </c>
      <c r="K7" s="72"/>
      <c r="L7" s="72">
        <f t="shared" ref="L7" si="8">L2+7</f>
        <v>42952</v>
      </c>
      <c r="M7" s="72"/>
      <c r="N7" s="72">
        <f t="shared" ref="N7" si="9">N2+7</f>
        <v>42953</v>
      </c>
      <c r="O7" s="72"/>
    </row>
    <row r="8" spans="1:15" ht="30" customHeight="1">
      <c r="A8" s="73"/>
      <c r="B8" s="37" t="s">
        <v>2</v>
      </c>
      <c r="C8" s="37" t="s">
        <v>3</v>
      </c>
      <c r="D8" s="37" t="s">
        <v>2</v>
      </c>
      <c r="E8" s="37" t="s">
        <v>3</v>
      </c>
      <c r="F8" s="37" t="s">
        <v>2</v>
      </c>
      <c r="G8" s="37" t="s">
        <v>3</v>
      </c>
      <c r="H8" s="37" t="s">
        <v>2</v>
      </c>
      <c r="I8" s="37" t="s">
        <v>3</v>
      </c>
      <c r="J8" s="37" t="s">
        <v>2</v>
      </c>
      <c r="K8" s="37" t="s">
        <v>3</v>
      </c>
      <c r="L8" s="37" t="s">
        <v>2</v>
      </c>
      <c r="M8" s="37" t="s">
        <v>3</v>
      </c>
      <c r="N8" s="37" t="s">
        <v>2</v>
      </c>
      <c r="O8" s="37" t="s">
        <v>3</v>
      </c>
    </row>
    <row r="9" spans="1:15" s="40" customFormat="1" ht="60" customHeight="1">
      <c r="A9" s="39" t="s">
        <v>95</v>
      </c>
      <c r="B9" s="39" t="s">
        <v>101</v>
      </c>
      <c r="C9" s="39" t="s">
        <v>100</v>
      </c>
      <c r="D9" s="39" t="s">
        <v>103</v>
      </c>
      <c r="E9" s="39" t="s">
        <v>102</v>
      </c>
      <c r="F9" s="39" t="s">
        <v>104</v>
      </c>
      <c r="G9" s="39" t="s">
        <v>105</v>
      </c>
      <c r="H9" s="39" t="s">
        <v>105</v>
      </c>
      <c r="I9" s="39" t="s">
        <v>105</v>
      </c>
      <c r="J9" s="39" t="s">
        <v>105</v>
      </c>
      <c r="K9" s="39" t="s">
        <v>106</v>
      </c>
      <c r="L9" s="39"/>
      <c r="M9" s="39"/>
      <c r="N9" s="39"/>
      <c r="O9" s="39"/>
    </row>
    <row r="12" spans="1:15">
      <c r="B12" s="36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topLeftCell="H7" workbookViewId="0">
      <selection activeCell="D8" sqref="D8"/>
    </sheetView>
  </sheetViews>
  <sheetFormatPr defaultRowHeight="14.25"/>
  <cols>
    <col min="2" max="15" width="26.625" customWidth="1"/>
  </cols>
  <sheetData>
    <row r="1" spans="1:15" ht="33.75" customHeight="1">
      <c r="A1" s="74" t="s">
        <v>57</v>
      </c>
      <c r="B1" s="74"/>
      <c r="C1" s="74"/>
      <c r="D1" s="74"/>
      <c r="E1" s="74"/>
      <c r="F1" s="29" t="s">
        <v>58</v>
      </c>
      <c r="G1" s="30">
        <f>WEEKNUM(B2)</f>
        <v>32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73" t="s">
        <v>59</v>
      </c>
      <c r="B2" s="72">
        <f>DATE(2017,8,7)</f>
        <v>42954</v>
      </c>
      <c r="C2" s="72"/>
      <c r="D2" s="72">
        <f>SUM(B2+1)</f>
        <v>42955</v>
      </c>
      <c r="E2" s="72"/>
      <c r="F2" s="72">
        <f>SUM(D2+1)</f>
        <v>42956</v>
      </c>
      <c r="G2" s="72"/>
      <c r="H2" s="72">
        <f t="shared" ref="H2" si="0">SUM(F2+1)</f>
        <v>42957</v>
      </c>
      <c r="I2" s="72"/>
      <c r="J2" s="72">
        <f t="shared" ref="J2" si="1">SUM(H2+1)</f>
        <v>42958</v>
      </c>
      <c r="K2" s="72"/>
      <c r="L2" s="72">
        <f t="shared" ref="L2" si="2">SUM(J2+1)</f>
        <v>42959</v>
      </c>
      <c r="M2" s="72"/>
      <c r="N2" s="72">
        <f t="shared" ref="N2" si="3">SUM(L2+1)</f>
        <v>42960</v>
      </c>
      <c r="O2" s="72"/>
    </row>
    <row r="3" spans="1:15" ht="30" customHeight="1">
      <c r="A3" s="73"/>
      <c r="B3" s="38" t="s">
        <v>2</v>
      </c>
      <c r="C3" s="38" t="s">
        <v>3</v>
      </c>
      <c r="D3" s="38" t="s">
        <v>2</v>
      </c>
      <c r="E3" s="38" t="s">
        <v>3</v>
      </c>
      <c r="F3" s="38" t="s">
        <v>2</v>
      </c>
      <c r="G3" s="38" t="s">
        <v>3</v>
      </c>
      <c r="H3" s="38" t="s">
        <v>2</v>
      </c>
      <c r="I3" s="38" t="s">
        <v>3</v>
      </c>
      <c r="J3" s="38" t="s">
        <v>2</v>
      </c>
      <c r="K3" s="38" t="s">
        <v>3</v>
      </c>
      <c r="L3" s="38" t="s">
        <v>2</v>
      </c>
      <c r="M3" s="38" t="s">
        <v>3</v>
      </c>
      <c r="N3" s="38" t="s">
        <v>2</v>
      </c>
      <c r="O3" s="38" t="s">
        <v>3</v>
      </c>
    </row>
    <row r="4" spans="1:15" s="1" customFormat="1" ht="60" customHeight="1">
      <c r="A4" s="28" t="s">
        <v>60</v>
      </c>
      <c r="B4" s="28" t="s">
        <v>107</v>
      </c>
      <c r="C4" s="28" t="s">
        <v>107</v>
      </c>
      <c r="D4" s="28" t="s">
        <v>108</v>
      </c>
      <c r="E4" s="28" t="s">
        <v>109</v>
      </c>
      <c r="F4" s="28" t="s">
        <v>110</v>
      </c>
      <c r="G4" s="28" t="s">
        <v>110</v>
      </c>
      <c r="H4" s="28" t="s">
        <v>110</v>
      </c>
      <c r="I4" s="28" t="s">
        <v>111</v>
      </c>
      <c r="J4" s="28" t="s">
        <v>110</v>
      </c>
      <c r="K4" s="28" t="s">
        <v>110</v>
      </c>
      <c r="L4" s="28"/>
      <c r="M4" s="28"/>
      <c r="N4" s="28"/>
      <c r="O4" s="28"/>
    </row>
    <row r="5" spans="1:15" ht="24" customHeight="1"/>
    <row r="6" spans="1:15" ht="33.75" customHeight="1">
      <c r="A6" s="74" t="s">
        <v>57</v>
      </c>
      <c r="B6" s="74"/>
      <c r="C6" s="74"/>
      <c r="D6" s="74"/>
      <c r="E6" s="74"/>
      <c r="F6" s="29" t="s">
        <v>58</v>
      </c>
      <c r="G6" s="30">
        <f>WEEKNUM(B7)</f>
        <v>33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73" t="s">
        <v>59</v>
      </c>
      <c r="B7" s="72">
        <f>B2+7</f>
        <v>42961</v>
      </c>
      <c r="C7" s="72"/>
      <c r="D7" s="72">
        <f t="shared" ref="D7" si="4">D2+7</f>
        <v>42962</v>
      </c>
      <c r="E7" s="72"/>
      <c r="F7" s="72">
        <f t="shared" ref="F7" si="5">F2+7</f>
        <v>42963</v>
      </c>
      <c r="G7" s="72"/>
      <c r="H7" s="72">
        <f t="shared" ref="H7" si="6">H2+7</f>
        <v>42964</v>
      </c>
      <c r="I7" s="72"/>
      <c r="J7" s="72">
        <f t="shared" ref="J7" si="7">J2+7</f>
        <v>42965</v>
      </c>
      <c r="K7" s="72"/>
      <c r="L7" s="72">
        <f t="shared" ref="L7" si="8">L2+7</f>
        <v>42966</v>
      </c>
      <c r="M7" s="72"/>
      <c r="N7" s="72">
        <f t="shared" ref="N7" si="9">N2+7</f>
        <v>42967</v>
      </c>
      <c r="O7" s="72"/>
    </row>
    <row r="8" spans="1:15" ht="30" customHeight="1">
      <c r="A8" s="73"/>
      <c r="B8" s="38" t="s">
        <v>2</v>
      </c>
      <c r="C8" s="38" t="s">
        <v>3</v>
      </c>
      <c r="D8" s="38" t="s">
        <v>2</v>
      </c>
      <c r="E8" s="38" t="s">
        <v>3</v>
      </c>
      <c r="F8" s="38" t="s">
        <v>2</v>
      </c>
      <c r="G8" s="38" t="s">
        <v>3</v>
      </c>
      <c r="H8" s="38" t="s">
        <v>2</v>
      </c>
      <c r="I8" s="38" t="s">
        <v>3</v>
      </c>
      <c r="J8" s="38" t="s">
        <v>2</v>
      </c>
      <c r="K8" s="38" t="s">
        <v>3</v>
      </c>
      <c r="L8" s="38" t="s">
        <v>2</v>
      </c>
      <c r="M8" s="38" t="s">
        <v>3</v>
      </c>
      <c r="N8" s="38" t="s">
        <v>2</v>
      </c>
      <c r="O8" s="38" t="s">
        <v>3</v>
      </c>
    </row>
    <row r="9" spans="1:15" s="40" customFormat="1" ht="60" customHeight="1">
      <c r="A9" s="39" t="s">
        <v>60</v>
      </c>
      <c r="B9" s="39" t="s">
        <v>118</v>
      </c>
      <c r="C9" s="39" t="s">
        <v>119</v>
      </c>
      <c r="D9" s="39" t="s">
        <v>113</v>
      </c>
      <c r="E9" s="39" t="s">
        <v>113</v>
      </c>
      <c r="F9" s="39" t="s">
        <v>114</v>
      </c>
      <c r="G9" s="39" t="s">
        <v>115</v>
      </c>
      <c r="H9" s="39" t="s">
        <v>116</v>
      </c>
      <c r="I9" s="39" t="s">
        <v>115</v>
      </c>
      <c r="J9" s="39" t="s">
        <v>115</v>
      </c>
      <c r="K9" s="39" t="s">
        <v>117</v>
      </c>
      <c r="L9" s="39"/>
      <c r="M9" s="39"/>
      <c r="N9" s="39"/>
      <c r="O9" s="39"/>
    </row>
    <row r="12" spans="1:15">
      <c r="B12" s="36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topLeftCell="G1" workbookViewId="0">
      <selection activeCell="I6" sqref="I6"/>
    </sheetView>
  </sheetViews>
  <sheetFormatPr defaultRowHeight="14.25"/>
  <cols>
    <col min="2" max="15" width="26.625" customWidth="1"/>
  </cols>
  <sheetData>
    <row r="1" spans="1:15" ht="33.75" customHeight="1">
      <c r="A1" s="74" t="s">
        <v>120</v>
      </c>
      <c r="B1" s="74"/>
      <c r="C1" s="74"/>
      <c r="D1" s="74"/>
      <c r="E1" s="74"/>
      <c r="F1" s="29" t="s">
        <v>58</v>
      </c>
      <c r="G1" s="30">
        <f>WEEKNUM(B2)</f>
        <v>34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73" t="s">
        <v>59</v>
      </c>
      <c r="B2" s="72">
        <f>DATE(2017,8,21)</f>
        <v>42968</v>
      </c>
      <c r="C2" s="72"/>
      <c r="D2" s="72">
        <f>SUM(B2+1)</f>
        <v>42969</v>
      </c>
      <c r="E2" s="72"/>
      <c r="F2" s="72">
        <f>SUM(D2+1)</f>
        <v>42970</v>
      </c>
      <c r="G2" s="72"/>
      <c r="H2" s="72">
        <f t="shared" ref="H2" si="0">SUM(F2+1)</f>
        <v>42971</v>
      </c>
      <c r="I2" s="72"/>
      <c r="J2" s="72">
        <f t="shared" ref="J2" si="1">SUM(H2+1)</f>
        <v>42972</v>
      </c>
      <c r="K2" s="72"/>
      <c r="L2" s="72">
        <f t="shared" ref="L2" si="2">SUM(J2+1)</f>
        <v>42973</v>
      </c>
      <c r="M2" s="72"/>
      <c r="N2" s="72">
        <f t="shared" ref="N2" si="3">SUM(L2+1)</f>
        <v>42974</v>
      </c>
      <c r="O2" s="72"/>
    </row>
    <row r="3" spans="1:15" ht="30" customHeight="1">
      <c r="A3" s="73"/>
      <c r="B3" s="41" t="s">
        <v>2</v>
      </c>
      <c r="C3" s="41" t="s">
        <v>3</v>
      </c>
      <c r="D3" s="41" t="s">
        <v>2</v>
      </c>
      <c r="E3" s="41" t="s">
        <v>3</v>
      </c>
      <c r="F3" s="41" t="s">
        <v>2</v>
      </c>
      <c r="G3" s="41" t="s">
        <v>3</v>
      </c>
      <c r="H3" s="41" t="s">
        <v>2</v>
      </c>
      <c r="I3" s="41" t="s">
        <v>3</v>
      </c>
      <c r="J3" s="41" t="s">
        <v>2</v>
      </c>
      <c r="K3" s="41" t="s">
        <v>3</v>
      </c>
      <c r="L3" s="41" t="s">
        <v>2</v>
      </c>
      <c r="M3" s="41" t="s">
        <v>3</v>
      </c>
      <c r="N3" s="41" t="s">
        <v>2</v>
      </c>
      <c r="O3" s="41" t="s">
        <v>3</v>
      </c>
    </row>
    <row r="4" spans="1:15" s="1" customFormat="1" ht="60" customHeight="1">
      <c r="A4" s="28" t="s">
        <v>60</v>
      </c>
      <c r="B4" s="39" t="s">
        <v>113</v>
      </c>
      <c r="C4" s="39" t="s">
        <v>113</v>
      </c>
      <c r="D4" s="39" t="s">
        <v>113</v>
      </c>
      <c r="E4" s="39" t="s">
        <v>113</v>
      </c>
      <c r="F4" s="39" t="s">
        <v>113</v>
      </c>
      <c r="G4" s="39" t="s">
        <v>113</v>
      </c>
      <c r="H4" s="39" t="s">
        <v>113</v>
      </c>
      <c r="I4" s="39" t="s">
        <v>113</v>
      </c>
      <c r="J4" s="28" t="s">
        <v>121</v>
      </c>
      <c r="K4" s="28" t="s">
        <v>121</v>
      </c>
      <c r="L4" s="28"/>
      <c r="M4" s="28"/>
      <c r="N4" s="28"/>
      <c r="O4" s="28"/>
    </row>
    <row r="5" spans="1:15" ht="24" customHeight="1"/>
    <row r="6" spans="1:15" ht="33.75" customHeight="1">
      <c r="A6" s="74" t="s">
        <v>57</v>
      </c>
      <c r="B6" s="74"/>
      <c r="C6" s="74"/>
      <c r="D6" s="74"/>
      <c r="E6" s="74"/>
      <c r="F6" s="29" t="s">
        <v>58</v>
      </c>
      <c r="G6" s="30">
        <f>WEEKNUM(B7)</f>
        <v>35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73" t="s">
        <v>59</v>
      </c>
      <c r="B7" s="72">
        <f>B2+7</f>
        <v>42975</v>
      </c>
      <c r="C7" s="72"/>
      <c r="D7" s="72">
        <f t="shared" ref="D7" si="4">D2+7</f>
        <v>42976</v>
      </c>
      <c r="E7" s="72"/>
      <c r="F7" s="72">
        <f t="shared" ref="F7" si="5">F2+7</f>
        <v>42977</v>
      </c>
      <c r="G7" s="72"/>
      <c r="H7" s="72">
        <f t="shared" ref="H7" si="6">H2+7</f>
        <v>42978</v>
      </c>
      <c r="I7" s="72"/>
      <c r="J7" s="72">
        <f t="shared" ref="J7" si="7">J2+7</f>
        <v>42979</v>
      </c>
      <c r="K7" s="72"/>
      <c r="L7" s="72">
        <f t="shared" ref="L7" si="8">L2+7</f>
        <v>42980</v>
      </c>
      <c r="M7" s="72"/>
      <c r="N7" s="72">
        <f t="shared" ref="N7" si="9">N2+7</f>
        <v>42981</v>
      </c>
      <c r="O7" s="72"/>
    </row>
    <row r="8" spans="1:15" ht="30" customHeight="1">
      <c r="A8" s="73"/>
      <c r="B8" s="41" t="s">
        <v>2</v>
      </c>
      <c r="C8" s="41" t="s">
        <v>3</v>
      </c>
      <c r="D8" s="41" t="s">
        <v>2</v>
      </c>
      <c r="E8" s="41" t="s">
        <v>3</v>
      </c>
      <c r="F8" s="41" t="s">
        <v>2</v>
      </c>
      <c r="G8" s="41" t="s">
        <v>3</v>
      </c>
      <c r="H8" s="41" t="s">
        <v>2</v>
      </c>
      <c r="I8" s="41" t="s">
        <v>3</v>
      </c>
      <c r="J8" s="41" t="s">
        <v>2</v>
      </c>
      <c r="K8" s="41" t="s">
        <v>3</v>
      </c>
      <c r="L8" s="41" t="s">
        <v>2</v>
      </c>
      <c r="M8" s="41" t="s">
        <v>3</v>
      </c>
      <c r="N8" s="41" t="s">
        <v>2</v>
      </c>
      <c r="O8" s="41" t="s">
        <v>3</v>
      </c>
    </row>
    <row r="9" spans="1:15" s="40" customFormat="1" ht="60" customHeight="1">
      <c r="A9" s="39" t="s">
        <v>60</v>
      </c>
      <c r="B9" s="28" t="s">
        <v>121</v>
      </c>
      <c r="C9" s="28" t="s">
        <v>121</v>
      </c>
      <c r="D9" s="28" t="s">
        <v>121</v>
      </c>
      <c r="E9" s="28" t="s">
        <v>121</v>
      </c>
      <c r="F9" s="28" t="s">
        <v>125</v>
      </c>
      <c r="G9" s="28" t="s">
        <v>124</v>
      </c>
      <c r="H9" s="28" t="s">
        <v>123</v>
      </c>
      <c r="I9" s="28" t="s">
        <v>122</v>
      </c>
      <c r="J9" s="28" t="s">
        <v>126</v>
      </c>
      <c r="K9" s="28" t="s">
        <v>126</v>
      </c>
      <c r="L9" s="39"/>
      <c r="M9" s="39"/>
      <c r="N9" s="39"/>
      <c r="O9" s="39"/>
    </row>
    <row r="12" spans="1:15">
      <c r="B12" s="36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topLeftCell="J7" workbookViewId="0">
      <selection activeCell="L4" sqref="L4"/>
    </sheetView>
  </sheetViews>
  <sheetFormatPr defaultRowHeight="14.25"/>
  <cols>
    <col min="1" max="1" width="9" style="46"/>
    <col min="2" max="15" width="26.625" style="46" customWidth="1"/>
    <col min="16" max="16384" width="9" style="46"/>
  </cols>
  <sheetData>
    <row r="1" spans="1:15" ht="33.75" customHeight="1">
      <c r="A1" s="76" t="s">
        <v>120</v>
      </c>
      <c r="B1" s="76"/>
      <c r="C1" s="76"/>
      <c r="D1" s="76"/>
      <c r="E1" s="76"/>
      <c r="F1" s="43" t="s">
        <v>58</v>
      </c>
      <c r="G1" s="44">
        <f>WEEKNUM(B2)</f>
        <v>36</v>
      </c>
      <c r="H1" s="45"/>
      <c r="I1" s="45"/>
      <c r="J1" s="45"/>
      <c r="K1" s="45"/>
      <c r="L1" s="45"/>
      <c r="M1" s="45"/>
      <c r="N1" s="45"/>
      <c r="O1" s="45"/>
    </row>
    <row r="2" spans="1:15" ht="30" customHeight="1">
      <c r="A2" s="77" t="s">
        <v>59</v>
      </c>
      <c r="B2" s="75">
        <f>DATE(2017,9,4)</f>
        <v>42982</v>
      </c>
      <c r="C2" s="75"/>
      <c r="D2" s="75">
        <f>SUM(B2+1)</f>
        <v>42983</v>
      </c>
      <c r="E2" s="75"/>
      <c r="F2" s="75">
        <f>SUM(D2+1)</f>
        <v>42984</v>
      </c>
      <c r="G2" s="75"/>
      <c r="H2" s="75">
        <f t="shared" ref="H2" si="0">SUM(F2+1)</f>
        <v>42985</v>
      </c>
      <c r="I2" s="75"/>
      <c r="J2" s="75">
        <f t="shared" ref="J2" si="1">SUM(H2+1)</f>
        <v>42986</v>
      </c>
      <c r="K2" s="75"/>
      <c r="L2" s="75">
        <f t="shared" ref="L2" si="2">SUM(J2+1)</f>
        <v>42987</v>
      </c>
      <c r="M2" s="75"/>
      <c r="N2" s="75">
        <f t="shared" ref="N2" si="3">SUM(L2+1)</f>
        <v>42988</v>
      </c>
      <c r="O2" s="75"/>
    </row>
    <row r="3" spans="1:15" ht="30" customHeight="1">
      <c r="A3" s="77"/>
      <c r="B3" s="47" t="s">
        <v>2</v>
      </c>
      <c r="C3" s="47" t="s">
        <v>3</v>
      </c>
      <c r="D3" s="47" t="s">
        <v>2</v>
      </c>
      <c r="E3" s="47" t="s">
        <v>3</v>
      </c>
      <c r="F3" s="47" t="s">
        <v>2</v>
      </c>
      <c r="G3" s="47" t="s">
        <v>3</v>
      </c>
      <c r="H3" s="47" t="s">
        <v>2</v>
      </c>
      <c r="I3" s="47" t="s">
        <v>3</v>
      </c>
      <c r="J3" s="47" t="s">
        <v>2</v>
      </c>
      <c r="K3" s="47" t="s">
        <v>3</v>
      </c>
      <c r="L3" s="47" t="s">
        <v>2</v>
      </c>
      <c r="M3" s="47" t="s">
        <v>3</v>
      </c>
      <c r="N3" s="47" t="s">
        <v>2</v>
      </c>
      <c r="O3" s="47" t="s">
        <v>3</v>
      </c>
    </row>
    <row r="4" spans="1:15" s="51" customFormat="1" ht="60" customHeight="1">
      <c r="A4" s="48" t="s">
        <v>60</v>
      </c>
      <c r="B4" s="49" t="s">
        <v>134</v>
      </c>
      <c r="C4" s="49" t="s">
        <v>113</v>
      </c>
      <c r="D4" s="49" t="s">
        <v>113</v>
      </c>
      <c r="E4" s="49" t="s">
        <v>113</v>
      </c>
      <c r="F4" s="49" t="s">
        <v>113</v>
      </c>
      <c r="G4" s="49" t="s">
        <v>113</v>
      </c>
      <c r="H4" s="49" t="s">
        <v>113</v>
      </c>
      <c r="I4" s="49" t="s">
        <v>113</v>
      </c>
      <c r="J4" s="49" t="s">
        <v>113</v>
      </c>
      <c r="K4" s="49" t="s">
        <v>113</v>
      </c>
      <c r="L4" s="50"/>
      <c r="M4" s="50"/>
      <c r="N4" s="50"/>
      <c r="O4" s="50"/>
    </row>
    <row r="5" spans="1:15" ht="24" customHeight="1"/>
    <row r="6" spans="1:15" ht="33.75" customHeight="1">
      <c r="A6" s="76" t="s">
        <v>57</v>
      </c>
      <c r="B6" s="76"/>
      <c r="C6" s="76"/>
      <c r="D6" s="76"/>
      <c r="E6" s="76"/>
      <c r="F6" s="43" t="s">
        <v>58</v>
      </c>
      <c r="G6" s="44">
        <f>WEEKNUM(B7)</f>
        <v>37</v>
      </c>
      <c r="H6" s="45"/>
      <c r="I6" s="45"/>
      <c r="J6" s="45"/>
      <c r="K6" s="45"/>
      <c r="L6" s="45"/>
      <c r="M6" s="45"/>
      <c r="N6" s="45"/>
      <c r="O6" s="45"/>
    </row>
    <row r="7" spans="1:15" ht="30" customHeight="1">
      <c r="A7" s="77" t="s">
        <v>59</v>
      </c>
      <c r="B7" s="75">
        <f>B2+7</f>
        <v>42989</v>
      </c>
      <c r="C7" s="75"/>
      <c r="D7" s="75">
        <f t="shared" ref="D7" si="4">D2+7</f>
        <v>42990</v>
      </c>
      <c r="E7" s="75"/>
      <c r="F7" s="75">
        <f t="shared" ref="F7" si="5">F2+7</f>
        <v>42991</v>
      </c>
      <c r="G7" s="75"/>
      <c r="H7" s="75">
        <f t="shared" ref="H7" si="6">H2+7</f>
        <v>42992</v>
      </c>
      <c r="I7" s="75"/>
      <c r="J7" s="75">
        <f t="shared" ref="J7" si="7">J2+7</f>
        <v>42993</v>
      </c>
      <c r="K7" s="75"/>
      <c r="L7" s="75">
        <f t="shared" ref="L7" si="8">L2+7</f>
        <v>42994</v>
      </c>
      <c r="M7" s="75"/>
      <c r="N7" s="75">
        <f t="shared" ref="N7" si="9">N2+7</f>
        <v>42995</v>
      </c>
      <c r="O7" s="75"/>
    </row>
    <row r="8" spans="1:15" ht="30" customHeight="1">
      <c r="A8" s="77"/>
      <c r="B8" s="47" t="s">
        <v>2</v>
      </c>
      <c r="C8" s="47" t="s">
        <v>3</v>
      </c>
      <c r="D8" s="47" t="s">
        <v>2</v>
      </c>
      <c r="E8" s="47" t="s">
        <v>3</v>
      </c>
      <c r="F8" s="47" t="s">
        <v>2</v>
      </c>
      <c r="G8" s="47" t="s">
        <v>3</v>
      </c>
      <c r="H8" s="47" t="s">
        <v>2</v>
      </c>
      <c r="I8" s="47" t="s">
        <v>3</v>
      </c>
      <c r="J8" s="47" t="s">
        <v>2</v>
      </c>
      <c r="K8" s="47" t="s">
        <v>3</v>
      </c>
      <c r="L8" s="47" t="s">
        <v>2</v>
      </c>
      <c r="M8" s="47" t="s">
        <v>3</v>
      </c>
      <c r="N8" s="47" t="s">
        <v>2</v>
      </c>
      <c r="O8" s="47" t="s">
        <v>3</v>
      </c>
    </row>
    <row r="9" spans="1:15" s="53" customFormat="1" ht="60" customHeight="1">
      <c r="A9" s="52" t="s">
        <v>60</v>
      </c>
      <c r="B9" s="50" t="s">
        <v>127</v>
      </c>
      <c r="C9" s="50" t="s">
        <v>131</v>
      </c>
      <c r="D9" s="50" t="s">
        <v>135</v>
      </c>
      <c r="E9" s="50" t="s">
        <v>128</v>
      </c>
      <c r="F9" s="50" t="s">
        <v>129</v>
      </c>
      <c r="G9" s="48" t="s">
        <v>130</v>
      </c>
      <c r="H9" s="48" t="s">
        <v>130</v>
      </c>
      <c r="I9" s="48" t="s">
        <v>130</v>
      </c>
      <c r="J9" s="48" t="s">
        <v>130</v>
      </c>
      <c r="K9" s="48" t="s">
        <v>130</v>
      </c>
      <c r="L9" s="49" t="s">
        <v>132</v>
      </c>
      <c r="M9" s="49" t="s">
        <v>132</v>
      </c>
      <c r="N9" s="49" t="s">
        <v>132</v>
      </c>
      <c r="O9" s="49" t="s">
        <v>132</v>
      </c>
    </row>
    <row r="12" spans="1:15">
      <c r="B12" s="54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topLeftCell="J4" workbookViewId="0">
      <selection activeCell="D5" sqref="D5"/>
    </sheetView>
  </sheetViews>
  <sheetFormatPr defaultRowHeight="14.25"/>
  <cols>
    <col min="2" max="15" width="26.625" customWidth="1"/>
  </cols>
  <sheetData>
    <row r="1" spans="1:15" ht="33.75" customHeight="1">
      <c r="A1" s="74" t="s">
        <v>120</v>
      </c>
      <c r="B1" s="74"/>
      <c r="C1" s="74"/>
      <c r="D1" s="74"/>
      <c r="E1" s="74"/>
      <c r="F1" s="29" t="s">
        <v>58</v>
      </c>
      <c r="G1" s="30">
        <f>WEEKNUM(B2)</f>
        <v>38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73" t="s">
        <v>59</v>
      </c>
      <c r="B2" s="72">
        <f>DATE(2017,9,18)</f>
        <v>42996</v>
      </c>
      <c r="C2" s="72"/>
      <c r="D2" s="72">
        <f>SUM(B2+1)</f>
        <v>42997</v>
      </c>
      <c r="E2" s="72"/>
      <c r="F2" s="72">
        <f>SUM(D2+1)</f>
        <v>42998</v>
      </c>
      <c r="G2" s="72"/>
      <c r="H2" s="72">
        <f t="shared" ref="H2" si="0">SUM(F2+1)</f>
        <v>42999</v>
      </c>
      <c r="I2" s="72"/>
      <c r="J2" s="72">
        <f t="shared" ref="J2" si="1">SUM(H2+1)</f>
        <v>43000</v>
      </c>
      <c r="K2" s="72"/>
      <c r="L2" s="72">
        <f t="shared" ref="L2" si="2">SUM(J2+1)</f>
        <v>43001</v>
      </c>
      <c r="M2" s="72"/>
      <c r="N2" s="72">
        <f t="shared" ref="N2" si="3">SUM(L2+1)</f>
        <v>43002</v>
      </c>
      <c r="O2" s="72"/>
    </row>
    <row r="3" spans="1:15" ht="30" customHeight="1">
      <c r="A3" s="73"/>
      <c r="B3" s="42" t="s">
        <v>2</v>
      </c>
      <c r="C3" s="42" t="s">
        <v>3</v>
      </c>
      <c r="D3" s="42" t="s">
        <v>2</v>
      </c>
      <c r="E3" s="42" t="s">
        <v>3</v>
      </c>
      <c r="F3" s="42" t="s">
        <v>2</v>
      </c>
      <c r="G3" s="42" t="s">
        <v>3</v>
      </c>
      <c r="H3" s="42" t="s">
        <v>2</v>
      </c>
      <c r="I3" s="42" t="s">
        <v>3</v>
      </c>
      <c r="J3" s="42" t="s">
        <v>2</v>
      </c>
      <c r="K3" s="42" t="s">
        <v>3</v>
      </c>
      <c r="L3" s="42" t="s">
        <v>2</v>
      </c>
      <c r="M3" s="42" t="s">
        <v>3</v>
      </c>
      <c r="N3" s="42" t="s">
        <v>2</v>
      </c>
      <c r="O3" s="42" t="s">
        <v>3</v>
      </c>
    </row>
    <row r="4" spans="1:15" s="1" customFormat="1" ht="60" customHeight="1">
      <c r="A4" s="28" t="s">
        <v>60</v>
      </c>
      <c r="B4" s="39" t="s">
        <v>136</v>
      </c>
      <c r="C4" s="39" t="s">
        <v>132</v>
      </c>
      <c r="D4" s="39" t="s">
        <v>132</v>
      </c>
      <c r="E4" s="39" t="s">
        <v>132</v>
      </c>
      <c r="F4" s="39" t="s">
        <v>132</v>
      </c>
      <c r="G4" s="39" t="s">
        <v>132</v>
      </c>
      <c r="H4" s="39" t="s">
        <v>132</v>
      </c>
      <c r="I4" s="39" t="s">
        <v>132</v>
      </c>
      <c r="J4" s="39" t="s">
        <v>132</v>
      </c>
      <c r="K4" s="39" t="s">
        <v>132</v>
      </c>
      <c r="L4" s="28"/>
      <c r="M4" s="28"/>
      <c r="N4" s="28"/>
      <c r="O4" s="28"/>
    </row>
    <row r="5" spans="1:15" ht="24" customHeight="1"/>
    <row r="6" spans="1:15" ht="33.75" customHeight="1">
      <c r="A6" s="74" t="s">
        <v>57</v>
      </c>
      <c r="B6" s="74"/>
      <c r="C6" s="74"/>
      <c r="D6" s="74"/>
      <c r="E6" s="74"/>
      <c r="F6" s="29" t="s">
        <v>58</v>
      </c>
      <c r="G6" s="30">
        <f>WEEKNUM(B7)</f>
        <v>39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73" t="s">
        <v>59</v>
      </c>
      <c r="B7" s="72">
        <f>B2+7</f>
        <v>43003</v>
      </c>
      <c r="C7" s="72"/>
      <c r="D7" s="72">
        <f t="shared" ref="D7" si="4">D2+7</f>
        <v>43004</v>
      </c>
      <c r="E7" s="72"/>
      <c r="F7" s="72">
        <f t="shared" ref="F7" si="5">F2+7</f>
        <v>43005</v>
      </c>
      <c r="G7" s="72"/>
      <c r="H7" s="72">
        <f t="shared" ref="H7" si="6">H2+7</f>
        <v>43006</v>
      </c>
      <c r="I7" s="72"/>
      <c r="J7" s="72">
        <f t="shared" ref="J7" si="7">J2+7</f>
        <v>43007</v>
      </c>
      <c r="K7" s="72"/>
      <c r="L7" s="72">
        <f t="shared" ref="L7" si="8">L2+7</f>
        <v>43008</v>
      </c>
      <c r="M7" s="72"/>
      <c r="N7" s="72">
        <f t="shared" ref="N7" si="9">N2+7</f>
        <v>43009</v>
      </c>
      <c r="O7" s="72"/>
    </row>
    <row r="8" spans="1:15" ht="30" customHeight="1">
      <c r="A8" s="73"/>
      <c r="B8" s="42" t="s">
        <v>2</v>
      </c>
      <c r="C8" s="42" t="s">
        <v>3</v>
      </c>
      <c r="D8" s="42" t="s">
        <v>2</v>
      </c>
      <c r="E8" s="42" t="s">
        <v>3</v>
      </c>
      <c r="F8" s="42" t="s">
        <v>2</v>
      </c>
      <c r="G8" s="42" t="s">
        <v>3</v>
      </c>
      <c r="H8" s="42" t="s">
        <v>2</v>
      </c>
      <c r="I8" s="42" t="s">
        <v>3</v>
      </c>
      <c r="J8" s="42" t="s">
        <v>2</v>
      </c>
      <c r="K8" s="42" t="s">
        <v>3</v>
      </c>
      <c r="L8" s="42" t="s">
        <v>2</v>
      </c>
      <c r="M8" s="42" t="s">
        <v>3</v>
      </c>
      <c r="N8" s="42" t="s">
        <v>2</v>
      </c>
      <c r="O8" s="42" t="s">
        <v>3</v>
      </c>
    </row>
    <row r="9" spans="1:15" s="40" customFormat="1" ht="60" customHeight="1">
      <c r="A9" s="39" t="s">
        <v>60</v>
      </c>
      <c r="B9" s="28" t="s">
        <v>133</v>
      </c>
      <c r="C9" s="28" t="s">
        <v>133</v>
      </c>
      <c r="D9" s="28" t="s">
        <v>133</v>
      </c>
      <c r="E9" s="28" t="s">
        <v>133</v>
      </c>
      <c r="F9" s="28" t="s">
        <v>133</v>
      </c>
      <c r="G9" s="28" t="s">
        <v>133</v>
      </c>
      <c r="H9" s="28" t="s">
        <v>137</v>
      </c>
      <c r="I9" s="28" t="s">
        <v>140</v>
      </c>
      <c r="J9" s="28" t="s">
        <v>138</v>
      </c>
      <c r="K9" s="28" t="s">
        <v>138</v>
      </c>
      <c r="L9" s="28" t="s">
        <v>139</v>
      </c>
      <c r="M9" s="28" t="s">
        <v>139</v>
      </c>
      <c r="N9" s="39"/>
      <c r="O9" s="39"/>
    </row>
    <row r="12" spans="1:15">
      <c r="B12" s="36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8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19</vt:i4>
      </vt:variant>
    </vt:vector>
  </HeadingPairs>
  <TitlesOfParts>
    <vt:vector size="19" baseType="lpstr">
      <vt:lpstr>22-23周</vt:lpstr>
      <vt:lpstr>24-25周</vt:lpstr>
      <vt:lpstr>26-27周</vt:lpstr>
      <vt:lpstr>28-29周</vt:lpstr>
      <vt:lpstr>30-31周</vt:lpstr>
      <vt:lpstr>32-33周</vt:lpstr>
      <vt:lpstr>34-35周</vt:lpstr>
      <vt:lpstr>36-37周</vt:lpstr>
      <vt:lpstr>38-39周</vt:lpstr>
      <vt:lpstr>40-41周</vt:lpstr>
      <vt:lpstr>42-43周</vt:lpstr>
      <vt:lpstr>44-45周</vt:lpstr>
      <vt:lpstr>46-47周</vt:lpstr>
      <vt:lpstr>48-49周</vt:lpstr>
      <vt:lpstr>50-51周</vt:lpstr>
      <vt:lpstr>52周-1周</vt:lpstr>
      <vt:lpstr>2周-3周</vt:lpstr>
      <vt:lpstr>标准（只copy使用）</vt:lpstr>
      <vt:lpstr>20160328-20160403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庄岩</dc:creator>
  <cp:lastModifiedBy>Windows 用户</cp:lastModifiedBy>
  <cp:lastPrinted>2016-10-25T06:48:00Z</cp:lastPrinted>
  <dcterms:created xsi:type="dcterms:W3CDTF">2015-07-29T00:45:00Z</dcterms:created>
  <dcterms:modified xsi:type="dcterms:W3CDTF">2018-01-12T07:49:39Z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2052-10.1.0.6029</vt:lpwstr>
  </property>
</Properties>
</file>