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9029"/>
  <workbookPr/>
  <mc:AlternateContent xmlns:mc="http://schemas.openxmlformats.org/markup-compatibility/2006">
    <mc:Choice Requires="x15">
      <x15ac:absPath xmlns:x15ac="http://schemas.microsoft.com/office/spreadsheetml/2010/11/ac" url="D:\Project-Process-library\Weekly Schedule\"/>
    </mc:Choice>
  </mc:AlternateContent>
  <bookViews>
    <workbookView xWindow="-195" yWindow="135" windowWidth="20730" windowHeight="11025" tabRatio="781"/>
  </bookViews>
  <sheets>
    <sheet name="Week 8-9" sheetId="41" r:id="rId1"/>
    <sheet name="Week 7-8" sheetId="40" r:id="rId2"/>
    <sheet name="Week 6-7" sheetId="39" r:id="rId3"/>
    <sheet name="Week 5-6" sheetId="38" r:id="rId4"/>
    <sheet name="Week 4-5" sheetId="37" r:id="rId5"/>
    <sheet name="Week 3-4" sheetId="36" r:id="rId6"/>
    <sheet name="Week 2-3" sheetId="35" r:id="rId7"/>
    <sheet name="Week 1-2" sheetId="34" r:id="rId8"/>
    <sheet name="Week 51-52" sheetId="33" r:id="rId9"/>
    <sheet name="Week 50-51" sheetId="32" r:id="rId10"/>
    <sheet name="Week 49-50" sheetId="31" r:id="rId11"/>
    <sheet name="Week 48-49" sheetId="30" r:id="rId12"/>
    <sheet name="Week 47-48" sheetId="29" r:id="rId13"/>
    <sheet name="Week 46-47" sheetId="28" r:id="rId14"/>
    <sheet name="Week 45-46" sheetId="27" r:id="rId15"/>
    <sheet name="Week 44-45" sheetId="26" r:id="rId16"/>
    <sheet name="Week 43-44" sheetId="25" r:id="rId17"/>
    <sheet name="Week 42-43" sheetId="24" r:id="rId18"/>
    <sheet name="Week 41-42" sheetId="23" r:id="rId19"/>
    <sheet name="Week 40-41" sheetId="22" r:id="rId20"/>
    <sheet name="Week 38-40" sheetId="21" r:id="rId21"/>
    <sheet name="Week 37-38" sheetId="20" r:id="rId22"/>
    <sheet name="Week 36-37" sheetId="19" r:id="rId23"/>
    <sheet name="Week 35-36" sheetId="18" r:id="rId24"/>
    <sheet name="Week 34-35" sheetId="17" r:id="rId25"/>
    <sheet name="Week 33-34" sheetId="16" r:id="rId26"/>
    <sheet name="Week 32-33" sheetId="15" r:id="rId27"/>
    <sheet name="Week 31-32" sheetId="14" r:id="rId28"/>
    <sheet name="Week 30-31" sheetId="13" r:id="rId29"/>
    <sheet name="Week 29-30" sheetId="12" r:id="rId30"/>
    <sheet name="Week 28-29" sheetId="11" r:id="rId31"/>
    <sheet name="Week 27-28" sheetId="10" r:id="rId32"/>
    <sheet name="Week 26-27" sheetId="9" r:id="rId33"/>
    <sheet name="Week 25-26" sheetId="8" r:id="rId34"/>
    <sheet name="Week 24-25" sheetId="7" r:id="rId35"/>
    <sheet name="Week 23-24" sheetId="6" r:id="rId36"/>
    <sheet name="20160328-20160403" sheetId="5" state="hidden" r:id="rId37"/>
  </sheets>
  <calcPr calcId="162913"/>
</workbook>
</file>

<file path=xl/calcChain.xml><?xml version="1.0" encoding="utf-8"?>
<calcChain xmlns="http://schemas.openxmlformats.org/spreadsheetml/2006/main">
  <c r="B2" i="41" l="1"/>
  <c r="D2" i="41" s="1"/>
  <c r="G1" i="41" l="1"/>
  <c r="F2" i="41"/>
  <c r="D7" i="41"/>
  <c r="B7" i="41"/>
  <c r="G6" i="41" s="1"/>
  <c r="B2" i="40"/>
  <c r="D2" i="40" s="1"/>
  <c r="F7" i="41" l="1"/>
  <c r="H2" i="41"/>
  <c r="G1" i="40"/>
  <c r="F2" i="40"/>
  <c r="D7" i="40"/>
  <c r="B7" i="40"/>
  <c r="G6" i="40" s="1"/>
  <c r="B2" i="39"/>
  <c r="D2" i="39" s="1"/>
  <c r="F2" i="39" s="1"/>
  <c r="G1" i="39"/>
  <c r="H7" i="41" l="1"/>
  <c r="J2" i="41"/>
  <c r="F7" i="40"/>
  <c r="H2" i="40"/>
  <c r="B7" i="39"/>
  <c r="G6" i="39" s="1"/>
  <c r="F7" i="39"/>
  <c r="H2" i="39"/>
  <c r="D7" i="39"/>
  <c r="B2" i="38"/>
  <c r="G1" i="38" s="1"/>
  <c r="L2" i="41" l="1"/>
  <c r="J7" i="41"/>
  <c r="J2" i="40"/>
  <c r="H7" i="40"/>
  <c r="J2" i="39"/>
  <c r="H7" i="39"/>
  <c r="B7" i="38"/>
  <c r="G6" i="38" s="1"/>
  <c r="D2" i="38"/>
  <c r="B2" i="37"/>
  <c r="D2" i="37" s="1"/>
  <c r="N2" i="41" l="1"/>
  <c r="N7" i="41" s="1"/>
  <c r="L7" i="41"/>
  <c r="L2" i="40"/>
  <c r="J7" i="40"/>
  <c r="L2" i="39"/>
  <c r="J7" i="39"/>
  <c r="F2" i="38"/>
  <c r="D7" i="38"/>
  <c r="G1" i="37"/>
  <c r="F2" i="37"/>
  <c r="D7" i="37"/>
  <c r="B7" i="37"/>
  <c r="G6" i="37" s="1"/>
  <c r="B2" i="36"/>
  <c r="D2" i="36" s="1"/>
  <c r="N2" i="40" l="1"/>
  <c r="N7" i="40" s="1"/>
  <c r="L7" i="40"/>
  <c r="N2" i="39"/>
  <c r="N7" i="39" s="1"/>
  <c r="L7" i="39"/>
  <c r="F7" i="38"/>
  <c r="H2" i="38"/>
  <c r="F7" i="37"/>
  <c r="H2" i="37"/>
  <c r="F2" i="36"/>
  <c r="D7" i="36"/>
  <c r="B7" i="36"/>
  <c r="G6" i="36" s="1"/>
  <c r="G1" i="36"/>
  <c r="B2" i="35"/>
  <c r="D2" i="35" s="1"/>
  <c r="J2" i="38" l="1"/>
  <c r="H7" i="38"/>
  <c r="J2" i="37"/>
  <c r="H7" i="37"/>
  <c r="F7" i="36"/>
  <c r="H2" i="36"/>
  <c r="G1" i="35"/>
  <c r="D7" i="35"/>
  <c r="F2" i="35"/>
  <c r="B7" i="35"/>
  <c r="G6" i="35" s="1"/>
  <c r="B2" i="34"/>
  <c r="D2" i="34" s="1"/>
  <c r="L2" i="38" l="1"/>
  <c r="J7" i="38"/>
  <c r="L2" i="37"/>
  <c r="J7" i="37"/>
  <c r="J2" i="36"/>
  <c r="H7" i="36"/>
  <c r="H2" i="35"/>
  <c r="F7" i="35"/>
  <c r="G1" i="34"/>
  <c r="F2" i="34"/>
  <c r="D7" i="34"/>
  <c r="B7" i="34"/>
  <c r="G6" i="34" s="1"/>
  <c r="B2" i="33"/>
  <c r="D2" i="33" s="1"/>
  <c r="N2" i="38" l="1"/>
  <c r="N7" i="38" s="1"/>
  <c r="L7" i="38"/>
  <c r="N2" i="37"/>
  <c r="N7" i="37" s="1"/>
  <c r="L7" i="37"/>
  <c r="L2" i="36"/>
  <c r="J7" i="36"/>
  <c r="J2" i="35"/>
  <c r="H7" i="35"/>
  <c r="F7" i="34"/>
  <c r="H2" i="34"/>
  <c r="G1" i="33"/>
  <c r="F2" i="33"/>
  <c r="D7" i="33"/>
  <c r="B7" i="33"/>
  <c r="G6" i="33" s="1"/>
  <c r="B2" i="32"/>
  <c r="D2" i="32" s="1"/>
  <c r="N2" i="36" l="1"/>
  <c r="N7" i="36" s="1"/>
  <c r="L7" i="36"/>
  <c r="L2" i="35"/>
  <c r="J7" i="35"/>
  <c r="J2" i="34"/>
  <c r="H7" i="34"/>
  <c r="F7" i="33"/>
  <c r="H2" i="33"/>
  <c r="G1" i="32"/>
  <c r="F2" i="32"/>
  <c r="D7" i="32"/>
  <c r="B7" i="32"/>
  <c r="G6" i="32" s="1"/>
  <c r="B2" i="31"/>
  <c r="D2" i="31" s="1"/>
  <c r="L7" i="35" l="1"/>
  <c r="N2" i="35"/>
  <c r="N7" i="35" s="1"/>
  <c r="L2" i="34"/>
  <c r="J7" i="34"/>
  <c r="J2" i="33"/>
  <c r="H7" i="33"/>
  <c r="F7" i="32"/>
  <c r="H2" i="32"/>
  <c r="G1" i="31"/>
  <c r="D7" i="31"/>
  <c r="F2" i="31"/>
  <c r="B7" i="31"/>
  <c r="G6" i="31" s="1"/>
  <c r="B2" i="30"/>
  <c r="N2" i="34" l="1"/>
  <c r="N7" i="34" s="1"/>
  <c r="L7" i="34"/>
  <c r="L2" i="33"/>
  <c r="J7" i="33"/>
  <c r="J2" i="32"/>
  <c r="H7" i="32"/>
  <c r="F7" i="31"/>
  <c r="H2" i="31"/>
  <c r="D2" i="30"/>
  <c r="G1" i="30"/>
  <c r="N2" i="33" l="1"/>
  <c r="N7" i="33" s="1"/>
  <c r="L7" i="33"/>
  <c r="L2" i="32"/>
  <c r="J7" i="32"/>
  <c r="J2" i="31"/>
  <c r="H7" i="31"/>
  <c r="F2" i="30"/>
  <c r="D7" i="30"/>
  <c r="B7" i="30"/>
  <c r="G6" i="30" s="1"/>
  <c r="B2" i="29"/>
  <c r="D2" i="29" s="1"/>
  <c r="N2" i="32" l="1"/>
  <c r="N7" i="32" s="1"/>
  <c r="L7" i="32"/>
  <c r="L2" i="31"/>
  <c r="J7" i="31"/>
  <c r="F7" i="30"/>
  <c r="H2" i="30"/>
  <c r="G1" i="29"/>
  <c r="F2" i="29"/>
  <c r="D7" i="29"/>
  <c r="B7" i="29"/>
  <c r="G6" i="29" s="1"/>
  <c r="B2" i="28"/>
  <c r="D2" i="28" s="1"/>
  <c r="L7" i="31" l="1"/>
  <c r="N2" i="31"/>
  <c r="N7" i="31" s="1"/>
  <c r="J2" i="30"/>
  <c r="H7" i="30"/>
  <c r="F7" i="29"/>
  <c r="H2" i="29"/>
  <c r="G1" i="28"/>
  <c r="F2" i="28"/>
  <c r="D7" i="28"/>
  <c r="B7" i="28"/>
  <c r="G6" i="28" s="1"/>
  <c r="B2" i="27"/>
  <c r="D2" i="27" s="1"/>
  <c r="L2" i="30" l="1"/>
  <c r="J7" i="30"/>
  <c r="J2" i="29"/>
  <c r="H7" i="29"/>
  <c r="F7" i="28"/>
  <c r="H2" i="28"/>
  <c r="G1" i="27"/>
  <c r="F2" i="27"/>
  <c r="D7" i="27"/>
  <c r="B7" i="27"/>
  <c r="G6" i="27" s="1"/>
  <c r="B2" i="26"/>
  <c r="D2" i="26" s="1"/>
  <c r="N2" i="30" l="1"/>
  <c r="N7" i="30" s="1"/>
  <c r="L7" i="30"/>
  <c r="L2" i="29"/>
  <c r="J7" i="29"/>
  <c r="J2" i="28"/>
  <c r="H7" i="28"/>
  <c r="F7" i="27"/>
  <c r="H2" i="27"/>
  <c r="G1" i="26"/>
  <c r="F2" i="26"/>
  <c r="D7" i="26"/>
  <c r="B7" i="26"/>
  <c r="G6" i="26" s="1"/>
  <c r="B2" i="25"/>
  <c r="D2" i="25" s="1"/>
  <c r="N2" i="29" l="1"/>
  <c r="N7" i="29" s="1"/>
  <c r="L7" i="29"/>
  <c r="L2" i="28"/>
  <c r="J7" i="28"/>
  <c r="H7" i="27"/>
  <c r="J2" i="27"/>
  <c r="F7" i="26"/>
  <c r="H2" i="26"/>
  <c r="G1" i="25"/>
  <c r="F2" i="25"/>
  <c r="D7" i="25"/>
  <c r="B7" i="25"/>
  <c r="G6" i="25" s="1"/>
  <c r="B2" i="24"/>
  <c r="D2" i="24" s="1"/>
  <c r="N2" i="28" l="1"/>
  <c r="N7" i="28" s="1"/>
  <c r="L7" i="28"/>
  <c r="L2" i="27"/>
  <c r="J7" i="27"/>
  <c r="J2" i="26"/>
  <c r="H7" i="26"/>
  <c r="F7" i="25"/>
  <c r="H2" i="25"/>
  <c r="G1" i="24"/>
  <c r="F2" i="24"/>
  <c r="D7" i="24"/>
  <c r="B7" i="24"/>
  <c r="G6" i="24" s="1"/>
  <c r="B2" i="23"/>
  <c r="G1" i="23" s="1"/>
  <c r="D2" i="23"/>
  <c r="N2" i="27" l="1"/>
  <c r="N7" i="27" s="1"/>
  <c r="L7" i="27"/>
  <c r="L2" i="26"/>
  <c r="J7" i="26"/>
  <c r="J2" i="25"/>
  <c r="H7" i="25"/>
  <c r="F7" i="24"/>
  <c r="H2" i="24"/>
  <c r="F2" i="23"/>
  <c r="D7" i="23"/>
  <c r="B7" i="23"/>
  <c r="G6" i="23" s="1"/>
  <c r="D7" i="22"/>
  <c r="F7" i="22"/>
  <c r="H7" i="22"/>
  <c r="J7" i="22"/>
  <c r="L7" i="22"/>
  <c r="N7" i="22"/>
  <c r="B7" i="22"/>
  <c r="B2" i="22"/>
  <c r="D2" i="22" s="1"/>
  <c r="F2" i="22" s="1"/>
  <c r="G1" i="22"/>
  <c r="N2" i="26" l="1"/>
  <c r="N7" i="26" s="1"/>
  <c r="L7" i="26"/>
  <c r="L2" i="25"/>
  <c r="J7" i="25"/>
  <c r="J2" i="24"/>
  <c r="H7" i="24"/>
  <c r="F7" i="23"/>
  <c r="H2" i="23"/>
  <c r="G6" i="22"/>
  <c r="H2" i="22"/>
  <c r="H7" i="21"/>
  <c r="J7" i="21"/>
  <c r="L7" i="21"/>
  <c r="N7" i="21"/>
  <c r="F7" i="21"/>
  <c r="D7" i="21"/>
  <c r="B7" i="21"/>
  <c r="B2" i="21"/>
  <c r="D2" i="21" s="1"/>
  <c r="G1" i="21"/>
  <c r="N2" i="25" l="1"/>
  <c r="N7" i="25" s="1"/>
  <c r="L7" i="25"/>
  <c r="L2" i="24"/>
  <c r="J7" i="24"/>
  <c r="J2" i="23"/>
  <c r="H7" i="23"/>
  <c r="J2" i="22"/>
  <c r="F2" i="21"/>
  <c r="G6" i="21"/>
  <c r="B2" i="20"/>
  <c r="D2" i="20" s="1"/>
  <c r="G1" i="20"/>
  <c r="B2" i="19"/>
  <c r="L7" i="24" l="1"/>
  <c r="N2" i="24"/>
  <c r="N7" i="24" s="1"/>
  <c r="L2" i="23"/>
  <c r="J7" i="23"/>
  <c r="L2" i="22"/>
  <c r="H2" i="21"/>
  <c r="F2" i="20"/>
  <c r="D7" i="20"/>
  <c r="B7" i="20"/>
  <c r="G6" i="20" s="1"/>
  <c r="D2" i="19"/>
  <c r="N2" i="23" l="1"/>
  <c r="N7" i="23" s="1"/>
  <c r="L7" i="23"/>
  <c r="N2" i="22"/>
  <c r="J2" i="21"/>
  <c r="F7" i="20"/>
  <c r="H2" i="20"/>
  <c r="F2" i="19"/>
  <c r="D7" i="19"/>
  <c r="G1" i="19"/>
  <c r="B7" i="19"/>
  <c r="G6" i="19" s="1"/>
  <c r="B2" i="18"/>
  <c r="G1" i="18" s="1"/>
  <c r="L2" i="21" l="1"/>
  <c r="H7" i="20"/>
  <c r="J2" i="20"/>
  <c r="F7" i="19"/>
  <c r="H2" i="19"/>
  <c r="D2" i="18"/>
  <c r="F2" i="18" s="1"/>
  <c r="B7" i="18"/>
  <c r="G6" i="18" s="1"/>
  <c r="B2" i="17"/>
  <c r="D2" i="17" s="1"/>
  <c r="G1" i="17"/>
  <c r="N2" i="21" l="1"/>
  <c r="L2" i="20"/>
  <c r="J7" i="20"/>
  <c r="J2" i="19"/>
  <c r="H7" i="19"/>
  <c r="D7" i="18"/>
  <c r="F7" i="18"/>
  <c r="H2" i="18"/>
  <c r="F2" i="17"/>
  <c r="D7" i="17"/>
  <c r="B7" i="17"/>
  <c r="G6" i="17" s="1"/>
  <c r="B2" i="16"/>
  <c r="D2" i="16" s="1"/>
  <c r="N2" i="20" l="1"/>
  <c r="N7" i="20" s="1"/>
  <c r="L7" i="20"/>
  <c r="L2" i="19"/>
  <c r="J7" i="19"/>
  <c r="J2" i="18"/>
  <c r="H7" i="18"/>
  <c r="F7" i="17"/>
  <c r="H2" i="17"/>
  <c r="F2" i="16"/>
  <c r="D7" i="16"/>
  <c r="B7" i="16"/>
  <c r="G6" i="16" s="1"/>
  <c r="G1" i="16"/>
  <c r="B2" i="15"/>
  <c r="D2" i="15" s="1"/>
  <c r="G1" i="15" l="1"/>
  <c r="N2" i="19"/>
  <c r="N7" i="19" s="1"/>
  <c r="L7" i="19"/>
  <c r="L2" i="18"/>
  <c r="J7" i="18"/>
  <c r="J2" i="17"/>
  <c r="H7" i="17"/>
  <c r="F7" i="16"/>
  <c r="H2" i="16"/>
  <c r="F2" i="15"/>
  <c r="D7" i="15"/>
  <c r="B7" i="15"/>
  <c r="G6" i="15" s="1"/>
  <c r="B2" i="14"/>
  <c r="D2" i="14" s="1"/>
  <c r="G1" i="14" l="1"/>
  <c r="N2" i="18"/>
  <c r="N7" i="18" s="1"/>
  <c r="L7" i="18"/>
  <c r="L2" i="17"/>
  <c r="J7" i="17"/>
  <c r="J2" i="16"/>
  <c r="H7" i="16"/>
  <c r="F7" i="15"/>
  <c r="H2" i="15"/>
  <c r="F2" i="14"/>
  <c r="D7" i="14"/>
  <c r="B7" i="14"/>
  <c r="G6" i="14" s="1"/>
  <c r="B2" i="13"/>
  <c r="D2" i="13" s="1"/>
  <c r="G1" i="13" l="1"/>
  <c r="N2" i="17"/>
  <c r="N7" i="17" s="1"/>
  <c r="L7" i="17"/>
  <c r="L2" i="16"/>
  <c r="J7" i="16"/>
  <c r="J2" i="15"/>
  <c r="H7" i="15"/>
  <c r="F7" i="14"/>
  <c r="H2" i="14"/>
  <c r="F2" i="13"/>
  <c r="D7" i="13"/>
  <c r="B7" i="13"/>
  <c r="G6" i="13" s="1"/>
  <c r="B2" i="12"/>
  <c r="D2" i="12" s="1"/>
  <c r="N2" i="16" l="1"/>
  <c r="N7" i="16" s="1"/>
  <c r="L7" i="16"/>
  <c r="L2" i="15"/>
  <c r="J7" i="15"/>
  <c r="J2" i="14"/>
  <c r="H7" i="14"/>
  <c r="F7" i="13"/>
  <c r="H2" i="13"/>
  <c r="G1" i="12"/>
  <c r="D7" i="12"/>
  <c r="F2" i="12"/>
  <c r="B7" i="12"/>
  <c r="G6" i="12" s="1"/>
  <c r="B2" i="11"/>
  <c r="D2" i="11" s="1"/>
  <c r="N2" i="15" l="1"/>
  <c r="N7" i="15" s="1"/>
  <c r="L7" i="15"/>
  <c r="L2" i="14"/>
  <c r="J7" i="14"/>
  <c r="J2" i="13"/>
  <c r="H7" i="13"/>
  <c r="H2" i="12"/>
  <c r="F7" i="12"/>
  <c r="G1" i="11"/>
  <c r="F2" i="11"/>
  <c r="D7" i="11"/>
  <c r="B7" i="11"/>
  <c r="G6" i="11" s="1"/>
  <c r="B2" i="10"/>
  <c r="G1" i="10" s="1"/>
  <c r="N2" i="14" l="1"/>
  <c r="N7" i="14" s="1"/>
  <c r="L7" i="14"/>
  <c r="L2" i="13"/>
  <c r="J7" i="13"/>
  <c r="J2" i="12"/>
  <c r="H7" i="12"/>
  <c r="F7" i="11"/>
  <c r="H2" i="11"/>
  <c r="B7" i="10"/>
  <c r="G6" i="10" s="1"/>
  <c r="D2" i="10"/>
  <c r="B2" i="9"/>
  <c r="D2" i="9" s="1"/>
  <c r="N2" i="13" l="1"/>
  <c r="N7" i="13" s="1"/>
  <c r="L7" i="13"/>
  <c r="L2" i="12"/>
  <c r="J7" i="12"/>
  <c r="J2" i="11"/>
  <c r="H7" i="11"/>
  <c r="F2" i="10"/>
  <c r="D7" i="10"/>
  <c r="F2" i="9"/>
  <c r="D7" i="9"/>
  <c r="G1" i="9"/>
  <c r="B7" i="9"/>
  <c r="G6" i="9" s="1"/>
  <c r="B2" i="8"/>
  <c r="B7" i="8" s="1"/>
  <c r="G6" i="8" s="1"/>
  <c r="L7" i="12" l="1"/>
  <c r="N2" i="12"/>
  <c r="N7" i="12" s="1"/>
  <c r="L2" i="11"/>
  <c r="J7" i="11"/>
  <c r="H2" i="10"/>
  <c r="F7" i="10"/>
  <c r="F7" i="9"/>
  <c r="H2" i="9"/>
  <c r="D2" i="8"/>
  <c r="D7" i="8" s="1"/>
  <c r="G1" i="8"/>
  <c r="N2" i="11" l="1"/>
  <c r="N7" i="11" s="1"/>
  <c r="L7" i="11"/>
  <c r="H7" i="10"/>
  <c r="J2" i="10"/>
  <c r="J2" i="9"/>
  <c r="H7" i="9"/>
  <c r="F2" i="8"/>
  <c r="H2" i="8" s="1"/>
  <c r="F7" i="8" l="1"/>
  <c r="L2" i="10"/>
  <c r="J7" i="10"/>
  <c r="L2" i="9"/>
  <c r="J7" i="9"/>
  <c r="J2" i="8"/>
  <c r="H7" i="8"/>
  <c r="N2" i="10" l="1"/>
  <c r="N7" i="10" s="1"/>
  <c r="L7" i="10"/>
  <c r="N2" i="9"/>
  <c r="N7" i="9" s="1"/>
  <c r="L7" i="9"/>
  <c r="L2" i="8"/>
  <c r="J7" i="8"/>
  <c r="L7" i="8" l="1"/>
  <c r="N2" i="8"/>
  <c r="N7" i="8" s="1"/>
  <c r="B2" i="7" l="1"/>
  <c r="G1" i="7" s="1"/>
  <c r="B7" i="7" l="1"/>
  <c r="G6" i="7" s="1"/>
  <c r="D2" i="7"/>
  <c r="B2" i="6"/>
  <c r="F2" i="7" l="1"/>
  <c r="D7" i="7"/>
  <c r="G1" i="6"/>
  <c r="B7" i="6"/>
  <c r="G6" i="6" s="1"/>
  <c r="D2" i="6"/>
  <c r="F7" i="7" l="1"/>
  <c r="H2" i="7"/>
  <c r="D7" i="6"/>
  <c r="F2" i="6"/>
  <c r="J2" i="7" l="1"/>
  <c r="H7" i="7"/>
  <c r="H2" i="6"/>
  <c r="F7" i="6"/>
  <c r="L2" i="7" l="1"/>
  <c r="J7" i="7"/>
  <c r="H7" i="6"/>
  <c r="J2" i="6"/>
  <c r="N2" i="7" l="1"/>
  <c r="N7" i="7" s="1"/>
  <c r="L7" i="7"/>
  <c r="J7" i="6"/>
  <c r="L2" i="6"/>
  <c r="N2" i="6" l="1"/>
  <c r="N7" i="6" s="1"/>
  <c r="L7" i="6"/>
</calcChain>
</file>

<file path=xl/sharedStrings.xml><?xml version="1.0" encoding="utf-8"?>
<sst xmlns="http://schemas.openxmlformats.org/spreadsheetml/2006/main" count="2004" uniqueCount="313">
  <si>
    <t>分组</t>
  </si>
  <si>
    <t>姓名</t>
  </si>
  <si>
    <t>上午</t>
  </si>
  <si>
    <t>下午</t>
  </si>
  <si>
    <t>经理</t>
  </si>
  <si>
    <t>马春旺</t>
  </si>
  <si>
    <t>韩风</t>
  </si>
  <si>
    <t>长孙菲</t>
  </si>
  <si>
    <t>王冬冬</t>
  </si>
  <si>
    <t>刘淑敏</t>
  </si>
  <si>
    <t>李达</t>
  </si>
  <si>
    <t>王自冲</t>
  </si>
  <si>
    <t>马聪磊</t>
  </si>
  <si>
    <t>刘子龙</t>
  </si>
  <si>
    <t>吕冰</t>
  </si>
  <si>
    <t>欧阳</t>
  </si>
  <si>
    <t>副经理</t>
  </si>
  <si>
    <t>龚喜杰</t>
  </si>
  <si>
    <t>左小军</t>
  </si>
  <si>
    <t>李哲</t>
  </si>
  <si>
    <t>贺磊</t>
  </si>
  <si>
    <t>李鹏</t>
  </si>
  <si>
    <t>毕鑫龙</t>
  </si>
  <si>
    <t>程玉彬</t>
  </si>
  <si>
    <t>王博</t>
  </si>
  <si>
    <t>高佩艳</t>
  </si>
  <si>
    <t>王洪波</t>
  </si>
  <si>
    <t>熊帅</t>
  </si>
  <si>
    <t>魏志杰</t>
  </si>
  <si>
    <t>施威</t>
  </si>
  <si>
    <t>刘程琳</t>
  </si>
  <si>
    <t>张帆</t>
  </si>
  <si>
    <t>王瑞萍</t>
  </si>
  <si>
    <t>庄岩</t>
  </si>
  <si>
    <t>胡俊燕</t>
  </si>
  <si>
    <t>张华</t>
  </si>
  <si>
    <t>3月28日 星期一</t>
  </si>
  <si>
    <t>3月29日 星期二</t>
  </si>
  <si>
    <t>3月30日 星期三</t>
  </si>
  <si>
    <t>3月31日 星期四</t>
  </si>
  <si>
    <t>4月1日 星期五</t>
  </si>
  <si>
    <t>4月2日 星期六</t>
  </si>
  <si>
    <t>4月3日 星期日</t>
  </si>
  <si>
    <t>一组</t>
  </si>
  <si>
    <t>二组</t>
  </si>
  <si>
    <t>刘超军</t>
  </si>
  <si>
    <t>三组</t>
  </si>
  <si>
    <t>四组</t>
  </si>
  <si>
    <t>赵胜利</t>
  </si>
  <si>
    <t>吴志明</t>
  </si>
  <si>
    <t>五组</t>
  </si>
  <si>
    <t>六组</t>
  </si>
  <si>
    <t>七组</t>
  </si>
  <si>
    <t>八组</t>
  </si>
  <si>
    <t>张琦</t>
  </si>
  <si>
    <t>运营中心</t>
  </si>
  <si>
    <t>张诚</t>
  </si>
  <si>
    <t>Weekly schedule</t>
  </si>
  <si>
    <t>Week</t>
  </si>
  <si>
    <t>人员</t>
  </si>
  <si>
    <t>郑州银行无纸化（外出）</t>
    <phoneticPr fontId="18" type="noConversion"/>
  </si>
  <si>
    <t>杨竞</t>
    <phoneticPr fontId="18" type="noConversion"/>
  </si>
  <si>
    <t>支持沙县小吃项目上线。解决印章字体问题，定为仿宋。修订接口文档和demo程序（外出）</t>
    <phoneticPr fontId="18" type="noConversion"/>
  </si>
  <si>
    <t>沙县小吃项目上线后沟通。贸融渠道需求初步沟通。修订接口文档和demo程序。（外出）</t>
    <phoneticPr fontId="18" type="noConversion"/>
  </si>
  <si>
    <t>郑州银行无纸化项目梳理</t>
    <phoneticPr fontId="18" type="noConversion"/>
  </si>
  <si>
    <t>增加验章接口和demo</t>
  </si>
  <si>
    <t>编写百信银行投标文件</t>
    <phoneticPr fontId="18" type="noConversion"/>
  </si>
  <si>
    <t>配合百信银行项目投标</t>
    <phoneticPr fontId="18" type="noConversion"/>
  </si>
  <si>
    <t>产品学习</t>
    <phoneticPr fontId="18" type="noConversion"/>
  </si>
  <si>
    <t>编写百信银行投标文件</t>
    <phoneticPr fontId="18" type="noConversion"/>
  </si>
  <si>
    <t>沟通百信银行投标文件</t>
    <phoneticPr fontId="18" type="noConversion"/>
  </si>
  <si>
    <t>准备无纸化汇报</t>
    <phoneticPr fontId="18" type="noConversion"/>
  </si>
  <si>
    <t>准备无纸化汇报
郑行贸融需求需要支持，内部梳理方案，确认ukey签名可行</t>
    <phoneticPr fontId="18" type="noConversion"/>
  </si>
  <si>
    <t>产品学习</t>
    <phoneticPr fontId="18" type="noConversion"/>
  </si>
  <si>
    <t>（外出）昆仑银行无纸化交流</t>
    <phoneticPr fontId="18" type="noConversion"/>
  </si>
  <si>
    <t>（外出）郑州银行贸融无纸化交流</t>
    <phoneticPr fontId="18" type="noConversion"/>
  </si>
  <si>
    <t>（外出）郑州银行贸融无纸化交流</t>
    <phoneticPr fontId="18" type="noConversion"/>
  </si>
  <si>
    <t>新员工培训</t>
    <phoneticPr fontId="18" type="noConversion"/>
  </si>
  <si>
    <t>制作无纸化分享PPT
远程沟通解决郑行问题</t>
    <phoneticPr fontId="18" type="noConversion"/>
  </si>
  <si>
    <t>跟进郑行无纸化进度</t>
    <phoneticPr fontId="18" type="noConversion"/>
  </si>
  <si>
    <t>无纸化分享</t>
    <phoneticPr fontId="18" type="noConversion"/>
  </si>
  <si>
    <t>项目梳理</t>
    <phoneticPr fontId="18" type="noConversion"/>
  </si>
  <si>
    <t>项目梳理
制作无纸化分享PPT</t>
    <phoneticPr fontId="18" type="noConversion"/>
  </si>
  <si>
    <t>项目梳理
制作无纸化分享PPT</t>
    <phoneticPr fontId="18" type="noConversion"/>
  </si>
  <si>
    <t>项目梳理
制作无纸化分享PPT</t>
    <phoneticPr fontId="18" type="noConversion"/>
  </si>
  <si>
    <t>无纸化组会议
推动郑州银行项目</t>
    <phoneticPr fontId="18" type="noConversion"/>
  </si>
  <si>
    <t>无纸化分享
推动郑州银行项目</t>
    <phoneticPr fontId="18" type="noConversion"/>
  </si>
  <si>
    <t>产品学习熟悉接口
推动郑州银行项目</t>
    <phoneticPr fontId="18" type="noConversion"/>
  </si>
  <si>
    <t>产品学习熟悉接口
推动郑州银行项目</t>
    <phoneticPr fontId="18" type="noConversion"/>
  </si>
  <si>
    <t>项目梳理
产品学习</t>
    <phoneticPr fontId="18" type="noConversion"/>
  </si>
  <si>
    <t>RA部署</t>
  </si>
  <si>
    <t>RA部署</t>
    <phoneticPr fontId="18" type="noConversion"/>
  </si>
  <si>
    <t>郑州银行项目梳理
无纸化产品深入学习</t>
    <phoneticPr fontId="18" type="noConversion"/>
  </si>
  <si>
    <t>郑州银行编制项目文档
 重庆农村商业银行柜面无纸化项目售前沟通</t>
    <phoneticPr fontId="18" type="noConversion"/>
  </si>
  <si>
    <t>郑州银行柜面和资金监管业务无纸化沟通</t>
    <phoneticPr fontId="18" type="noConversion"/>
  </si>
  <si>
    <t>郑州银行编制项目文档</t>
    <phoneticPr fontId="18" type="noConversion"/>
  </si>
  <si>
    <t>郑州银行项目梳理</t>
    <phoneticPr fontId="18" type="noConversion"/>
  </si>
  <si>
    <t>参加产品会年中汇报</t>
    <phoneticPr fontId="18" type="noConversion"/>
  </si>
  <si>
    <t>郑州银行柜面无纸化（外出）</t>
    <phoneticPr fontId="18" type="noConversion"/>
  </si>
  <si>
    <t>吉林亿联银行正式环境部署准备
项目梳理</t>
    <phoneticPr fontId="18" type="noConversion"/>
  </si>
  <si>
    <t>吉林亿联银行正式环境部署准备
搭伙科技保险行业无纸化解决方案编制</t>
    <phoneticPr fontId="18" type="noConversion"/>
  </si>
  <si>
    <t>吉林亿联银行正式环境部署准备
郑州银行实施方案增加柜面业务</t>
    <phoneticPr fontId="18" type="noConversion"/>
  </si>
  <si>
    <t>吉林亿联银行正式环境部署准备
郑州银行实施方案增加柜面业务
搭伙科技保险行业无纸化解决方案编制</t>
    <phoneticPr fontId="18" type="noConversion"/>
  </si>
  <si>
    <t>吉林亿联银行正式环境部署
郑州银行项目梳理</t>
    <phoneticPr fontId="18" type="noConversion"/>
  </si>
  <si>
    <t>吉林亿联银行无纸化测试环境部署（外出）</t>
    <phoneticPr fontId="18" type="noConversion"/>
  </si>
  <si>
    <t>吉林亿联银行无纸化应用场景沟通
接口讲解、demo调通
部署文档、接口文档编制（外出）</t>
    <phoneticPr fontId="18" type="noConversion"/>
  </si>
  <si>
    <t>吉林亿联银行正式环境部署准备
郑州银行项目梳理</t>
    <phoneticPr fontId="18" type="noConversion"/>
  </si>
  <si>
    <t>吉林亿联银行无纸化正式环境部署（外出）</t>
    <phoneticPr fontId="18" type="noConversion"/>
  </si>
  <si>
    <t>吉林亿联银行正式环境部署准备
威海商业银行集成报错定位和解决</t>
    <phoneticPr fontId="18" type="noConversion"/>
  </si>
  <si>
    <t>项目梳理
编制亿联银行实施方案
编制投标文件</t>
    <phoneticPr fontId="18" type="noConversion"/>
  </si>
  <si>
    <t>山东农信社投标文件</t>
    <phoneticPr fontId="18" type="noConversion"/>
  </si>
  <si>
    <t>山东农信社投标文件
郑州银行资金监管集成问题沟通</t>
    <phoneticPr fontId="18" type="noConversion"/>
  </si>
  <si>
    <t>吉林亿联银行服务器证书问题沟通
包商银行投标文件</t>
    <phoneticPr fontId="18" type="noConversion"/>
  </si>
  <si>
    <t>包商银行投标文件</t>
  </si>
  <si>
    <t>吉林亿联银行集成沟通
郑州银行集成沟通</t>
    <phoneticPr fontId="18" type="noConversion"/>
  </si>
  <si>
    <t>吉林亿联银行集成现场
郑州银行集成远程支持</t>
    <phoneticPr fontId="18" type="noConversion"/>
  </si>
  <si>
    <t>吉林亿联银行集成现场
郑州银行集成远程支持
行业研究</t>
    <phoneticPr fontId="18" type="noConversion"/>
  </si>
  <si>
    <t>河北网新OA应用证书签章解决方案</t>
    <phoneticPr fontId="18" type="noConversion"/>
  </si>
  <si>
    <t>中银三星二次澄清</t>
    <phoneticPr fontId="18" type="noConversion"/>
  </si>
  <si>
    <t>河北网新OA应用证书签章解决方案
郑行资金监管集成支持</t>
    <phoneticPr fontId="18" type="noConversion"/>
  </si>
  <si>
    <t>周例会</t>
    <phoneticPr fontId="18" type="noConversion"/>
  </si>
  <si>
    <t>河北网新OA应用证书签章解决方案
亿联银行加入IP白名单</t>
    <phoneticPr fontId="18" type="noConversion"/>
  </si>
  <si>
    <t>实施项目支持
行业解决方案编制
OA无纸化应用</t>
    <phoneticPr fontId="18" type="noConversion"/>
  </si>
  <si>
    <t>人行移动OA建设方案</t>
    <phoneticPr fontId="18" type="noConversion"/>
  </si>
  <si>
    <t>人行移动OA建设方案
亿联银行项目沟通</t>
    <phoneticPr fontId="18" type="noConversion"/>
  </si>
  <si>
    <t>人行移动OA建设方案
威商行无纸化上线（外出）</t>
    <phoneticPr fontId="18" type="noConversion"/>
  </si>
  <si>
    <t>威商行无纸化上线（外出）
行业解决方案编制</t>
    <phoneticPr fontId="18" type="noConversion"/>
  </si>
  <si>
    <t>上午</t>
    <phoneticPr fontId="18" type="noConversion"/>
  </si>
  <si>
    <t>与行方业务、集成商、科技部负责人会议沟通本次上线集成的业务渠道、应用场景、无纸化解决方案、目标及要求。（外出）</t>
    <phoneticPr fontId="18" type="noConversion"/>
  </si>
  <si>
    <t>测试服务器部署was中间件和db2数据库（外出）</t>
    <phoneticPr fontId="18" type="noConversion"/>
  </si>
  <si>
    <t>测试服务器部署was中间件和db2数据库
沟通郑行无纸化签章问题（外出）</t>
    <phoneticPr fontId="18" type="noConversion"/>
  </si>
  <si>
    <t>测试服务器部署was中间件和db2数据库
沟通上线问题，由于服务器不能连接外网，方案采用云证通+无纸化，上线流程暂不发起。（外出）</t>
    <phoneticPr fontId="18" type="noConversion"/>
  </si>
  <si>
    <t>测试服务器部署was中间件和db2数据库（外出）</t>
    <phoneticPr fontId="18" type="noConversion"/>
  </si>
  <si>
    <t>测试服务器部署was中间件和db2数据库成功（外出）</t>
    <phoneticPr fontId="18" type="noConversion"/>
  </si>
  <si>
    <t>根据测试服务器部署was中间件和db2数据库的问题梳理最优部署流程（外出）</t>
    <phoneticPr fontId="18" type="noConversion"/>
  </si>
  <si>
    <t>编制部署was中间件和db2数据库手册（外出）</t>
    <phoneticPr fontId="18" type="noConversion"/>
  </si>
  <si>
    <t>编制部署was中间件和db2数据库手册
准备项目文档（外出）</t>
    <phoneticPr fontId="18" type="noConversion"/>
  </si>
  <si>
    <t>生产服务器部署was中间件和db2数据库（外出）</t>
    <phoneticPr fontId="18" type="noConversion"/>
  </si>
  <si>
    <t>生产服务器部署was中间件和db2数据库测试通过（外出）</t>
    <phoneticPr fontId="18" type="noConversion"/>
  </si>
  <si>
    <t>编制项目文档（外出）
上线前准备</t>
    <phoneticPr fontId="18" type="noConversion"/>
  </si>
  <si>
    <t>编制项目文档（外出）
配合上线</t>
    <phoneticPr fontId="18" type="noConversion"/>
  </si>
  <si>
    <t>威商行生产服务器部署was中间件和db2数据库（外出）</t>
    <phoneticPr fontId="18" type="noConversion"/>
  </si>
  <si>
    <t>威商行生产服务器部署was中间件和db2数据库测试通过（外出）</t>
    <phoneticPr fontId="18" type="noConversion"/>
  </si>
  <si>
    <t>威商行沟通确认上线方案
编制需求分析（外出）</t>
    <phoneticPr fontId="18" type="noConversion"/>
  </si>
  <si>
    <t>亿联银行根据业务需求确认并提供相应解决方案（外出）</t>
    <phoneticPr fontId="18" type="noConversion"/>
  </si>
  <si>
    <t>威商行编制上线方案，回退方案，运维方案（外出）</t>
    <phoneticPr fontId="18" type="noConversion"/>
  </si>
  <si>
    <t>亿联银行梳理全套综合解决方案邮件发送（外出）</t>
    <phoneticPr fontId="18" type="noConversion"/>
  </si>
  <si>
    <t>亿联银行沟通业务需求
威商行编制数据库设计（外出）</t>
    <phoneticPr fontId="18" type="noConversion"/>
  </si>
  <si>
    <t>威商行调整项目章程、项目计划书、需求分析（外出）</t>
    <phoneticPr fontId="18" type="noConversion"/>
  </si>
  <si>
    <t>威商行编制需求分析、概要设计、详细设计（外出）</t>
    <phoneticPr fontId="18" type="noConversion"/>
  </si>
  <si>
    <t>配合威商行移动营销业务集成无纸化合成模板上线试运（外出）</t>
    <phoneticPr fontId="18" type="noConversion"/>
  </si>
  <si>
    <t>项目梳理
业务深入学习</t>
    <phoneticPr fontId="18" type="noConversion"/>
  </si>
  <si>
    <t>威商行移动营销业务集成无纸化合成模板运行监控
编制项目文档（外出）</t>
    <phoneticPr fontId="18" type="noConversion"/>
  </si>
  <si>
    <t>工作汇报PPT准备</t>
    <phoneticPr fontId="18" type="noConversion"/>
  </si>
  <si>
    <t>亿联无纸化生产系统迁移
（外出）</t>
    <phoneticPr fontId="18" type="noConversion"/>
  </si>
  <si>
    <t>工作汇报准备</t>
    <phoneticPr fontId="18" type="noConversion"/>
  </si>
  <si>
    <t>RA、PKI学习</t>
    <phoneticPr fontId="18" type="noConversion"/>
  </si>
  <si>
    <t>郑州优先贷集成</t>
    <phoneticPr fontId="18" type="noConversion"/>
  </si>
  <si>
    <t>郑州优先贷集成</t>
    <phoneticPr fontId="18" type="noConversion"/>
  </si>
  <si>
    <t>项目梳理
亿联银行开通白名单工作推动
郑州银行weblogic服务重启配合</t>
    <phoneticPr fontId="18" type="noConversion"/>
  </si>
  <si>
    <t>中国神华场景证书使用沟通
工作汇报准备
亿联银行网贷签章联调
项目管理培训</t>
    <phoneticPr fontId="18" type="noConversion"/>
  </si>
  <si>
    <t>中国神华场景证书使用沟通及回复
工作汇报准备
亿联银行网贷签章联调</t>
    <phoneticPr fontId="18" type="noConversion"/>
  </si>
  <si>
    <t>山东网银联盟无纸化项目交接
签章文件大小问题跟进
上线文件检查及沟通
亿联银行网贷签章联调
部署CA（外出）</t>
    <phoneticPr fontId="18" type="noConversion"/>
  </si>
  <si>
    <t>山盟无纸化数据库初始化文件准备
沟通数据库用户权限控制问题
沟通签章文件大小问题
检查生产环境部署情况
（外出）</t>
    <phoneticPr fontId="18" type="noConversion"/>
  </si>
  <si>
    <t>山东网银联盟无纸化项目交接
签章文件大小问题跟进
上线文件检查及沟通
亿联银行网贷签章联调（外出）</t>
    <phoneticPr fontId="18" type="noConversion"/>
  </si>
  <si>
    <t>山盟无纸化数据库初始化文件准备
沟通数据库用户权限控制问题
沟通签章文件大小问题
检查生产环境部署情况
（外出）</t>
    <phoneticPr fontId="18" type="noConversion"/>
  </si>
  <si>
    <t>山盟无纸化生产环境部署
（外出）</t>
    <phoneticPr fontId="18" type="noConversion"/>
  </si>
  <si>
    <t>山盟无纸化生产环境高可用性验证
CA部署
（外出）</t>
    <phoneticPr fontId="18" type="noConversion"/>
  </si>
  <si>
    <t>工作汇报准备
三星保险准备</t>
    <phoneticPr fontId="18" type="noConversion"/>
  </si>
  <si>
    <t>CA部署
OA方案
三星保险准备</t>
    <phoneticPr fontId="18" type="noConversion"/>
  </si>
  <si>
    <t>编制人民银行OA方案
沟通海尔消费金融项目情况</t>
    <phoneticPr fontId="18" type="noConversion"/>
  </si>
  <si>
    <t>海尔消费金融项目实施（外出）</t>
    <phoneticPr fontId="18" type="noConversion"/>
  </si>
  <si>
    <t>海尔消费金融测试环境搭建
与开发人员沟通开发细节和demo实现方法（外出）</t>
    <phoneticPr fontId="18" type="noConversion"/>
  </si>
  <si>
    <t>海尔消费金融测试环境搭建
与开发人员沟通开发细节和demo实现方法
与DBA沟通数据库脚本索引过多对性能的潜在影响（外出）</t>
    <phoneticPr fontId="18" type="noConversion"/>
  </si>
  <si>
    <t>海尔消费金融实施方案、部署文档、操作文档的编制和移交
（外出）</t>
    <phoneticPr fontId="18" type="noConversion"/>
  </si>
  <si>
    <t>海尔消费金融沟通场景证书证据固化
客户提出图形化签章量数据的需求待与开发沟通
（外出）</t>
    <phoneticPr fontId="18" type="noConversion"/>
  </si>
  <si>
    <t>参与海尔财务公司云证通+无纸化售前交流
亿联银行密码控件问题配合
（外出）</t>
    <phoneticPr fontId="18" type="noConversion"/>
  </si>
  <si>
    <t>海尔消费金融实施（外出）</t>
    <phoneticPr fontId="18" type="noConversion"/>
  </si>
  <si>
    <t>项目梳理</t>
    <phoneticPr fontId="18" type="noConversion"/>
  </si>
  <si>
    <t>方案研究</t>
    <phoneticPr fontId="18" type="noConversion"/>
  </si>
  <si>
    <t>无纸化会议，梳理项目
更新项目进展及实施方案
沟通海尔消费金融实施问题及风险</t>
    <phoneticPr fontId="18" type="noConversion"/>
  </si>
  <si>
    <t>中关村银行无纸化系统材料准备
亿联银行项目情况沟通
海尔消费金融项目计划沟通
海尔财务公司集群部署沟通</t>
    <phoneticPr fontId="18" type="noConversion"/>
  </si>
  <si>
    <t>郑州银行网银优先贷集成支持</t>
  </si>
  <si>
    <t>亿联银行北京无纸化测试环境搭建联调（外出）</t>
    <phoneticPr fontId="18" type="noConversion"/>
  </si>
  <si>
    <t>亿联银行北京无纸化测试环境搭建联调
郑州银行智能营销集成支持（外出）</t>
    <phoneticPr fontId="18" type="noConversion"/>
  </si>
  <si>
    <t>工作汇报
无纸化产品规划讨论</t>
    <phoneticPr fontId="18" type="noConversion"/>
  </si>
  <si>
    <t>准备项目管理顶层设计
项目标准化文档清单
各阶段输入输出产物
郑行和威商行项目情况沟通</t>
    <phoneticPr fontId="18" type="noConversion"/>
  </si>
  <si>
    <t>中银三星人寿项目启动</t>
    <phoneticPr fontId="18" type="noConversion"/>
  </si>
  <si>
    <t>中银三星人寿实施准备
项目标准化文档清单
各阶段输入输出产物</t>
    <phoneticPr fontId="18" type="noConversion"/>
  </si>
  <si>
    <t>海尔消费金融实施准备
项目标准化文档清单
各阶段输入输出产物</t>
    <phoneticPr fontId="18" type="noConversion"/>
  </si>
  <si>
    <t>郑州银行网银优先贷集成支持
贝壳金控临时支持</t>
    <phoneticPr fontId="18" type="noConversion"/>
  </si>
  <si>
    <t>项目梳理
保险行业无纸化方案
信托行业无纸化方案</t>
    <phoneticPr fontId="18" type="noConversion"/>
  </si>
  <si>
    <t>中银三星人寿项目启动准备
山东网银联盟项目支持（外出）</t>
    <phoneticPr fontId="18" type="noConversion"/>
  </si>
  <si>
    <t>中银三星人寿项目启动准备（外出）</t>
    <phoneticPr fontId="18" type="noConversion"/>
  </si>
  <si>
    <t>山盟项目数据导入方案测试
压测问题沟通协调（外出）</t>
    <phoneticPr fontId="18" type="noConversion"/>
  </si>
  <si>
    <t>山盟项目数据导入方案测试
压测问题沟通协调
郑行交易二部无纸化集成支持
trustsignpdf问题反馈（外出）</t>
    <phoneticPr fontId="18" type="noConversion"/>
  </si>
  <si>
    <t>山盟项目数据导入方案测试
压测问题沟通协调
trustsignpdf支持浏览器问题沟通（外出）</t>
    <phoneticPr fontId="18" type="noConversion"/>
  </si>
  <si>
    <t>山盟项目数据导入方案测试
压测问题定位及沟通协调（外出）</t>
    <phoneticPr fontId="18" type="noConversion"/>
  </si>
  <si>
    <t>山盟项目数据导入方案测试
压测问题沟通协调
郑行集成问题沟通（外出）</t>
    <phoneticPr fontId="18" type="noConversion"/>
  </si>
  <si>
    <t>山盟项目数据导入方案测试
新版前置压测本地测试（外出）</t>
    <phoneticPr fontId="18" type="noConversion"/>
  </si>
  <si>
    <t>项目梳理
信托行业无纸化方案</t>
    <phoneticPr fontId="18" type="noConversion"/>
  </si>
  <si>
    <t>沟通郑行智融在线问题
国富人寿方案编制</t>
    <phoneticPr fontId="18" type="noConversion"/>
  </si>
  <si>
    <t>郑州银行测试服务器tomcat调通（外出）</t>
    <phoneticPr fontId="18" type="noConversion"/>
  </si>
  <si>
    <t>郑州银行测试服务器weblogic12c部署3647
国富人寿方案编制（外出）</t>
    <phoneticPr fontId="18" type="noConversion"/>
  </si>
  <si>
    <t>郑州银行与中金支付沟通ukey签章问题（外出）</t>
    <phoneticPr fontId="18" type="noConversion"/>
  </si>
  <si>
    <t>郑州银行测试服务器weblogic12c升级3654失败，协调开发定位问题（外出）</t>
    <phoneticPr fontId="18" type="noConversion"/>
  </si>
  <si>
    <t>郑州银行测试服务器weblogic10安装（外出）</t>
    <phoneticPr fontId="18" type="noConversion"/>
  </si>
  <si>
    <t>郑州银行本地weblogic10安装成功（外出）</t>
    <phoneticPr fontId="18" type="noConversion"/>
  </si>
  <si>
    <t>郑州银行测试服务器weblogic10安装
本地weblogic10安装成功（外出）</t>
    <phoneticPr fontId="18" type="noConversion"/>
  </si>
  <si>
    <t>郑州银行测试服务器weblogic10部署3647升级3654（外出）</t>
    <phoneticPr fontId="18" type="noConversion"/>
  </si>
  <si>
    <t>项目梳理
金交所无纸化方案</t>
    <phoneticPr fontId="18" type="noConversion"/>
  </si>
  <si>
    <t>1.郑行项目梳理
2.配合部门建立报工保障制度
3.海尔消费金融工单处理
4.郑行提交项目日报
5.郑行本地问题提交开发部跟踪处理</t>
    <phoneticPr fontId="18" type="noConversion"/>
  </si>
  <si>
    <t>1.郑州银行升级问题邮件及电话沟通，转开发测试
2.郑州银行数据迁移问题邮件及电话沟通，由开发评估方案可行性
3.郑州银行整体问题汇报
4.CRM简单试用
5.郑州银行优先贷和沙县项目签章报500错误远程支持，由于行方负责人忙未提供日志暂未解决</t>
    <phoneticPr fontId="18" type="noConversion"/>
  </si>
  <si>
    <t>1.郑行编制升级版后操作员操作手册
2.郑行制定升级数据迁移和组织机构重构方案
3.海尔消费金融集成接口远程支持</t>
    <phoneticPr fontId="18" type="noConversion"/>
  </si>
  <si>
    <t>1.郑州银行优先贷和沙县项目签章报500错误远程支持，分析日志协调行方解决
2.郑州银行与客户沟通导入组织机构问题，机构表数据有误，待定
3.编制长沙银行验收报告
4.编制金交所无纸化方案，查询金交所资料</t>
    <phoneticPr fontId="18" type="noConversion"/>
  </si>
  <si>
    <t>1.编制金交所无纸化方案，查询金交所资料
2.郑州银行tomcat临时测试服务器经常性宕机问题处理
3.郑州银行组织机构导入方式确定</t>
    <phoneticPr fontId="18" type="noConversion"/>
  </si>
  <si>
    <t>编制方案
外出待定</t>
    <phoneticPr fontId="18" type="noConversion"/>
  </si>
  <si>
    <t>海尔消费金融业务上线远程支持
编制方案
外出待定（优先郑行生产升级）</t>
    <phoneticPr fontId="18" type="noConversion"/>
  </si>
  <si>
    <t>编制方案
外出待定（优先郑行生产升级）</t>
    <phoneticPr fontId="18" type="noConversion"/>
  </si>
  <si>
    <t>1.海尔消费金融集成调试配合
2.海尔消费金融生产环境申请
3.郑州银行远程支持处理500问题，tomcat服务器经常出现宕机，建议切换回weblogic12用于3647测试，weblogic10用于升级测试
4.郑州银行电话沟通网银集成trustsignpdf插件问题
5.郑州银行客户提供新的组织机构用于升级后的数据导入，需要先进行测试环境验证（外出）</t>
    <phoneticPr fontId="18" type="noConversion"/>
  </si>
  <si>
    <t>1.海尔消费金融集成调试配合，增加合成模板和合成业务数据接口
2.海尔消费金融生产环境申请
3.郑州银行电话沟通网银集成trustsignpdf插件问题，开发表示插件上传数据并没有使用行方上传数据的方法，担心数据篡改风险（已确认网银使用https）
4.郑州银行沙县小吃直连改造远程支持（外出）</t>
    <phoneticPr fontId="18" type="noConversion"/>
  </si>
  <si>
    <t>1.海尔消费金融集成调试配合
2.海尔消费金融生产环境申请
3.郑州银行客户提供新的组织机构用于升级后的数据导入，已形成脚本
4.郑州银行远程支持优先贷调用接口报错的问题并沟通报错不打日志的问题
5.梳理2017年无纸化项目（外出）</t>
    <phoneticPr fontId="18" type="noConversion"/>
  </si>
  <si>
    <t>1.海尔消费金融集成调试配合
2.海尔消费金融生产环境搭建
3.郑州银行客户提供新的组织机构用于升级后的数据导入，已形成脚本提供给客户并作本地验证
4.郑州银行远程支持优先贷集成trustsignpdf插件问题，是否支持字节流的形式传输文件，是否支持ftp形式上传，url写内外网是否都支持（插件在客户端外网环境，网银在行内存储在内网地址）
5.郑州银行智能营销平台增加合成业务数据接口，电话沟通说明接口使用和模板制作
6.对负责客户确定双十一的并发量和tps要求，保障双十一客户服务质量（外出）</t>
    <phoneticPr fontId="18" type="noConversion"/>
  </si>
  <si>
    <t>1.海尔消费金融集成调试配合
2.海尔消费金融生产环境无纸化上线
3.郑州银行移动营销制作模板远程支持（外出）</t>
    <phoneticPr fontId="18" type="noConversion"/>
  </si>
  <si>
    <t>1.无纸化例会
2.郑州银行移动营销远程沟通签章流程，提供接口demo
3.郑州银行沟通手机银行上线情况
4.民生银行面向移动金融服务的可信数字签名平台建设方案</t>
    <phoneticPr fontId="18" type="noConversion"/>
  </si>
  <si>
    <t>1.郑行手机APP集成云证通报jar包兼容问题沟通
2.编制民生移动金融解决方案
3.郑行交易二部集成商融信通集成trustsignpdf远程沟通</t>
    <phoneticPr fontId="18" type="noConversion"/>
  </si>
  <si>
    <t>海尔财务公司投标书编制
中银三星保险实施外出</t>
    <phoneticPr fontId="18" type="noConversion"/>
  </si>
  <si>
    <t>1.郑行交易二部集成无纸化问题沟通
2.编制民生移动金融解决方案
3.青岛海尔财务公司投标书编制沟通</t>
    <phoneticPr fontId="18" type="noConversion"/>
  </si>
  <si>
    <t>1.编制民生移动金融解决方案和PPT
2.青岛海尔财务公司投标问题沟通</t>
    <phoneticPr fontId="18" type="noConversion"/>
  </si>
  <si>
    <t>1.编制民生移动金融PPT</t>
    <phoneticPr fontId="18" type="noConversion"/>
  </si>
  <si>
    <t>1.中银三星人寿无纸化一体机实施，安装部署环境，测试接口可用，并维护好测试数据。
2.中银三星人寿与客户沟通模板和印章的使用。（外出）</t>
    <phoneticPr fontId="18" type="noConversion"/>
  </si>
  <si>
    <t>1.中银三星人寿实施准备，编制接口文档，demo程序。
2.民生银行面向移动金融服务的可信数字签名平台建设方案PPT。
3.中银三星人寿到场与客户初步沟通。</t>
    <phoneticPr fontId="18" type="noConversion"/>
  </si>
  <si>
    <t>1.中银三星人寿实施准备，编写对应demo程序并调通。
2.亦庄检查中银三星人寿无纸化一体机服务器。
3.海尔财务公司投标公告进度跟踪。（外出）</t>
    <phoneticPr fontId="18" type="noConversion"/>
  </si>
  <si>
    <t>1.编制大众汽车消费金融投标文件。</t>
    <phoneticPr fontId="18" type="noConversion"/>
  </si>
  <si>
    <t>1.中银三星人寿无纸化一体机实施，配合测试调试。
2.郑州银行网银集成trustsignpdf插件安装问题支持。
3.郑州银行智能营销集成调用问题支持。（外出）</t>
    <phoneticPr fontId="18" type="noConversion"/>
  </si>
  <si>
    <t>待招标公示发出取得客户明确需求后编制海尔财务公司无纸化投标文件
中银三星集成现场支持</t>
    <phoneticPr fontId="18" type="noConversion"/>
  </si>
  <si>
    <t>编制大众汽车消费金融投标文件
中银三星集成现场支持</t>
    <phoneticPr fontId="18" type="noConversion"/>
  </si>
  <si>
    <t>1.亿联编写公司及产品介绍资料。
2.编制大众汽车消费金融投标文件。
3.中银三星人寿远程支持。
4.亿联网银系统准备接入无纸化，沟通了解需要单独搭建无纸化测试及生产系统。
5.营口银行无纸化系统初步沟通。
6.郑州银行无纸化智能营销集成沟通，正文增加营业执照需要增加合成业务数据接口集成。</t>
    <phoneticPr fontId="18" type="noConversion"/>
  </si>
  <si>
    <t>1.中银三星人寿实施，讲解接口、签名并联调demo。
2.中银三星人寿绘制模板7个。
3.海尔财务公司投标公告已出，需要在周四提交投标技术文件和PPT。
4.郑州银行网银回单无纸化签名集成沟通。
5.亿联编制可行性报告和测试报告。（外出）</t>
    <phoneticPr fontId="18" type="noConversion"/>
  </si>
  <si>
    <t>1.中银三星人寿实施。
2.中银三星人寿绘制模板7个并按要求做调整。
3.海尔财务公司编制投标技术文件和PPT。
4.郑州银行网银优先贷制作人名章合成问题支持。
5.亿联银行向新部门介绍无纸化产品并就使用方面做了初步沟通。（外出）</t>
    <phoneticPr fontId="18" type="noConversion"/>
  </si>
  <si>
    <t>1.中银三星人寿实施，沟通时间源问题。
2.中银三星人寿按要求调整模板。
3.海尔财务公司编制投标技术文件和PPT，沟通报价。
4.郑州银行网银优先贷制作人名章合成问题支持。
5.郑州银行网银回单集成支持。
6.亿联银行协调新部门无纸化部署测试环境，暂定下周一。（外出）</t>
    <phoneticPr fontId="18" type="noConversion"/>
  </si>
  <si>
    <t>1.中银三星人寿按要求调整模板。
2.海尔财务公司调整投标技术文件和PPT，确定报价。</t>
    <phoneticPr fontId="18" type="noConversion"/>
  </si>
  <si>
    <t>亿联无纸化测试环境部署，接口讲解联调
中银三星人寿支持</t>
    <phoneticPr fontId="18" type="noConversion"/>
  </si>
  <si>
    <t>中银三星人寿支持
郑行网银多项目联调支持</t>
    <phoneticPr fontId="18" type="noConversion"/>
  </si>
  <si>
    <t>1.亿联无纸化测试环境部署。
2.中银三星沟通模板调整问题。
3.中银三星沟通手写签名控件集成问题。
4.郑州银行集成商沟通ukey签章问题。（外出）</t>
    <phoneticPr fontId="18" type="noConversion"/>
  </si>
  <si>
    <t>1.海尔财务预约12.18日那周到场实施。
2.中银三星现场沟通需求，按要求调整模板。
3.中银三星沟通手写签名控件生成图片在签名时与模板合成问题。
4.郑州银行集成商沟通ukey签章问题。（外出）</t>
    <phoneticPr fontId="18" type="noConversion"/>
  </si>
  <si>
    <t>1.中原消费金融开通白名单。
2.中银三星全部模板调整。
3.电子合同图片签章不重合问题跟进。
4.郑州银行跟进生产两台服务器传图片字符流不一致问题。
5.郑州银行远程苏旭安装演示用无纸化测试环境。</t>
    <phoneticPr fontId="18" type="noConversion"/>
  </si>
  <si>
    <t xml:space="preserve">
1.中银三星人寿继续沟通模板合成抄写显示问题。
2.中银三星人寿持续调整模板。
3.郑州银行远程解决新核心测试系统报错。
4.现代汽车金融电子合同图片签章不重合问题解决。
5.泛华项目沟通客户需求，暂定下周二面谈。
</t>
    <phoneticPr fontId="18" type="noConversion"/>
  </si>
  <si>
    <t>1.中银三星人寿项目持续跟踪。
2.郑州银行项目远程支持。
3.泛华需求实现初步设计。</t>
    <phoneticPr fontId="18" type="noConversion"/>
  </si>
  <si>
    <t>泛华客户定制化统计需求沟通（外出）</t>
    <phoneticPr fontId="18" type="noConversion"/>
  </si>
  <si>
    <t>中银三星人寿支持
郑州银行持续跟踪
亿联新项目无纸化集成支持</t>
    <phoneticPr fontId="18" type="noConversion"/>
  </si>
  <si>
    <t>1.亿联咨询证书绑定多印模问题，建议一对一申请证书。
2.宝马汽车消费金融无纸化售前交流。（外出）</t>
    <phoneticPr fontId="18" type="noConversion"/>
  </si>
  <si>
    <t>1.泛华无纸化定制开发统计需求沟通。（外出）
2.宝马汽车消费金融梳理需求。
3.中银三星人寿沟通生产上线安排。</t>
    <phoneticPr fontId="18" type="noConversion"/>
  </si>
  <si>
    <t>海尔财务公司无纸化实施（外出）</t>
    <phoneticPr fontId="18" type="noConversion"/>
  </si>
  <si>
    <t>1.泛华和宝马需求沟通及回复。
2.中银三星人寿沟通生产上线安排。
3.郑行解决trustsignpdf集成问题。
4.天大招投标项目无纸化支持。</t>
    <phoneticPr fontId="18" type="noConversion"/>
  </si>
  <si>
    <t>1.中银三星人寿生产上线。（外出）
2.宝马需求沟通及回复。
3.泛华需求编制及开发推动。
4.天大招投标项目无纸化支持。
5.海尔日日顺方案回复。</t>
    <phoneticPr fontId="18" type="noConversion"/>
  </si>
  <si>
    <t>1.天大招投标项目无纸化实施、方案沟通。（外出）
2.泛华需求编制及开发推动。
3.中银三星人寿生产准备。</t>
    <phoneticPr fontId="18" type="noConversion"/>
  </si>
  <si>
    <t>1.青岛海尔财务公司无纸化实施。
2.宝马需求说明书编制。
3.湖北消费金融绘制模板。
4.海尔日日顺方案编制。（外出）</t>
    <phoneticPr fontId="18" type="noConversion"/>
  </si>
  <si>
    <t>1.青岛海尔财务公司无纸化实施。（外出）
2.宝马需求跟踪推进，讨论实现方案。
3.湖北消费金融模板调整。
4.海尔日日顺方案讨论。</t>
    <phoneticPr fontId="18" type="noConversion"/>
  </si>
  <si>
    <t>1.宝马需求细化、内部沟通。
2.青岛海尔财务公司无纸化实施。（外出）</t>
    <phoneticPr fontId="18" type="noConversion"/>
  </si>
  <si>
    <t>1.宝马与客户进一步明确方案。（外出）
2.营口银行无纸化方案沟通。
3.天大评标无纸化上线支持。</t>
    <phoneticPr fontId="18" type="noConversion"/>
  </si>
  <si>
    <t>1.宝马推动解决方案确定。
2.泛华需求落地，推动开发排期。
3.天大评标项目无纸化沟通。
4.海尔财务公司无纸化实施方案编制。
5.项目梳理</t>
    <phoneticPr fontId="18" type="noConversion"/>
  </si>
  <si>
    <t xml:space="preserve">宝马电子签约系统方案
海尔财务公司实施准备
海尔日日顺、营口银行支持
</t>
    <phoneticPr fontId="18" type="noConversion"/>
  </si>
  <si>
    <t>1.青岛海尔财务公司编制实施方案接口文档调试demo程序。
2.宝马需求说明书编制。
3.营口银行沟通无纸化项目。
4.郑州银行项目梳理，沟通trustsignpdf和无纸化坐标取值公式。
5.中银三星人寿业务上线（外出）</t>
    <phoneticPr fontId="18" type="noConversion"/>
  </si>
  <si>
    <t>1.青岛海尔财务公司编制实施方案接口文档调试demo程序。
2.宝马需求说明书编制。
3.郑州银行项目梳理，沟通trustsignpdf和无纸化坐标取值公式。</t>
    <phoneticPr fontId="18" type="noConversion"/>
  </si>
  <si>
    <t>1.郑州银行OA系统trustsign坐标无纸化转换问题沟通。
2.中银三星人寿抄写问题现场排查。（外出）
3.泛华需求沟通确认。</t>
    <phoneticPr fontId="18" type="noConversion"/>
  </si>
  <si>
    <t>元旦</t>
    <phoneticPr fontId="18" type="noConversion"/>
  </si>
  <si>
    <t>青岛海尔财务公司实施</t>
    <phoneticPr fontId="18" type="noConversion"/>
  </si>
  <si>
    <t>1.郑州银行OA系统提供坐标转换代码远程配合调试。
2.青岛海尔财务公司编制SOW、蓝图设计。
3.宝马需求设计。</t>
    <phoneticPr fontId="18" type="noConversion"/>
  </si>
  <si>
    <t>1.郑州银行OA系统trustsign坐标无纸化转换问题沟通。
2.青岛海尔财务公司SOW编制。
3.中银三星人寿抄写问题沟通。
4.泛华需求沟通确认，1.10日解决。
5.宝马功能设计沟通。</t>
    <phoneticPr fontId="18" type="noConversion"/>
  </si>
  <si>
    <t>1.青岛海尔财务公司实施。
2.郑州银行OA系统集成坐标转换问题协调和验证。（外出）</t>
    <phoneticPr fontId="18" type="noConversion"/>
  </si>
  <si>
    <t>1.青岛海尔财务公司实施，部署系统，沟通负载和时间戳服务器问题。
2.郑州银行OA系统集成坐标转换问题协调和验证。
3.郑州银行远程处理weblogic密码重置和启动报错问题。
4.郑州银行手写签名控件集成沟通。
5.中银三星人寿沟通PDF文本域可编辑问题，计划现场排查。
6.青岛海尔财务公司目前没有F5，需要我们提供高可用方案，采购了2台时间戳服务器、签章系统也准备部署2台。
7.宝马项目方案沟通。（外出）</t>
    <phoneticPr fontId="18" type="noConversion"/>
  </si>
  <si>
    <t>1.青岛海尔财务公司实施，部署weblogic。
2.郑州银行OA系统集成坐标转换问题协调和验证。
3.青岛海尔财务公司与相关人员开会，详细沟通实施方案的问题。
4.宝马汽车金融项目与商务沟通（外出）</t>
    <phoneticPr fontId="18" type="noConversion"/>
  </si>
  <si>
    <t>1.青岛海尔财务公司实施，与网银、信贷各业务口研发详细沟通接口。
2.郑州银行OA系统集成坐标转换问题协调和验证。
3.青岛海尔财务公司时间戳4.0版本确认。
4.青岛海尔财务公司目前没有F5，需要我们提供高可用方案，采购了2台时间戳服务器、签章系统也准备部署2台。（外出）</t>
    <phoneticPr fontId="18" type="noConversion"/>
  </si>
  <si>
    <t>待定</t>
    <phoneticPr fontId="18" type="noConversion"/>
  </si>
  <si>
    <t>1.青岛海尔财务公司实施、集成相关培训、编制蓝图设计。
2.财务公司机房检查，沟通时间戳服务器和时间戳服务部署方案。
3.处理郑州银行OA集成问题，本地验证通过
4.财务公司无纸化时间戳服务定制版本提供测试，目前不具备测试环境。
5.沟通泛华定制化报表进度，确认按期执行。
6.中银三星人寿处理模板解决合成文件可编辑的问题。（外出）</t>
    <phoneticPr fontId="18" type="noConversion"/>
  </si>
  <si>
    <t>1.青岛海尔财务公司实施、集成问题答疑。
2.根据时间戳服务器部署方案调整实施方案。
3.处理郑州银行OA集成问题，联调通过。
4.处理郑州银行新核心测试服务器部署问题。
5.海尔财务公司蓝图设计评审。（外出）</t>
    <phoneticPr fontId="18" type="noConversion"/>
  </si>
  <si>
    <t>1.青岛海尔财务公司实施、集成问题答疑。
2.处理郑州银行时间戳签章报错问题。（外出）</t>
    <phoneticPr fontId="18" type="noConversion"/>
  </si>
  <si>
    <t>1.个人述职。
2.郑州银行优先贷签章问题排查。
3.泛华保险定制化开发进展沟通。
4.中银三星人寿模板绘制。
5.青岛海尔财务接口集成问题沟通。</t>
    <phoneticPr fontId="18" type="noConversion"/>
  </si>
  <si>
    <t>1.人行稽查无纸化方案。
2.郑州银行优先贷签章问题排查。
3.青岛海尔财务接口集成问题沟通。</t>
    <phoneticPr fontId="18" type="noConversion"/>
  </si>
  <si>
    <t>郑州银行无纸化升级
海尔财务公司无纸化集成支持</t>
    <phoneticPr fontId="18" type="noConversion"/>
  </si>
  <si>
    <t>1.青岛海尔财务公司远程支持
2.郑州银行无纸化升级。
3.沟通泛华定制化报表开发测试情况。（外出）</t>
    <phoneticPr fontId="18" type="noConversion"/>
  </si>
  <si>
    <t>1.青岛海尔财务公司远程支持
2.郑州银行无纸化升级。
3.中银三星人寿转图片问题沟通。（外出）</t>
    <phoneticPr fontId="18" type="noConversion"/>
  </si>
  <si>
    <t>海尔财务公司无纸化集成联调时间戳服务器和无纸化生产上线</t>
    <phoneticPr fontId="18" type="noConversion"/>
  </si>
  <si>
    <t xml:space="preserve">
1.中银三星人寿确认抄写生成图片问题解决。
2.郑州银行确认到场时间
3.营口银行对标中国云签，达哥审核
4.获取fido+资料支持售前</t>
    <phoneticPr fontId="18" type="noConversion"/>
  </si>
  <si>
    <t>1.中银三星人寿转图片字体显示不友好，改为华文仿宋gbk字体
2.中银三星人寿绘制新模板，通过测试
3.中银三星人寿抄写需要点2次生成图片，联系开发处理（外出）</t>
    <phoneticPr fontId="18" type="noConversion"/>
  </si>
  <si>
    <t>1.营口银行对标中国云签，马总审核
2.沟通无纸化新版测试情况，目前发现bug，随时跟进，海尔到场先进行时间戳服务器部署
3.与海尔财务确认到场时间
4.海尔财务沟通文档签名证书应用方案可行性，确认不可行
5.海尔财务确认文档内包含多次同一关键字签章处理方案可行性，先进行合成模板再做签名。</t>
    <phoneticPr fontId="18" type="noConversion"/>
  </si>
  <si>
    <t>1.郑州银行生产环境升级3654
2.升级SQL执行插入语句时报对当前表空间无权限，由行方DBA授权解决
3.升级无纸化应用后验证全部接口可用
4.使用PDF转图片接口，需要对文件授权
5.升级后接收到一笔业务系统调用失败提示时间戳问题，之后均为成功，未能复现，检查配置文件确认无误（外出）</t>
    <phoneticPr fontId="18" type="noConversion"/>
  </si>
  <si>
    <t>1.郑州银行生产环境升级3654
2.监控当天日志确保正常
3.协调同期上线系统调用联调（外出）</t>
    <phoneticPr fontId="18" type="noConversion"/>
  </si>
  <si>
    <t>1. 海尔财务无纸化测试环境部署，方案相关接口功能测试通过，时间戳调用成功
2. 海尔财务时间戳服务器配置
3. 海尔财务外部图片印章和管理平台制作印章大小不一样，采用参数管理界面控制大小基本一致
4. 海尔财务增加合成模板接口并验证（外出）</t>
    <phoneticPr fontId="18" type="noConversion"/>
  </si>
  <si>
    <t xml:space="preserve">1. 海尔财务时间戳服务器到场安装。
1.1 按客户要求采购网线，连接并测试时间戳服务器效果
1.2 信号接收器部署方案变更，由于不能打孔，依然采用金属辅件进行铆钉固定。
1.3 协调时间戳负责人进行生产两台双活设置（外出）
</t>
    <phoneticPr fontId="18" type="noConversion"/>
  </si>
  <si>
    <t>2. 海尔财务时间戳服务器到场安装。
2.1. 时间戳服务器发测试一台低配，生产2台高配，不同版本不利于安装测试。（两个版本系不同厂商制作所以服务器后排面板接口和按钮分布不同不利安装，配置不同测试效果没有参考意义不利测试）（另高配支持CDMA和GPS双信号时间源同步，低配只支持任选一种）
2.2. 时间戳服务器GPS信号接收器根据线长不同，接收器款式不同，15米用贴纸固定（接收器形似小鼠标），50米用钢板、钢管、铆钉固定于墙面（整体接收器形似台灯），由于之前只知道“鼠标型”，现场变更方案取消金属辅件，只安装接收器（灯罩）用胶水进行固定。
2.3. 所有硬件设备服务问题：客户不负责设备上架，CFCA没有相关技能人员，职责模糊不清。
2.4. 设备配件问题：服务器不带网线，客户不提供，根据不同机房要求，海尔单台设备需要6根3米6类跳线支撑，由CFCA进行采购。
2.5. 时间戳服务器校准时间源已验证，将在1.31日进行布线施工，生产服务器证书申请下来后导入，两台服务器可共用一证书。（外出）</t>
    <phoneticPr fontId="18" type="noConversion"/>
  </si>
  <si>
    <t>1. 海尔财务本地测试3660版本正常
2. 海尔财务协调准备时间戳服务器和无纸化测试环境部署（外出）</t>
    <phoneticPr fontId="18" type="noConversion"/>
  </si>
  <si>
    <t>1. 海尔财务无纸化测试环境发现时间戳加盖增加时长20秒，时间戳和无纸化定位排查问题耗时在请求并解析时间戳，进行双向排查
2. 海尔财务升级3661问题依然存在
3. 海尔财务协调网络相关负责人排查各服务间网络通信问题，目前traceroute到服务器ip需要20秒时间，网络负责人建议排查应用对访问的时间限制
4. 海尔财务修改无纸化对时间戳的配置时间，仍然没有改善效果
5. 海尔财务沟通无纸化签章集成方案，客户习惯点击签章弹出证书信息效果，倾向于将关键字修改为不重复的以解决计算pdfhash接口报错，对此形成方案文档并附全部场景（单关键字、单关键字多次出现、多关键字）签章生成PDF文件，由业务部确认最终方案选择
6. 海尔财务无纸化计划下周修改调用时间戳API代码尝试优化相应时间（外出）</t>
    <phoneticPr fontId="18" type="noConversion"/>
  </si>
  <si>
    <t xml:space="preserve">海尔财务公司无纸化集成联调时间戳服务器，解决测试环境响应时间问题和生产环境部署准备、争取提前部署release版本
</t>
    <phoneticPr fontId="18" type="noConversion"/>
  </si>
  <si>
    <t>1. 海尔财务排查网络问题，记录现象以协助定位问题
2. 海尔财务本机tomcat环境与时间戳服务器直连测试没有延迟，300ms完成签章和时间戳加签
3. 海尔财务排查网络问题，并与开发测试确认release版本测试进度和发版时间安排，预计周三发版。（外出）</t>
    <phoneticPr fontId="18" type="noConversion"/>
  </si>
  <si>
    <t>1. 海尔财务排查网络问题，记录现象以协助定位问题
2. 海尔财务协调客户方网络负责人排查问题。（外出）</t>
    <phoneticPr fontId="18" type="noConversion"/>
  </si>
  <si>
    <t>1. 海尔财务网络负责人排查问题
2. 海尔财务沟通上线环境配置安排和上线文档准备
3. 海尔财务加签时间戳后缓慢问题排查，网络排除网络层问题，定位到应用层，抓包定位问题后到机房与服务器运营商共同排查问题
4. 海尔财务在测试服务器上部署tomcat7中间件验证不存在延迟，每次签章在200ms，weblogic11g在第一次签章耗时20000ms，随后恢复正常，中断15秒后仍需20000ms完成加时间戳签章。问题反馈给开发和测试，预计要周三复现问题排查。
5. 海尔财务预计周三完成生产环境部署，提供2台应用2台数据库，就目前测试出的问题，需要重新评估应用服务器中间件选择。
6. 海尔财务采集时间戳服务器部署信息并与时间戳服务器产品沟通（外出）</t>
    <phoneticPr fontId="18" type="noConversion"/>
  </si>
  <si>
    <t>1. 海尔财务签章无法连接，经排查发现，由于周一处理服务器DNS而修改了数据库和应用服务器的主机IP，改回IP和主机名后必须重启服务器才能生效
2. 海尔财务重新部署一套weblogic11g使用田松建议的jndi方式连接数据库，验证20s签章现象仍然存在，仍需开发进一步排查
3. 海尔财务编制系统功能说明书等文档
4. 海尔财务与客户沟通weblogic和tomcat中间件的方案，根据目前的现场情况，了解客户对tomcat的接受程度。
5. 海尔财务20s签章问题对研发组进一步推动。（外出）</t>
    <phoneticPr fontId="18" type="noConversion"/>
  </si>
  <si>
    <t xml:space="preserve">1. 海尔财务与测试沟通问题复现情况，根据在redhat和centos6.6，jdk1.6、1.8，对weblogic10.3.3.0，10.3.6.0和12c的测试并未复现出20000ms签章问题，北京测试环境签章仍在200ms左右。
2. 海尔财务在现场替换3661版lib包并跑签章demo仍然存在20000ms长时间签章，组织无纸化、时间戳服务器研发人员一并排查问题，修改中间件和数据库连接数，问题仍存在。
3. 海尔财务生产环境明日准备完毕，计划在该环境新部署验证是否存在问题。
4. 海尔财务明日上午10点UAT演示，做好签章系统准备和保障工作
5. 海尔财务测试发现接口生成印章图片和管理界面制作印章图片清晰度差异较大，问题待处理
6. 泛华需求沟通，导出明细大于一万条分页导出，使用参数设置上限，由用户把控
7. 郑州银行交易一部签章失败报空指针问题排查，入参问题（外出）
</t>
    <phoneticPr fontId="18" type="noConversion"/>
  </si>
  <si>
    <t>1. 海尔财务修改weblogic内javaoption参数增加-DUseSunHttpHandler=true 数据交互由使用weblogic自带改为使用java的Http协议传输，签章耗时20s问题解决。
（目前效果，重启weblogic之后首次签章仍需要20s，weblogic内重启无纸化首次签章需要800ms，之后都会稳定在200ms）
2. 海尔财务开会沟通无纸化签章大小问题，客户章用接口生成，财务公司章用管理界面制章。同大小的章中间五星不一样大，接口的五星暂时无法调整大小，以该章为准调整管理界面制章保持一致。但图片像素不同，管理界面制章印模更不清晰。
3. 海尔财务临时版无纸化从3660起印模功能有问题，无法编辑，待反馈。
4. 郑州银行交易一部签章集成问题协助排查
5. 海尔财务生产环境配置验证（外出）</t>
    <phoneticPr fontId="18" type="noConversion"/>
  </si>
  <si>
    <t>1. 海尔财务生产release版本发版沟通
2. 海尔财务生产环境部署（外出）</t>
    <phoneticPr fontId="18" type="noConversion"/>
  </si>
  <si>
    <t>计划调休</t>
    <phoneticPr fontId="18" type="noConversion"/>
  </si>
  <si>
    <t>海尔财务生产环境部署及验证</t>
    <phoneticPr fontId="18" type="noConversion"/>
  </si>
  <si>
    <t>1. 海尔财务现场部署生产环境，测试客户相关功能一切正常。
2. 海尔财务生产环境依然存在weblogic时间戳签章耗时20s的问题。
3. 海尔财务编制需求、概设、详设文档、生产部署和数据资料整理。
4. 海尔财务再次沟通证书申请问题，客户决定通过商务流程申请证书，不采用已有网银申请方式。
5. 海尔财务针对时间戳签署名称的沟通，时间戳服务器产品结论，可以修改，但根据公司规则并没有问题，时间戳服务器签名证书为服务器证书，cn支持规则为ip或域名。（外出）</t>
    <phoneticPr fontId="18" type="noConversion"/>
  </si>
  <si>
    <t>调休</t>
    <phoneticPr fontId="18" type="noConversion"/>
  </si>
  <si>
    <t>梳理海尔财务项目中的问题，印模清晰度和大小不一致的问题需要确定解决方案。</t>
    <phoneticPr fontId="18" type="noConversion"/>
  </si>
  <si>
    <t>春节</t>
    <phoneticPr fontId="18" type="noConversion"/>
  </si>
  <si>
    <t>春节</t>
    <phoneticPr fontId="18" type="noConversion"/>
  </si>
  <si>
    <t>1. 整理邮箱了解其他组员项目
2. 提交节前郑州和青岛海尔项目日报
3. 与商务沟通海尔财务企业证书申请流程
4. 海尔财务本地资料整理</t>
    <phoneticPr fontId="18" type="noConversion"/>
  </si>
  <si>
    <t>1. 论坛分享海尔weblogic部署问题
2. 深圳前海力道供应链金融业务筹备阶段，客户经理初步与客户沟通安心签和无纸化，客户更倾向安心签，总经理休假客户经理之后会跟进
3. 郑州银行集成配合，提供sit、uat环境地址参考，并提供三方协议验签方案
4. 海尔财务发起关于DN规则的问题</t>
    <phoneticPr fontId="18" type="noConversion"/>
  </si>
  <si>
    <t>1. 海尔财务测试印模清晰度和大小问题</t>
    <phoneticPr fontId="18" type="noConversion"/>
  </si>
  <si>
    <t>项目梳理
时间戳服务器ppt</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</si>
</sst>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76" formatCode="m&quot;月&quot;d&quot;日&quot;\ dddd"/>
  </numFmts>
  <fonts count="46">
    <font>
      <sz val="11"/>
      <color theme="1"/>
      <name val="DengXian"/>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3"/>
      <charset val="134"/>
      <scheme val="minor"/>
    </font>
    <font>
      <b/>
      <sz val="11"/>
      <name val="宋体"/>
      <family val="3"/>
      <charset val="134"/>
    </font>
    <font>
      <b/>
      <sz val="11"/>
      <color theme="1"/>
      <name val="DengXian"/>
      <family val="3"/>
      <charset val="134"/>
      <scheme val="minor"/>
    </font>
    <font>
      <sz val="11"/>
      <name val="宋体"/>
      <family val="3"/>
      <charset val="134"/>
    </font>
    <font>
      <sz val="11"/>
      <name val="DengXian"/>
      <family val="3"/>
      <charset val="134"/>
      <scheme val="minor"/>
    </font>
    <font>
      <sz val="11"/>
      <color rgb="FF000000"/>
      <name val="宋体"/>
      <family val="3"/>
      <charset val="134"/>
    </font>
    <font>
      <sz val="11"/>
      <color indexed="8"/>
      <name val="宋体"/>
      <family val="3"/>
      <charset val="134"/>
    </font>
    <font>
      <sz val="11"/>
      <color theme="1"/>
      <name val="宋体"/>
      <family val="3"/>
      <charset val="134"/>
    </font>
    <font>
      <sz val="12"/>
      <name val="宋体"/>
      <family val="3"/>
      <charset val="134"/>
    </font>
    <font>
      <sz val="11"/>
      <color rgb="FF9C0006"/>
      <name val="DengXian"/>
      <family val="3"/>
      <charset val="134"/>
      <scheme val="minor"/>
    </font>
    <font>
      <sz val="9"/>
      <name val="DengXian"/>
      <family val="3"/>
      <charset val="134"/>
      <scheme val="minor"/>
    </font>
    <font>
      <sz val="11"/>
      <color rgb="FF9C0006"/>
      <name val="DengXian"/>
      <family val="2"/>
      <charset val="134"/>
      <scheme val="minor"/>
    </font>
    <font>
      <sz val="9"/>
      <name val="DengXian"/>
      <charset val="134"/>
      <scheme val="minor"/>
    </font>
    <font>
      <sz val="20"/>
      <color theme="1" tint="0.34998626667073579"/>
      <name val="Arial"/>
      <family val="2"/>
    </font>
    <font>
      <b/>
      <sz val="16"/>
      <name val="宋体"/>
      <family val="3"/>
      <charset val="134"/>
    </font>
    <font>
      <b/>
      <sz val="11"/>
      <color rgb="FF000000"/>
      <name val="宋体"/>
      <family val="3"/>
      <charset val="134"/>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s>
  <fills count="9">
    <fill>
      <patternFill patternType="none"/>
    </fill>
    <fill>
      <patternFill patternType="gray125"/>
    </fill>
    <fill>
      <patternFill patternType="solid">
        <fgColor theme="0"/>
        <bgColor indexed="64"/>
      </patternFill>
    </fill>
    <fill>
      <patternFill patternType="solid">
        <fgColor rgb="FFFFC7CE"/>
        <bgColor indexed="64"/>
      </patternFill>
    </fill>
    <fill>
      <patternFill patternType="solid">
        <fgColor rgb="FFFFC7CE"/>
      </patternFill>
    </fill>
    <fill>
      <patternFill patternType="solid">
        <fgColor rgb="FFDDD9C4"/>
        <bgColor indexed="64"/>
      </patternFill>
    </fill>
    <fill>
      <patternFill patternType="solid">
        <fgColor theme="2"/>
        <bgColor indexed="64"/>
      </patternFill>
    </fill>
    <fill>
      <patternFill patternType="solid">
        <fgColor theme="2" tint="-9.9978637043366805E-2"/>
        <bgColor indexed="64"/>
      </patternFill>
    </fill>
    <fill>
      <patternFill patternType="solid">
        <fgColor theme="0" tint="-0.249977111117893"/>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indexed="64"/>
      </bottom>
      <diagonal/>
    </border>
  </borders>
  <cellStyleXfs count="94">
    <xf numFmtId="0" fontId="0"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43" fontId="2" fillId="0" borderId="0" applyFont="0" applyFill="0" applyBorder="0" applyAlignment="0" applyProtection="0">
      <alignment vertical="center"/>
    </xf>
    <xf numFmtId="0" fontId="17" fillId="4" borderId="0" applyNumberFormat="0" applyBorder="0" applyAlignment="0" applyProtection="0">
      <alignment vertical="center"/>
    </xf>
    <xf numFmtId="0" fontId="1" fillId="0" borderId="0">
      <alignment vertical="center"/>
    </xf>
  </cellStyleXfs>
  <cellXfs count="119">
    <xf numFmtId="0" fontId="0" fillId="0" borderId="0" xfId="0">
      <alignment vertical="center"/>
    </xf>
    <xf numFmtId="0" fontId="6" fillId="0" borderId="0" xfId="0" applyFont="1" applyAlignment="1">
      <alignment horizontal="center"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5" applyFont="1" applyFill="1" applyBorder="1" applyAlignment="1">
      <alignment horizontal="center" vertical="center"/>
    </xf>
    <xf numFmtId="0" fontId="9" fillId="0" borderId="4"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10" fillId="2" borderId="1" xfId="0" applyFont="1" applyFill="1" applyBorder="1" applyAlignment="1">
      <alignment vertical="center" wrapText="1"/>
    </xf>
    <xf numFmtId="0" fontId="6" fillId="2" borderId="1" xfId="0" applyFont="1" applyFill="1" applyBorder="1" applyAlignment="1">
      <alignment vertical="center" wrapText="1"/>
    </xf>
    <xf numFmtId="0" fontId="11" fillId="2" borderId="1" xfId="0" applyFont="1" applyFill="1" applyBorder="1" applyAlignment="1">
      <alignment horizontal="center" vertical="center" wrapText="1"/>
    </xf>
    <xf numFmtId="0" fontId="11" fillId="2" borderId="1" xfId="0" applyFont="1" applyFill="1" applyBorder="1" applyAlignment="1">
      <alignment vertical="center" wrapText="1"/>
    </xf>
    <xf numFmtId="0" fontId="9"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12" fillId="2" borderId="1" xfId="0" applyFont="1" applyFill="1" applyBorder="1" applyAlignment="1">
      <alignment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6" fillId="2" borderId="1" xfId="0" applyFont="1" applyFill="1" applyBorder="1" applyAlignment="1">
      <alignment vertical="center"/>
    </xf>
    <xf numFmtId="0" fontId="0" fillId="2" borderId="1" xfId="0"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vertical="center"/>
    </xf>
    <xf numFmtId="0" fontId="13"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10"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10" fillId="0" borderId="1" xfId="5" applyFont="1" applyFill="1" applyBorder="1" applyAlignment="1">
      <alignment horizontal="center" vertical="center" wrapText="1"/>
    </xf>
    <xf numFmtId="0" fontId="10"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20" fillId="0" borderId="7" xfId="0" applyFont="1" applyBorder="1" applyAlignment="1">
      <alignment horizontal="right" vertical="center"/>
    </xf>
    <xf numFmtId="0" fontId="20" fillId="0" borderId="7" xfId="0" applyFont="1" applyBorder="1" applyAlignment="1">
      <alignment horizontal="left" vertical="center"/>
    </xf>
    <xf numFmtId="0" fontId="20" fillId="0" borderId="7" xfId="0" applyFont="1" applyBorder="1" applyAlignment="1">
      <alignment vertical="center"/>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3" fillId="0" borderId="7" xfId="0" applyFont="1" applyBorder="1" applyAlignment="1">
      <alignment horizontal="right" vertical="center"/>
    </xf>
    <xf numFmtId="0" fontId="23" fillId="0" borderId="7" xfId="0" applyFont="1" applyBorder="1" applyAlignment="1">
      <alignment horizontal="left" vertical="center"/>
    </xf>
    <xf numFmtId="0" fontId="23" fillId="0" borderId="7" xfId="0" applyFont="1" applyBorder="1" applyAlignment="1">
      <alignment vertical="center"/>
    </xf>
    <xf numFmtId="0" fontId="24" fillId="0" borderId="0" xfId="0" applyFont="1">
      <alignment vertical="center"/>
    </xf>
    <xf numFmtId="0" fontId="25" fillId="5" borderId="1"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7" fillId="0" borderId="0" xfId="0" applyFont="1" applyAlignment="1">
      <alignment horizontal="center" vertical="center" wrapText="1"/>
    </xf>
    <xf numFmtId="0" fontId="29" fillId="0" borderId="7" xfId="0" applyFont="1" applyBorder="1" applyAlignment="1">
      <alignment horizontal="right" vertical="center"/>
    </xf>
    <xf numFmtId="0" fontId="29" fillId="0" borderId="7" xfId="0" applyFont="1" applyBorder="1" applyAlignment="1">
      <alignment horizontal="left" vertical="center"/>
    </xf>
    <xf numFmtId="0" fontId="29" fillId="0" borderId="7" xfId="0" applyFont="1" applyBorder="1" applyAlignment="1">
      <alignment vertical="center"/>
    </xf>
    <xf numFmtId="0" fontId="30" fillId="0" borderId="0" xfId="0" applyFont="1">
      <alignment vertical="center"/>
    </xf>
    <xf numFmtId="0" fontId="31" fillId="5" borderId="1" xfId="0" applyFont="1" applyFill="1" applyBorder="1" applyAlignment="1">
      <alignment horizontal="center" vertical="center" wrapText="1"/>
    </xf>
    <xf numFmtId="0" fontId="32" fillId="0" borderId="2" xfId="0" applyFont="1" applyFill="1" applyBorder="1" applyAlignment="1">
      <alignment horizontal="center" vertical="center" wrapText="1"/>
    </xf>
    <xf numFmtId="0" fontId="33" fillId="0" borderId="0" xfId="0" applyFont="1" applyAlignment="1">
      <alignment horizontal="center" vertical="center" wrapText="1"/>
    </xf>
    <xf numFmtId="0" fontId="35" fillId="0" borderId="7" xfId="0" applyFont="1" applyBorder="1" applyAlignment="1">
      <alignment horizontal="right" vertical="center"/>
    </xf>
    <xf numFmtId="0" fontId="35" fillId="0" borderId="7" xfId="0" applyFont="1" applyBorder="1" applyAlignment="1">
      <alignment horizontal="left" vertical="center"/>
    </xf>
    <xf numFmtId="0" fontId="35" fillId="0" borderId="7" xfId="0" applyFont="1" applyBorder="1" applyAlignment="1">
      <alignment vertical="center"/>
    </xf>
    <xf numFmtId="0" fontId="36" fillId="0" borderId="0" xfId="0" applyFont="1">
      <alignment vertical="center"/>
    </xf>
    <xf numFmtId="0" fontId="37" fillId="5" borderId="1" xfId="0" applyFont="1" applyFill="1" applyBorder="1" applyAlignment="1">
      <alignment horizontal="center" vertical="center" wrapText="1"/>
    </xf>
    <xf numFmtId="0" fontId="38" fillId="0" borderId="2" xfId="0" applyFont="1" applyFill="1" applyBorder="1" applyAlignment="1">
      <alignment horizontal="center" vertical="center" wrapText="1"/>
    </xf>
    <xf numFmtId="0" fontId="39" fillId="0" borderId="0" xfId="0" applyFont="1" applyAlignment="1">
      <alignment horizontal="center" vertical="center" wrapText="1"/>
    </xf>
    <xf numFmtId="0" fontId="41" fillId="0" borderId="7" xfId="0" applyFont="1" applyBorder="1" applyAlignment="1">
      <alignment horizontal="right" vertical="center"/>
    </xf>
    <xf numFmtId="0" fontId="41" fillId="0" borderId="7" xfId="0" applyFont="1" applyBorder="1" applyAlignment="1">
      <alignment horizontal="left" vertical="center"/>
    </xf>
    <xf numFmtId="0" fontId="41" fillId="0" borderId="7" xfId="0" applyFont="1" applyBorder="1" applyAlignment="1">
      <alignment vertical="center"/>
    </xf>
    <xf numFmtId="0" fontId="42" fillId="0" borderId="0" xfId="0" applyFont="1">
      <alignment vertical="center"/>
    </xf>
    <xf numFmtId="0" fontId="43" fillId="5" borderId="1" xfId="0" applyFont="1" applyFill="1" applyBorder="1" applyAlignment="1">
      <alignment horizontal="center" vertical="center" wrapText="1"/>
    </xf>
    <xf numFmtId="0" fontId="44" fillId="0" borderId="2" xfId="0" applyFont="1" applyFill="1" applyBorder="1" applyAlignment="1">
      <alignment horizontal="center" vertical="center" wrapText="1"/>
    </xf>
    <xf numFmtId="0" fontId="45" fillId="0" borderId="0" xfId="0" applyFont="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176" fontId="43" fillId="5" borderId="1" xfId="0" applyNumberFormat="1" applyFont="1" applyFill="1" applyBorder="1" applyAlignment="1">
      <alignment horizontal="center" vertical="center" wrapText="1"/>
    </xf>
    <xf numFmtId="0" fontId="40" fillId="0" borderId="7" xfId="0" applyFont="1" applyBorder="1" applyAlignment="1">
      <alignment horizontal="center" vertical="center"/>
    </xf>
    <xf numFmtId="0" fontId="43" fillId="5" borderId="1" xfId="0" applyFont="1" applyFill="1" applyBorder="1" applyAlignment="1">
      <alignment horizontal="center" vertical="center" wrapText="1"/>
    </xf>
    <xf numFmtId="0" fontId="9" fillId="0" borderId="2" xfId="0" applyFont="1" applyFill="1" applyBorder="1" applyAlignment="1">
      <alignment horizontal="left" vertical="center" wrapText="1"/>
    </xf>
    <xf numFmtId="0" fontId="9" fillId="0" borderId="3" xfId="0" applyFont="1" applyFill="1" applyBorder="1" applyAlignment="1">
      <alignment horizontal="left" vertical="center" wrapText="1"/>
    </xf>
    <xf numFmtId="176" fontId="37" fillId="5" borderId="1" xfId="0" applyNumberFormat="1" applyFont="1" applyFill="1" applyBorder="1" applyAlignment="1">
      <alignment horizontal="center" vertical="center" wrapText="1"/>
    </xf>
    <xf numFmtId="0" fontId="34" fillId="0" borderId="7" xfId="0" applyFont="1" applyBorder="1" applyAlignment="1">
      <alignment horizontal="center" vertical="center"/>
    </xf>
    <xf numFmtId="0" fontId="37" fillId="5" borderId="1" xfId="0" applyFont="1" applyFill="1" applyBorder="1" applyAlignment="1">
      <alignment horizontal="center" vertical="center" wrapText="1"/>
    </xf>
    <xf numFmtId="176" fontId="31" fillId="5" borderId="1" xfId="0" applyNumberFormat="1" applyFont="1" applyFill="1" applyBorder="1" applyAlignment="1">
      <alignment horizontal="center" vertical="center" wrapText="1"/>
    </xf>
    <xf numFmtId="0" fontId="28" fillId="0" borderId="7" xfId="0" applyFont="1" applyBorder="1" applyAlignment="1">
      <alignment horizontal="center" vertical="center"/>
    </xf>
    <xf numFmtId="0" fontId="31" fillId="5" borderId="1" xfId="0" applyFont="1" applyFill="1" applyBorder="1" applyAlignment="1">
      <alignment horizontal="center" vertical="center" wrapText="1"/>
    </xf>
    <xf numFmtId="176" fontId="25" fillId="5" borderId="1" xfId="0" applyNumberFormat="1" applyFont="1" applyFill="1" applyBorder="1" applyAlignment="1">
      <alignment horizontal="center" vertical="center" wrapText="1"/>
    </xf>
    <xf numFmtId="0" fontId="22" fillId="0" borderId="7" xfId="0" applyFont="1" applyBorder="1" applyAlignment="1">
      <alignment horizontal="center" vertical="center"/>
    </xf>
    <xf numFmtId="0" fontId="25" fillId="5" borderId="1" xfId="0" applyFont="1" applyFill="1" applyBorder="1" applyAlignment="1">
      <alignment horizontal="center" vertical="center" wrapText="1"/>
    </xf>
    <xf numFmtId="176" fontId="21" fillId="5" borderId="1" xfId="0" applyNumberFormat="1" applyFont="1" applyFill="1" applyBorder="1" applyAlignment="1">
      <alignment horizontal="center" vertical="center" wrapText="1"/>
    </xf>
    <xf numFmtId="0" fontId="19" fillId="0" borderId="7" xfId="0" applyFont="1" applyBorder="1" applyAlignment="1">
      <alignment horizontal="center" vertical="center"/>
    </xf>
    <xf numFmtId="0" fontId="21" fillId="5" borderId="1"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1" xfId="0" applyFont="1" applyFill="1" applyBorder="1" applyAlignment="1">
      <alignment horizontal="center" vertical="center" wrapText="1"/>
    </xf>
  </cellXfs>
  <cellStyles count="94">
    <cellStyle name="差" xfId="5" builtinId="27"/>
    <cellStyle name="差 2" xfId="92"/>
    <cellStyle name="差 3" xfId="19"/>
    <cellStyle name="常规" xfId="0" builtinId="0"/>
    <cellStyle name="常规 10" xfId="17"/>
    <cellStyle name="常规 10 2" xfId="18"/>
    <cellStyle name="常规 11" xfId="21"/>
    <cellStyle name="常规 12" xfId="7"/>
    <cellStyle name="常规 13" xfId="22"/>
    <cellStyle name="常规 13 2 2" xfId="14"/>
    <cellStyle name="常规 13 2 2 2" xfId="16"/>
    <cellStyle name="常规 13 2 2 2 2 2 2" xfId="15"/>
    <cellStyle name="常规 13 2 2 2 2 3" xfId="23"/>
    <cellStyle name="常规 14" xfId="24"/>
    <cellStyle name="常规 15" xfId="26"/>
    <cellStyle name="常规 16" xfId="12"/>
    <cellStyle name="常规 17" xfId="28"/>
    <cellStyle name="常规 18" xfId="30"/>
    <cellStyle name="常规 18 12" xfId="4"/>
    <cellStyle name="常规 18 13" xfId="31"/>
    <cellStyle name="常规 18 14" xfId="10"/>
    <cellStyle name="常规 18 15" xfId="33"/>
    <cellStyle name="常规 18 16" xfId="34"/>
    <cellStyle name="常规 18 17" xfId="36"/>
    <cellStyle name="常规 18 2" xfId="37"/>
    <cellStyle name="常规 18 20" xfId="32"/>
    <cellStyle name="常规 18 22" xfId="35"/>
    <cellStyle name="常规 18 22 10" xfId="87"/>
    <cellStyle name="常规 18 22 3" xfId="38"/>
    <cellStyle name="常规 18 22 4" xfId="39"/>
    <cellStyle name="常规 18 22 5" xfId="40"/>
    <cellStyle name="常规 18 22 5 10" xfId="86"/>
    <cellStyle name="常规 18 22 5 2" xfId="41"/>
    <cellStyle name="常规 18 22 5 4" xfId="20"/>
    <cellStyle name="常规 18 22 5 5" xfId="6"/>
    <cellStyle name="常规 18 22 5 6" xfId="82"/>
    <cellStyle name="常规 18 22 5 7" xfId="81"/>
    <cellStyle name="常规 18 22 5 8" xfId="85"/>
    <cellStyle name="常规 18 22 7" xfId="79"/>
    <cellStyle name="常规 18 23" xfId="42"/>
    <cellStyle name="常规 18 24" xfId="43"/>
    <cellStyle name="常规 18 26" xfId="44"/>
    <cellStyle name="常规 18 27" xfId="45"/>
    <cellStyle name="常规 18 28" xfId="46"/>
    <cellStyle name="常规 18 3" xfId="47"/>
    <cellStyle name="常规 18 30" xfId="80"/>
    <cellStyle name="常规 18 31" xfId="83"/>
    <cellStyle name="常规 18 32" xfId="84"/>
    <cellStyle name="常规 18 5" xfId="48"/>
    <cellStyle name="常规 18 6" xfId="49"/>
    <cellStyle name="常规 18 7" xfId="50"/>
    <cellStyle name="常规 18 8" xfId="51"/>
    <cellStyle name="常规 18 9" xfId="52"/>
    <cellStyle name="常规 19" xfId="54"/>
    <cellStyle name="常规 2" xfId="55"/>
    <cellStyle name="常规 20" xfId="25"/>
    <cellStyle name="常规 21" xfId="11"/>
    <cellStyle name="常规 22" xfId="27"/>
    <cellStyle name="常规 23" xfId="29"/>
    <cellStyle name="常规 24" xfId="53"/>
    <cellStyle name="常规 25" xfId="56"/>
    <cellStyle name="常规 26" xfId="9"/>
    <cellStyle name="常规 27" xfId="57"/>
    <cellStyle name="常规 28" xfId="93"/>
    <cellStyle name="常规 29" xfId="58"/>
    <cellStyle name="常规 3" xfId="59"/>
    <cellStyle name="常规 31" xfId="8"/>
    <cellStyle name="常规 33" xfId="60"/>
    <cellStyle name="常规 36" xfId="62"/>
    <cellStyle name="常规 38" xfId="63"/>
    <cellStyle name="常规 39" xfId="3"/>
    <cellStyle name="常规 4" xfId="64"/>
    <cellStyle name="常规 4 2" xfId="65"/>
    <cellStyle name="常规 40" xfId="66"/>
    <cellStyle name="常规 41" xfId="61"/>
    <cellStyle name="常规 42" xfId="67"/>
    <cellStyle name="常规 44" xfId="2"/>
    <cellStyle name="常规 45" xfId="68"/>
    <cellStyle name="常规 46" xfId="69"/>
    <cellStyle name="常规 47" xfId="70"/>
    <cellStyle name="常规 47 2" xfId="71"/>
    <cellStyle name="常规 47 5" xfId="1"/>
    <cellStyle name="常规 48" xfId="13"/>
    <cellStyle name="常规 49" xfId="72"/>
    <cellStyle name="常规 5" xfId="73"/>
    <cellStyle name="常规 55" xfId="74"/>
    <cellStyle name="常规 6" xfId="90"/>
    <cellStyle name="常规 60" xfId="78"/>
    <cellStyle name="常规 66" xfId="88"/>
    <cellStyle name="常规 67" xfId="89"/>
    <cellStyle name="常规 7" xfId="75"/>
    <cellStyle name="常规 8" xfId="76"/>
    <cellStyle name="常规 9" xfId="77"/>
    <cellStyle name="千位分隔 2" xfId="91"/>
  </cellStyles>
  <dxfs count="0"/>
  <tableStyles count="0" defaultTableStyle="TableStyleMedium2" defaultPivotStyle="PivotStyleMedium7"/>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abSelected="1" topLeftCell="A4" zoomScale="85" zoomScaleNormal="85" workbookViewId="0">
      <pane xSplit="1" topLeftCell="I1" activePane="topRight" state="frozen"/>
      <selection pane="topRight" activeCell="L9" sqref="L9"/>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8</v>
      </c>
      <c r="H1" s="69"/>
      <c r="I1" s="69"/>
      <c r="J1" s="69"/>
      <c r="K1" s="69"/>
      <c r="L1" s="69"/>
      <c r="M1" s="69"/>
      <c r="N1" s="69"/>
      <c r="O1" s="69"/>
    </row>
    <row r="2" spans="1:15" ht="30" customHeight="1">
      <c r="A2" s="96" t="s">
        <v>59</v>
      </c>
      <c r="B2" s="94">
        <f>DATE(2018,2,19)</f>
        <v>43150</v>
      </c>
      <c r="C2" s="94"/>
      <c r="D2" s="94">
        <f>SUM(B2+1)</f>
        <v>43151</v>
      </c>
      <c r="E2" s="94"/>
      <c r="F2" s="94">
        <f t="shared" ref="F2" si="0">SUM(D2+1)</f>
        <v>43152</v>
      </c>
      <c r="G2" s="94"/>
      <c r="H2" s="94">
        <f t="shared" ref="H2" si="1">SUM(F2+1)</f>
        <v>43153</v>
      </c>
      <c r="I2" s="94"/>
      <c r="J2" s="94">
        <f t="shared" ref="J2" si="2">SUM(H2+1)</f>
        <v>43154</v>
      </c>
      <c r="K2" s="94"/>
      <c r="L2" s="94">
        <f t="shared" ref="L2" si="3">SUM(J2+1)</f>
        <v>43155</v>
      </c>
      <c r="M2" s="94"/>
      <c r="N2" s="94">
        <f t="shared" ref="N2" si="4">SUM(L2+1)</f>
        <v>43156</v>
      </c>
      <c r="O2" s="94"/>
    </row>
    <row r="3" spans="1:15" ht="30" customHeight="1">
      <c r="A3" s="96"/>
      <c r="B3" s="93" t="s">
        <v>127</v>
      </c>
      <c r="C3" s="93" t="s">
        <v>3</v>
      </c>
      <c r="D3" s="93" t="s">
        <v>2</v>
      </c>
      <c r="E3" s="93" t="s">
        <v>3</v>
      </c>
      <c r="F3" s="93" t="s">
        <v>2</v>
      </c>
      <c r="G3" s="93" t="s">
        <v>3</v>
      </c>
      <c r="H3" s="93" t="s">
        <v>2</v>
      </c>
      <c r="I3" s="93" t="s">
        <v>3</v>
      </c>
      <c r="J3" s="93" t="s">
        <v>2</v>
      </c>
      <c r="K3" s="93" t="s">
        <v>3</v>
      </c>
      <c r="L3" s="93" t="s">
        <v>2</v>
      </c>
      <c r="M3" s="93" t="s">
        <v>3</v>
      </c>
      <c r="N3" s="93" t="s">
        <v>2</v>
      </c>
      <c r="O3" s="93" t="s">
        <v>3</v>
      </c>
    </row>
    <row r="4" spans="1:15" s="73" customFormat="1" ht="150" customHeight="1">
      <c r="A4" s="72"/>
      <c r="B4" s="97" t="s">
        <v>308</v>
      </c>
      <c r="C4" s="98"/>
      <c r="D4" s="97" t="s">
        <v>308</v>
      </c>
      <c r="E4" s="98"/>
      <c r="F4" s="97" t="s">
        <v>308</v>
      </c>
      <c r="G4" s="98"/>
      <c r="H4" s="97" t="s">
        <v>309</v>
      </c>
      <c r="I4" s="98"/>
      <c r="J4" s="97" t="s">
        <v>310</v>
      </c>
      <c r="K4" s="98"/>
      <c r="L4" s="97" t="s">
        <v>311</v>
      </c>
      <c r="M4" s="98"/>
      <c r="N4" s="97"/>
      <c r="O4" s="98"/>
    </row>
    <row r="5" spans="1:15" ht="24" customHeight="1"/>
    <row r="6" spans="1:15" ht="33.75" customHeight="1">
      <c r="A6" s="95" t="s">
        <v>57</v>
      </c>
      <c r="B6" s="95"/>
      <c r="C6" s="95"/>
      <c r="D6" s="95"/>
      <c r="E6" s="95"/>
      <c r="F6" s="67" t="s">
        <v>58</v>
      </c>
      <c r="G6" s="68">
        <f>WEEKNUM(B7)</f>
        <v>9</v>
      </c>
      <c r="H6" s="69"/>
      <c r="I6" s="69"/>
      <c r="J6" s="69"/>
      <c r="K6" s="69"/>
      <c r="L6" s="69"/>
      <c r="M6" s="69"/>
      <c r="N6" s="69"/>
      <c r="O6" s="69"/>
    </row>
    <row r="7" spans="1:15" ht="30" customHeight="1">
      <c r="A7" s="96" t="s">
        <v>59</v>
      </c>
      <c r="B7" s="94">
        <f>B2+7</f>
        <v>43157</v>
      </c>
      <c r="C7" s="94"/>
      <c r="D7" s="94">
        <f t="shared" ref="D7" si="5">D2+7</f>
        <v>43158</v>
      </c>
      <c r="E7" s="94"/>
      <c r="F7" s="94">
        <f t="shared" ref="F7" si="6">F2+7</f>
        <v>43159</v>
      </c>
      <c r="G7" s="94"/>
      <c r="H7" s="94">
        <f t="shared" ref="H7" si="7">H2+7</f>
        <v>43160</v>
      </c>
      <c r="I7" s="94"/>
      <c r="J7" s="94">
        <f t="shared" ref="J7" si="8">J2+7</f>
        <v>43161</v>
      </c>
      <c r="K7" s="94"/>
      <c r="L7" s="94">
        <f t="shared" ref="L7" si="9">L2+7</f>
        <v>43162</v>
      </c>
      <c r="M7" s="94"/>
      <c r="N7" s="94">
        <f t="shared" ref="N7" si="10">N2+7</f>
        <v>43163</v>
      </c>
      <c r="O7" s="94"/>
    </row>
    <row r="8" spans="1:15" ht="30" customHeight="1">
      <c r="A8" s="96"/>
      <c r="B8" s="93" t="s">
        <v>2</v>
      </c>
      <c r="C8" s="93" t="s">
        <v>3</v>
      </c>
      <c r="D8" s="93" t="s">
        <v>2</v>
      </c>
      <c r="E8" s="93" t="s">
        <v>3</v>
      </c>
      <c r="F8" s="93" t="s">
        <v>2</v>
      </c>
      <c r="G8" s="93" t="s">
        <v>3</v>
      </c>
      <c r="H8" s="93" t="s">
        <v>2</v>
      </c>
      <c r="I8" s="93" t="s">
        <v>3</v>
      </c>
      <c r="J8" s="93" t="s">
        <v>2</v>
      </c>
      <c r="K8" s="93" t="s">
        <v>3</v>
      </c>
      <c r="L8" s="93" t="s">
        <v>2</v>
      </c>
      <c r="M8" s="93" t="s">
        <v>3</v>
      </c>
      <c r="N8" s="93" t="s">
        <v>2</v>
      </c>
      <c r="O8" s="93" t="s">
        <v>3</v>
      </c>
    </row>
    <row r="9" spans="1:15" s="73" customFormat="1" ht="60" customHeight="1">
      <c r="A9" s="72" t="s">
        <v>61</v>
      </c>
      <c r="B9" s="81" t="s">
        <v>312</v>
      </c>
      <c r="C9" s="81" t="s">
        <v>312</v>
      </c>
      <c r="D9" s="81" t="s">
        <v>312</v>
      </c>
      <c r="E9" s="81" t="s">
        <v>312</v>
      </c>
      <c r="F9" s="81" t="s">
        <v>312</v>
      </c>
      <c r="G9" s="81" t="s">
        <v>312</v>
      </c>
      <c r="H9" s="81" t="s">
        <v>312</v>
      </c>
      <c r="I9" s="81" t="s">
        <v>312</v>
      </c>
      <c r="J9" s="81" t="s">
        <v>312</v>
      </c>
      <c r="K9" s="81" t="s">
        <v>312</v>
      </c>
      <c r="L9" s="72"/>
      <c r="M9" s="72"/>
      <c r="N9" s="72"/>
      <c r="O9" s="72"/>
    </row>
  </sheetData>
  <mergeCells count="25">
    <mergeCell ref="A1:E1"/>
    <mergeCell ref="A2:A3"/>
    <mergeCell ref="B2:C2"/>
    <mergeCell ref="D2:E2"/>
    <mergeCell ref="F2:G2"/>
    <mergeCell ref="J2:K2"/>
    <mergeCell ref="L2:M2"/>
    <mergeCell ref="N2:O2"/>
    <mergeCell ref="B4:C4"/>
    <mergeCell ref="D4:E4"/>
    <mergeCell ref="F4:G4"/>
    <mergeCell ref="H4:I4"/>
    <mergeCell ref="J4:K4"/>
    <mergeCell ref="L4:M4"/>
    <mergeCell ref="N4:O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C4"/>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51</v>
      </c>
      <c r="H1" s="69"/>
      <c r="I1" s="69"/>
      <c r="J1" s="69"/>
      <c r="K1" s="69"/>
      <c r="L1" s="69"/>
      <c r="M1" s="69"/>
      <c r="N1" s="69"/>
      <c r="O1" s="69"/>
    </row>
    <row r="2" spans="1:15" ht="30" customHeight="1">
      <c r="A2" s="96" t="s">
        <v>59</v>
      </c>
      <c r="B2" s="94">
        <f>DATE(2017,12,18)</f>
        <v>43087</v>
      </c>
      <c r="C2" s="94"/>
      <c r="D2" s="94">
        <f>SUM(B2+1)</f>
        <v>43088</v>
      </c>
      <c r="E2" s="94"/>
      <c r="F2" s="94">
        <f t="shared" ref="F2" si="0">SUM(D2+1)</f>
        <v>43089</v>
      </c>
      <c r="G2" s="94"/>
      <c r="H2" s="94">
        <f t="shared" ref="H2" si="1">SUM(F2+1)</f>
        <v>43090</v>
      </c>
      <c r="I2" s="94"/>
      <c r="J2" s="94">
        <f t="shared" ref="J2" si="2">SUM(H2+1)</f>
        <v>43091</v>
      </c>
      <c r="K2" s="94"/>
      <c r="L2" s="94">
        <f t="shared" ref="L2" si="3">SUM(J2+1)</f>
        <v>43092</v>
      </c>
      <c r="M2" s="94"/>
      <c r="N2" s="94">
        <f t="shared" ref="N2" si="4">SUM(L2+1)</f>
        <v>43093</v>
      </c>
      <c r="O2" s="94"/>
    </row>
    <row r="3" spans="1:15" ht="30" customHeight="1">
      <c r="A3" s="96"/>
      <c r="B3" s="82" t="s">
        <v>127</v>
      </c>
      <c r="C3" s="82" t="s">
        <v>3</v>
      </c>
      <c r="D3" s="82" t="s">
        <v>2</v>
      </c>
      <c r="E3" s="82" t="s">
        <v>3</v>
      </c>
      <c r="F3" s="82" t="s">
        <v>2</v>
      </c>
      <c r="G3" s="82" t="s">
        <v>3</v>
      </c>
      <c r="H3" s="82" t="s">
        <v>2</v>
      </c>
      <c r="I3" s="82" t="s">
        <v>3</v>
      </c>
      <c r="J3" s="82" t="s">
        <v>2</v>
      </c>
      <c r="K3" s="82" t="s">
        <v>3</v>
      </c>
      <c r="L3" s="82" t="s">
        <v>2</v>
      </c>
      <c r="M3" s="82" t="s">
        <v>3</v>
      </c>
      <c r="N3" s="82" t="s">
        <v>2</v>
      </c>
      <c r="O3" s="82" t="s">
        <v>3</v>
      </c>
    </row>
    <row r="4" spans="1:15" s="73" customFormat="1" ht="150" customHeight="1">
      <c r="A4" s="72" t="s">
        <v>61</v>
      </c>
      <c r="B4" s="97" t="s">
        <v>257</v>
      </c>
      <c r="C4" s="98"/>
      <c r="D4" s="97" t="s">
        <v>258</v>
      </c>
      <c r="E4" s="98"/>
      <c r="F4" s="97" t="s">
        <v>259</v>
      </c>
      <c r="G4" s="98"/>
      <c r="H4" s="97" t="s">
        <v>260</v>
      </c>
      <c r="I4" s="98"/>
      <c r="J4" s="97" t="s">
        <v>261</v>
      </c>
      <c r="K4" s="98"/>
      <c r="L4" s="72"/>
      <c r="M4" s="72"/>
      <c r="N4" s="72"/>
      <c r="O4" s="72"/>
    </row>
    <row r="5" spans="1:15" ht="24" customHeight="1"/>
    <row r="6" spans="1:15" ht="33.75" customHeight="1">
      <c r="A6" s="95" t="s">
        <v>57</v>
      </c>
      <c r="B6" s="95"/>
      <c r="C6" s="95"/>
      <c r="D6" s="95"/>
      <c r="E6" s="95"/>
      <c r="F6" s="67" t="s">
        <v>58</v>
      </c>
      <c r="G6" s="68">
        <f>WEEKNUM(B7)</f>
        <v>52</v>
      </c>
      <c r="H6" s="69"/>
      <c r="I6" s="69"/>
      <c r="J6" s="69"/>
      <c r="K6" s="69"/>
      <c r="L6" s="69"/>
      <c r="M6" s="69"/>
      <c r="N6" s="69"/>
      <c r="O6" s="69"/>
    </row>
    <row r="7" spans="1:15" ht="30" customHeight="1">
      <c r="A7" s="96" t="s">
        <v>59</v>
      </c>
      <c r="B7" s="94">
        <f>B2+7</f>
        <v>43094</v>
      </c>
      <c r="C7" s="94"/>
      <c r="D7" s="94">
        <f t="shared" ref="D7" si="5">D2+7</f>
        <v>43095</v>
      </c>
      <c r="E7" s="94"/>
      <c r="F7" s="94">
        <f t="shared" ref="F7" si="6">F2+7</f>
        <v>43096</v>
      </c>
      <c r="G7" s="94"/>
      <c r="H7" s="94">
        <f t="shared" ref="H7" si="7">H2+7</f>
        <v>43097</v>
      </c>
      <c r="I7" s="94"/>
      <c r="J7" s="94">
        <f t="shared" ref="J7" si="8">J2+7</f>
        <v>43098</v>
      </c>
      <c r="K7" s="94"/>
      <c r="L7" s="94">
        <f t="shared" ref="L7" si="9">L2+7</f>
        <v>43099</v>
      </c>
      <c r="M7" s="94"/>
      <c r="N7" s="94">
        <f t="shared" ref="N7" si="10">N2+7</f>
        <v>43100</v>
      </c>
      <c r="O7" s="94"/>
    </row>
    <row r="8" spans="1:15" ht="30" customHeight="1">
      <c r="A8" s="96"/>
      <c r="B8" s="82" t="s">
        <v>2</v>
      </c>
      <c r="C8" s="82" t="s">
        <v>3</v>
      </c>
      <c r="D8" s="82" t="s">
        <v>2</v>
      </c>
      <c r="E8" s="82" t="s">
        <v>3</v>
      </c>
      <c r="F8" s="82" t="s">
        <v>2</v>
      </c>
      <c r="G8" s="82" t="s">
        <v>3</v>
      </c>
      <c r="H8" s="82" t="s">
        <v>2</v>
      </c>
      <c r="I8" s="82" t="s">
        <v>3</v>
      </c>
      <c r="J8" s="82" t="s">
        <v>2</v>
      </c>
      <c r="K8" s="82" t="s">
        <v>3</v>
      </c>
      <c r="L8" s="82" t="s">
        <v>2</v>
      </c>
      <c r="M8" s="82" t="s">
        <v>3</v>
      </c>
      <c r="N8" s="82" t="s">
        <v>2</v>
      </c>
      <c r="O8" s="82" t="s">
        <v>3</v>
      </c>
    </row>
    <row r="9" spans="1:15" s="73" customFormat="1" ht="60" customHeight="1">
      <c r="A9" s="72" t="s">
        <v>61</v>
      </c>
      <c r="B9" s="84" t="s">
        <v>262</v>
      </c>
      <c r="C9" s="84" t="s">
        <v>262</v>
      </c>
      <c r="D9" s="84" t="s">
        <v>262</v>
      </c>
      <c r="E9" s="84" t="s">
        <v>262</v>
      </c>
      <c r="F9" s="84" t="s">
        <v>262</v>
      </c>
      <c r="G9" s="84" t="s">
        <v>262</v>
      </c>
      <c r="H9" s="84" t="s">
        <v>262</v>
      </c>
      <c r="I9" s="84" t="s">
        <v>262</v>
      </c>
      <c r="J9" s="84" t="s">
        <v>262</v>
      </c>
      <c r="K9" s="84" t="s">
        <v>262</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2" zoomScale="85" zoomScaleNormal="85" workbookViewId="0">
      <pane xSplit="1" topLeftCell="B1" activePane="topRight" state="frozen"/>
      <selection pane="topRight" activeCell="H4" sqref="H4:I4"/>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50</v>
      </c>
      <c r="H1" s="69"/>
      <c r="I1" s="69"/>
      <c r="J1" s="69"/>
      <c r="K1" s="69"/>
      <c r="L1" s="69"/>
      <c r="M1" s="69"/>
      <c r="N1" s="69"/>
      <c r="O1" s="69"/>
    </row>
    <row r="2" spans="1:15" ht="30" customHeight="1">
      <c r="A2" s="96" t="s">
        <v>59</v>
      </c>
      <c r="B2" s="94">
        <f>DATE(2017,12,11)</f>
        <v>43080</v>
      </c>
      <c r="C2" s="94"/>
      <c r="D2" s="94">
        <f>SUM(B2+1)</f>
        <v>43081</v>
      </c>
      <c r="E2" s="94"/>
      <c r="F2" s="94">
        <f t="shared" ref="F2" si="0">SUM(D2+1)</f>
        <v>43082</v>
      </c>
      <c r="G2" s="94"/>
      <c r="H2" s="94">
        <f t="shared" ref="H2" si="1">SUM(F2+1)</f>
        <v>43083</v>
      </c>
      <c r="I2" s="94"/>
      <c r="J2" s="94">
        <f t="shared" ref="J2" si="2">SUM(H2+1)</f>
        <v>43084</v>
      </c>
      <c r="K2" s="94"/>
      <c r="L2" s="94">
        <f t="shared" ref="L2" si="3">SUM(J2+1)</f>
        <v>43085</v>
      </c>
      <c r="M2" s="94"/>
      <c r="N2" s="94">
        <f t="shared" ref="N2" si="4">SUM(L2+1)</f>
        <v>43086</v>
      </c>
      <c r="O2" s="94"/>
    </row>
    <row r="3" spans="1:15" ht="30" customHeight="1">
      <c r="A3" s="96"/>
      <c r="B3" s="80" t="s">
        <v>127</v>
      </c>
      <c r="C3" s="80" t="s">
        <v>3</v>
      </c>
      <c r="D3" s="80" t="s">
        <v>2</v>
      </c>
      <c r="E3" s="80" t="s">
        <v>3</v>
      </c>
      <c r="F3" s="80" t="s">
        <v>2</v>
      </c>
      <c r="G3" s="80" t="s">
        <v>3</v>
      </c>
      <c r="H3" s="80" t="s">
        <v>2</v>
      </c>
      <c r="I3" s="80" t="s">
        <v>3</v>
      </c>
      <c r="J3" s="80" t="s">
        <v>2</v>
      </c>
      <c r="K3" s="80" t="s">
        <v>3</v>
      </c>
      <c r="L3" s="80" t="s">
        <v>2</v>
      </c>
      <c r="M3" s="80" t="s">
        <v>3</v>
      </c>
      <c r="N3" s="80" t="s">
        <v>2</v>
      </c>
      <c r="O3" s="80" t="s">
        <v>3</v>
      </c>
    </row>
    <row r="4" spans="1:15" s="73" customFormat="1" ht="150" customHeight="1">
      <c r="A4" s="72" t="s">
        <v>61</v>
      </c>
      <c r="B4" s="97" t="s">
        <v>251</v>
      </c>
      <c r="C4" s="98"/>
      <c r="D4" s="97" t="s">
        <v>252</v>
      </c>
      <c r="E4" s="98"/>
      <c r="F4" s="97" t="s">
        <v>254</v>
      </c>
      <c r="G4" s="98"/>
      <c r="H4" s="97" t="s">
        <v>256</v>
      </c>
      <c r="I4" s="98"/>
      <c r="J4" s="97" t="s">
        <v>255</v>
      </c>
      <c r="K4" s="98"/>
      <c r="L4" s="72"/>
      <c r="M4" s="72"/>
      <c r="N4" s="72"/>
      <c r="O4" s="72"/>
    </row>
    <row r="5" spans="1:15" ht="24" customHeight="1"/>
    <row r="6" spans="1:15" ht="33.75" customHeight="1">
      <c r="A6" s="95" t="s">
        <v>57</v>
      </c>
      <c r="B6" s="95"/>
      <c r="C6" s="95"/>
      <c r="D6" s="95"/>
      <c r="E6" s="95"/>
      <c r="F6" s="67" t="s">
        <v>58</v>
      </c>
      <c r="G6" s="68">
        <f>WEEKNUM(B7)</f>
        <v>51</v>
      </c>
      <c r="H6" s="69"/>
      <c r="I6" s="69"/>
      <c r="J6" s="69"/>
      <c r="K6" s="69"/>
      <c r="L6" s="69"/>
      <c r="M6" s="69"/>
      <c r="N6" s="69"/>
      <c r="O6" s="69"/>
    </row>
    <row r="7" spans="1:15" ht="30" customHeight="1">
      <c r="A7" s="96" t="s">
        <v>59</v>
      </c>
      <c r="B7" s="94">
        <f>B2+7</f>
        <v>43087</v>
      </c>
      <c r="C7" s="94"/>
      <c r="D7" s="94">
        <f t="shared" ref="D7" si="5">D2+7</f>
        <v>43088</v>
      </c>
      <c r="E7" s="94"/>
      <c r="F7" s="94">
        <f t="shared" ref="F7" si="6">F2+7</f>
        <v>43089</v>
      </c>
      <c r="G7" s="94"/>
      <c r="H7" s="94">
        <f t="shared" ref="H7" si="7">H2+7</f>
        <v>43090</v>
      </c>
      <c r="I7" s="94"/>
      <c r="J7" s="94">
        <f t="shared" ref="J7" si="8">J2+7</f>
        <v>43091</v>
      </c>
      <c r="K7" s="94"/>
      <c r="L7" s="94">
        <f t="shared" ref="L7" si="9">L2+7</f>
        <v>43092</v>
      </c>
      <c r="M7" s="94"/>
      <c r="N7" s="94">
        <f t="shared" ref="N7" si="10">N2+7</f>
        <v>43093</v>
      </c>
      <c r="O7" s="94"/>
    </row>
    <row r="8" spans="1:15" ht="30" customHeight="1">
      <c r="A8" s="96"/>
      <c r="B8" s="80" t="s">
        <v>2</v>
      </c>
      <c r="C8" s="80" t="s">
        <v>3</v>
      </c>
      <c r="D8" s="80" t="s">
        <v>2</v>
      </c>
      <c r="E8" s="80" t="s">
        <v>3</v>
      </c>
      <c r="F8" s="80" t="s">
        <v>2</v>
      </c>
      <c r="G8" s="80" t="s">
        <v>3</v>
      </c>
      <c r="H8" s="80" t="s">
        <v>2</v>
      </c>
      <c r="I8" s="80" t="s">
        <v>3</v>
      </c>
      <c r="J8" s="80" t="s">
        <v>2</v>
      </c>
      <c r="K8" s="80" t="s">
        <v>3</v>
      </c>
      <c r="L8" s="80" t="s">
        <v>2</v>
      </c>
      <c r="M8" s="80" t="s">
        <v>3</v>
      </c>
      <c r="N8" s="80" t="s">
        <v>2</v>
      </c>
      <c r="O8" s="80" t="s">
        <v>3</v>
      </c>
    </row>
    <row r="9" spans="1:15" s="73" customFormat="1" ht="60" customHeight="1">
      <c r="A9" s="72" t="s">
        <v>61</v>
      </c>
      <c r="B9" s="28" t="s">
        <v>253</v>
      </c>
      <c r="C9" s="28" t="s">
        <v>253</v>
      </c>
      <c r="D9" s="28" t="s">
        <v>253</v>
      </c>
      <c r="E9" s="28" t="s">
        <v>253</v>
      </c>
      <c r="F9" s="28" t="s">
        <v>253</v>
      </c>
      <c r="G9" s="28" t="s">
        <v>253</v>
      </c>
      <c r="H9" s="28" t="s">
        <v>253</v>
      </c>
      <c r="I9" s="28" t="s">
        <v>253</v>
      </c>
      <c r="J9" s="28" t="s">
        <v>253</v>
      </c>
      <c r="K9" s="28" t="s">
        <v>253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49</v>
      </c>
      <c r="H1" s="69"/>
      <c r="I1" s="69"/>
      <c r="J1" s="69"/>
      <c r="K1" s="69"/>
      <c r="L1" s="69"/>
      <c r="M1" s="69"/>
      <c r="N1" s="69"/>
      <c r="O1" s="69"/>
    </row>
    <row r="2" spans="1:15" ht="30" customHeight="1">
      <c r="A2" s="96" t="s">
        <v>59</v>
      </c>
      <c r="B2" s="94">
        <f>DATE(2017,12,4)</f>
        <v>43073</v>
      </c>
      <c r="C2" s="94"/>
      <c r="D2" s="94">
        <f>SUM(B2+1)</f>
        <v>43074</v>
      </c>
      <c r="E2" s="94"/>
      <c r="F2" s="94">
        <f t="shared" ref="F2" si="0">SUM(D2+1)</f>
        <v>43075</v>
      </c>
      <c r="G2" s="94"/>
      <c r="H2" s="94">
        <f t="shared" ref="H2" si="1">SUM(F2+1)</f>
        <v>43076</v>
      </c>
      <c r="I2" s="94"/>
      <c r="J2" s="94">
        <f t="shared" ref="J2" si="2">SUM(H2+1)</f>
        <v>43077</v>
      </c>
      <c r="K2" s="94"/>
      <c r="L2" s="94">
        <f t="shared" ref="L2" si="3">SUM(J2+1)</f>
        <v>43078</v>
      </c>
      <c r="M2" s="94"/>
      <c r="N2" s="94">
        <f t="shared" ref="N2" si="4">SUM(L2+1)</f>
        <v>43079</v>
      </c>
      <c r="O2" s="94"/>
    </row>
    <row r="3" spans="1:15" ht="30" customHeight="1">
      <c r="A3" s="96"/>
      <c r="B3" s="79" t="s">
        <v>127</v>
      </c>
      <c r="C3" s="79" t="s">
        <v>3</v>
      </c>
      <c r="D3" s="79" t="s">
        <v>2</v>
      </c>
      <c r="E3" s="79" t="s">
        <v>3</v>
      </c>
      <c r="F3" s="79" t="s">
        <v>2</v>
      </c>
      <c r="G3" s="79" t="s">
        <v>3</v>
      </c>
      <c r="H3" s="79" t="s">
        <v>2</v>
      </c>
      <c r="I3" s="79" t="s">
        <v>3</v>
      </c>
      <c r="J3" s="79" t="s">
        <v>2</v>
      </c>
      <c r="K3" s="79" t="s">
        <v>3</v>
      </c>
      <c r="L3" s="79" t="s">
        <v>2</v>
      </c>
      <c r="M3" s="79" t="s">
        <v>3</v>
      </c>
      <c r="N3" s="79" t="s">
        <v>2</v>
      </c>
      <c r="O3" s="79" t="s">
        <v>3</v>
      </c>
    </row>
    <row r="4" spans="1:15" s="73" customFormat="1" ht="150" customHeight="1">
      <c r="A4" s="72" t="s">
        <v>61</v>
      </c>
      <c r="B4" s="97" t="s">
        <v>244</v>
      </c>
      <c r="C4" s="98"/>
      <c r="D4" s="97" t="s">
        <v>245</v>
      </c>
      <c r="E4" s="98"/>
      <c r="F4" s="97" t="s">
        <v>246</v>
      </c>
      <c r="G4" s="98"/>
      <c r="H4" s="97" t="s">
        <v>247</v>
      </c>
      <c r="I4" s="98"/>
      <c r="J4" s="97" t="s">
        <v>248</v>
      </c>
      <c r="K4" s="98"/>
      <c r="L4" s="72"/>
      <c r="M4" s="72"/>
      <c r="N4" s="72"/>
      <c r="O4" s="72"/>
    </row>
    <row r="5" spans="1:15" ht="24" customHeight="1"/>
    <row r="6" spans="1:15" ht="33.75" customHeight="1">
      <c r="A6" s="95" t="s">
        <v>57</v>
      </c>
      <c r="B6" s="95"/>
      <c r="C6" s="95"/>
      <c r="D6" s="95"/>
      <c r="E6" s="95"/>
      <c r="F6" s="67" t="s">
        <v>58</v>
      </c>
      <c r="G6" s="68">
        <f>WEEKNUM(B7)</f>
        <v>50</v>
      </c>
      <c r="H6" s="69"/>
      <c r="I6" s="69"/>
      <c r="J6" s="69"/>
      <c r="K6" s="69"/>
      <c r="L6" s="69"/>
      <c r="M6" s="69"/>
      <c r="N6" s="69"/>
      <c r="O6" s="69"/>
    </row>
    <row r="7" spans="1:15" ht="30" customHeight="1">
      <c r="A7" s="96" t="s">
        <v>59</v>
      </c>
      <c r="B7" s="94">
        <f>B2+7</f>
        <v>43080</v>
      </c>
      <c r="C7" s="94"/>
      <c r="D7" s="94">
        <f t="shared" ref="D7" si="5">D2+7</f>
        <v>43081</v>
      </c>
      <c r="E7" s="94"/>
      <c r="F7" s="94">
        <f t="shared" ref="F7" si="6">F2+7</f>
        <v>43082</v>
      </c>
      <c r="G7" s="94"/>
      <c r="H7" s="94">
        <f t="shared" ref="H7" si="7">H2+7</f>
        <v>43083</v>
      </c>
      <c r="I7" s="94"/>
      <c r="J7" s="94">
        <f t="shared" ref="J7" si="8">J2+7</f>
        <v>43084</v>
      </c>
      <c r="K7" s="94"/>
      <c r="L7" s="94">
        <f t="shared" ref="L7" si="9">L2+7</f>
        <v>43085</v>
      </c>
      <c r="M7" s="94"/>
      <c r="N7" s="94">
        <f t="shared" ref="N7" si="10">N2+7</f>
        <v>43086</v>
      </c>
      <c r="O7" s="94"/>
    </row>
    <row r="8" spans="1:15" ht="30" customHeight="1">
      <c r="A8" s="96"/>
      <c r="B8" s="79" t="s">
        <v>2</v>
      </c>
      <c r="C8" s="79" t="s">
        <v>3</v>
      </c>
      <c r="D8" s="79" t="s">
        <v>2</v>
      </c>
      <c r="E8" s="79" t="s">
        <v>3</v>
      </c>
      <c r="F8" s="79" t="s">
        <v>2</v>
      </c>
      <c r="G8" s="79" t="s">
        <v>3</v>
      </c>
      <c r="H8" s="79" t="s">
        <v>2</v>
      </c>
      <c r="I8" s="79" t="s">
        <v>3</v>
      </c>
      <c r="J8" s="79" t="s">
        <v>2</v>
      </c>
      <c r="K8" s="79" t="s">
        <v>3</v>
      </c>
      <c r="L8" s="79" t="s">
        <v>2</v>
      </c>
      <c r="M8" s="79" t="s">
        <v>3</v>
      </c>
      <c r="N8" s="79" t="s">
        <v>2</v>
      </c>
      <c r="O8" s="79" t="s">
        <v>3</v>
      </c>
    </row>
    <row r="9" spans="1:15" s="73" customFormat="1" ht="60" customHeight="1">
      <c r="A9" s="72" t="s">
        <v>61</v>
      </c>
      <c r="B9" s="81" t="s">
        <v>250</v>
      </c>
      <c r="C9" s="81" t="s">
        <v>250</v>
      </c>
      <c r="D9" s="28" t="s">
        <v>249</v>
      </c>
      <c r="E9" s="28" t="s">
        <v>249</v>
      </c>
      <c r="F9" s="81" t="s">
        <v>250</v>
      </c>
      <c r="G9" s="81" t="s">
        <v>250</v>
      </c>
      <c r="H9" s="81" t="s">
        <v>250</v>
      </c>
      <c r="I9" s="81" t="s">
        <v>250</v>
      </c>
      <c r="J9" s="81" t="s">
        <v>250</v>
      </c>
      <c r="K9" s="81" t="s">
        <v>250</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8" sqref="J8"/>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48</v>
      </c>
      <c r="H1" s="69"/>
      <c r="I1" s="69"/>
      <c r="J1" s="69"/>
      <c r="K1" s="69"/>
      <c r="L1" s="69"/>
      <c r="M1" s="69"/>
      <c r="N1" s="69"/>
      <c r="O1" s="69"/>
    </row>
    <row r="2" spans="1:15" ht="30" customHeight="1">
      <c r="A2" s="96" t="s">
        <v>59</v>
      </c>
      <c r="B2" s="94">
        <f>DATE(2017,11,27)</f>
        <v>43066</v>
      </c>
      <c r="C2" s="94"/>
      <c r="D2" s="94">
        <f>SUM(B2+1)</f>
        <v>43067</v>
      </c>
      <c r="E2" s="94"/>
      <c r="F2" s="94">
        <f t="shared" ref="F2" si="0">SUM(D2+1)</f>
        <v>43068</v>
      </c>
      <c r="G2" s="94"/>
      <c r="H2" s="94">
        <f t="shared" ref="H2" si="1">SUM(F2+1)</f>
        <v>43069</v>
      </c>
      <c r="I2" s="94"/>
      <c r="J2" s="94">
        <f t="shared" ref="J2" si="2">SUM(H2+1)</f>
        <v>43070</v>
      </c>
      <c r="K2" s="94"/>
      <c r="L2" s="94">
        <f t="shared" ref="L2" si="3">SUM(J2+1)</f>
        <v>43071</v>
      </c>
      <c r="M2" s="94"/>
      <c r="N2" s="94">
        <f t="shared" ref="N2" si="4">SUM(L2+1)</f>
        <v>43072</v>
      </c>
      <c r="O2" s="94"/>
    </row>
    <row r="3" spans="1:15" ht="30" customHeight="1">
      <c r="A3" s="96"/>
      <c r="B3" s="78" t="s">
        <v>127</v>
      </c>
      <c r="C3" s="78" t="s">
        <v>3</v>
      </c>
      <c r="D3" s="78" t="s">
        <v>2</v>
      </c>
      <c r="E3" s="78" t="s">
        <v>3</v>
      </c>
      <c r="F3" s="78" t="s">
        <v>2</v>
      </c>
      <c r="G3" s="78" t="s">
        <v>3</v>
      </c>
      <c r="H3" s="78" t="s">
        <v>2</v>
      </c>
      <c r="I3" s="78" t="s">
        <v>3</v>
      </c>
      <c r="J3" s="78" t="s">
        <v>2</v>
      </c>
      <c r="K3" s="78" t="s">
        <v>3</v>
      </c>
      <c r="L3" s="78" t="s">
        <v>2</v>
      </c>
      <c r="M3" s="78" t="s">
        <v>3</v>
      </c>
      <c r="N3" s="78" t="s">
        <v>2</v>
      </c>
      <c r="O3" s="78" t="s">
        <v>3</v>
      </c>
    </row>
    <row r="4" spans="1:15" s="73" customFormat="1" ht="150" customHeight="1">
      <c r="A4" s="72" t="s">
        <v>61</v>
      </c>
      <c r="B4" s="97" t="s">
        <v>237</v>
      </c>
      <c r="C4" s="98"/>
      <c r="D4" s="97" t="s">
        <v>238</v>
      </c>
      <c r="E4" s="98"/>
      <c r="F4" s="97" t="s">
        <v>239</v>
      </c>
      <c r="G4" s="98"/>
      <c r="H4" s="97" t="s">
        <v>240</v>
      </c>
      <c r="I4" s="98"/>
      <c r="J4" s="97" t="s">
        <v>241</v>
      </c>
      <c r="K4" s="98"/>
      <c r="L4" s="72"/>
      <c r="M4" s="72"/>
      <c r="N4" s="72"/>
      <c r="O4" s="72"/>
    </row>
    <row r="5" spans="1:15" ht="24" customHeight="1"/>
    <row r="6" spans="1:15" ht="33.75" customHeight="1">
      <c r="A6" s="95" t="s">
        <v>57</v>
      </c>
      <c r="B6" s="95"/>
      <c r="C6" s="95"/>
      <c r="D6" s="95"/>
      <c r="E6" s="95"/>
      <c r="F6" s="67" t="s">
        <v>58</v>
      </c>
      <c r="G6" s="68">
        <f>WEEKNUM(B7)</f>
        <v>49</v>
      </c>
      <c r="H6" s="69"/>
      <c r="I6" s="69"/>
      <c r="J6" s="69"/>
      <c r="K6" s="69"/>
      <c r="L6" s="69"/>
      <c r="M6" s="69"/>
      <c r="N6" s="69"/>
      <c r="O6" s="69"/>
    </row>
    <row r="7" spans="1:15" ht="30" customHeight="1">
      <c r="A7" s="96" t="s">
        <v>59</v>
      </c>
      <c r="B7" s="94">
        <f>B2+7</f>
        <v>43073</v>
      </c>
      <c r="C7" s="94"/>
      <c r="D7" s="94">
        <f t="shared" ref="D7" si="5">D2+7</f>
        <v>43074</v>
      </c>
      <c r="E7" s="94"/>
      <c r="F7" s="94">
        <f t="shared" ref="F7" si="6">F2+7</f>
        <v>43075</v>
      </c>
      <c r="G7" s="94"/>
      <c r="H7" s="94">
        <f t="shared" ref="H7" si="7">H2+7</f>
        <v>43076</v>
      </c>
      <c r="I7" s="94"/>
      <c r="J7" s="94">
        <f t="shared" ref="J7" si="8">J2+7</f>
        <v>43077</v>
      </c>
      <c r="K7" s="94"/>
      <c r="L7" s="94">
        <f t="shared" ref="L7" si="9">L2+7</f>
        <v>43078</v>
      </c>
      <c r="M7" s="94"/>
      <c r="N7" s="94">
        <f t="shared" ref="N7" si="10">N2+7</f>
        <v>43079</v>
      </c>
      <c r="O7" s="94"/>
    </row>
    <row r="8" spans="1:15" ht="30" customHeight="1">
      <c r="A8" s="96"/>
      <c r="B8" s="78" t="s">
        <v>2</v>
      </c>
      <c r="C8" s="78" t="s">
        <v>3</v>
      </c>
      <c r="D8" s="78" t="s">
        <v>2</v>
      </c>
      <c r="E8" s="78" t="s">
        <v>3</v>
      </c>
      <c r="F8" s="78" t="s">
        <v>2</v>
      </c>
      <c r="G8" s="78" t="s">
        <v>3</v>
      </c>
      <c r="H8" s="78" t="s">
        <v>2</v>
      </c>
      <c r="I8" s="78" t="s">
        <v>3</v>
      </c>
      <c r="J8" s="78" t="s">
        <v>2</v>
      </c>
      <c r="K8" s="78" t="s">
        <v>3</v>
      </c>
      <c r="L8" s="78" t="s">
        <v>2</v>
      </c>
      <c r="M8" s="78" t="s">
        <v>3</v>
      </c>
      <c r="N8" s="78" t="s">
        <v>2</v>
      </c>
      <c r="O8" s="78" t="s">
        <v>3</v>
      </c>
    </row>
    <row r="9" spans="1:15" s="73" customFormat="1" ht="60" customHeight="1">
      <c r="A9" s="72" t="s">
        <v>61</v>
      </c>
      <c r="B9" s="28" t="s">
        <v>242</v>
      </c>
      <c r="C9" s="28" t="s">
        <v>242</v>
      </c>
      <c r="D9" s="28" t="s">
        <v>243</v>
      </c>
      <c r="E9" s="28" t="s">
        <v>243</v>
      </c>
      <c r="F9" s="28" t="s">
        <v>243</v>
      </c>
      <c r="G9" s="28" t="s">
        <v>243</v>
      </c>
      <c r="H9" s="28" t="s">
        <v>243</v>
      </c>
      <c r="I9" s="28" t="s">
        <v>243</v>
      </c>
      <c r="J9" s="28" t="s">
        <v>243</v>
      </c>
      <c r="K9" s="28" t="s">
        <v>243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B1" activePane="topRight" state="frozen"/>
      <selection pane="topRight" activeCell="F9" sqref="F9"/>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47</v>
      </c>
      <c r="H1" s="69"/>
      <c r="I1" s="69"/>
      <c r="J1" s="69"/>
      <c r="K1" s="69"/>
      <c r="L1" s="69"/>
      <c r="M1" s="69"/>
      <c r="N1" s="69"/>
      <c r="O1" s="69"/>
    </row>
    <row r="2" spans="1:15" ht="30" customHeight="1">
      <c r="A2" s="96" t="s">
        <v>59</v>
      </c>
      <c r="B2" s="94">
        <f>DATE(2017,11,20)</f>
        <v>43059</v>
      </c>
      <c r="C2" s="94"/>
      <c r="D2" s="94">
        <f>SUM(B2+1)</f>
        <v>43060</v>
      </c>
      <c r="E2" s="94"/>
      <c r="F2" s="94">
        <f t="shared" ref="F2" si="0">SUM(D2+1)</f>
        <v>43061</v>
      </c>
      <c r="G2" s="94"/>
      <c r="H2" s="94">
        <f t="shared" ref="H2" si="1">SUM(F2+1)</f>
        <v>43062</v>
      </c>
      <c r="I2" s="94"/>
      <c r="J2" s="94">
        <f t="shared" ref="J2" si="2">SUM(H2+1)</f>
        <v>43063</v>
      </c>
      <c r="K2" s="94"/>
      <c r="L2" s="94">
        <f t="shared" ref="L2" si="3">SUM(J2+1)</f>
        <v>43064</v>
      </c>
      <c r="M2" s="94"/>
      <c r="N2" s="94">
        <f t="shared" ref="N2" si="4">SUM(L2+1)</f>
        <v>43065</v>
      </c>
      <c r="O2" s="94"/>
    </row>
    <row r="3" spans="1:15" ht="30" customHeight="1">
      <c r="A3" s="96"/>
      <c r="B3" s="77" t="s">
        <v>127</v>
      </c>
      <c r="C3" s="77" t="s">
        <v>3</v>
      </c>
      <c r="D3" s="77" t="s">
        <v>2</v>
      </c>
      <c r="E3" s="77" t="s">
        <v>3</v>
      </c>
      <c r="F3" s="77" t="s">
        <v>2</v>
      </c>
      <c r="G3" s="77" t="s">
        <v>3</v>
      </c>
      <c r="H3" s="77" t="s">
        <v>2</v>
      </c>
      <c r="I3" s="77" t="s">
        <v>3</v>
      </c>
      <c r="J3" s="77" t="s">
        <v>2</v>
      </c>
      <c r="K3" s="77" t="s">
        <v>3</v>
      </c>
      <c r="L3" s="77" t="s">
        <v>2</v>
      </c>
      <c r="M3" s="77" t="s">
        <v>3</v>
      </c>
      <c r="N3" s="77" t="s">
        <v>2</v>
      </c>
      <c r="O3" s="77" t="s">
        <v>3</v>
      </c>
    </row>
    <row r="4" spans="1:15" s="73" customFormat="1" ht="150" customHeight="1">
      <c r="A4" s="72" t="s">
        <v>61</v>
      </c>
      <c r="B4" s="97" t="s">
        <v>231</v>
      </c>
      <c r="C4" s="98"/>
      <c r="D4" s="97" t="s">
        <v>232</v>
      </c>
      <c r="E4" s="98"/>
      <c r="F4" s="97" t="s">
        <v>230</v>
      </c>
      <c r="G4" s="98"/>
      <c r="H4" s="97" t="s">
        <v>234</v>
      </c>
      <c r="I4" s="98"/>
      <c r="J4" s="97" t="s">
        <v>233</v>
      </c>
      <c r="K4" s="98"/>
      <c r="L4" s="72"/>
      <c r="M4" s="72"/>
      <c r="N4" s="72"/>
      <c r="O4" s="72"/>
    </row>
    <row r="5" spans="1:15" ht="24" customHeight="1"/>
    <row r="6" spans="1:15" ht="33.75" customHeight="1">
      <c r="A6" s="95" t="s">
        <v>57</v>
      </c>
      <c r="B6" s="95"/>
      <c r="C6" s="95"/>
      <c r="D6" s="95"/>
      <c r="E6" s="95"/>
      <c r="F6" s="67" t="s">
        <v>58</v>
      </c>
      <c r="G6" s="68">
        <f>WEEKNUM(B7)</f>
        <v>48</v>
      </c>
      <c r="H6" s="69"/>
      <c r="I6" s="69"/>
      <c r="J6" s="69"/>
      <c r="K6" s="69"/>
      <c r="L6" s="69"/>
      <c r="M6" s="69"/>
      <c r="N6" s="69"/>
      <c r="O6" s="69"/>
    </row>
    <row r="7" spans="1:15" ht="30" customHeight="1">
      <c r="A7" s="96" t="s">
        <v>59</v>
      </c>
      <c r="B7" s="94">
        <f>B2+7</f>
        <v>43066</v>
      </c>
      <c r="C7" s="94"/>
      <c r="D7" s="94">
        <f t="shared" ref="D7" si="5">D2+7</f>
        <v>43067</v>
      </c>
      <c r="E7" s="94"/>
      <c r="F7" s="94">
        <f t="shared" ref="F7" si="6">F2+7</f>
        <v>43068</v>
      </c>
      <c r="G7" s="94"/>
      <c r="H7" s="94">
        <f t="shared" ref="H7" si="7">H2+7</f>
        <v>43069</v>
      </c>
      <c r="I7" s="94"/>
      <c r="J7" s="94">
        <f t="shared" ref="J7" si="8">J2+7</f>
        <v>43070</v>
      </c>
      <c r="K7" s="94"/>
      <c r="L7" s="94">
        <f t="shared" ref="L7" si="9">L2+7</f>
        <v>43071</v>
      </c>
      <c r="M7" s="94"/>
      <c r="N7" s="94">
        <f t="shared" ref="N7" si="10">N2+7</f>
        <v>43072</v>
      </c>
      <c r="O7" s="94"/>
    </row>
    <row r="8" spans="1:15" ht="30" customHeight="1">
      <c r="A8" s="96"/>
      <c r="B8" s="77" t="s">
        <v>2</v>
      </c>
      <c r="C8" s="77" t="s">
        <v>3</v>
      </c>
      <c r="D8" s="77" t="s">
        <v>2</v>
      </c>
      <c r="E8" s="77" t="s">
        <v>3</v>
      </c>
      <c r="F8" s="77" t="s">
        <v>2</v>
      </c>
      <c r="G8" s="77" t="s">
        <v>3</v>
      </c>
      <c r="H8" s="77" t="s">
        <v>2</v>
      </c>
      <c r="I8" s="77" t="s">
        <v>3</v>
      </c>
      <c r="J8" s="77" t="s">
        <v>2</v>
      </c>
      <c r="K8" s="77" t="s">
        <v>3</v>
      </c>
      <c r="L8" s="77" t="s">
        <v>2</v>
      </c>
      <c r="M8" s="77" t="s">
        <v>3</v>
      </c>
      <c r="N8" s="77" t="s">
        <v>2</v>
      </c>
      <c r="O8" s="77" t="s">
        <v>3</v>
      </c>
    </row>
    <row r="9" spans="1:15" s="73" customFormat="1" ht="60" customHeight="1">
      <c r="A9" s="72" t="s">
        <v>61</v>
      </c>
      <c r="B9" s="28" t="s">
        <v>236</v>
      </c>
      <c r="C9" s="28" t="s">
        <v>236</v>
      </c>
      <c r="D9" s="28" t="s">
        <v>236</v>
      </c>
      <c r="E9" s="28" t="s">
        <v>236</v>
      </c>
      <c r="F9" s="28" t="s">
        <v>235</v>
      </c>
      <c r="G9" s="28" t="s">
        <v>235</v>
      </c>
      <c r="H9" s="28" t="s">
        <v>235</v>
      </c>
      <c r="I9" s="28" t="s">
        <v>235</v>
      </c>
      <c r="J9" s="28" t="s">
        <v>235</v>
      </c>
      <c r="K9" s="28" t="s">
        <v>235</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46</v>
      </c>
      <c r="H1" s="69"/>
      <c r="I1" s="69"/>
      <c r="J1" s="69"/>
      <c r="K1" s="69"/>
      <c r="L1" s="69"/>
      <c r="M1" s="69"/>
      <c r="N1" s="69"/>
      <c r="O1" s="69"/>
    </row>
    <row r="2" spans="1:15" ht="30" customHeight="1">
      <c r="A2" s="96" t="s">
        <v>59</v>
      </c>
      <c r="B2" s="94">
        <f>DATE(2017,11,13)</f>
        <v>43052</v>
      </c>
      <c r="C2" s="94"/>
      <c r="D2" s="94">
        <f>SUM(B2+1)</f>
        <v>43053</v>
      </c>
      <c r="E2" s="94"/>
      <c r="F2" s="94">
        <f t="shared" ref="F2" si="0">SUM(D2+1)</f>
        <v>43054</v>
      </c>
      <c r="G2" s="94"/>
      <c r="H2" s="94">
        <f t="shared" ref="H2" si="1">SUM(F2+1)</f>
        <v>43055</v>
      </c>
      <c r="I2" s="94"/>
      <c r="J2" s="94">
        <f t="shared" ref="J2" si="2">SUM(H2+1)</f>
        <v>43056</v>
      </c>
      <c r="K2" s="94"/>
      <c r="L2" s="94">
        <f t="shared" ref="L2" si="3">SUM(J2+1)</f>
        <v>43057</v>
      </c>
      <c r="M2" s="94"/>
      <c r="N2" s="94">
        <f t="shared" ref="N2" si="4">SUM(L2+1)</f>
        <v>43058</v>
      </c>
      <c r="O2" s="94"/>
    </row>
    <row r="3" spans="1:15" ht="30" customHeight="1">
      <c r="A3" s="96"/>
      <c r="B3" s="76" t="s">
        <v>127</v>
      </c>
      <c r="C3" s="76" t="s">
        <v>3</v>
      </c>
      <c r="D3" s="76" t="s">
        <v>2</v>
      </c>
      <c r="E3" s="76" t="s">
        <v>3</v>
      </c>
      <c r="F3" s="76" t="s">
        <v>2</v>
      </c>
      <c r="G3" s="76" t="s">
        <v>3</v>
      </c>
      <c r="H3" s="76" t="s">
        <v>2</v>
      </c>
      <c r="I3" s="76" t="s">
        <v>3</v>
      </c>
      <c r="J3" s="76" t="s">
        <v>2</v>
      </c>
      <c r="K3" s="76" t="s">
        <v>3</v>
      </c>
      <c r="L3" s="76" t="s">
        <v>2</v>
      </c>
      <c r="M3" s="76" t="s">
        <v>3</v>
      </c>
      <c r="N3" s="76" t="s">
        <v>2</v>
      </c>
      <c r="O3" s="76" t="s">
        <v>3</v>
      </c>
    </row>
    <row r="4" spans="1:15" s="73" customFormat="1" ht="150" customHeight="1">
      <c r="A4" s="72" t="s">
        <v>61</v>
      </c>
      <c r="B4" s="97" t="s">
        <v>224</v>
      </c>
      <c r="C4" s="98"/>
      <c r="D4" s="97" t="s">
        <v>225</v>
      </c>
      <c r="E4" s="98"/>
      <c r="F4" s="97" t="s">
        <v>227</v>
      </c>
      <c r="G4" s="98"/>
      <c r="H4" s="97" t="s">
        <v>228</v>
      </c>
      <c r="I4" s="98"/>
      <c r="J4" s="97" t="s">
        <v>229</v>
      </c>
      <c r="K4" s="98"/>
      <c r="L4" s="72"/>
      <c r="M4" s="72"/>
      <c r="N4" s="72"/>
      <c r="O4" s="72"/>
    </row>
    <row r="5" spans="1:15" ht="24" customHeight="1"/>
    <row r="6" spans="1:15" ht="33.75" customHeight="1">
      <c r="A6" s="95" t="s">
        <v>57</v>
      </c>
      <c r="B6" s="95"/>
      <c r="C6" s="95"/>
      <c r="D6" s="95"/>
      <c r="E6" s="95"/>
      <c r="F6" s="67" t="s">
        <v>58</v>
      </c>
      <c r="G6" s="68">
        <f>WEEKNUM(B7)</f>
        <v>47</v>
      </c>
      <c r="H6" s="69"/>
      <c r="I6" s="69"/>
      <c r="J6" s="69"/>
      <c r="K6" s="69"/>
      <c r="L6" s="69"/>
      <c r="M6" s="69"/>
      <c r="N6" s="69"/>
      <c r="O6" s="69"/>
    </row>
    <row r="7" spans="1:15" ht="30" customHeight="1">
      <c r="A7" s="96" t="s">
        <v>59</v>
      </c>
      <c r="B7" s="94">
        <f>B2+7</f>
        <v>43059</v>
      </c>
      <c r="C7" s="94"/>
      <c r="D7" s="94">
        <f t="shared" ref="D7" si="5">D2+7</f>
        <v>43060</v>
      </c>
      <c r="E7" s="94"/>
      <c r="F7" s="94">
        <f t="shared" ref="F7" si="6">F2+7</f>
        <v>43061</v>
      </c>
      <c r="G7" s="94"/>
      <c r="H7" s="94">
        <f t="shared" ref="H7" si="7">H2+7</f>
        <v>43062</v>
      </c>
      <c r="I7" s="94"/>
      <c r="J7" s="94">
        <f t="shared" ref="J7" si="8">J2+7</f>
        <v>43063</v>
      </c>
      <c r="K7" s="94"/>
      <c r="L7" s="94">
        <f t="shared" ref="L7" si="9">L2+7</f>
        <v>43064</v>
      </c>
      <c r="M7" s="94"/>
      <c r="N7" s="94">
        <f t="shared" ref="N7" si="10">N2+7</f>
        <v>43065</v>
      </c>
      <c r="O7" s="94"/>
    </row>
    <row r="8" spans="1:15" ht="30" customHeight="1">
      <c r="A8" s="96"/>
      <c r="B8" s="76" t="s">
        <v>2</v>
      </c>
      <c r="C8" s="76" t="s">
        <v>3</v>
      </c>
      <c r="D8" s="76" t="s">
        <v>2</v>
      </c>
      <c r="E8" s="76" t="s">
        <v>3</v>
      </c>
      <c r="F8" s="76" t="s">
        <v>2</v>
      </c>
      <c r="G8" s="76" t="s">
        <v>3</v>
      </c>
      <c r="H8" s="76" t="s">
        <v>2</v>
      </c>
      <c r="I8" s="76" t="s">
        <v>3</v>
      </c>
      <c r="J8" s="76" t="s">
        <v>2</v>
      </c>
      <c r="K8" s="76" t="s">
        <v>3</v>
      </c>
      <c r="L8" s="76" t="s">
        <v>2</v>
      </c>
      <c r="M8" s="76" t="s">
        <v>3</v>
      </c>
      <c r="N8" s="76" t="s">
        <v>2</v>
      </c>
      <c r="O8" s="76" t="s">
        <v>3</v>
      </c>
    </row>
    <row r="9" spans="1:15" s="73" customFormat="1" ht="60" customHeight="1">
      <c r="A9" s="72" t="s">
        <v>61</v>
      </c>
      <c r="B9" s="28" t="s">
        <v>226</v>
      </c>
      <c r="C9" s="28" t="s">
        <v>226</v>
      </c>
      <c r="D9" s="28" t="s">
        <v>226</v>
      </c>
      <c r="E9" s="28" t="s">
        <v>226</v>
      </c>
      <c r="F9" s="28" t="s">
        <v>226</v>
      </c>
      <c r="G9" s="28" t="s">
        <v>226</v>
      </c>
      <c r="H9" s="28" t="s">
        <v>226</v>
      </c>
      <c r="I9" s="28" t="s">
        <v>226</v>
      </c>
      <c r="J9" s="28" t="s">
        <v>226</v>
      </c>
      <c r="K9" s="28" t="s">
        <v>226</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E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45</v>
      </c>
      <c r="H1" s="69"/>
      <c r="I1" s="69"/>
      <c r="J1" s="69"/>
      <c r="K1" s="69"/>
      <c r="L1" s="69"/>
      <c r="M1" s="69"/>
      <c r="N1" s="69"/>
      <c r="O1" s="69"/>
    </row>
    <row r="2" spans="1:15" ht="30" customHeight="1">
      <c r="A2" s="96" t="s">
        <v>59</v>
      </c>
      <c r="B2" s="94">
        <f>DATE(2017,11,6)</f>
        <v>43045</v>
      </c>
      <c r="C2" s="94"/>
      <c r="D2" s="94">
        <f>SUM(B2+1)</f>
        <v>43046</v>
      </c>
      <c r="E2" s="94"/>
      <c r="F2" s="94">
        <f t="shared" ref="F2" si="0">SUM(D2+1)</f>
        <v>43047</v>
      </c>
      <c r="G2" s="94"/>
      <c r="H2" s="94">
        <f t="shared" ref="H2" si="1">SUM(F2+1)</f>
        <v>43048</v>
      </c>
      <c r="I2" s="94"/>
      <c r="J2" s="94">
        <f t="shared" ref="J2" si="2">SUM(H2+1)</f>
        <v>43049</v>
      </c>
      <c r="K2" s="94"/>
      <c r="L2" s="94">
        <f t="shared" ref="L2" si="3">SUM(J2+1)</f>
        <v>43050</v>
      </c>
      <c r="M2" s="94"/>
      <c r="N2" s="94">
        <f t="shared" ref="N2" si="4">SUM(L2+1)</f>
        <v>43051</v>
      </c>
      <c r="O2" s="94"/>
    </row>
    <row r="3" spans="1:15" ht="30" customHeight="1">
      <c r="A3" s="96"/>
      <c r="B3" s="75" t="s">
        <v>127</v>
      </c>
      <c r="C3" s="75" t="s">
        <v>3</v>
      </c>
      <c r="D3" s="75" t="s">
        <v>2</v>
      </c>
      <c r="E3" s="75" t="s">
        <v>3</v>
      </c>
      <c r="F3" s="75" t="s">
        <v>2</v>
      </c>
      <c r="G3" s="75" t="s">
        <v>3</v>
      </c>
      <c r="H3" s="75" t="s">
        <v>2</v>
      </c>
      <c r="I3" s="75" t="s">
        <v>3</v>
      </c>
      <c r="J3" s="75" t="s">
        <v>2</v>
      </c>
      <c r="K3" s="75" t="s">
        <v>3</v>
      </c>
      <c r="L3" s="75" t="s">
        <v>2</v>
      </c>
      <c r="M3" s="75" t="s">
        <v>3</v>
      </c>
      <c r="N3" s="75" t="s">
        <v>2</v>
      </c>
      <c r="O3" s="75" t="s">
        <v>3</v>
      </c>
    </row>
    <row r="4" spans="1:15" s="73" customFormat="1" ht="150" customHeight="1">
      <c r="A4" s="72" t="s">
        <v>61</v>
      </c>
      <c r="B4" s="97" t="s">
        <v>219</v>
      </c>
      <c r="C4" s="98"/>
      <c r="D4" s="97" t="s">
        <v>220</v>
      </c>
      <c r="E4" s="98"/>
      <c r="F4" s="97" t="s">
        <v>221</v>
      </c>
      <c r="G4" s="98"/>
      <c r="H4" s="97" t="s">
        <v>222</v>
      </c>
      <c r="I4" s="98"/>
      <c r="J4" s="97" t="s">
        <v>223</v>
      </c>
      <c r="K4" s="98"/>
      <c r="L4" s="72"/>
      <c r="M4" s="72"/>
      <c r="N4" s="72"/>
      <c r="O4" s="72"/>
    </row>
    <row r="5" spans="1:15" ht="24" customHeight="1"/>
    <row r="6" spans="1:15" ht="33.75" customHeight="1">
      <c r="A6" s="95" t="s">
        <v>57</v>
      </c>
      <c r="B6" s="95"/>
      <c r="C6" s="95"/>
      <c r="D6" s="95"/>
      <c r="E6" s="95"/>
      <c r="F6" s="67" t="s">
        <v>58</v>
      </c>
      <c r="G6" s="68">
        <f>WEEKNUM(B7)</f>
        <v>46</v>
      </c>
      <c r="H6" s="69"/>
      <c r="I6" s="69"/>
      <c r="J6" s="69"/>
      <c r="K6" s="69"/>
      <c r="L6" s="69"/>
      <c r="M6" s="69"/>
      <c r="N6" s="69"/>
      <c r="O6" s="69"/>
    </row>
    <row r="7" spans="1:15" ht="30" customHeight="1">
      <c r="A7" s="96" t="s">
        <v>59</v>
      </c>
      <c r="B7" s="94">
        <f>B2+7</f>
        <v>43052</v>
      </c>
      <c r="C7" s="94"/>
      <c r="D7" s="94">
        <f t="shared" ref="D7" si="5">D2+7</f>
        <v>43053</v>
      </c>
      <c r="E7" s="94"/>
      <c r="F7" s="94">
        <f t="shared" ref="F7" si="6">F2+7</f>
        <v>43054</v>
      </c>
      <c r="G7" s="94"/>
      <c r="H7" s="94">
        <f t="shared" ref="H7" si="7">H2+7</f>
        <v>43055</v>
      </c>
      <c r="I7" s="94"/>
      <c r="J7" s="94">
        <f t="shared" ref="J7" si="8">J2+7</f>
        <v>43056</v>
      </c>
      <c r="K7" s="94"/>
      <c r="L7" s="94">
        <f t="shared" ref="L7" si="9">L2+7</f>
        <v>43057</v>
      </c>
      <c r="M7" s="94"/>
      <c r="N7" s="94">
        <f t="shared" ref="N7" si="10">N2+7</f>
        <v>43058</v>
      </c>
      <c r="O7" s="94"/>
    </row>
    <row r="8" spans="1:15" ht="30" customHeight="1">
      <c r="A8" s="96"/>
      <c r="B8" s="75" t="s">
        <v>2</v>
      </c>
      <c r="C8" s="75" t="s">
        <v>3</v>
      </c>
      <c r="D8" s="75" t="s">
        <v>2</v>
      </c>
      <c r="E8" s="75" t="s">
        <v>3</v>
      </c>
      <c r="F8" s="75" t="s">
        <v>2</v>
      </c>
      <c r="G8" s="75" t="s">
        <v>3</v>
      </c>
      <c r="H8" s="75" t="s">
        <v>2</v>
      </c>
      <c r="I8" s="75" t="s">
        <v>3</v>
      </c>
      <c r="J8" s="75" t="s">
        <v>2</v>
      </c>
      <c r="K8" s="75" t="s">
        <v>3</v>
      </c>
      <c r="L8" s="75" t="s">
        <v>2</v>
      </c>
      <c r="M8" s="75" t="s">
        <v>3</v>
      </c>
      <c r="N8" s="75" t="s">
        <v>2</v>
      </c>
      <c r="O8" s="75" t="s">
        <v>3</v>
      </c>
    </row>
    <row r="9" spans="1:15" s="73" customFormat="1" ht="60" customHeight="1">
      <c r="A9" s="72" t="s">
        <v>61</v>
      </c>
      <c r="B9" s="28" t="s">
        <v>217</v>
      </c>
      <c r="C9" s="28" t="s">
        <v>217</v>
      </c>
      <c r="D9" s="28" t="s">
        <v>217</v>
      </c>
      <c r="E9" s="28" t="s">
        <v>217</v>
      </c>
      <c r="F9" s="28" t="s">
        <v>217</v>
      </c>
      <c r="G9" s="28" t="s">
        <v>217</v>
      </c>
      <c r="H9" s="28" t="s">
        <v>217</v>
      </c>
      <c r="I9" s="28" t="s">
        <v>217</v>
      </c>
      <c r="J9" s="28" t="s">
        <v>218</v>
      </c>
      <c r="K9" s="28" t="s">
        <v>218</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4" sqref="D4:E4"/>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44</v>
      </c>
      <c r="H1" s="69"/>
      <c r="I1" s="69"/>
      <c r="J1" s="69"/>
      <c r="K1" s="69"/>
      <c r="L1" s="69"/>
      <c r="M1" s="69"/>
      <c r="N1" s="69"/>
      <c r="O1" s="69"/>
    </row>
    <row r="2" spans="1:15" ht="30" customHeight="1">
      <c r="A2" s="96" t="s">
        <v>59</v>
      </c>
      <c r="B2" s="94">
        <f>DATE(2017,10,30)</f>
        <v>43038</v>
      </c>
      <c r="C2" s="94"/>
      <c r="D2" s="94">
        <f>SUM(B2+1)</f>
        <v>43039</v>
      </c>
      <c r="E2" s="94"/>
      <c r="F2" s="94">
        <f t="shared" ref="F2" si="0">SUM(D2+1)</f>
        <v>43040</v>
      </c>
      <c r="G2" s="94"/>
      <c r="H2" s="94">
        <f t="shared" ref="H2" si="1">SUM(F2+1)</f>
        <v>43041</v>
      </c>
      <c r="I2" s="94"/>
      <c r="J2" s="94">
        <f t="shared" ref="J2" si="2">SUM(H2+1)</f>
        <v>43042</v>
      </c>
      <c r="K2" s="94"/>
      <c r="L2" s="94">
        <f t="shared" ref="L2" si="3">SUM(J2+1)</f>
        <v>43043</v>
      </c>
      <c r="M2" s="94"/>
      <c r="N2" s="94">
        <f t="shared" ref="N2" si="4">SUM(L2+1)</f>
        <v>43044</v>
      </c>
      <c r="O2" s="94"/>
    </row>
    <row r="3" spans="1:15" ht="30" customHeight="1">
      <c r="A3" s="96"/>
      <c r="B3" s="74" t="s">
        <v>127</v>
      </c>
      <c r="C3" s="74" t="s">
        <v>3</v>
      </c>
      <c r="D3" s="74" t="s">
        <v>2</v>
      </c>
      <c r="E3" s="74" t="s">
        <v>3</v>
      </c>
      <c r="F3" s="74" t="s">
        <v>2</v>
      </c>
      <c r="G3" s="74" t="s">
        <v>3</v>
      </c>
      <c r="H3" s="74" t="s">
        <v>2</v>
      </c>
      <c r="I3" s="74" t="s">
        <v>3</v>
      </c>
      <c r="J3" s="74" t="s">
        <v>2</v>
      </c>
      <c r="K3" s="74" t="s">
        <v>3</v>
      </c>
      <c r="L3" s="74" t="s">
        <v>2</v>
      </c>
      <c r="M3" s="74" t="s">
        <v>3</v>
      </c>
      <c r="N3" s="74" t="s">
        <v>2</v>
      </c>
      <c r="O3" s="74" t="s">
        <v>3</v>
      </c>
    </row>
    <row r="4" spans="1:15" s="73" customFormat="1" ht="87.75" customHeight="1">
      <c r="A4" s="72" t="s">
        <v>61</v>
      </c>
      <c r="B4" s="97" t="s">
        <v>211</v>
      </c>
      <c r="C4" s="98"/>
      <c r="D4" s="97" t="s">
        <v>213</v>
      </c>
      <c r="E4" s="98"/>
      <c r="F4" s="97" t="s">
        <v>212</v>
      </c>
      <c r="G4" s="98"/>
      <c r="H4" s="97" t="s">
        <v>214</v>
      </c>
      <c r="I4" s="98"/>
      <c r="J4" s="97" t="s">
        <v>215</v>
      </c>
      <c r="K4" s="98"/>
      <c r="L4" s="72"/>
      <c r="M4" s="72"/>
      <c r="N4" s="72"/>
      <c r="O4" s="72"/>
    </row>
    <row r="5" spans="1:15" ht="24" customHeight="1"/>
    <row r="6" spans="1:15" ht="33.75" customHeight="1">
      <c r="A6" s="95" t="s">
        <v>57</v>
      </c>
      <c r="B6" s="95"/>
      <c r="C6" s="95"/>
      <c r="D6" s="95"/>
      <c r="E6" s="95"/>
      <c r="F6" s="67" t="s">
        <v>58</v>
      </c>
      <c r="G6" s="68">
        <f>WEEKNUM(B7)</f>
        <v>45</v>
      </c>
      <c r="H6" s="69"/>
      <c r="I6" s="69"/>
      <c r="J6" s="69"/>
      <c r="K6" s="69"/>
      <c r="L6" s="69"/>
      <c r="M6" s="69"/>
      <c r="N6" s="69"/>
      <c r="O6" s="69"/>
    </row>
    <row r="7" spans="1:15" ht="30" customHeight="1">
      <c r="A7" s="96" t="s">
        <v>59</v>
      </c>
      <c r="B7" s="94">
        <f>B2+7</f>
        <v>43045</v>
      </c>
      <c r="C7" s="94"/>
      <c r="D7" s="94">
        <f t="shared" ref="D7" si="5">D2+7</f>
        <v>43046</v>
      </c>
      <c r="E7" s="94"/>
      <c r="F7" s="94">
        <f t="shared" ref="F7" si="6">F2+7</f>
        <v>43047</v>
      </c>
      <c r="G7" s="94"/>
      <c r="H7" s="94">
        <f t="shared" ref="H7" si="7">H2+7</f>
        <v>43048</v>
      </c>
      <c r="I7" s="94"/>
      <c r="J7" s="94">
        <f t="shared" ref="J7" si="8">J2+7</f>
        <v>43049</v>
      </c>
      <c r="K7" s="94"/>
      <c r="L7" s="94">
        <f t="shared" ref="L7" si="9">L2+7</f>
        <v>43050</v>
      </c>
      <c r="M7" s="94"/>
      <c r="N7" s="94">
        <f t="shared" ref="N7" si="10">N2+7</f>
        <v>43051</v>
      </c>
      <c r="O7" s="94"/>
    </row>
    <row r="8" spans="1:15" ht="30" customHeight="1">
      <c r="A8" s="96"/>
      <c r="B8" s="74" t="s">
        <v>2</v>
      </c>
      <c r="C8" s="74" t="s">
        <v>3</v>
      </c>
      <c r="D8" s="74" t="s">
        <v>2</v>
      </c>
      <c r="E8" s="74" t="s">
        <v>3</v>
      </c>
      <c r="F8" s="74" t="s">
        <v>2</v>
      </c>
      <c r="G8" s="74" t="s">
        <v>3</v>
      </c>
      <c r="H8" s="74" t="s">
        <v>2</v>
      </c>
      <c r="I8" s="74" t="s">
        <v>3</v>
      </c>
      <c r="J8" s="74" t="s">
        <v>2</v>
      </c>
      <c r="K8" s="74" t="s">
        <v>3</v>
      </c>
      <c r="L8" s="74" t="s">
        <v>2</v>
      </c>
      <c r="M8" s="74" t="s">
        <v>3</v>
      </c>
      <c r="N8" s="74" t="s">
        <v>2</v>
      </c>
      <c r="O8" s="74" t="s">
        <v>3</v>
      </c>
    </row>
    <row r="9" spans="1:15" s="73" customFormat="1" ht="60" customHeight="1">
      <c r="A9" s="72" t="s">
        <v>61</v>
      </c>
      <c r="B9" s="28" t="s">
        <v>216</v>
      </c>
      <c r="C9" s="28" t="s">
        <v>216</v>
      </c>
      <c r="D9" s="28" t="s">
        <v>216</v>
      </c>
      <c r="E9" s="28" t="s">
        <v>216</v>
      </c>
      <c r="F9" s="28" t="s">
        <v>216</v>
      </c>
      <c r="G9" s="28" t="s">
        <v>216</v>
      </c>
      <c r="H9" s="28" t="s">
        <v>216</v>
      </c>
      <c r="I9" s="28" t="s">
        <v>216</v>
      </c>
      <c r="J9" s="28" t="s">
        <v>216</v>
      </c>
      <c r="K9" s="28" t="s">
        <v>216</v>
      </c>
      <c r="L9" s="72"/>
      <c r="M9" s="72"/>
      <c r="N9" s="72"/>
      <c r="O9" s="72"/>
    </row>
  </sheetData>
  <mergeCells count="23">
    <mergeCell ref="F2:G2"/>
    <mergeCell ref="L2:M2"/>
    <mergeCell ref="N2:O2"/>
    <mergeCell ref="D7:E7"/>
    <mergeCell ref="F7:G7"/>
    <mergeCell ref="D4:E4"/>
    <mergeCell ref="J2:K2"/>
    <mergeCell ref="L7:M7"/>
    <mergeCell ref="N7:O7"/>
    <mergeCell ref="H7:I7"/>
    <mergeCell ref="J7:K7"/>
    <mergeCell ref="H2:I2"/>
    <mergeCell ref="F4:G4"/>
    <mergeCell ref="H4:I4"/>
    <mergeCell ref="J4:K4"/>
    <mergeCell ref="A6:E6"/>
    <mergeCell ref="A7:A8"/>
    <mergeCell ref="B7:C7"/>
    <mergeCell ref="A1:E1"/>
    <mergeCell ref="A2:A3"/>
    <mergeCell ref="B2:C2"/>
    <mergeCell ref="D2:E2"/>
    <mergeCell ref="B4:C4"/>
  </mergeCells>
  <phoneticPr fontId="18" type="noConversion"/>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E9" sqref="E9"/>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43</v>
      </c>
      <c r="H1" s="69"/>
      <c r="I1" s="69"/>
      <c r="J1" s="69"/>
      <c r="K1" s="69"/>
      <c r="L1" s="69"/>
      <c r="M1" s="69"/>
      <c r="N1" s="69"/>
      <c r="O1" s="69"/>
    </row>
    <row r="2" spans="1:15" ht="30" customHeight="1">
      <c r="A2" s="96" t="s">
        <v>59</v>
      </c>
      <c r="B2" s="94">
        <f>DATE(2017,10,23)</f>
        <v>43031</v>
      </c>
      <c r="C2" s="94"/>
      <c r="D2" s="94">
        <f>SUM(B2+1)</f>
        <v>43032</v>
      </c>
      <c r="E2" s="94"/>
      <c r="F2" s="94">
        <f t="shared" ref="F2" si="0">SUM(D2+1)</f>
        <v>43033</v>
      </c>
      <c r="G2" s="94"/>
      <c r="H2" s="94">
        <f t="shared" ref="H2" si="1">SUM(F2+1)</f>
        <v>43034</v>
      </c>
      <c r="I2" s="94"/>
      <c r="J2" s="94">
        <f t="shared" ref="J2" si="2">SUM(H2+1)</f>
        <v>43035</v>
      </c>
      <c r="K2" s="94"/>
      <c r="L2" s="94">
        <f t="shared" ref="L2" si="3">SUM(J2+1)</f>
        <v>43036</v>
      </c>
      <c r="M2" s="94"/>
      <c r="N2" s="94">
        <f t="shared" ref="N2" si="4">SUM(L2+1)</f>
        <v>43037</v>
      </c>
      <c r="O2" s="94"/>
    </row>
    <row r="3" spans="1:15" ht="30" customHeight="1">
      <c r="A3" s="96"/>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28" t="s">
        <v>81</v>
      </c>
      <c r="C4" s="28" t="s">
        <v>201</v>
      </c>
      <c r="D4" s="28" t="s">
        <v>202</v>
      </c>
      <c r="E4" s="28" t="s">
        <v>203</v>
      </c>
      <c r="F4" s="28" t="s">
        <v>204</v>
      </c>
      <c r="G4" s="28" t="s">
        <v>205</v>
      </c>
      <c r="H4" s="28" t="s">
        <v>206</v>
      </c>
      <c r="I4" s="28" t="s">
        <v>208</v>
      </c>
      <c r="J4" s="28" t="s">
        <v>207</v>
      </c>
      <c r="K4" s="28" t="s">
        <v>209</v>
      </c>
      <c r="L4" s="72"/>
      <c r="M4" s="72"/>
      <c r="N4" s="72"/>
      <c r="O4" s="72"/>
    </row>
    <row r="5" spans="1:15" ht="24" customHeight="1"/>
    <row r="6" spans="1:15" ht="33.75" customHeight="1">
      <c r="A6" s="95" t="s">
        <v>57</v>
      </c>
      <c r="B6" s="95"/>
      <c r="C6" s="95"/>
      <c r="D6" s="95"/>
      <c r="E6" s="95"/>
      <c r="F6" s="67" t="s">
        <v>58</v>
      </c>
      <c r="G6" s="68">
        <f>WEEKNUM(B7)</f>
        <v>44</v>
      </c>
      <c r="H6" s="69"/>
      <c r="I6" s="69"/>
      <c r="J6" s="69"/>
      <c r="K6" s="69"/>
      <c r="L6" s="69"/>
      <c r="M6" s="69"/>
      <c r="N6" s="69"/>
      <c r="O6" s="69"/>
    </row>
    <row r="7" spans="1:15" ht="30" customHeight="1">
      <c r="A7" s="96" t="s">
        <v>59</v>
      </c>
      <c r="B7" s="94">
        <f>B2+7</f>
        <v>43038</v>
      </c>
      <c r="C7" s="94"/>
      <c r="D7" s="94">
        <f t="shared" ref="D7" si="5">D2+7</f>
        <v>43039</v>
      </c>
      <c r="E7" s="94"/>
      <c r="F7" s="94">
        <f t="shared" ref="F7" si="6">F2+7</f>
        <v>43040</v>
      </c>
      <c r="G7" s="94"/>
      <c r="H7" s="94">
        <f t="shared" ref="H7" si="7">H2+7</f>
        <v>43041</v>
      </c>
      <c r="I7" s="94"/>
      <c r="J7" s="94">
        <f t="shared" ref="J7" si="8">J2+7</f>
        <v>43042</v>
      </c>
      <c r="K7" s="94"/>
      <c r="L7" s="94">
        <f t="shared" ref="L7" si="9">L2+7</f>
        <v>43043</v>
      </c>
      <c r="M7" s="94"/>
      <c r="N7" s="94">
        <f t="shared" ref="N7" si="10">N2+7</f>
        <v>43044</v>
      </c>
      <c r="O7" s="94"/>
    </row>
    <row r="8" spans="1:15" ht="30" customHeight="1">
      <c r="A8" s="96"/>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28" t="s">
        <v>210</v>
      </c>
      <c r="C9" s="28" t="s">
        <v>210</v>
      </c>
      <c r="D9" s="72" t="s">
        <v>188</v>
      </c>
      <c r="E9" s="72" t="s">
        <v>188</v>
      </c>
      <c r="F9" s="72" t="s">
        <v>189</v>
      </c>
      <c r="G9" s="72" t="s">
        <v>189</v>
      </c>
      <c r="H9" s="72" t="s">
        <v>189</v>
      </c>
      <c r="I9" s="72" t="s">
        <v>189</v>
      </c>
      <c r="J9" s="72" t="s">
        <v>189</v>
      </c>
      <c r="K9" s="72" t="s">
        <v>189</v>
      </c>
      <c r="L9" s="72"/>
      <c r="M9" s="72"/>
      <c r="N9" s="72"/>
      <c r="O9" s="72"/>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42</v>
      </c>
      <c r="H1" s="69"/>
      <c r="I1" s="69"/>
      <c r="J1" s="69"/>
      <c r="K1" s="69"/>
      <c r="L1" s="69"/>
      <c r="M1" s="69"/>
      <c r="N1" s="69"/>
      <c r="O1" s="69"/>
    </row>
    <row r="2" spans="1:15" ht="30" customHeight="1">
      <c r="A2" s="96" t="s">
        <v>59</v>
      </c>
      <c r="B2" s="94">
        <f>DATE(2017,10,16)</f>
        <v>43024</v>
      </c>
      <c r="C2" s="94"/>
      <c r="D2" s="94">
        <f>SUM(B2+1)</f>
        <v>43025</v>
      </c>
      <c r="E2" s="94"/>
      <c r="F2" s="94">
        <f t="shared" ref="F2" si="0">SUM(D2+1)</f>
        <v>43026</v>
      </c>
      <c r="G2" s="94"/>
      <c r="H2" s="94">
        <f t="shared" ref="H2" si="1">SUM(F2+1)</f>
        <v>43027</v>
      </c>
      <c r="I2" s="94"/>
      <c r="J2" s="94">
        <f t="shared" ref="J2" si="2">SUM(H2+1)</f>
        <v>43028</v>
      </c>
      <c r="K2" s="94"/>
      <c r="L2" s="94">
        <f t="shared" ref="L2" si="3">SUM(J2+1)</f>
        <v>43029</v>
      </c>
      <c r="M2" s="94"/>
      <c r="N2" s="94">
        <f t="shared" ref="N2" si="4">SUM(L2+1)</f>
        <v>43030</v>
      </c>
      <c r="O2" s="94"/>
    </row>
    <row r="3" spans="1:15" ht="30" customHeight="1">
      <c r="A3" s="96"/>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72" t="s">
        <v>193</v>
      </c>
      <c r="C4" s="72" t="s">
        <v>192</v>
      </c>
      <c r="D4" s="72" t="s">
        <v>194</v>
      </c>
      <c r="E4" s="72" t="s">
        <v>195</v>
      </c>
      <c r="F4" s="72" t="s">
        <v>197</v>
      </c>
      <c r="G4" s="72" t="s">
        <v>197</v>
      </c>
      <c r="H4" s="72" t="s">
        <v>198</v>
      </c>
      <c r="I4" s="72" t="s">
        <v>196</v>
      </c>
      <c r="J4" s="72" t="s">
        <v>194</v>
      </c>
      <c r="K4" s="72" t="s">
        <v>199</v>
      </c>
      <c r="L4" s="72" t="s">
        <v>194</v>
      </c>
      <c r="M4" s="72" t="s">
        <v>194</v>
      </c>
      <c r="N4" s="72" t="s">
        <v>194</v>
      </c>
      <c r="O4" s="72" t="s">
        <v>194</v>
      </c>
    </row>
    <row r="5" spans="1:15" ht="24" customHeight="1"/>
    <row r="6" spans="1:15" ht="33.75" customHeight="1">
      <c r="A6" s="95" t="s">
        <v>57</v>
      </c>
      <c r="B6" s="95"/>
      <c r="C6" s="95"/>
      <c r="D6" s="95"/>
      <c r="E6" s="95"/>
      <c r="F6" s="67" t="s">
        <v>58</v>
      </c>
      <c r="G6" s="68">
        <f>WEEKNUM(B7)</f>
        <v>43</v>
      </c>
      <c r="H6" s="69"/>
      <c r="I6" s="69"/>
      <c r="J6" s="69"/>
      <c r="K6" s="69"/>
      <c r="L6" s="69"/>
      <c r="M6" s="69"/>
      <c r="N6" s="69"/>
      <c r="O6" s="69"/>
    </row>
    <row r="7" spans="1:15" ht="30" customHeight="1">
      <c r="A7" s="96" t="s">
        <v>59</v>
      </c>
      <c r="B7" s="94">
        <f>B2+7</f>
        <v>43031</v>
      </c>
      <c r="C7" s="94"/>
      <c r="D7" s="94">
        <f t="shared" ref="D7" si="5">D2+7</f>
        <v>43032</v>
      </c>
      <c r="E7" s="94"/>
      <c r="F7" s="94">
        <f t="shared" ref="F7" si="6">F2+7</f>
        <v>43033</v>
      </c>
      <c r="G7" s="94"/>
      <c r="H7" s="94">
        <f t="shared" ref="H7" si="7">H2+7</f>
        <v>43034</v>
      </c>
      <c r="I7" s="94"/>
      <c r="J7" s="94">
        <f t="shared" ref="J7" si="8">J2+7</f>
        <v>43035</v>
      </c>
      <c r="K7" s="94"/>
      <c r="L7" s="94">
        <f t="shared" ref="L7" si="9">L2+7</f>
        <v>43036</v>
      </c>
      <c r="M7" s="94"/>
      <c r="N7" s="94">
        <f t="shared" ref="N7" si="10">N2+7</f>
        <v>43037</v>
      </c>
      <c r="O7" s="94"/>
    </row>
    <row r="8" spans="1:15" ht="30" customHeight="1">
      <c r="A8" s="96"/>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72" t="s">
        <v>200</v>
      </c>
      <c r="C9" s="72" t="s">
        <v>200</v>
      </c>
      <c r="D9" s="72" t="s">
        <v>188</v>
      </c>
      <c r="E9" s="72" t="s">
        <v>188</v>
      </c>
      <c r="F9" s="72" t="s">
        <v>189</v>
      </c>
      <c r="G9" s="72" t="s">
        <v>189</v>
      </c>
      <c r="H9" s="72" t="s">
        <v>189</v>
      </c>
      <c r="I9" s="72" t="s">
        <v>189</v>
      </c>
      <c r="J9" s="72" t="s">
        <v>189</v>
      </c>
      <c r="K9" s="72" t="s">
        <v>189</v>
      </c>
      <c r="L9" s="72"/>
      <c r="M9" s="72"/>
      <c r="N9" s="72"/>
      <c r="O9" s="72"/>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4" zoomScale="85" zoomScaleNormal="85" workbookViewId="0">
      <pane xSplit="1" topLeftCell="B1" activePane="topRight" state="frozen"/>
      <selection pane="topRight" activeCell="B9" sqref="B9:G9"/>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7</v>
      </c>
      <c r="H1" s="69"/>
      <c r="I1" s="69"/>
      <c r="J1" s="69"/>
      <c r="K1" s="69"/>
      <c r="L1" s="69"/>
      <c r="M1" s="69"/>
      <c r="N1" s="69"/>
      <c r="O1" s="69"/>
    </row>
    <row r="2" spans="1:15" ht="30" customHeight="1">
      <c r="A2" s="96" t="s">
        <v>59</v>
      </c>
      <c r="B2" s="94">
        <f>DATE(2018,2,12)</f>
        <v>43143</v>
      </c>
      <c r="C2" s="94"/>
      <c r="D2" s="94">
        <f>SUM(B2+1)</f>
        <v>43144</v>
      </c>
      <c r="E2" s="94"/>
      <c r="F2" s="94">
        <f t="shared" ref="F2" si="0">SUM(D2+1)</f>
        <v>43145</v>
      </c>
      <c r="G2" s="94"/>
      <c r="H2" s="94">
        <f t="shared" ref="H2" si="1">SUM(F2+1)</f>
        <v>43146</v>
      </c>
      <c r="I2" s="94"/>
      <c r="J2" s="94">
        <f t="shared" ref="J2" si="2">SUM(H2+1)</f>
        <v>43147</v>
      </c>
      <c r="K2" s="94"/>
      <c r="L2" s="94">
        <f t="shared" ref="L2" si="3">SUM(J2+1)</f>
        <v>43148</v>
      </c>
      <c r="M2" s="94"/>
      <c r="N2" s="94">
        <f t="shared" ref="N2" si="4">SUM(L2+1)</f>
        <v>43149</v>
      </c>
      <c r="O2" s="94"/>
    </row>
    <row r="3" spans="1:15" ht="30" customHeight="1">
      <c r="A3" s="96"/>
      <c r="B3" s="92" t="s">
        <v>127</v>
      </c>
      <c r="C3" s="92" t="s">
        <v>3</v>
      </c>
      <c r="D3" s="92" t="s">
        <v>2</v>
      </c>
      <c r="E3" s="92" t="s">
        <v>3</v>
      </c>
      <c r="F3" s="92" t="s">
        <v>2</v>
      </c>
      <c r="G3" s="92" t="s">
        <v>3</v>
      </c>
      <c r="H3" s="92" t="s">
        <v>2</v>
      </c>
      <c r="I3" s="92" t="s">
        <v>3</v>
      </c>
      <c r="J3" s="92" t="s">
        <v>2</v>
      </c>
      <c r="K3" s="92" t="s">
        <v>3</v>
      </c>
      <c r="L3" s="92" t="s">
        <v>2</v>
      </c>
      <c r="M3" s="92" t="s">
        <v>3</v>
      </c>
      <c r="N3" s="92" t="s">
        <v>2</v>
      </c>
      <c r="O3" s="92" t="s">
        <v>3</v>
      </c>
    </row>
    <row r="4" spans="1:15" s="73" customFormat="1" ht="150" customHeight="1">
      <c r="A4" s="72"/>
      <c r="B4" s="97" t="s">
        <v>304</v>
      </c>
      <c r="C4" s="98"/>
      <c r="D4" s="97" t="s">
        <v>305</v>
      </c>
      <c r="E4" s="98"/>
      <c r="F4" s="97" t="s">
        <v>305</v>
      </c>
      <c r="G4" s="98"/>
      <c r="H4" s="97" t="s">
        <v>307</v>
      </c>
      <c r="I4" s="98"/>
      <c r="J4" s="97" t="s">
        <v>307</v>
      </c>
      <c r="K4" s="98"/>
      <c r="L4" s="97" t="s">
        <v>307</v>
      </c>
      <c r="M4" s="98"/>
      <c r="N4" s="97" t="s">
        <v>307</v>
      </c>
      <c r="O4" s="98"/>
    </row>
    <row r="5" spans="1:15" ht="24" customHeight="1"/>
    <row r="6" spans="1:15" ht="33.75" customHeight="1">
      <c r="A6" s="95" t="s">
        <v>57</v>
      </c>
      <c r="B6" s="95"/>
      <c r="C6" s="95"/>
      <c r="D6" s="95"/>
      <c r="E6" s="95"/>
      <c r="F6" s="67" t="s">
        <v>58</v>
      </c>
      <c r="G6" s="68">
        <f>WEEKNUM(B7)</f>
        <v>8</v>
      </c>
      <c r="H6" s="69"/>
      <c r="I6" s="69"/>
      <c r="J6" s="69"/>
      <c r="K6" s="69"/>
      <c r="L6" s="69"/>
      <c r="M6" s="69"/>
      <c r="N6" s="69"/>
      <c r="O6" s="69"/>
    </row>
    <row r="7" spans="1:15" ht="30" customHeight="1">
      <c r="A7" s="96" t="s">
        <v>59</v>
      </c>
      <c r="B7" s="94">
        <f>B2+7</f>
        <v>43150</v>
      </c>
      <c r="C7" s="94"/>
      <c r="D7" s="94">
        <f t="shared" ref="D7" si="5">D2+7</f>
        <v>43151</v>
      </c>
      <c r="E7" s="94"/>
      <c r="F7" s="94">
        <f t="shared" ref="F7" si="6">F2+7</f>
        <v>43152</v>
      </c>
      <c r="G7" s="94"/>
      <c r="H7" s="94">
        <f t="shared" ref="H7" si="7">H2+7</f>
        <v>43153</v>
      </c>
      <c r="I7" s="94"/>
      <c r="J7" s="94">
        <f t="shared" ref="J7" si="8">J2+7</f>
        <v>43154</v>
      </c>
      <c r="K7" s="94"/>
      <c r="L7" s="94">
        <f t="shared" ref="L7" si="9">L2+7</f>
        <v>43155</v>
      </c>
      <c r="M7" s="94"/>
      <c r="N7" s="94">
        <f t="shared" ref="N7" si="10">N2+7</f>
        <v>43156</v>
      </c>
      <c r="O7" s="94"/>
    </row>
    <row r="8" spans="1:15" ht="30" customHeight="1">
      <c r="A8" s="96"/>
      <c r="B8" s="92" t="s">
        <v>2</v>
      </c>
      <c r="C8" s="92" t="s">
        <v>3</v>
      </c>
      <c r="D8" s="92" t="s">
        <v>2</v>
      </c>
      <c r="E8" s="92" t="s">
        <v>3</v>
      </c>
      <c r="F8" s="92" t="s">
        <v>2</v>
      </c>
      <c r="G8" s="92" t="s">
        <v>3</v>
      </c>
      <c r="H8" s="92" t="s">
        <v>2</v>
      </c>
      <c r="I8" s="92" t="s">
        <v>3</v>
      </c>
      <c r="J8" s="92" t="s">
        <v>2</v>
      </c>
      <c r="K8" s="92" t="s">
        <v>3</v>
      </c>
      <c r="L8" s="92" t="s">
        <v>2</v>
      </c>
      <c r="M8" s="92" t="s">
        <v>3</v>
      </c>
      <c r="N8" s="92" t="s">
        <v>2</v>
      </c>
      <c r="O8" s="92" t="s">
        <v>3</v>
      </c>
    </row>
    <row r="9" spans="1:15" s="73" customFormat="1" ht="60" customHeight="1">
      <c r="A9" s="72" t="s">
        <v>61</v>
      </c>
      <c r="B9" s="28" t="s">
        <v>307</v>
      </c>
      <c r="C9" s="28" t="s">
        <v>307</v>
      </c>
      <c r="D9" s="28" t="s">
        <v>307</v>
      </c>
      <c r="E9" s="28" t="s">
        <v>307</v>
      </c>
      <c r="F9" s="28" t="s">
        <v>307</v>
      </c>
      <c r="G9" s="28" t="s">
        <v>307</v>
      </c>
      <c r="H9" s="81" t="s">
        <v>306</v>
      </c>
      <c r="I9" s="81" t="s">
        <v>306</v>
      </c>
      <c r="J9" s="81" t="s">
        <v>306</v>
      </c>
      <c r="K9" s="81" t="s">
        <v>306</v>
      </c>
      <c r="L9" s="81" t="s">
        <v>306</v>
      </c>
      <c r="M9" s="81" t="s">
        <v>306</v>
      </c>
      <c r="N9" s="72"/>
      <c r="O9" s="72"/>
    </row>
  </sheetData>
  <mergeCells count="25">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L4:M4"/>
    <mergeCell ref="N4:O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style="63" customWidth="1"/>
    <col min="2" max="15" width="26.625" style="63" customWidth="1"/>
    <col min="16" max="16384" width="9" style="63"/>
  </cols>
  <sheetData>
    <row r="1" spans="1:15" ht="33.75" customHeight="1">
      <c r="A1" s="100" t="s">
        <v>57</v>
      </c>
      <c r="B1" s="100"/>
      <c r="C1" s="100"/>
      <c r="D1" s="100"/>
      <c r="E1" s="100"/>
      <c r="F1" s="60" t="s">
        <v>58</v>
      </c>
      <c r="G1" s="61">
        <f>WEEKNUM(B2)</f>
        <v>41</v>
      </c>
      <c r="H1" s="62"/>
      <c r="I1" s="62"/>
      <c r="J1" s="62"/>
      <c r="K1" s="62"/>
      <c r="L1" s="62"/>
      <c r="M1" s="62"/>
      <c r="N1" s="62"/>
      <c r="O1" s="62"/>
    </row>
    <row r="2" spans="1:15" ht="30" customHeight="1">
      <c r="A2" s="101" t="s">
        <v>59</v>
      </c>
      <c r="B2" s="99">
        <f>DATE(2017,10,9)</f>
        <v>43017</v>
      </c>
      <c r="C2" s="99"/>
      <c r="D2" s="99">
        <f>SUM(B2+1)</f>
        <v>43018</v>
      </c>
      <c r="E2" s="99"/>
      <c r="F2" s="99">
        <f t="shared" ref="F2" si="0">SUM(D2+1)</f>
        <v>43019</v>
      </c>
      <c r="G2" s="99"/>
      <c r="H2" s="99">
        <f t="shared" ref="H2" si="1">SUM(F2+1)</f>
        <v>43020</v>
      </c>
      <c r="I2" s="99"/>
      <c r="J2" s="99">
        <f t="shared" ref="J2" si="2">SUM(H2+1)</f>
        <v>43021</v>
      </c>
      <c r="K2" s="99"/>
      <c r="L2" s="99">
        <f t="shared" ref="L2" si="3">SUM(J2+1)</f>
        <v>43022</v>
      </c>
      <c r="M2" s="99"/>
      <c r="N2" s="99">
        <f t="shared" ref="N2" si="4">SUM(L2+1)</f>
        <v>43023</v>
      </c>
      <c r="O2" s="99"/>
    </row>
    <row r="3" spans="1:15" ht="30" customHeight="1">
      <c r="A3" s="101"/>
      <c r="B3" s="64" t="s">
        <v>127</v>
      </c>
      <c r="C3" s="64" t="s">
        <v>3</v>
      </c>
      <c r="D3" s="64" t="s">
        <v>2</v>
      </c>
      <c r="E3" s="64" t="s">
        <v>3</v>
      </c>
      <c r="F3" s="64" t="s">
        <v>2</v>
      </c>
      <c r="G3" s="64" t="s">
        <v>3</v>
      </c>
      <c r="H3" s="64" t="s">
        <v>2</v>
      </c>
      <c r="I3" s="64" t="s">
        <v>3</v>
      </c>
      <c r="J3" s="64" t="s">
        <v>2</v>
      </c>
      <c r="K3" s="64" t="s">
        <v>3</v>
      </c>
      <c r="L3" s="64" t="s">
        <v>2</v>
      </c>
      <c r="M3" s="64" t="s">
        <v>3</v>
      </c>
      <c r="N3" s="64" t="s">
        <v>2</v>
      </c>
      <c r="O3" s="64" t="s">
        <v>3</v>
      </c>
    </row>
    <row r="4" spans="1:15" s="66" customFormat="1" ht="60" customHeight="1">
      <c r="A4" s="65" t="s">
        <v>61</v>
      </c>
      <c r="B4" s="65" t="s">
        <v>181</v>
      </c>
      <c r="C4" s="65" t="s">
        <v>180</v>
      </c>
      <c r="D4" s="65" t="s">
        <v>183</v>
      </c>
      <c r="E4" s="65" t="s">
        <v>184</v>
      </c>
      <c r="F4" s="65" t="s">
        <v>183</v>
      </c>
      <c r="G4" s="65" t="s">
        <v>183</v>
      </c>
      <c r="H4" s="65" t="s">
        <v>182</v>
      </c>
      <c r="I4" s="65" t="s">
        <v>190</v>
      </c>
      <c r="J4" s="65" t="s">
        <v>185</v>
      </c>
      <c r="K4" s="65" t="s">
        <v>186</v>
      </c>
      <c r="L4" s="65"/>
      <c r="M4" s="65"/>
      <c r="N4" s="65"/>
      <c r="O4" s="65"/>
    </row>
    <row r="5" spans="1:15" ht="24" customHeight="1"/>
    <row r="6" spans="1:15" ht="33.75" customHeight="1">
      <c r="A6" s="100" t="s">
        <v>57</v>
      </c>
      <c r="B6" s="100"/>
      <c r="C6" s="100"/>
      <c r="D6" s="100"/>
      <c r="E6" s="100"/>
      <c r="F6" s="60" t="s">
        <v>58</v>
      </c>
      <c r="G6" s="61">
        <f>WEEKNUM(B7)</f>
        <v>42</v>
      </c>
      <c r="H6" s="62"/>
      <c r="I6" s="62"/>
      <c r="J6" s="62"/>
      <c r="K6" s="62"/>
      <c r="L6" s="62"/>
      <c r="M6" s="62"/>
      <c r="N6" s="62"/>
      <c r="O6" s="62"/>
    </row>
    <row r="7" spans="1:15" ht="30" customHeight="1">
      <c r="A7" s="101" t="s">
        <v>59</v>
      </c>
      <c r="B7" s="99">
        <f>B2+7</f>
        <v>43024</v>
      </c>
      <c r="C7" s="99"/>
      <c r="D7" s="99">
        <f t="shared" ref="D7" si="5">D2+7</f>
        <v>43025</v>
      </c>
      <c r="E7" s="99"/>
      <c r="F7" s="99">
        <f t="shared" ref="F7" si="6">F2+7</f>
        <v>43026</v>
      </c>
      <c r="G7" s="99"/>
      <c r="H7" s="99">
        <f t="shared" ref="H7" si="7">H2+7</f>
        <v>43027</v>
      </c>
      <c r="I7" s="99"/>
      <c r="J7" s="99">
        <f t="shared" ref="J7" si="8">J2+7</f>
        <v>43028</v>
      </c>
      <c r="K7" s="99"/>
      <c r="L7" s="99">
        <f t="shared" ref="L7" si="9">L2+7</f>
        <v>43029</v>
      </c>
      <c r="M7" s="99"/>
      <c r="N7" s="99">
        <f t="shared" ref="N7" si="10">N2+7</f>
        <v>43030</v>
      </c>
      <c r="O7" s="99"/>
    </row>
    <row r="8" spans="1:15" ht="30" customHeight="1">
      <c r="A8" s="101"/>
      <c r="B8" s="64" t="s">
        <v>2</v>
      </c>
      <c r="C8" s="64" t="s">
        <v>3</v>
      </c>
      <c r="D8" s="64" t="s">
        <v>2</v>
      </c>
      <c r="E8" s="64" t="s">
        <v>3</v>
      </c>
      <c r="F8" s="64" t="s">
        <v>2</v>
      </c>
      <c r="G8" s="64" t="s">
        <v>3</v>
      </c>
      <c r="H8" s="64" t="s">
        <v>2</v>
      </c>
      <c r="I8" s="64" t="s">
        <v>3</v>
      </c>
      <c r="J8" s="64" t="s">
        <v>2</v>
      </c>
      <c r="K8" s="64" t="s">
        <v>3</v>
      </c>
      <c r="L8" s="64" t="s">
        <v>2</v>
      </c>
      <c r="M8" s="64" t="s">
        <v>3</v>
      </c>
      <c r="N8" s="64" t="s">
        <v>2</v>
      </c>
      <c r="O8" s="64" t="s">
        <v>3</v>
      </c>
    </row>
    <row r="9" spans="1:15" s="66" customFormat="1" ht="60" customHeight="1">
      <c r="A9" s="65" t="s">
        <v>61</v>
      </c>
      <c r="B9" s="65" t="s">
        <v>191</v>
      </c>
      <c r="C9" s="65" t="s">
        <v>187</v>
      </c>
      <c r="D9" s="65" t="s">
        <v>188</v>
      </c>
      <c r="E9" s="65" t="s">
        <v>188</v>
      </c>
      <c r="F9" s="65" t="s">
        <v>189</v>
      </c>
      <c r="G9" s="65" t="s">
        <v>189</v>
      </c>
      <c r="H9" s="65" t="s">
        <v>189</v>
      </c>
      <c r="I9" s="65" t="s">
        <v>189</v>
      </c>
      <c r="J9" s="65" t="s">
        <v>189</v>
      </c>
      <c r="K9" s="65" t="s">
        <v>189</v>
      </c>
      <c r="L9" s="65"/>
      <c r="M9" s="65"/>
      <c r="N9" s="65"/>
      <c r="O9" s="65"/>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K9" sqref="K9"/>
    </sheetView>
  </sheetViews>
  <sheetFormatPr defaultRowHeight="14.25"/>
  <cols>
    <col min="1" max="1" width="9" style="56" customWidth="1"/>
    <col min="2" max="15" width="26.625" style="56" customWidth="1"/>
    <col min="16" max="16384" width="9" style="56"/>
  </cols>
  <sheetData>
    <row r="1" spans="1:15" ht="33.75" customHeight="1">
      <c r="A1" s="103" t="s">
        <v>57</v>
      </c>
      <c r="B1" s="103"/>
      <c r="C1" s="103"/>
      <c r="D1" s="103"/>
      <c r="E1" s="103"/>
      <c r="F1" s="53" t="s">
        <v>58</v>
      </c>
      <c r="G1" s="54">
        <f>WEEKNUM(B2)</f>
        <v>39</v>
      </c>
      <c r="H1" s="55"/>
      <c r="I1" s="55"/>
      <c r="J1" s="55"/>
      <c r="K1" s="55"/>
      <c r="L1" s="55"/>
      <c r="M1" s="55"/>
      <c r="N1" s="55"/>
      <c r="O1" s="55"/>
    </row>
    <row r="2" spans="1:15" ht="30" customHeight="1">
      <c r="A2" s="104" t="s">
        <v>59</v>
      </c>
      <c r="B2" s="102">
        <f>DATE(2017,9,25)</f>
        <v>43003</v>
      </c>
      <c r="C2" s="102"/>
      <c r="D2" s="102">
        <f>SUM(B2+1)</f>
        <v>43004</v>
      </c>
      <c r="E2" s="102"/>
      <c r="F2" s="102">
        <f t="shared" ref="F2" si="0">SUM(D2+1)</f>
        <v>43005</v>
      </c>
      <c r="G2" s="102"/>
      <c r="H2" s="102">
        <f t="shared" ref="H2" si="1">SUM(F2+1)</f>
        <v>43006</v>
      </c>
      <c r="I2" s="102"/>
      <c r="J2" s="102">
        <f t="shared" ref="J2" si="2">SUM(H2+1)</f>
        <v>43007</v>
      </c>
      <c r="K2" s="102"/>
      <c r="L2" s="102">
        <f t="shared" ref="L2" si="3">SUM(J2+1)</f>
        <v>43008</v>
      </c>
      <c r="M2" s="102"/>
      <c r="N2" s="102">
        <f t="shared" ref="N2" si="4">SUM(L2+1)</f>
        <v>43009</v>
      </c>
      <c r="O2" s="102"/>
    </row>
    <row r="3" spans="1:15" ht="30" customHeight="1">
      <c r="A3" s="104"/>
      <c r="B3" s="57" t="s">
        <v>127</v>
      </c>
      <c r="C3" s="57" t="s">
        <v>3</v>
      </c>
      <c r="D3" s="57" t="s">
        <v>2</v>
      </c>
      <c r="E3" s="57" t="s">
        <v>3</v>
      </c>
      <c r="F3" s="57" t="s">
        <v>2</v>
      </c>
      <c r="G3" s="57" t="s">
        <v>3</v>
      </c>
      <c r="H3" s="57" t="s">
        <v>2</v>
      </c>
      <c r="I3" s="57" t="s">
        <v>3</v>
      </c>
      <c r="J3" s="57" t="s">
        <v>2</v>
      </c>
      <c r="K3" s="57" t="s">
        <v>3</v>
      </c>
      <c r="L3" s="57" t="s">
        <v>2</v>
      </c>
      <c r="M3" s="57" t="s">
        <v>3</v>
      </c>
      <c r="N3" s="57" t="s">
        <v>2</v>
      </c>
      <c r="O3" s="57" t="s">
        <v>3</v>
      </c>
    </row>
    <row r="4" spans="1:15" s="59" customFormat="1" ht="60" customHeight="1">
      <c r="A4" s="58" t="s">
        <v>61</v>
      </c>
      <c r="B4" s="58" t="s">
        <v>170</v>
      </c>
      <c r="C4" s="58" t="s">
        <v>170</v>
      </c>
      <c r="D4" s="58" t="s">
        <v>171</v>
      </c>
      <c r="E4" s="58" t="s">
        <v>171</v>
      </c>
      <c r="F4" s="58" t="s">
        <v>172</v>
      </c>
      <c r="G4" s="58" t="s">
        <v>173</v>
      </c>
      <c r="H4" s="58" t="s">
        <v>174</v>
      </c>
      <c r="I4" s="58" t="s">
        <v>176</v>
      </c>
      <c r="J4" s="58" t="s">
        <v>175</v>
      </c>
      <c r="K4" s="58" t="s">
        <v>175</v>
      </c>
      <c r="L4" s="58" t="s">
        <v>177</v>
      </c>
      <c r="M4" s="58" t="s">
        <v>177</v>
      </c>
      <c r="N4" s="58"/>
      <c r="O4" s="58"/>
    </row>
    <row r="5" spans="1:15" ht="24" customHeight="1"/>
    <row r="6" spans="1:15" ht="33.75" customHeight="1">
      <c r="A6" s="103" t="s">
        <v>57</v>
      </c>
      <c r="B6" s="103"/>
      <c r="C6" s="103"/>
      <c r="D6" s="103"/>
      <c r="E6" s="103"/>
      <c r="F6" s="53" t="s">
        <v>58</v>
      </c>
      <c r="G6" s="54">
        <f>WEEKNUM(B7)</f>
        <v>41</v>
      </c>
      <c r="H6" s="55"/>
      <c r="I6" s="55"/>
      <c r="J6" s="55"/>
      <c r="K6" s="55"/>
      <c r="L6" s="55"/>
      <c r="M6" s="55"/>
      <c r="N6" s="55"/>
      <c r="O6" s="55"/>
    </row>
    <row r="7" spans="1:15" ht="30" customHeight="1">
      <c r="A7" s="104" t="s">
        <v>59</v>
      </c>
      <c r="B7" s="102">
        <f>B2+7+7</f>
        <v>43017</v>
      </c>
      <c r="C7" s="102"/>
      <c r="D7" s="102">
        <f>D2+7+7</f>
        <v>43018</v>
      </c>
      <c r="E7" s="102"/>
      <c r="F7" s="102">
        <f>F2+7+7</f>
        <v>43019</v>
      </c>
      <c r="G7" s="102"/>
      <c r="H7" s="102">
        <f t="shared" ref="H7" si="5">H2+7+7</f>
        <v>43020</v>
      </c>
      <c r="I7" s="102"/>
      <c r="J7" s="102">
        <f t="shared" ref="J7" si="6">J2+7+7</f>
        <v>43021</v>
      </c>
      <c r="K7" s="102"/>
      <c r="L7" s="102">
        <f t="shared" ref="L7" si="7">L2+7+7</f>
        <v>43022</v>
      </c>
      <c r="M7" s="102"/>
      <c r="N7" s="102">
        <f t="shared" ref="N7" si="8">N2+7+7</f>
        <v>43023</v>
      </c>
      <c r="O7" s="102"/>
    </row>
    <row r="8" spans="1:15" ht="30" customHeight="1">
      <c r="A8" s="104"/>
      <c r="B8" s="57" t="s">
        <v>2</v>
      </c>
      <c r="C8" s="57" t="s">
        <v>3</v>
      </c>
      <c r="D8" s="57" t="s">
        <v>2</v>
      </c>
      <c r="E8" s="57" t="s">
        <v>3</v>
      </c>
      <c r="F8" s="57" t="s">
        <v>2</v>
      </c>
      <c r="G8" s="57" t="s">
        <v>3</v>
      </c>
      <c r="H8" s="57" t="s">
        <v>2</v>
      </c>
      <c r="I8" s="57" t="s">
        <v>3</v>
      </c>
      <c r="J8" s="57" t="s">
        <v>2</v>
      </c>
      <c r="K8" s="57" t="s">
        <v>3</v>
      </c>
      <c r="L8" s="57" t="s">
        <v>2</v>
      </c>
      <c r="M8" s="57" t="s">
        <v>3</v>
      </c>
      <c r="N8" s="57" t="s">
        <v>2</v>
      </c>
      <c r="O8" s="57" t="s">
        <v>3</v>
      </c>
    </row>
    <row r="9" spans="1:15" s="59" customFormat="1" ht="60" customHeight="1">
      <c r="A9" s="58" t="s">
        <v>61</v>
      </c>
      <c r="B9" s="58" t="s">
        <v>178</v>
      </c>
      <c r="C9" s="58" t="s">
        <v>178</v>
      </c>
      <c r="D9" s="58" t="s">
        <v>178</v>
      </c>
      <c r="E9" s="58" t="s">
        <v>178</v>
      </c>
      <c r="F9" s="58" t="s">
        <v>179</v>
      </c>
      <c r="G9" s="58" t="s">
        <v>179</v>
      </c>
      <c r="H9" s="58" t="s">
        <v>179</v>
      </c>
      <c r="I9" s="58" t="s">
        <v>179</v>
      </c>
      <c r="J9" s="58" t="s">
        <v>179</v>
      </c>
      <c r="K9" s="58" t="s">
        <v>179</v>
      </c>
      <c r="L9" s="58"/>
      <c r="M9" s="58"/>
      <c r="N9" s="58"/>
      <c r="O9" s="5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L9" sqref="L9"/>
    </sheetView>
  </sheetViews>
  <sheetFormatPr defaultRowHeight="14.25"/>
  <cols>
    <col min="1" max="1" width="9" style="49" customWidth="1"/>
    <col min="2" max="15" width="26.625" style="49" customWidth="1"/>
    <col min="16" max="16384" width="9" style="49"/>
  </cols>
  <sheetData>
    <row r="1" spans="1:15" ht="33.75" customHeight="1">
      <c r="A1" s="106" t="s">
        <v>57</v>
      </c>
      <c r="B1" s="106"/>
      <c r="C1" s="106"/>
      <c r="D1" s="106"/>
      <c r="E1" s="106"/>
      <c r="F1" s="46" t="s">
        <v>58</v>
      </c>
      <c r="G1" s="47">
        <f>WEEKNUM(B2)</f>
        <v>38</v>
      </c>
      <c r="H1" s="48"/>
      <c r="I1" s="48"/>
      <c r="J1" s="48"/>
      <c r="K1" s="48"/>
      <c r="L1" s="48"/>
      <c r="M1" s="48"/>
      <c r="N1" s="48"/>
      <c r="O1" s="48"/>
    </row>
    <row r="2" spans="1:15" ht="30" customHeight="1">
      <c r="A2" s="107" t="s">
        <v>59</v>
      </c>
      <c r="B2" s="105">
        <f>DATE(2017,9,18)</f>
        <v>42996</v>
      </c>
      <c r="C2" s="105"/>
      <c r="D2" s="105">
        <f>SUM(B2+1)</f>
        <v>42997</v>
      </c>
      <c r="E2" s="105"/>
      <c r="F2" s="105">
        <f t="shared" ref="F2" si="0">SUM(D2+1)</f>
        <v>42998</v>
      </c>
      <c r="G2" s="105"/>
      <c r="H2" s="105">
        <f t="shared" ref="H2" si="1">SUM(F2+1)</f>
        <v>42999</v>
      </c>
      <c r="I2" s="105"/>
      <c r="J2" s="105">
        <f t="shared" ref="J2" si="2">SUM(H2+1)</f>
        <v>43000</v>
      </c>
      <c r="K2" s="105"/>
      <c r="L2" s="105">
        <f t="shared" ref="L2" si="3">SUM(J2+1)</f>
        <v>43001</v>
      </c>
      <c r="M2" s="105"/>
      <c r="N2" s="105">
        <f t="shared" ref="N2" si="4">SUM(L2+1)</f>
        <v>43002</v>
      </c>
      <c r="O2" s="105"/>
    </row>
    <row r="3" spans="1:15" ht="30" customHeight="1">
      <c r="A3" s="107"/>
      <c r="B3" s="50" t="s">
        <v>127</v>
      </c>
      <c r="C3" s="50" t="s">
        <v>3</v>
      </c>
      <c r="D3" s="50" t="s">
        <v>2</v>
      </c>
      <c r="E3" s="50" t="s">
        <v>3</v>
      </c>
      <c r="F3" s="50" t="s">
        <v>2</v>
      </c>
      <c r="G3" s="50" t="s">
        <v>3</v>
      </c>
      <c r="H3" s="50" t="s">
        <v>2</v>
      </c>
      <c r="I3" s="50" t="s">
        <v>3</v>
      </c>
      <c r="J3" s="50" t="s">
        <v>2</v>
      </c>
      <c r="K3" s="50" t="s">
        <v>3</v>
      </c>
      <c r="L3" s="50" t="s">
        <v>2</v>
      </c>
      <c r="M3" s="50" t="s">
        <v>3</v>
      </c>
      <c r="N3" s="50" t="s">
        <v>2</v>
      </c>
      <c r="O3" s="50" t="s">
        <v>3</v>
      </c>
    </row>
    <row r="4" spans="1:15" s="52" customFormat="1" ht="60" customHeight="1">
      <c r="A4" s="51" t="s">
        <v>61</v>
      </c>
      <c r="B4" s="51" t="s">
        <v>159</v>
      </c>
      <c r="C4" s="51" t="s">
        <v>159</v>
      </c>
      <c r="D4" s="51" t="s">
        <v>160</v>
      </c>
      <c r="E4" s="51" t="s">
        <v>161</v>
      </c>
      <c r="F4" s="51" t="s">
        <v>164</v>
      </c>
      <c r="G4" s="51" t="s">
        <v>162</v>
      </c>
      <c r="H4" s="51" t="s">
        <v>165</v>
      </c>
      <c r="I4" s="51" t="s">
        <v>163</v>
      </c>
      <c r="J4" s="51" t="s">
        <v>166</v>
      </c>
      <c r="K4" s="51" t="s">
        <v>167</v>
      </c>
      <c r="L4" s="51"/>
      <c r="M4" s="51"/>
      <c r="N4" s="51"/>
      <c r="O4" s="51"/>
    </row>
    <row r="5" spans="1:15" ht="24" customHeight="1"/>
    <row r="6" spans="1:15" ht="33.75" customHeight="1">
      <c r="A6" s="106" t="s">
        <v>57</v>
      </c>
      <c r="B6" s="106"/>
      <c r="C6" s="106"/>
      <c r="D6" s="106"/>
      <c r="E6" s="106"/>
      <c r="F6" s="46" t="s">
        <v>58</v>
      </c>
      <c r="G6" s="47">
        <f>WEEKNUM(B7)</f>
        <v>39</v>
      </c>
      <c r="H6" s="48"/>
      <c r="I6" s="48"/>
      <c r="J6" s="48"/>
      <c r="K6" s="48"/>
      <c r="L6" s="48"/>
      <c r="M6" s="48"/>
      <c r="N6" s="48"/>
      <c r="O6" s="48"/>
    </row>
    <row r="7" spans="1:15" ht="30" customHeight="1">
      <c r="A7" s="107" t="s">
        <v>59</v>
      </c>
      <c r="B7" s="105">
        <f>B2+7</f>
        <v>43003</v>
      </c>
      <c r="C7" s="105"/>
      <c r="D7" s="105">
        <f t="shared" ref="D7" si="5">D2+7</f>
        <v>43004</v>
      </c>
      <c r="E7" s="105"/>
      <c r="F7" s="105">
        <f t="shared" ref="F7" si="6">F2+7</f>
        <v>43005</v>
      </c>
      <c r="G7" s="105"/>
      <c r="H7" s="105">
        <f t="shared" ref="H7" si="7">H2+7</f>
        <v>43006</v>
      </c>
      <c r="I7" s="105"/>
      <c r="J7" s="105">
        <f t="shared" ref="J7" si="8">J2+7</f>
        <v>43007</v>
      </c>
      <c r="K7" s="105"/>
      <c r="L7" s="105">
        <f t="shared" ref="L7" si="9">L2+7</f>
        <v>43008</v>
      </c>
      <c r="M7" s="105"/>
      <c r="N7" s="105">
        <f t="shared" ref="N7" si="10">N2+7</f>
        <v>43009</v>
      </c>
      <c r="O7" s="105"/>
    </row>
    <row r="8" spans="1:15" ht="30" customHeight="1">
      <c r="A8" s="107"/>
      <c r="B8" s="50" t="s">
        <v>2</v>
      </c>
      <c r="C8" s="50" t="s">
        <v>3</v>
      </c>
      <c r="D8" s="50" t="s">
        <v>2</v>
      </c>
      <c r="E8" s="50" t="s">
        <v>3</v>
      </c>
      <c r="F8" s="50" t="s">
        <v>2</v>
      </c>
      <c r="G8" s="50" t="s">
        <v>3</v>
      </c>
      <c r="H8" s="50" t="s">
        <v>2</v>
      </c>
      <c r="I8" s="50" t="s">
        <v>3</v>
      </c>
      <c r="J8" s="50" t="s">
        <v>2</v>
      </c>
      <c r="K8" s="50" t="s">
        <v>3</v>
      </c>
      <c r="L8" s="50" t="s">
        <v>2</v>
      </c>
      <c r="M8" s="50" t="s">
        <v>3</v>
      </c>
      <c r="N8" s="50" t="s">
        <v>2</v>
      </c>
      <c r="O8" s="50" t="s">
        <v>3</v>
      </c>
    </row>
    <row r="9" spans="1:15" s="52" customFormat="1" ht="60" customHeight="1">
      <c r="A9" s="51" t="s">
        <v>61</v>
      </c>
      <c r="B9" s="51" t="s">
        <v>168</v>
      </c>
      <c r="C9" s="51" t="s">
        <v>168</v>
      </c>
      <c r="D9" s="51" t="s">
        <v>168</v>
      </c>
      <c r="E9" s="51" t="s">
        <v>168</v>
      </c>
      <c r="F9" s="51" t="s">
        <v>169</v>
      </c>
      <c r="G9" s="51" t="s">
        <v>169</v>
      </c>
      <c r="H9" s="51" t="s">
        <v>169</v>
      </c>
      <c r="I9" s="51" t="s">
        <v>169</v>
      </c>
      <c r="J9" s="51" t="s">
        <v>169</v>
      </c>
      <c r="K9" s="51" t="s">
        <v>169</v>
      </c>
      <c r="L9" s="51"/>
      <c r="M9" s="51"/>
      <c r="N9" s="51"/>
      <c r="O9" s="51"/>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9" sqref="F9"/>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37</v>
      </c>
      <c r="H1" s="31"/>
      <c r="I1" s="31"/>
      <c r="J1" s="31"/>
      <c r="K1" s="31"/>
      <c r="L1" s="31"/>
      <c r="M1" s="31"/>
      <c r="N1" s="31"/>
      <c r="O1" s="31"/>
    </row>
    <row r="2" spans="1:15" ht="30" customHeight="1">
      <c r="A2" s="110" t="s">
        <v>59</v>
      </c>
      <c r="B2" s="108">
        <f>DATE(2017,9,11)</f>
        <v>42989</v>
      </c>
      <c r="C2" s="108"/>
      <c r="D2" s="108">
        <f>SUM(B2+1)</f>
        <v>42990</v>
      </c>
      <c r="E2" s="108"/>
      <c r="F2" s="108">
        <f t="shared" ref="F2" si="0">SUM(D2+1)</f>
        <v>42991</v>
      </c>
      <c r="G2" s="108"/>
      <c r="H2" s="108">
        <f t="shared" ref="H2" si="1">SUM(F2+1)</f>
        <v>42992</v>
      </c>
      <c r="I2" s="108"/>
      <c r="J2" s="108">
        <f t="shared" ref="J2" si="2">SUM(H2+1)</f>
        <v>42993</v>
      </c>
      <c r="K2" s="108"/>
      <c r="L2" s="108">
        <f t="shared" ref="L2" si="3">SUM(J2+1)</f>
        <v>42994</v>
      </c>
      <c r="M2" s="108"/>
      <c r="N2" s="108">
        <f t="shared" ref="N2" si="4">SUM(L2+1)</f>
        <v>42995</v>
      </c>
      <c r="O2" s="108"/>
    </row>
    <row r="3" spans="1:15" ht="30" customHeight="1">
      <c r="A3" s="110"/>
      <c r="B3" s="45" t="s">
        <v>127</v>
      </c>
      <c r="C3" s="45" t="s">
        <v>3</v>
      </c>
      <c r="D3" s="45" t="s">
        <v>2</v>
      </c>
      <c r="E3" s="45" t="s">
        <v>3</v>
      </c>
      <c r="F3" s="45" t="s">
        <v>2</v>
      </c>
      <c r="G3" s="45" t="s">
        <v>3</v>
      </c>
      <c r="H3" s="45" t="s">
        <v>2</v>
      </c>
      <c r="I3" s="45" t="s">
        <v>3</v>
      </c>
      <c r="J3" s="45" t="s">
        <v>2</v>
      </c>
      <c r="K3" s="45" t="s">
        <v>3</v>
      </c>
      <c r="L3" s="45" t="s">
        <v>2</v>
      </c>
      <c r="M3" s="45" t="s">
        <v>3</v>
      </c>
      <c r="N3" s="45" t="s">
        <v>2</v>
      </c>
      <c r="O3" s="45" t="s">
        <v>3</v>
      </c>
    </row>
    <row r="4" spans="1:15" s="1" customFormat="1" ht="60" customHeight="1">
      <c r="A4" s="28" t="s">
        <v>61</v>
      </c>
      <c r="B4" s="28" t="s">
        <v>153</v>
      </c>
      <c r="C4" s="28" t="s">
        <v>153</v>
      </c>
      <c r="D4" s="28" t="s">
        <v>157</v>
      </c>
      <c r="E4" s="28" t="s">
        <v>158</v>
      </c>
      <c r="F4" s="28" t="s">
        <v>154</v>
      </c>
      <c r="G4" s="28" t="s">
        <v>154</v>
      </c>
      <c r="H4" s="28" t="s">
        <v>154</v>
      </c>
      <c r="I4" s="28" t="s">
        <v>154</v>
      </c>
      <c r="J4" s="28" t="s">
        <v>154</v>
      </c>
      <c r="K4" s="28" t="s">
        <v>154</v>
      </c>
      <c r="L4" s="28"/>
      <c r="M4" s="28"/>
      <c r="N4" s="28"/>
      <c r="O4" s="28"/>
    </row>
    <row r="5" spans="1:15" ht="24" customHeight="1"/>
    <row r="6" spans="1:15" ht="33.75" customHeight="1">
      <c r="A6" s="109" t="s">
        <v>57</v>
      </c>
      <c r="B6" s="109"/>
      <c r="C6" s="109"/>
      <c r="D6" s="109"/>
      <c r="E6" s="109"/>
      <c r="F6" s="29" t="s">
        <v>58</v>
      </c>
      <c r="G6" s="30">
        <f>WEEKNUM(B7)</f>
        <v>38</v>
      </c>
      <c r="H6" s="31"/>
      <c r="I6" s="31"/>
      <c r="J6" s="31"/>
      <c r="K6" s="31"/>
      <c r="L6" s="31"/>
      <c r="M6" s="31"/>
      <c r="N6" s="31"/>
      <c r="O6" s="31"/>
    </row>
    <row r="7" spans="1:15" ht="30" customHeight="1">
      <c r="A7" s="110" t="s">
        <v>59</v>
      </c>
      <c r="B7" s="108">
        <f>B2+7</f>
        <v>42996</v>
      </c>
      <c r="C7" s="108"/>
      <c r="D7" s="108">
        <f t="shared" ref="D7" si="5">D2+7</f>
        <v>42997</v>
      </c>
      <c r="E7" s="108"/>
      <c r="F7" s="108">
        <f t="shared" ref="F7" si="6">F2+7</f>
        <v>42998</v>
      </c>
      <c r="G7" s="108"/>
      <c r="H7" s="108">
        <f t="shared" ref="H7" si="7">H2+7</f>
        <v>42999</v>
      </c>
      <c r="I7" s="108"/>
      <c r="J7" s="108">
        <f t="shared" ref="J7" si="8">J2+7</f>
        <v>43000</v>
      </c>
      <c r="K7" s="108"/>
      <c r="L7" s="108">
        <f t="shared" ref="L7" si="9">L2+7</f>
        <v>43001</v>
      </c>
      <c r="M7" s="108"/>
      <c r="N7" s="108">
        <f t="shared" ref="N7" si="10">N2+7</f>
        <v>43002</v>
      </c>
      <c r="O7" s="108"/>
    </row>
    <row r="8" spans="1:15" ht="30" customHeight="1">
      <c r="A8" s="110"/>
      <c r="B8" s="45" t="s">
        <v>2</v>
      </c>
      <c r="C8" s="45" t="s">
        <v>3</v>
      </c>
      <c r="D8" s="45" t="s">
        <v>2</v>
      </c>
      <c r="E8" s="45" t="s">
        <v>3</v>
      </c>
      <c r="F8" s="45" t="s">
        <v>2</v>
      </c>
      <c r="G8" s="45" t="s">
        <v>3</v>
      </c>
      <c r="H8" s="45" t="s">
        <v>2</v>
      </c>
      <c r="I8" s="45" t="s">
        <v>3</v>
      </c>
      <c r="J8" s="45" t="s">
        <v>2</v>
      </c>
      <c r="K8" s="45" t="s">
        <v>3</v>
      </c>
      <c r="L8" s="45" t="s">
        <v>2</v>
      </c>
      <c r="M8" s="45" t="s">
        <v>3</v>
      </c>
      <c r="N8" s="45" t="s">
        <v>2</v>
      </c>
      <c r="O8" s="45" t="s">
        <v>3</v>
      </c>
    </row>
    <row r="9" spans="1:15" s="1" customFormat="1" ht="60" customHeight="1">
      <c r="A9" s="28" t="s">
        <v>61</v>
      </c>
      <c r="B9" s="28" t="s">
        <v>155</v>
      </c>
      <c r="C9" s="28" t="s">
        <v>155</v>
      </c>
      <c r="D9" s="28" t="s">
        <v>155</v>
      </c>
      <c r="E9" s="28" t="s">
        <v>155</v>
      </c>
      <c r="F9" s="28" t="s">
        <v>156</v>
      </c>
      <c r="G9" s="28" t="s">
        <v>156</v>
      </c>
      <c r="H9" s="28" t="s">
        <v>156</v>
      </c>
      <c r="I9" s="28" t="s">
        <v>156</v>
      </c>
      <c r="J9" s="28" t="s">
        <v>156</v>
      </c>
      <c r="K9" s="28" t="s">
        <v>156</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H4" sqref="H4"/>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35</v>
      </c>
      <c r="H1" s="31"/>
      <c r="I1" s="31"/>
      <c r="J1" s="31"/>
      <c r="K1" s="31"/>
      <c r="L1" s="31"/>
      <c r="M1" s="31"/>
      <c r="N1" s="31"/>
      <c r="O1" s="31"/>
    </row>
    <row r="2" spans="1:15" ht="30" customHeight="1">
      <c r="A2" s="110" t="s">
        <v>59</v>
      </c>
      <c r="B2" s="108">
        <f>DATE(2017,8,28)</f>
        <v>42975</v>
      </c>
      <c r="C2" s="108"/>
      <c r="D2" s="108">
        <f>SUM(B2+1)</f>
        <v>42976</v>
      </c>
      <c r="E2" s="108"/>
      <c r="F2" s="108">
        <f t="shared" ref="F2" si="0">SUM(D2+1)</f>
        <v>42977</v>
      </c>
      <c r="G2" s="108"/>
      <c r="H2" s="108">
        <f t="shared" ref="H2" si="1">SUM(F2+1)</f>
        <v>42978</v>
      </c>
      <c r="I2" s="108"/>
      <c r="J2" s="108">
        <f t="shared" ref="J2" si="2">SUM(H2+1)</f>
        <v>42979</v>
      </c>
      <c r="K2" s="108"/>
      <c r="L2" s="108">
        <f t="shared" ref="L2" si="3">SUM(J2+1)</f>
        <v>42980</v>
      </c>
      <c r="M2" s="108"/>
      <c r="N2" s="108">
        <f t="shared" ref="N2" si="4">SUM(L2+1)</f>
        <v>42981</v>
      </c>
      <c r="O2" s="108"/>
    </row>
    <row r="3" spans="1:15" ht="30" customHeight="1">
      <c r="A3" s="110"/>
      <c r="B3" s="44" t="s">
        <v>127</v>
      </c>
      <c r="C3" s="44" t="s">
        <v>3</v>
      </c>
      <c r="D3" s="44" t="s">
        <v>2</v>
      </c>
      <c r="E3" s="44" t="s">
        <v>3</v>
      </c>
      <c r="F3" s="44" t="s">
        <v>2</v>
      </c>
      <c r="G3" s="44" t="s">
        <v>3</v>
      </c>
      <c r="H3" s="44" t="s">
        <v>2</v>
      </c>
      <c r="I3" s="44" t="s">
        <v>3</v>
      </c>
      <c r="J3" s="44" t="s">
        <v>2</v>
      </c>
      <c r="K3" s="44" t="s">
        <v>3</v>
      </c>
      <c r="L3" s="44" t="s">
        <v>2</v>
      </c>
      <c r="M3" s="44" t="s">
        <v>3</v>
      </c>
      <c r="N3" s="44" t="s">
        <v>2</v>
      </c>
      <c r="O3" s="44" t="s">
        <v>3</v>
      </c>
    </row>
    <row r="4" spans="1:15" s="1" customFormat="1" ht="60" customHeight="1">
      <c r="A4" s="28" t="s">
        <v>61</v>
      </c>
      <c r="B4" s="28" t="s">
        <v>141</v>
      </c>
      <c r="C4" s="28" t="s">
        <v>142</v>
      </c>
      <c r="D4" s="28" t="s">
        <v>143</v>
      </c>
      <c r="E4" s="28" t="s">
        <v>147</v>
      </c>
      <c r="F4" s="28" t="s">
        <v>145</v>
      </c>
      <c r="G4" s="28" t="s">
        <v>144</v>
      </c>
      <c r="H4" s="28" t="s">
        <v>146</v>
      </c>
      <c r="I4" s="28" t="s">
        <v>148</v>
      </c>
      <c r="J4" s="28" t="s">
        <v>149</v>
      </c>
      <c r="K4" s="28" t="s">
        <v>150</v>
      </c>
      <c r="L4" s="28"/>
      <c r="M4" s="28"/>
      <c r="N4" s="28"/>
      <c r="O4" s="28"/>
    </row>
    <row r="5" spans="1:15" ht="24" customHeight="1"/>
    <row r="6" spans="1:15" ht="33.75" customHeight="1">
      <c r="A6" s="109" t="s">
        <v>57</v>
      </c>
      <c r="B6" s="109"/>
      <c r="C6" s="109"/>
      <c r="D6" s="109"/>
      <c r="E6" s="109"/>
      <c r="F6" s="29" t="s">
        <v>58</v>
      </c>
      <c r="G6" s="30">
        <f>WEEKNUM(B7)</f>
        <v>36</v>
      </c>
      <c r="H6" s="31"/>
      <c r="I6" s="31"/>
      <c r="J6" s="31"/>
      <c r="K6" s="31"/>
      <c r="L6" s="31"/>
      <c r="M6" s="31"/>
      <c r="N6" s="31"/>
      <c r="O6" s="31"/>
    </row>
    <row r="7" spans="1:15" ht="30" customHeight="1">
      <c r="A7" s="110" t="s">
        <v>59</v>
      </c>
      <c r="B7" s="108">
        <f>B2+7</f>
        <v>42982</v>
      </c>
      <c r="C7" s="108"/>
      <c r="D7" s="108">
        <f t="shared" ref="D7" si="5">D2+7</f>
        <v>42983</v>
      </c>
      <c r="E7" s="108"/>
      <c r="F7" s="108">
        <f t="shared" ref="F7" si="6">F2+7</f>
        <v>42984</v>
      </c>
      <c r="G7" s="108"/>
      <c r="H7" s="108">
        <f t="shared" ref="H7" si="7">H2+7</f>
        <v>42985</v>
      </c>
      <c r="I7" s="108"/>
      <c r="J7" s="108">
        <f t="shared" ref="J7" si="8">J2+7</f>
        <v>42986</v>
      </c>
      <c r="K7" s="108"/>
      <c r="L7" s="108">
        <f t="shared" ref="L7" si="9">L2+7</f>
        <v>42987</v>
      </c>
      <c r="M7" s="108"/>
      <c r="N7" s="108">
        <f t="shared" ref="N7" si="10">N2+7</f>
        <v>42988</v>
      </c>
      <c r="O7" s="108"/>
    </row>
    <row r="8" spans="1:15" ht="30" customHeight="1">
      <c r="A8" s="110"/>
      <c r="B8" s="44" t="s">
        <v>2</v>
      </c>
      <c r="C8" s="44" t="s">
        <v>3</v>
      </c>
      <c r="D8" s="44" t="s">
        <v>2</v>
      </c>
      <c r="E8" s="44" t="s">
        <v>3</v>
      </c>
      <c r="F8" s="44" t="s">
        <v>2</v>
      </c>
      <c r="G8" s="44" t="s">
        <v>3</v>
      </c>
      <c r="H8" s="44" t="s">
        <v>2</v>
      </c>
      <c r="I8" s="44" t="s">
        <v>3</v>
      </c>
      <c r="J8" s="44" t="s">
        <v>2</v>
      </c>
      <c r="K8" s="44" t="s">
        <v>3</v>
      </c>
      <c r="L8" s="44" t="s">
        <v>2</v>
      </c>
      <c r="M8" s="44" t="s">
        <v>3</v>
      </c>
      <c r="N8" s="44" t="s">
        <v>2</v>
      </c>
      <c r="O8" s="44" t="s">
        <v>3</v>
      </c>
    </row>
    <row r="9" spans="1:15" s="1" customFormat="1" ht="60" customHeight="1">
      <c r="A9" s="28" t="s">
        <v>61</v>
      </c>
      <c r="B9" s="28" t="s">
        <v>152</v>
      </c>
      <c r="C9" s="28" t="s">
        <v>152</v>
      </c>
      <c r="D9" s="28" t="s">
        <v>152</v>
      </c>
      <c r="E9" s="28" t="s">
        <v>152</v>
      </c>
      <c r="F9" s="28" t="s">
        <v>152</v>
      </c>
      <c r="G9" s="28" t="s">
        <v>152</v>
      </c>
      <c r="H9" s="28" t="s">
        <v>151</v>
      </c>
      <c r="I9" s="28" t="s">
        <v>151</v>
      </c>
      <c r="J9" s="28" t="s">
        <v>151</v>
      </c>
      <c r="K9" s="28" t="s">
        <v>151</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K9" activeCellId="1" sqref="J9 K9"/>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34</v>
      </c>
      <c r="H1" s="31"/>
      <c r="I1" s="31"/>
      <c r="J1" s="31"/>
      <c r="K1" s="31"/>
      <c r="L1" s="31"/>
      <c r="M1" s="31"/>
      <c r="N1" s="31"/>
      <c r="O1" s="31"/>
    </row>
    <row r="2" spans="1:15" ht="30" customHeight="1">
      <c r="A2" s="110" t="s">
        <v>59</v>
      </c>
      <c r="B2" s="108">
        <f>DATE(2017,8,21)</f>
        <v>42968</v>
      </c>
      <c r="C2" s="108"/>
      <c r="D2" s="108">
        <f>SUM(B2+1)</f>
        <v>42969</v>
      </c>
      <c r="E2" s="108"/>
      <c r="F2" s="108">
        <f t="shared" ref="F2" si="0">SUM(D2+1)</f>
        <v>42970</v>
      </c>
      <c r="G2" s="108"/>
      <c r="H2" s="108">
        <f t="shared" ref="H2" si="1">SUM(F2+1)</f>
        <v>42971</v>
      </c>
      <c r="I2" s="108"/>
      <c r="J2" s="108">
        <f t="shared" ref="J2" si="2">SUM(H2+1)</f>
        <v>42972</v>
      </c>
      <c r="K2" s="108"/>
      <c r="L2" s="108">
        <f t="shared" ref="L2" si="3">SUM(J2+1)</f>
        <v>42973</v>
      </c>
      <c r="M2" s="108"/>
      <c r="N2" s="108">
        <f t="shared" ref="N2" si="4">SUM(L2+1)</f>
        <v>42974</v>
      </c>
      <c r="O2" s="108"/>
    </row>
    <row r="3" spans="1:15" ht="30" customHeight="1">
      <c r="A3" s="110"/>
      <c r="B3" s="43" t="s">
        <v>127</v>
      </c>
      <c r="C3" s="43" t="s">
        <v>3</v>
      </c>
      <c r="D3" s="43" t="s">
        <v>2</v>
      </c>
      <c r="E3" s="43" t="s">
        <v>3</v>
      </c>
      <c r="F3" s="43" t="s">
        <v>2</v>
      </c>
      <c r="G3" s="43" t="s">
        <v>3</v>
      </c>
      <c r="H3" s="43" t="s">
        <v>2</v>
      </c>
      <c r="I3" s="43" t="s">
        <v>3</v>
      </c>
      <c r="J3" s="43" t="s">
        <v>2</v>
      </c>
      <c r="K3" s="43" t="s">
        <v>3</v>
      </c>
      <c r="L3" s="43" t="s">
        <v>2</v>
      </c>
      <c r="M3" s="43" t="s">
        <v>3</v>
      </c>
      <c r="N3" s="43" t="s">
        <v>2</v>
      </c>
      <c r="O3" s="43" t="s">
        <v>3</v>
      </c>
    </row>
    <row r="4" spans="1:15" s="1" customFormat="1" ht="60" customHeight="1">
      <c r="A4" s="28" t="s">
        <v>61</v>
      </c>
      <c r="B4" s="28" t="s">
        <v>128</v>
      </c>
      <c r="C4" s="28" t="s">
        <v>129</v>
      </c>
      <c r="D4" s="28" t="s">
        <v>131</v>
      </c>
      <c r="E4" s="28" t="s">
        <v>130</v>
      </c>
      <c r="F4" s="28" t="s">
        <v>132</v>
      </c>
      <c r="G4" s="28" t="s">
        <v>132</v>
      </c>
      <c r="H4" s="28" t="s">
        <v>133</v>
      </c>
      <c r="I4" s="28" t="s">
        <v>134</v>
      </c>
      <c r="J4" s="28" t="s">
        <v>135</v>
      </c>
      <c r="K4" s="28" t="s">
        <v>136</v>
      </c>
      <c r="L4" s="28"/>
      <c r="M4" s="28"/>
      <c r="N4" s="28"/>
      <c r="O4" s="28"/>
    </row>
    <row r="5" spans="1:15" ht="24" customHeight="1"/>
    <row r="6" spans="1:15" ht="33.75" customHeight="1">
      <c r="A6" s="109" t="s">
        <v>57</v>
      </c>
      <c r="B6" s="109"/>
      <c r="C6" s="109"/>
      <c r="D6" s="109"/>
      <c r="E6" s="109"/>
      <c r="F6" s="29" t="s">
        <v>58</v>
      </c>
      <c r="G6" s="30">
        <f>WEEKNUM(B7)</f>
        <v>35</v>
      </c>
      <c r="H6" s="31"/>
      <c r="I6" s="31"/>
      <c r="J6" s="31"/>
      <c r="K6" s="31"/>
      <c r="L6" s="31"/>
      <c r="M6" s="31"/>
      <c r="N6" s="31"/>
      <c r="O6" s="31"/>
    </row>
    <row r="7" spans="1:15" ht="30" customHeight="1">
      <c r="A7" s="110" t="s">
        <v>59</v>
      </c>
      <c r="B7" s="108">
        <f>B2+7</f>
        <v>42975</v>
      </c>
      <c r="C7" s="108"/>
      <c r="D7" s="108">
        <f t="shared" ref="D7" si="5">D2+7</f>
        <v>42976</v>
      </c>
      <c r="E7" s="108"/>
      <c r="F7" s="108">
        <f t="shared" ref="F7" si="6">F2+7</f>
        <v>42977</v>
      </c>
      <c r="G7" s="108"/>
      <c r="H7" s="108">
        <f t="shared" ref="H7" si="7">H2+7</f>
        <v>42978</v>
      </c>
      <c r="I7" s="108"/>
      <c r="J7" s="108">
        <f t="shared" ref="J7" si="8">J2+7</f>
        <v>42979</v>
      </c>
      <c r="K7" s="108"/>
      <c r="L7" s="108">
        <f t="shared" ref="L7" si="9">L2+7</f>
        <v>42980</v>
      </c>
      <c r="M7" s="108"/>
      <c r="N7" s="108">
        <f t="shared" ref="N7" si="10">N2+7</f>
        <v>42981</v>
      </c>
      <c r="O7" s="108"/>
    </row>
    <row r="8" spans="1:15" ht="30" customHeight="1">
      <c r="A8" s="110"/>
      <c r="B8" s="43" t="s">
        <v>2</v>
      </c>
      <c r="C8" s="43" t="s">
        <v>3</v>
      </c>
      <c r="D8" s="43" t="s">
        <v>2</v>
      </c>
      <c r="E8" s="43" t="s">
        <v>3</v>
      </c>
      <c r="F8" s="43" t="s">
        <v>2</v>
      </c>
      <c r="G8" s="43" t="s">
        <v>3</v>
      </c>
      <c r="H8" s="43" t="s">
        <v>2</v>
      </c>
      <c r="I8" s="43" t="s">
        <v>3</v>
      </c>
      <c r="J8" s="43" t="s">
        <v>2</v>
      </c>
      <c r="K8" s="43" t="s">
        <v>3</v>
      </c>
      <c r="L8" s="43" t="s">
        <v>2</v>
      </c>
      <c r="M8" s="43" t="s">
        <v>3</v>
      </c>
      <c r="N8" s="43" t="s">
        <v>2</v>
      </c>
      <c r="O8" s="43" t="s">
        <v>3</v>
      </c>
    </row>
    <row r="9" spans="1:15" s="1" customFormat="1" ht="60" customHeight="1">
      <c r="A9" s="28" t="s">
        <v>61</v>
      </c>
      <c r="B9" s="28" t="s">
        <v>137</v>
      </c>
      <c r="C9" s="28" t="s">
        <v>138</v>
      </c>
      <c r="D9" s="28" t="s">
        <v>139</v>
      </c>
      <c r="E9" s="28" t="s">
        <v>139</v>
      </c>
      <c r="F9" s="28" t="s">
        <v>139</v>
      </c>
      <c r="G9" s="28" t="s">
        <v>139</v>
      </c>
      <c r="H9" s="28" t="s">
        <v>139</v>
      </c>
      <c r="I9" s="28" t="s">
        <v>139</v>
      </c>
      <c r="J9" s="28" t="s">
        <v>140</v>
      </c>
      <c r="K9" s="28" t="s">
        <v>140</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33</v>
      </c>
      <c r="H1" s="31"/>
      <c r="I1" s="31"/>
      <c r="J1" s="31"/>
      <c r="K1" s="31"/>
      <c r="L1" s="31"/>
      <c r="M1" s="31"/>
      <c r="N1" s="31"/>
      <c r="O1" s="31"/>
    </row>
    <row r="2" spans="1:15" ht="30" customHeight="1">
      <c r="A2" s="110" t="s">
        <v>59</v>
      </c>
      <c r="B2" s="108">
        <f>DATE(2017,8,14)</f>
        <v>42961</v>
      </c>
      <c r="C2" s="108"/>
      <c r="D2" s="108">
        <f>SUM(B2+1)</f>
        <v>42962</v>
      </c>
      <c r="E2" s="108"/>
      <c r="F2" s="108">
        <f t="shared" ref="F2" si="0">SUM(D2+1)</f>
        <v>42963</v>
      </c>
      <c r="G2" s="108"/>
      <c r="H2" s="108">
        <f t="shared" ref="H2" si="1">SUM(F2+1)</f>
        <v>42964</v>
      </c>
      <c r="I2" s="108"/>
      <c r="J2" s="108">
        <f t="shared" ref="J2" si="2">SUM(H2+1)</f>
        <v>42965</v>
      </c>
      <c r="K2" s="108"/>
      <c r="L2" s="108">
        <f t="shared" ref="L2" si="3">SUM(J2+1)</f>
        <v>42966</v>
      </c>
      <c r="M2" s="108"/>
      <c r="N2" s="108">
        <f t="shared" ref="N2" si="4">SUM(L2+1)</f>
        <v>42967</v>
      </c>
      <c r="O2" s="108"/>
    </row>
    <row r="3" spans="1:15" ht="30" customHeight="1">
      <c r="A3" s="110"/>
      <c r="B3" s="42" t="s">
        <v>2</v>
      </c>
      <c r="C3" s="42" t="s">
        <v>3</v>
      </c>
      <c r="D3" s="42" t="s">
        <v>2</v>
      </c>
      <c r="E3" s="42" t="s">
        <v>3</v>
      </c>
      <c r="F3" s="42" t="s">
        <v>2</v>
      </c>
      <c r="G3" s="42" t="s">
        <v>3</v>
      </c>
      <c r="H3" s="42" t="s">
        <v>2</v>
      </c>
      <c r="I3" s="42" t="s">
        <v>3</v>
      </c>
      <c r="J3" s="42" t="s">
        <v>2</v>
      </c>
      <c r="K3" s="42" t="s">
        <v>3</v>
      </c>
      <c r="L3" s="42" t="s">
        <v>2</v>
      </c>
      <c r="M3" s="42" t="s">
        <v>3</v>
      </c>
      <c r="N3" s="42" t="s">
        <v>2</v>
      </c>
      <c r="O3" s="42" t="s">
        <v>3</v>
      </c>
    </row>
    <row r="4" spans="1:15" s="1" customFormat="1" ht="60" customHeight="1">
      <c r="A4" s="28" t="s">
        <v>61</v>
      </c>
      <c r="B4" s="28" t="s">
        <v>123</v>
      </c>
      <c r="C4" s="28" t="s">
        <v>123</v>
      </c>
      <c r="D4" s="28" t="s">
        <v>123</v>
      </c>
      <c r="E4" s="28" t="s">
        <v>124</v>
      </c>
      <c r="F4" s="28" t="s">
        <v>125</v>
      </c>
      <c r="G4" s="28" t="s">
        <v>125</v>
      </c>
      <c r="H4" s="28" t="s">
        <v>125</v>
      </c>
      <c r="I4" s="28" t="s">
        <v>125</v>
      </c>
      <c r="J4" s="28" t="s">
        <v>125</v>
      </c>
      <c r="K4" s="28" t="s">
        <v>125</v>
      </c>
      <c r="L4" s="28"/>
      <c r="M4" s="28"/>
      <c r="N4" s="28"/>
      <c r="O4" s="28"/>
    </row>
    <row r="5" spans="1:15" ht="24" customHeight="1"/>
    <row r="6" spans="1:15" ht="33.75" customHeight="1">
      <c r="A6" s="109" t="s">
        <v>57</v>
      </c>
      <c r="B6" s="109"/>
      <c r="C6" s="109"/>
      <c r="D6" s="109"/>
      <c r="E6" s="109"/>
      <c r="F6" s="29" t="s">
        <v>58</v>
      </c>
      <c r="G6" s="30">
        <f>WEEKNUM(B7)</f>
        <v>34</v>
      </c>
      <c r="H6" s="31"/>
      <c r="I6" s="31"/>
      <c r="J6" s="31"/>
      <c r="K6" s="31"/>
      <c r="L6" s="31"/>
      <c r="M6" s="31"/>
      <c r="N6" s="31"/>
      <c r="O6" s="31"/>
    </row>
    <row r="7" spans="1:15" ht="30" customHeight="1">
      <c r="A7" s="110" t="s">
        <v>59</v>
      </c>
      <c r="B7" s="108">
        <f>B2+7</f>
        <v>42968</v>
      </c>
      <c r="C7" s="108"/>
      <c r="D7" s="108">
        <f t="shared" ref="D7" si="5">D2+7</f>
        <v>42969</v>
      </c>
      <c r="E7" s="108"/>
      <c r="F7" s="108">
        <f t="shared" ref="F7" si="6">F2+7</f>
        <v>42970</v>
      </c>
      <c r="G7" s="108"/>
      <c r="H7" s="108">
        <f t="shared" ref="H7" si="7">H2+7</f>
        <v>42971</v>
      </c>
      <c r="I7" s="108"/>
      <c r="J7" s="108">
        <f t="shared" ref="J7" si="8">J2+7</f>
        <v>42972</v>
      </c>
      <c r="K7" s="108"/>
      <c r="L7" s="108">
        <f t="shared" ref="L7" si="9">L2+7</f>
        <v>42973</v>
      </c>
      <c r="M7" s="108"/>
      <c r="N7" s="108">
        <f t="shared" ref="N7" si="10">N2+7</f>
        <v>42974</v>
      </c>
      <c r="O7" s="108"/>
    </row>
    <row r="8" spans="1:15" ht="30" customHeight="1">
      <c r="A8" s="110"/>
      <c r="B8" s="42" t="s">
        <v>2</v>
      </c>
      <c r="C8" s="42" t="s">
        <v>3</v>
      </c>
      <c r="D8" s="42" t="s">
        <v>2</v>
      </c>
      <c r="E8" s="42" t="s">
        <v>3</v>
      </c>
      <c r="F8" s="42" t="s">
        <v>2</v>
      </c>
      <c r="G8" s="42" t="s">
        <v>3</v>
      </c>
      <c r="H8" s="42" t="s">
        <v>2</v>
      </c>
      <c r="I8" s="42" t="s">
        <v>3</v>
      </c>
      <c r="J8" s="42" t="s">
        <v>2</v>
      </c>
      <c r="K8" s="42" t="s">
        <v>3</v>
      </c>
      <c r="L8" s="42" t="s">
        <v>2</v>
      </c>
      <c r="M8" s="42" t="s">
        <v>3</v>
      </c>
      <c r="N8" s="42" t="s">
        <v>2</v>
      </c>
      <c r="O8" s="42" t="s">
        <v>3</v>
      </c>
    </row>
    <row r="9" spans="1:15" s="1" customFormat="1" ht="60" customHeight="1">
      <c r="A9" s="28" t="s">
        <v>61</v>
      </c>
      <c r="B9" s="28" t="s">
        <v>126</v>
      </c>
      <c r="C9" s="28" t="s">
        <v>126</v>
      </c>
      <c r="D9" s="28" t="s">
        <v>126</v>
      </c>
      <c r="E9" s="28" t="s">
        <v>126</v>
      </c>
      <c r="F9" s="28" t="s">
        <v>126</v>
      </c>
      <c r="G9" s="28" t="s">
        <v>126</v>
      </c>
      <c r="H9" s="28" t="s">
        <v>126</v>
      </c>
      <c r="I9" s="28" t="s">
        <v>126</v>
      </c>
      <c r="J9" s="28" t="s">
        <v>126</v>
      </c>
      <c r="K9" s="28" t="s">
        <v>126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32</v>
      </c>
      <c r="H1" s="31"/>
      <c r="I1" s="31"/>
      <c r="J1" s="31"/>
      <c r="K1" s="31"/>
      <c r="L1" s="31"/>
      <c r="M1" s="31"/>
      <c r="N1" s="31"/>
      <c r="O1" s="31"/>
    </row>
    <row r="2" spans="1:15" ht="30" customHeight="1">
      <c r="A2" s="110" t="s">
        <v>59</v>
      </c>
      <c r="B2" s="108">
        <f>DATE(2017,8,7)</f>
        <v>42954</v>
      </c>
      <c r="C2" s="108"/>
      <c r="D2" s="108">
        <f>SUM(B2+1)</f>
        <v>42955</v>
      </c>
      <c r="E2" s="108"/>
      <c r="F2" s="108">
        <f t="shared" ref="F2" si="0">SUM(D2+1)</f>
        <v>42956</v>
      </c>
      <c r="G2" s="108"/>
      <c r="H2" s="108">
        <f t="shared" ref="H2" si="1">SUM(F2+1)</f>
        <v>42957</v>
      </c>
      <c r="I2" s="108"/>
      <c r="J2" s="108">
        <f t="shared" ref="J2" si="2">SUM(H2+1)</f>
        <v>42958</v>
      </c>
      <c r="K2" s="108"/>
      <c r="L2" s="108">
        <f t="shared" ref="L2" si="3">SUM(J2+1)</f>
        <v>42959</v>
      </c>
      <c r="M2" s="108"/>
      <c r="N2" s="108">
        <f t="shared" ref="N2" si="4">SUM(L2+1)</f>
        <v>42960</v>
      </c>
      <c r="O2" s="108"/>
    </row>
    <row r="3" spans="1:15" ht="30" customHeight="1">
      <c r="A3" s="110"/>
      <c r="B3" s="41" t="s">
        <v>2</v>
      </c>
      <c r="C3" s="41" t="s">
        <v>3</v>
      </c>
      <c r="D3" s="41" t="s">
        <v>2</v>
      </c>
      <c r="E3" s="41" t="s">
        <v>3</v>
      </c>
      <c r="F3" s="41" t="s">
        <v>2</v>
      </c>
      <c r="G3" s="41" t="s">
        <v>3</v>
      </c>
      <c r="H3" s="41" t="s">
        <v>2</v>
      </c>
      <c r="I3" s="41" t="s">
        <v>3</v>
      </c>
      <c r="J3" s="41" t="s">
        <v>2</v>
      </c>
      <c r="K3" s="41" t="s">
        <v>3</v>
      </c>
      <c r="L3" s="41" t="s">
        <v>2</v>
      </c>
      <c r="M3" s="41" t="s">
        <v>3</v>
      </c>
      <c r="N3" s="41" t="s">
        <v>2</v>
      </c>
      <c r="O3" s="41" t="s">
        <v>3</v>
      </c>
    </row>
    <row r="4" spans="1:15" s="1" customFormat="1" ht="60" customHeight="1">
      <c r="A4" s="28" t="s">
        <v>61</v>
      </c>
      <c r="B4" s="28" t="s">
        <v>118</v>
      </c>
      <c r="C4" s="28" t="s">
        <v>118</v>
      </c>
      <c r="D4" s="28" t="s">
        <v>117</v>
      </c>
      <c r="E4" s="28" t="s">
        <v>117</v>
      </c>
      <c r="F4" s="28" t="s">
        <v>121</v>
      </c>
      <c r="G4" s="28" t="s">
        <v>119</v>
      </c>
      <c r="H4" s="28" t="s">
        <v>117</v>
      </c>
      <c r="I4" s="28" t="s">
        <v>119</v>
      </c>
      <c r="J4" s="28" t="s">
        <v>120</v>
      </c>
      <c r="K4" s="28" t="s">
        <v>113</v>
      </c>
      <c r="L4" s="28"/>
      <c r="M4" s="28"/>
      <c r="N4" s="28"/>
      <c r="O4" s="28"/>
    </row>
    <row r="5" spans="1:15" ht="24" customHeight="1"/>
    <row r="6" spans="1:15" ht="33.75" customHeight="1">
      <c r="A6" s="109" t="s">
        <v>57</v>
      </c>
      <c r="B6" s="109"/>
      <c r="C6" s="109"/>
      <c r="D6" s="109"/>
      <c r="E6" s="109"/>
      <c r="F6" s="29" t="s">
        <v>58</v>
      </c>
      <c r="G6" s="30">
        <f>WEEKNUM(B7)</f>
        <v>33</v>
      </c>
      <c r="H6" s="31"/>
      <c r="I6" s="31"/>
      <c r="J6" s="31"/>
      <c r="K6" s="31"/>
      <c r="L6" s="31"/>
      <c r="M6" s="31"/>
      <c r="N6" s="31"/>
      <c r="O6" s="31"/>
    </row>
    <row r="7" spans="1:15" ht="30" customHeight="1">
      <c r="A7" s="110" t="s">
        <v>59</v>
      </c>
      <c r="B7" s="108">
        <f>B2+7</f>
        <v>42961</v>
      </c>
      <c r="C7" s="108"/>
      <c r="D7" s="108">
        <f t="shared" ref="D7" si="5">D2+7</f>
        <v>42962</v>
      </c>
      <c r="E7" s="108"/>
      <c r="F7" s="108">
        <f t="shared" ref="F7" si="6">F2+7</f>
        <v>42963</v>
      </c>
      <c r="G7" s="108"/>
      <c r="H7" s="108">
        <f t="shared" ref="H7" si="7">H2+7</f>
        <v>42964</v>
      </c>
      <c r="I7" s="108"/>
      <c r="J7" s="108">
        <f t="shared" ref="J7" si="8">J2+7</f>
        <v>42965</v>
      </c>
      <c r="K7" s="108"/>
      <c r="L7" s="108">
        <f t="shared" ref="L7" si="9">L2+7</f>
        <v>42966</v>
      </c>
      <c r="M7" s="108"/>
      <c r="N7" s="108">
        <f t="shared" ref="N7" si="10">N2+7</f>
        <v>42967</v>
      </c>
      <c r="O7" s="108"/>
    </row>
    <row r="8" spans="1:15" ht="30" customHeight="1">
      <c r="A8" s="110"/>
      <c r="B8" s="41" t="s">
        <v>2</v>
      </c>
      <c r="C8" s="41" t="s">
        <v>3</v>
      </c>
      <c r="D8" s="41" t="s">
        <v>2</v>
      </c>
      <c r="E8" s="41" t="s">
        <v>3</v>
      </c>
      <c r="F8" s="41" t="s">
        <v>2</v>
      </c>
      <c r="G8" s="41" t="s">
        <v>3</v>
      </c>
      <c r="H8" s="41" t="s">
        <v>2</v>
      </c>
      <c r="I8" s="41" t="s">
        <v>3</v>
      </c>
      <c r="J8" s="41" t="s">
        <v>2</v>
      </c>
      <c r="K8" s="41" t="s">
        <v>3</v>
      </c>
      <c r="L8" s="41" t="s">
        <v>2</v>
      </c>
      <c r="M8" s="41" t="s">
        <v>3</v>
      </c>
      <c r="N8" s="41" t="s">
        <v>2</v>
      </c>
      <c r="O8" s="41" t="s">
        <v>3</v>
      </c>
    </row>
    <row r="9" spans="1:15" s="1" customFormat="1" ht="60" customHeight="1">
      <c r="A9" s="28" t="s">
        <v>61</v>
      </c>
      <c r="B9" s="28" t="s">
        <v>122</v>
      </c>
      <c r="C9" s="28" t="s">
        <v>122</v>
      </c>
      <c r="D9" s="28" t="s">
        <v>122</v>
      </c>
      <c r="E9" s="28" t="s">
        <v>122</v>
      </c>
      <c r="F9" s="28" t="s">
        <v>122</v>
      </c>
      <c r="G9" s="28" t="s">
        <v>122</v>
      </c>
      <c r="H9" s="28" t="s">
        <v>122</v>
      </c>
      <c r="I9" s="28" t="s">
        <v>122</v>
      </c>
      <c r="J9" s="28" t="s">
        <v>122</v>
      </c>
      <c r="K9" s="28" t="s">
        <v>122</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31</v>
      </c>
      <c r="H1" s="31"/>
      <c r="I1" s="31"/>
      <c r="J1" s="31"/>
      <c r="K1" s="31"/>
      <c r="L1" s="31"/>
      <c r="M1" s="31"/>
      <c r="N1" s="31"/>
      <c r="O1" s="31"/>
    </row>
    <row r="2" spans="1:15" ht="30" customHeight="1">
      <c r="A2" s="110" t="s">
        <v>59</v>
      </c>
      <c r="B2" s="108">
        <f>DATE(2017,7,31)</f>
        <v>42947</v>
      </c>
      <c r="C2" s="108"/>
      <c r="D2" s="108">
        <f>SUM(B2+1)</f>
        <v>42948</v>
      </c>
      <c r="E2" s="108"/>
      <c r="F2" s="108">
        <f t="shared" ref="F2" si="0">SUM(D2+1)</f>
        <v>42949</v>
      </c>
      <c r="G2" s="108"/>
      <c r="H2" s="108">
        <f t="shared" ref="H2" si="1">SUM(F2+1)</f>
        <v>42950</v>
      </c>
      <c r="I2" s="108"/>
      <c r="J2" s="108">
        <f t="shared" ref="J2" si="2">SUM(H2+1)</f>
        <v>42951</v>
      </c>
      <c r="K2" s="108"/>
      <c r="L2" s="108">
        <f t="shared" ref="L2" si="3">SUM(J2+1)</f>
        <v>42952</v>
      </c>
      <c r="M2" s="108"/>
      <c r="N2" s="108">
        <f t="shared" ref="N2" si="4">SUM(L2+1)</f>
        <v>42953</v>
      </c>
      <c r="O2" s="108"/>
    </row>
    <row r="3" spans="1:15" ht="30" customHeight="1">
      <c r="A3" s="110"/>
      <c r="B3" s="40" t="s">
        <v>2</v>
      </c>
      <c r="C3" s="40" t="s">
        <v>3</v>
      </c>
      <c r="D3" s="40" t="s">
        <v>2</v>
      </c>
      <c r="E3" s="40" t="s">
        <v>3</v>
      </c>
      <c r="F3" s="40" t="s">
        <v>2</v>
      </c>
      <c r="G3" s="40" t="s">
        <v>3</v>
      </c>
      <c r="H3" s="40" t="s">
        <v>2</v>
      </c>
      <c r="I3" s="40" t="s">
        <v>3</v>
      </c>
      <c r="J3" s="40" t="s">
        <v>2</v>
      </c>
      <c r="K3" s="40" t="s">
        <v>3</v>
      </c>
      <c r="L3" s="40" t="s">
        <v>2</v>
      </c>
      <c r="M3" s="40" t="s">
        <v>3</v>
      </c>
      <c r="N3" s="40" t="s">
        <v>2</v>
      </c>
      <c r="O3" s="40" t="s">
        <v>3</v>
      </c>
    </row>
    <row r="4" spans="1:15" s="1" customFormat="1" ht="60" customHeight="1">
      <c r="A4" s="28" t="s">
        <v>61</v>
      </c>
      <c r="B4" s="28" t="s">
        <v>110</v>
      </c>
      <c r="C4" s="28" t="s">
        <v>110</v>
      </c>
      <c r="D4" s="28" t="s">
        <v>110</v>
      </c>
      <c r="E4" s="28" t="s">
        <v>111</v>
      </c>
      <c r="F4" s="28" t="s">
        <v>110</v>
      </c>
      <c r="G4" s="28" t="s">
        <v>112</v>
      </c>
      <c r="H4" s="28" t="s">
        <v>113</v>
      </c>
      <c r="I4" s="28" t="s">
        <v>113</v>
      </c>
      <c r="J4" s="28" t="s">
        <v>113</v>
      </c>
      <c r="K4" s="28" t="s">
        <v>113</v>
      </c>
      <c r="L4" s="28"/>
      <c r="M4" s="28"/>
      <c r="N4" s="28"/>
      <c r="O4" s="28"/>
    </row>
    <row r="5" spans="1:15" ht="24" customHeight="1"/>
    <row r="6" spans="1:15" ht="33.75" customHeight="1">
      <c r="A6" s="109" t="s">
        <v>57</v>
      </c>
      <c r="B6" s="109"/>
      <c r="C6" s="109"/>
      <c r="D6" s="109"/>
      <c r="E6" s="109"/>
      <c r="F6" s="29" t="s">
        <v>58</v>
      </c>
      <c r="G6" s="30">
        <f>WEEKNUM(B7)</f>
        <v>32</v>
      </c>
      <c r="H6" s="31"/>
      <c r="I6" s="31"/>
      <c r="J6" s="31"/>
      <c r="K6" s="31"/>
      <c r="L6" s="31"/>
      <c r="M6" s="31"/>
      <c r="N6" s="31"/>
      <c r="O6" s="31"/>
    </row>
    <row r="7" spans="1:15" ht="30" customHeight="1">
      <c r="A7" s="110" t="s">
        <v>59</v>
      </c>
      <c r="B7" s="108">
        <f>B2+7</f>
        <v>42954</v>
      </c>
      <c r="C7" s="108"/>
      <c r="D7" s="108">
        <f t="shared" ref="D7" si="5">D2+7</f>
        <v>42955</v>
      </c>
      <c r="E7" s="108"/>
      <c r="F7" s="108">
        <f t="shared" ref="F7" si="6">F2+7</f>
        <v>42956</v>
      </c>
      <c r="G7" s="108"/>
      <c r="H7" s="108">
        <f t="shared" ref="H7" si="7">H2+7</f>
        <v>42957</v>
      </c>
      <c r="I7" s="108"/>
      <c r="J7" s="108">
        <f t="shared" ref="J7" si="8">J2+7</f>
        <v>42958</v>
      </c>
      <c r="K7" s="108"/>
      <c r="L7" s="108">
        <f t="shared" ref="L7" si="9">L2+7</f>
        <v>42959</v>
      </c>
      <c r="M7" s="108"/>
      <c r="N7" s="108">
        <f t="shared" ref="N7" si="10">N2+7</f>
        <v>42960</v>
      </c>
      <c r="O7" s="108"/>
    </row>
    <row r="8" spans="1:15" ht="30" customHeight="1">
      <c r="A8" s="110"/>
      <c r="B8" s="40" t="s">
        <v>2</v>
      </c>
      <c r="C8" s="40" t="s">
        <v>3</v>
      </c>
      <c r="D8" s="40" t="s">
        <v>2</v>
      </c>
      <c r="E8" s="40" t="s">
        <v>3</v>
      </c>
      <c r="F8" s="40" t="s">
        <v>2</v>
      </c>
      <c r="G8" s="40" t="s">
        <v>3</v>
      </c>
      <c r="H8" s="40" t="s">
        <v>2</v>
      </c>
      <c r="I8" s="40" t="s">
        <v>3</v>
      </c>
      <c r="J8" s="40" t="s">
        <v>2</v>
      </c>
      <c r="K8" s="40" t="s">
        <v>3</v>
      </c>
      <c r="L8" s="40" t="s">
        <v>2</v>
      </c>
      <c r="M8" s="40" t="s">
        <v>3</v>
      </c>
      <c r="N8" s="40" t="s">
        <v>2</v>
      </c>
      <c r="O8" s="40" t="s">
        <v>3</v>
      </c>
    </row>
    <row r="9" spans="1:15" s="1" customFormat="1" ht="60" customHeight="1">
      <c r="A9" s="28" t="s">
        <v>61</v>
      </c>
      <c r="B9" s="28" t="s">
        <v>114</v>
      </c>
      <c r="C9" s="28" t="s">
        <v>115</v>
      </c>
      <c r="D9" s="28" t="s">
        <v>116</v>
      </c>
      <c r="E9" s="28" t="s">
        <v>116</v>
      </c>
      <c r="F9" s="28" t="s">
        <v>116</v>
      </c>
      <c r="G9" s="28" t="s">
        <v>116</v>
      </c>
      <c r="H9" s="28" t="s">
        <v>116</v>
      </c>
      <c r="I9" s="28" t="s">
        <v>116</v>
      </c>
      <c r="J9" s="28" t="s">
        <v>116</v>
      </c>
      <c r="K9" s="28" t="s">
        <v>116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K9"/>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30</v>
      </c>
      <c r="H1" s="31"/>
      <c r="I1" s="31"/>
      <c r="J1" s="31"/>
      <c r="K1" s="31"/>
      <c r="L1" s="31"/>
      <c r="M1" s="31"/>
      <c r="N1" s="31"/>
      <c r="O1" s="31"/>
    </row>
    <row r="2" spans="1:15" ht="30" customHeight="1">
      <c r="A2" s="110" t="s">
        <v>59</v>
      </c>
      <c r="B2" s="108">
        <f>DATE(2017,7,24)</f>
        <v>42940</v>
      </c>
      <c r="C2" s="108"/>
      <c r="D2" s="108">
        <f>SUM(B2+1)</f>
        <v>42941</v>
      </c>
      <c r="E2" s="108"/>
      <c r="F2" s="108">
        <f t="shared" ref="F2" si="0">SUM(D2+1)</f>
        <v>42942</v>
      </c>
      <c r="G2" s="108"/>
      <c r="H2" s="108">
        <f t="shared" ref="H2" si="1">SUM(F2+1)</f>
        <v>42943</v>
      </c>
      <c r="I2" s="108"/>
      <c r="J2" s="108">
        <f t="shared" ref="J2" si="2">SUM(H2+1)</f>
        <v>42944</v>
      </c>
      <c r="K2" s="108"/>
      <c r="L2" s="108">
        <f t="shared" ref="L2" si="3">SUM(J2+1)</f>
        <v>42945</v>
      </c>
      <c r="M2" s="108"/>
      <c r="N2" s="108">
        <f t="shared" ref="N2" si="4">SUM(L2+1)</f>
        <v>42946</v>
      </c>
      <c r="O2" s="108"/>
    </row>
    <row r="3" spans="1:15" ht="30" customHeight="1">
      <c r="A3" s="110"/>
      <c r="B3" s="39" t="s">
        <v>2</v>
      </c>
      <c r="C3" s="39" t="s">
        <v>3</v>
      </c>
      <c r="D3" s="39" t="s">
        <v>2</v>
      </c>
      <c r="E3" s="39" t="s">
        <v>3</v>
      </c>
      <c r="F3" s="39" t="s">
        <v>2</v>
      </c>
      <c r="G3" s="39" t="s">
        <v>3</v>
      </c>
      <c r="H3" s="39" t="s">
        <v>2</v>
      </c>
      <c r="I3" s="39" t="s">
        <v>3</v>
      </c>
      <c r="J3" s="39" t="s">
        <v>2</v>
      </c>
      <c r="K3" s="39" t="s">
        <v>3</v>
      </c>
      <c r="L3" s="39" t="s">
        <v>2</v>
      </c>
      <c r="M3" s="39" t="s">
        <v>3</v>
      </c>
      <c r="N3" s="39" t="s">
        <v>2</v>
      </c>
      <c r="O3" s="39" t="s">
        <v>3</v>
      </c>
    </row>
    <row r="4" spans="1:15" s="1" customFormat="1" ht="60" customHeight="1">
      <c r="A4" s="28" t="s">
        <v>61</v>
      </c>
      <c r="B4" s="28" t="s">
        <v>106</v>
      </c>
      <c r="C4" s="28" t="s">
        <v>106</v>
      </c>
      <c r="D4" s="28" t="s">
        <v>108</v>
      </c>
      <c r="E4" s="28" t="s">
        <v>107</v>
      </c>
      <c r="F4" s="28" t="s">
        <v>107</v>
      </c>
      <c r="G4" s="28" t="s">
        <v>107</v>
      </c>
      <c r="H4" s="28" t="s">
        <v>107</v>
      </c>
      <c r="I4" s="28" t="s">
        <v>107</v>
      </c>
      <c r="J4" s="28" t="s">
        <v>107</v>
      </c>
      <c r="K4" s="28" t="s">
        <v>107</v>
      </c>
      <c r="L4" s="28"/>
      <c r="M4" s="28"/>
      <c r="N4" s="28"/>
      <c r="O4" s="28"/>
    </row>
    <row r="5" spans="1:15" ht="24" customHeight="1"/>
    <row r="6" spans="1:15" ht="33.75" customHeight="1">
      <c r="A6" s="109" t="s">
        <v>57</v>
      </c>
      <c r="B6" s="109"/>
      <c r="C6" s="109"/>
      <c r="D6" s="109"/>
      <c r="E6" s="109"/>
      <c r="F6" s="29" t="s">
        <v>58</v>
      </c>
      <c r="G6" s="30">
        <f>WEEKNUM(B7)</f>
        <v>31</v>
      </c>
      <c r="H6" s="31"/>
      <c r="I6" s="31"/>
      <c r="J6" s="31"/>
      <c r="K6" s="31"/>
      <c r="L6" s="31"/>
      <c r="M6" s="31"/>
      <c r="N6" s="31"/>
      <c r="O6" s="31"/>
    </row>
    <row r="7" spans="1:15" ht="30" customHeight="1">
      <c r="A7" s="110" t="s">
        <v>59</v>
      </c>
      <c r="B7" s="108">
        <f>B2+7</f>
        <v>42947</v>
      </c>
      <c r="C7" s="108"/>
      <c r="D7" s="108">
        <f t="shared" ref="D7" si="5">D2+7</f>
        <v>42948</v>
      </c>
      <c r="E7" s="108"/>
      <c r="F7" s="108">
        <f t="shared" ref="F7" si="6">F2+7</f>
        <v>42949</v>
      </c>
      <c r="G7" s="108"/>
      <c r="H7" s="108">
        <f t="shared" ref="H7" si="7">H2+7</f>
        <v>42950</v>
      </c>
      <c r="I7" s="108"/>
      <c r="J7" s="108">
        <f t="shared" ref="J7" si="8">J2+7</f>
        <v>42951</v>
      </c>
      <c r="K7" s="108"/>
      <c r="L7" s="108">
        <f t="shared" ref="L7" si="9">L2+7</f>
        <v>42952</v>
      </c>
      <c r="M7" s="108"/>
      <c r="N7" s="108">
        <f t="shared" ref="N7" si="10">N2+7</f>
        <v>42953</v>
      </c>
      <c r="O7" s="108"/>
    </row>
    <row r="8" spans="1:15" ht="30" customHeight="1">
      <c r="A8" s="110"/>
      <c r="B8" s="39" t="s">
        <v>2</v>
      </c>
      <c r="C8" s="39" t="s">
        <v>3</v>
      </c>
      <c r="D8" s="39" t="s">
        <v>2</v>
      </c>
      <c r="E8" s="39" t="s">
        <v>3</v>
      </c>
      <c r="F8" s="39" t="s">
        <v>2</v>
      </c>
      <c r="G8" s="39" t="s">
        <v>3</v>
      </c>
      <c r="H8" s="39" t="s">
        <v>2</v>
      </c>
      <c r="I8" s="39" t="s">
        <v>3</v>
      </c>
      <c r="J8" s="39" t="s">
        <v>2</v>
      </c>
      <c r="K8" s="39" t="s">
        <v>3</v>
      </c>
      <c r="L8" s="39" t="s">
        <v>2</v>
      </c>
      <c r="M8" s="39" t="s">
        <v>3</v>
      </c>
      <c r="N8" s="39" t="s">
        <v>2</v>
      </c>
      <c r="O8" s="39" t="s">
        <v>3</v>
      </c>
    </row>
    <row r="9" spans="1:15" s="1" customFormat="1" ht="60" customHeight="1">
      <c r="A9" s="28" t="s">
        <v>61</v>
      </c>
      <c r="B9" s="28" t="s">
        <v>109</v>
      </c>
      <c r="C9" s="28" t="s">
        <v>109</v>
      </c>
      <c r="D9" s="28" t="s">
        <v>109</v>
      </c>
      <c r="E9" s="28" t="s">
        <v>109</v>
      </c>
      <c r="F9" s="28" t="s">
        <v>109</v>
      </c>
      <c r="G9" s="28" t="s">
        <v>109</v>
      </c>
      <c r="H9" s="28" t="s">
        <v>109</v>
      </c>
      <c r="I9" s="28" t="s">
        <v>109</v>
      </c>
      <c r="J9" s="28" t="s">
        <v>109</v>
      </c>
      <c r="K9" s="28" t="s">
        <v>109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2" zoomScale="85" zoomScaleNormal="85" workbookViewId="0">
      <pane xSplit="1" topLeftCell="B1" activePane="topRight" state="frozen"/>
      <selection pane="topRight" activeCell="L4" sqref="L4:M4"/>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6</v>
      </c>
      <c r="H1" s="69"/>
      <c r="I1" s="69"/>
      <c r="J1" s="69"/>
      <c r="K1" s="69"/>
      <c r="L1" s="69"/>
      <c r="M1" s="69"/>
      <c r="N1" s="69"/>
      <c r="O1" s="69"/>
    </row>
    <row r="2" spans="1:15" ht="30" customHeight="1">
      <c r="A2" s="96" t="s">
        <v>59</v>
      </c>
      <c r="B2" s="94">
        <f>DATE(2018,2,5)</f>
        <v>43136</v>
      </c>
      <c r="C2" s="94"/>
      <c r="D2" s="94">
        <f>SUM(B2+1)</f>
        <v>43137</v>
      </c>
      <c r="E2" s="94"/>
      <c r="F2" s="94">
        <f t="shared" ref="F2" si="0">SUM(D2+1)</f>
        <v>43138</v>
      </c>
      <c r="G2" s="94"/>
      <c r="H2" s="94">
        <f t="shared" ref="H2" si="1">SUM(F2+1)</f>
        <v>43139</v>
      </c>
      <c r="I2" s="94"/>
      <c r="J2" s="94">
        <f t="shared" ref="J2" si="2">SUM(H2+1)</f>
        <v>43140</v>
      </c>
      <c r="K2" s="94"/>
      <c r="L2" s="94">
        <f t="shared" ref="L2" si="3">SUM(J2+1)</f>
        <v>43141</v>
      </c>
      <c r="M2" s="94"/>
      <c r="N2" s="94">
        <f t="shared" ref="N2" si="4">SUM(L2+1)</f>
        <v>43142</v>
      </c>
      <c r="O2" s="94"/>
    </row>
    <row r="3" spans="1:15" ht="30" customHeight="1">
      <c r="A3" s="96"/>
      <c r="B3" s="91" t="s">
        <v>127</v>
      </c>
      <c r="C3" s="91" t="s">
        <v>3</v>
      </c>
      <c r="D3" s="91" t="s">
        <v>2</v>
      </c>
      <c r="E3" s="91" t="s">
        <v>3</v>
      </c>
      <c r="F3" s="91" t="s">
        <v>2</v>
      </c>
      <c r="G3" s="91" t="s">
        <v>3</v>
      </c>
      <c r="H3" s="91" t="s">
        <v>2</v>
      </c>
      <c r="I3" s="91" t="s">
        <v>3</v>
      </c>
      <c r="J3" s="91" t="s">
        <v>2</v>
      </c>
      <c r="K3" s="91" t="s">
        <v>3</v>
      </c>
      <c r="L3" s="91" t="s">
        <v>2</v>
      </c>
      <c r="M3" s="91" t="s">
        <v>3</v>
      </c>
      <c r="N3" s="91" t="s">
        <v>2</v>
      </c>
      <c r="O3" s="91" t="s">
        <v>3</v>
      </c>
    </row>
    <row r="4" spans="1:15" s="73" customFormat="1" ht="150" customHeight="1">
      <c r="A4" s="72"/>
      <c r="B4" s="97" t="s">
        <v>297</v>
      </c>
      <c r="C4" s="98"/>
      <c r="D4" s="97" t="s">
        <v>298</v>
      </c>
      <c r="E4" s="98"/>
      <c r="F4" s="97" t="s">
        <v>299</v>
      </c>
      <c r="G4" s="98"/>
      <c r="H4" s="97" t="s">
        <v>300</v>
      </c>
      <c r="I4" s="98"/>
      <c r="J4" s="97" t="s">
        <v>301</v>
      </c>
      <c r="K4" s="98"/>
      <c r="L4" s="97" t="s">
        <v>301</v>
      </c>
      <c r="M4" s="98"/>
      <c r="N4" s="97" t="s">
        <v>301</v>
      </c>
      <c r="O4" s="98"/>
    </row>
    <row r="5" spans="1:15" ht="24" customHeight="1"/>
    <row r="6" spans="1:15" ht="33.75" customHeight="1">
      <c r="A6" s="95" t="s">
        <v>57</v>
      </c>
      <c r="B6" s="95"/>
      <c r="C6" s="95"/>
      <c r="D6" s="95"/>
      <c r="E6" s="95"/>
      <c r="F6" s="67" t="s">
        <v>58</v>
      </c>
      <c r="G6" s="68">
        <f>WEEKNUM(B7)</f>
        <v>7</v>
      </c>
      <c r="H6" s="69"/>
      <c r="I6" s="69"/>
      <c r="J6" s="69"/>
      <c r="K6" s="69"/>
      <c r="L6" s="69"/>
      <c r="M6" s="69"/>
      <c r="N6" s="69"/>
      <c r="O6" s="69"/>
    </row>
    <row r="7" spans="1:15" ht="30" customHeight="1">
      <c r="A7" s="96" t="s">
        <v>59</v>
      </c>
      <c r="B7" s="94">
        <f>B2+7</f>
        <v>43143</v>
      </c>
      <c r="C7" s="94"/>
      <c r="D7" s="94">
        <f t="shared" ref="D7" si="5">D2+7</f>
        <v>43144</v>
      </c>
      <c r="E7" s="94"/>
      <c r="F7" s="94">
        <f t="shared" ref="F7" si="6">F2+7</f>
        <v>43145</v>
      </c>
      <c r="G7" s="94"/>
      <c r="H7" s="94">
        <f t="shared" ref="H7" si="7">H2+7</f>
        <v>43146</v>
      </c>
      <c r="I7" s="94"/>
      <c r="J7" s="94">
        <f t="shared" ref="J7" si="8">J2+7</f>
        <v>43147</v>
      </c>
      <c r="K7" s="94"/>
      <c r="L7" s="94">
        <f t="shared" ref="L7" si="9">L2+7</f>
        <v>43148</v>
      </c>
      <c r="M7" s="94"/>
      <c r="N7" s="94">
        <f t="shared" ref="N7" si="10">N2+7</f>
        <v>43149</v>
      </c>
      <c r="O7" s="94"/>
    </row>
    <row r="8" spans="1:15" ht="30" customHeight="1">
      <c r="A8" s="96"/>
      <c r="B8" s="91" t="s">
        <v>2</v>
      </c>
      <c r="C8" s="91" t="s">
        <v>3</v>
      </c>
      <c r="D8" s="91" t="s">
        <v>2</v>
      </c>
      <c r="E8" s="91" t="s">
        <v>3</v>
      </c>
      <c r="F8" s="91" t="s">
        <v>2</v>
      </c>
      <c r="G8" s="91" t="s">
        <v>3</v>
      </c>
      <c r="H8" s="91" t="s">
        <v>2</v>
      </c>
      <c r="I8" s="91" t="s">
        <v>3</v>
      </c>
      <c r="J8" s="91" t="s">
        <v>2</v>
      </c>
      <c r="K8" s="91" t="s">
        <v>3</v>
      </c>
      <c r="L8" s="91" t="s">
        <v>2</v>
      </c>
      <c r="M8" s="91" t="s">
        <v>3</v>
      </c>
      <c r="N8" s="91" t="s">
        <v>2</v>
      </c>
      <c r="O8" s="91" t="s">
        <v>3</v>
      </c>
    </row>
    <row r="9" spans="1:15" s="73" customFormat="1" ht="60" customHeight="1">
      <c r="A9" s="72" t="s">
        <v>61</v>
      </c>
      <c r="B9" s="28" t="s">
        <v>303</v>
      </c>
      <c r="C9" s="28" t="s">
        <v>303</v>
      </c>
      <c r="D9" s="28" t="s">
        <v>302</v>
      </c>
      <c r="E9" s="28" t="s">
        <v>302</v>
      </c>
      <c r="F9" s="28" t="s">
        <v>302</v>
      </c>
      <c r="G9" s="28" t="s">
        <v>302</v>
      </c>
      <c r="H9" s="28"/>
      <c r="I9" s="28"/>
      <c r="J9" s="28"/>
      <c r="K9" s="28"/>
      <c r="L9" s="72"/>
      <c r="M9" s="72"/>
      <c r="N9" s="72"/>
      <c r="O9" s="72"/>
    </row>
  </sheetData>
  <mergeCells count="25">
    <mergeCell ref="A1:E1"/>
    <mergeCell ref="A2:A3"/>
    <mergeCell ref="B2:C2"/>
    <mergeCell ref="D2:E2"/>
    <mergeCell ref="F2:G2"/>
    <mergeCell ref="J2:K2"/>
    <mergeCell ref="L2:M2"/>
    <mergeCell ref="N2:O2"/>
    <mergeCell ref="B4:C4"/>
    <mergeCell ref="D4:E4"/>
    <mergeCell ref="F4:G4"/>
    <mergeCell ref="H4:I4"/>
    <mergeCell ref="J4:K4"/>
    <mergeCell ref="L4:M4"/>
    <mergeCell ref="N4:O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G4" sqref="G4"/>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29</v>
      </c>
      <c r="H1" s="31"/>
      <c r="I1" s="31"/>
      <c r="J1" s="31"/>
      <c r="K1" s="31"/>
      <c r="L1" s="31"/>
      <c r="M1" s="31"/>
      <c r="N1" s="31"/>
      <c r="O1" s="31"/>
    </row>
    <row r="2" spans="1:15" ht="30" customHeight="1">
      <c r="A2" s="110" t="s">
        <v>59</v>
      </c>
      <c r="B2" s="108">
        <f>DATE(2017,7,17)</f>
        <v>42933</v>
      </c>
      <c r="C2" s="108"/>
      <c r="D2" s="108">
        <f>SUM(B2+1)</f>
        <v>42934</v>
      </c>
      <c r="E2" s="108"/>
      <c r="F2" s="108">
        <f t="shared" ref="F2" si="0">SUM(D2+1)</f>
        <v>42935</v>
      </c>
      <c r="G2" s="108"/>
      <c r="H2" s="108">
        <f t="shared" ref="H2" si="1">SUM(F2+1)</f>
        <v>42936</v>
      </c>
      <c r="I2" s="108"/>
      <c r="J2" s="108">
        <f t="shared" ref="J2" si="2">SUM(H2+1)</f>
        <v>42937</v>
      </c>
      <c r="K2" s="108"/>
      <c r="L2" s="108">
        <f t="shared" ref="L2" si="3">SUM(J2+1)</f>
        <v>42938</v>
      </c>
      <c r="M2" s="108"/>
      <c r="N2" s="108">
        <f t="shared" ref="N2" si="4">SUM(L2+1)</f>
        <v>42939</v>
      </c>
      <c r="O2" s="108"/>
    </row>
    <row r="3" spans="1:15" ht="30" customHeight="1">
      <c r="A3" s="110"/>
      <c r="B3" s="38" t="s">
        <v>2</v>
      </c>
      <c r="C3" s="38" t="s">
        <v>3</v>
      </c>
      <c r="D3" s="38" t="s">
        <v>2</v>
      </c>
      <c r="E3" s="38" t="s">
        <v>3</v>
      </c>
      <c r="F3" s="38" t="s">
        <v>2</v>
      </c>
      <c r="G3" s="38" t="s">
        <v>3</v>
      </c>
      <c r="H3" s="38" t="s">
        <v>2</v>
      </c>
      <c r="I3" s="38" t="s">
        <v>3</v>
      </c>
      <c r="J3" s="38" t="s">
        <v>2</v>
      </c>
      <c r="K3" s="38" t="s">
        <v>3</v>
      </c>
      <c r="L3" s="38" t="s">
        <v>2</v>
      </c>
      <c r="M3" s="38" t="s">
        <v>3</v>
      </c>
      <c r="N3" s="38" t="s">
        <v>2</v>
      </c>
      <c r="O3" s="38" t="s">
        <v>3</v>
      </c>
    </row>
    <row r="4" spans="1:15" s="1" customFormat="1" ht="60" customHeight="1">
      <c r="A4" s="28" t="s">
        <v>61</v>
      </c>
      <c r="B4" s="28" t="s">
        <v>92</v>
      </c>
      <c r="C4" s="28" t="s">
        <v>92</v>
      </c>
      <c r="D4" s="28" t="s">
        <v>104</v>
      </c>
      <c r="E4" s="28" t="s">
        <v>105</v>
      </c>
      <c r="F4" s="28" t="s">
        <v>99</v>
      </c>
      <c r="G4" s="28" t="s">
        <v>99</v>
      </c>
      <c r="H4" s="28" t="s">
        <v>99</v>
      </c>
      <c r="I4" s="28" t="s">
        <v>100</v>
      </c>
      <c r="J4" s="28" t="s">
        <v>102</v>
      </c>
      <c r="K4" s="28" t="s">
        <v>101</v>
      </c>
      <c r="L4" s="28"/>
      <c r="M4" s="28"/>
      <c r="N4" s="28"/>
      <c r="O4" s="28"/>
    </row>
    <row r="5" spans="1:15" ht="24" customHeight="1"/>
    <row r="6" spans="1:15" ht="33.75" customHeight="1">
      <c r="A6" s="109" t="s">
        <v>57</v>
      </c>
      <c r="B6" s="109"/>
      <c r="C6" s="109"/>
      <c r="D6" s="109"/>
      <c r="E6" s="109"/>
      <c r="F6" s="29" t="s">
        <v>58</v>
      </c>
      <c r="G6" s="30">
        <f>WEEKNUM(B7)</f>
        <v>30</v>
      </c>
      <c r="H6" s="31"/>
      <c r="I6" s="31"/>
      <c r="J6" s="31"/>
      <c r="K6" s="31"/>
      <c r="L6" s="31"/>
      <c r="M6" s="31"/>
      <c r="N6" s="31"/>
      <c r="O6" s="31"/>
    </row>
    <row r="7" spans="1:15" ht="30" customHeight="1">
      <c r="A7" s="110" t="s">
        <v>59</v>
      </c>
      <c r="B7" s="108">
        <f>B2+7</f>
        <v>42940</v>
      </c>
      <c r="C7" s="108"/>
      <c r="D7" s="108">
        <f t="shared" ref="D7" si="5">D2+7</f>
        <v>42941</v>
      </c>
      <c r="E7" s="108"/>
      <c r="F7" s="108">
        <f t="shared" ref="F7" si="6">F2+7</f>
        <v>42942</v>
      </c>
      <c r="G7" s="108"/>
      <c r="H7" s="108">
        <f t="shared" ref="H7" si="7">H2+7</f>
        <v>42943</v>
      </c>
      <c r="I7" s="108"/>
      <c r="J7" s="108">
        <f t="shared" ref="J7" si="8">J2+7</f>
        <v>42944</v>
      </c>
      <c r="K7" s="108"/>
      <c r="L7" s="108">
        <f t="shared" ref="L7" si="9">L2+7</f>
        <v>42945</v>
      </c>
      <c r="M7" s="108"/>
      <c r="N7" s="108">
        <f t="shared" ref="N7" si="10">N2+7</f>
        <v>42946</v>
      </c>
      <c r="O7" s="108"/>
    </row>
    <row r="8" spans="1:15" ht="30" customHeight="1">
      <c r="A8" s="110"/>
      <c r="B8" s="38" t="s">
        <v>2</v>
      </c>
      <c r="C8" s="38" t="s">
        <v>3</v>
      </c>
      <c r="D8" s="38" t="s">
        <v>2</v>
      </c>
      <c r="E8" s="38" t="s">
        <v>3</v>
      </c>
      <c r="F8" s="38" t="s">
        <v>2</v>
      </c>
      <c r="G8" s="38" t="s">
        <v>3</v>
      </c>
      <c r="H8" s="38" t="s">
        <v>2</v>
      </c>
      <c r="I8" s="38" t="s">
        <v>3</v>
      </c>
      <c r="J8" s="38" t="s">
        <v>2</v>
      </c>
      <c r="K8" s="38" t="s">
        <v>3</v>
      </c>
      <c r="L8" s="38" t="s">
        <v>2</v>
      </c>
      <c r="M8" s="38" t="s">
        <v>3</v>
      </c>
      <c r="N8" s="38" t="s">
        <v>2</v>
      </c>
      <c r="O8" s="38" t="s">
        <v>3</v>
      </c>
    </row>
    <row r="9" spans="1:15" s="1" customFormat="1" ht="60" customHeight="1">
      <c r="A9" s="28" t="s">
        <v>61</v>
      </c>
      <c r="B9" s="28" t="s">
        <v>103</v>
      </c>
      <c r="C9" s="28" t="s">
        <v>103</v>
      </c>
      <c r="D9" s="28" t="s">
        <v>103</v>
      </c>
      <c r="E9" s="28" t="s">
        <v>103</v>
      </c>
      <c r="F9" s="28" t="s">
        <v>103</v>
      </c>
      <c r="G9" s="28" t="s">
        <v>103</v>
      </c>
      <c r="H9" s="28" t="s">
        <v>103</v>
      </c>
      <c r="I9" s="28" t="s">
        <v>103</v>
      </c>
      <c r="J9" s="28" t="s">
        <v>103</v>
      </c>
      <c r="K9" s="28" t="s">
        <v>103</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I6" sqref="I6"/>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28</v>
      </c>
      <c r="H1" s="31"/>
      <c r="I1" s="31"/>
      <c r="J1" s="31"/>
      <c r="K1" s="31"/>
      <c r="L1" s="31"/>
      <c r="M1" s="31"/>
      <c r="N1" s="31"/>
      <c r="O1" s="31"/>
    </row>
    <row r="2" spans="1:15" ht="30" customHeight="1">
      <c r="A2" s="110" t="s">
        <v>59</v>
      </c>
      <c r="B2" s="108">
        <f>DATE(2017,7,10)</f>
        <v>42926</v>
      </c>
      <c r="C2" s="108"/>
      <c r="D2" s="108">
        <f>SUM(B2+1)</f>
        <v>42927</v>
      </c>
      <c r="E2" s="108"/>
      <c r="F2" s="108">
        <f t="shared" ref="F2" si="0">SUM(D2+1)</f>
        <v>42928</v>
      </c>
      <c r="G2" s="108"/>
      <c r="H2" s="108">
        <f t="shared" ref="H2" si="1">SUM(F2+1)</f>
        <v>42929</v>
      </c>
      <c r="I2" s="108"/>
      <c r="J2" s="108">
        <f t="shared" ref="J2" si="2">SUM(H2+1)</f>
        <v>42930</v>
      </c>
      <c r="K2" s="108"/>
      <c r="L2" s="108">
        <f t="shared" ref="L2" si="3">SUM(J2+1)</f>
        <v>42931</v>
      </c>
      <c r="M2" s="108"/>
      <c r="N2" s="108">
        <f t="shared" ref="N2" si="4">SUM(L2+1)</f>
        <v>42932</v>
      </c>
      <c r="O2" s="108"/>
    </row>
    <row r="3" spans="1:15" ht="30" customHeight="1">
      <c r="A3" s="110"/>
      <c r="B3" s="37" t="s">
        <v>2</v>
      </c>
      <c r="C3" s="37" t="s">
        <v>3</v>
      </c>
      <c r="D3" s="37" t="s">
        <v>2</v>
      </c>
      <c r="E3" s="37" t="s">
        <v>3</v>
      </c>
      <c r="F3" s="37" t="s">
        <v>2</v>
      </c>
      <c r="G3" s="37" t="s">
        <v>3</v>
      </c>
      <c r="H3" s="37" t="s">
        <v>2</v>
      </c>
      <c r="I3" s="37" t="s">
        <v>3</v>
      </c>
      <c r="J3" s="37" t="s">
        <v>2</v>
      </c>
      <c r="K3" s="37" t="s">
        <v>3</v>
      </c>
      <c r="L3" s="37" t="s">
        <v>2</v>
      </c>
      <c r="M3" s="37" t="s">
        <v>3</v>
      </c>
      <c r="N3" s="37" t="s">
        <v>2</v>
      </c>
      <c r="O3" s="37" t="s">
        <v>3</v>
      </c>
    </row>
    <row r="4" spans="1:15" s="1" customFormat="1" ht="60" customHeight="1">
      <c r="A4" s="28" t="s">
        <v>61</v>
      </c>
      <c r="B4" s="28" t="s">
        <v>92</v>
      </c>
      <c r="C4" s="28" t="s">
        <v>92</v>
      </c>
      <c r="D4" s="28" t="s">
        <v>98</v>
      </c>
      <c r="E4" s="28" t="s">
        <v>98</v>
      </c>
      <c r="F4" s="28" t="s">
        <v>98</v>
      </c>
      <c r="G4" s="28" t="s">
        <v>98</v>
      </c>
      <c r="H4" s="28" t="s">
        <v>98</v>
      </c>
      <c r="I4" s="28" t="s">
        <v>98</v>
      </c>
      <c r="J4" s="28" t="s">
        <v>96</v>
      </c>
      <c r="K4" s="28" t="s">
        <v>97</v>
      </c>
      <c r="L4" s="28"/>
      <c r="M4" s="28"/>
      <c r="N4" s="28"/>
      <c r="O4" s="28"/>
    </row>
    <row r="5" spans="1:15" ht="24" customHeight="1"/>
    <row r="6" spans="1:15" ht="33.75" customHeight="1">
      <c r="A6" s="109" t="s">
        <v>57</v>
      </c>
      <c r="B6" s="109"/>
      <c r="C6" s="109"/>
      <c r="D6" s="109"/>
      <c r="E6" s="109"/>
      <c r="F6" s="29" t="s">
        <v>58</v>
      </c>
      <c r="G6" s="30">
        <f>WEEKNUM(B7)</f>
        <v>29</v>
      </c>
      <c r="H6" s="31"/>
      <c r="I6" s="31"/>
      <c r="J6" s="31"/>
      <c r="K6" s="31"/>
      <c r="L6" s="31"/>
      <c r="M6" s="31"/>
      <c r="N6" s="31"/>
      <c r="O6" s="31"/>
    </row>
    <row r="7" spans="1:15" ht="30" customHeight="1">
      <c r="A7" s="110" t="s">
        <v>59</v>
      </c>
      <c r="B7" s="108">
        <f>B2+7</f>
        <v>42933</v>
      </c>
      <c r="C7" s="108"/>
      <c r="D7" s="108">
        <f t="shared" ref="D7" si="5">D2+7</f>
        <v>42934</v>
      </c>
      <c r="E7" s="108"/>
      <c r="F7" s="108">
        <f t="shared" ref="F7" si="6">F2+7</f>
        <v>42935</v>
      </c>
      <c r="G7" s="108"/>
      <c r="H7" s="108">
        <f t="shared" ref="H7" si="7">H2+7</f>
        <v>42936</v>
      </c>
      <c r="I7" s="108"/>
      <c r="J7" s="108">
        <f t="shared" ref="J7" si="8">J2+7</f>
        <v>42937</v>
      </c>
      <c r="K7" s="108"/>
      <c r="L7" s="108">
        <f t="shared" ref="L7" si="9">L2+7</f>
        <v>42938</v>
      </c>
      <c r="M7" s="108"/>
      <c r="N7" s="108">
        <f t="shared" ref="N7" si="10">N2+7</f>
        <v>42939</v>
      </c>
      <c r="O7" s="108"/>
    </row>
    <row r="8" spans="1:15" ht="30" customHeight="1">
      <c r="A8" s="110"/>
      <c r="B8" s="37" t="s">
        <v>2</v>
      </c>
      <c r="C8" s="37" t="s">
        <v>3</v>
      </c>
      <c r="D8" s="37" t="s">
        <v>2</v>
      </c>
      <c r="E8" s="37" t="s">
        <v>3</v>
      </c>
      <c r="F8" s="37" t="s">
        <v>2</v>
      </c>
      <c r="G8" s="37" t="s">
        <v>3</v>
      </c>
      <c r="H8" s="37" t="s">
        <v>2</v>
      </c>
      <c r="I8" s="37" t="s">
        <v>3</v>
      </c>
      <c r="J8" s="37" t="s">
        <v>2</v>
      </c>
      <c r="K8" s="37" t="s">
        <v>3</v>
      </c>
      <c r="L8" s="37" t="s">
        <v>2</v>
      </c>
      <c r="M8" s="37" t="s">
        <v>3</v>
      </c>
      <c r="N8" s="37" t="s">
        <v>2</v>
      </c>
      <c r="O8" s="37"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27</v>
      </c>
      <c r="H1" s="31"/>
      <c r="I1" s="31"/>
      <c r="J1" s="31"/>
      <c r="K1" s="31"/>
      <c r="L1" s="31"/>
      <c r="M1" s="31"/>
      <c r="N1" s="31"/>
      <c r="O1" s="31"/>
    </row>
    <row r="2" spans="1:15" ht="30" customHeight="1">
      <c r="A2" s="110" t="s">
        <v>59</v>
      </c>
      <c r="B2" s="108">
        <f>DATE(2017,7,3)</f>
        <v>42919</v>
      </c>
      <c r="C2" s="108"/>
      <c r="D2" s="108">
        <f>SUM(B2+1)</f>
        <v>42920</v>
      </c>
      <c r="E2" s="108"/>
      <c r="F2" s="108">
        <f t="shared" ref="F2" si="0">SUM(D2+1)</f>
        <v>42921</v>
      </c>
      <c r="G2" s="108"/>
      <c r="H2" s="108">
        <f t="shared" ref="H2" si="1">SUM(F2+1)</f>
        <v>42922</v>
      </c>
      <c r="I2" s="108"/>
      <c r="J2" s="108">
        <f t="shared" ref="J2" si="2">SUM(H2+1)</f>
        <v>42923</v>
      </c>
      <c r="K2" s="108"/>
      <c r="L2" s="108">
        <f t="shared" ref="L2" si="3">SUM(J2+1)</f>
        <v>42924</v>
      </c>
      <c r="M2" s="108"/>
      <c r="N2" s="108">
        <f t="shared" ref="N2" si="4">SUM(L2+1)</f>
        <v>42925</v>
      </c>
      <c r="O2" s="108"/>
    </row>
    <row r="3" spans="1:15" ht="30" customHeight="1">
      <c r="A3" s="110"/>
      <c r="B3" s="36" t="s">
        <v>2</v>
      </c>
      <c r="C3" s="36" t="s">
        <v>3</v>
      </c>
      <c r="D3" s="36" t="s">
        <v>2</v>
      </c>
      <c r="E3" s="36" t="s">
        <v>3</v>
      </c>
      <c r="F3" s="36" t="s">
        <v>2</v>
      </c>
      <c r="G3" s="36" t="s">
        <v>3</v>
      </c>
      <c r="H3" s="36" t="s">
        <v>2</v>
      </c>
      <c r="I3" s="36" t="s">
        <v>3</v>
      </c>
      <c r="J3" s="36" t="s">
        <v>2</v>
      </c>
      <c r="K3" s="36" t="s">
        <v>3</v>
      </c>
      <c r="L3" s="36" t="s">
        <v>2</v>
      </c>
      <c r="M3" s="36" t="s">
        <v>3</v>
      </c>
      <c r="N3" s="36" t="s">
        <v>2</v>
      </c>
      <c r="O3" s="36" t="s">
        <v>3</v>
      </c>
    </row>
    <row r="4" spans="1:15" s="1" customFormat="1" ht="60" customHeight="1">
      <c r="A4" s="28" t="s">
        <v>61</v>
      </c>
      <c r="B4" s="28" t="s">
        <v>92</v>
      </c>
      <c r="C4" s="28" t="s">
        <v>92</v>
      </c>
      <c r="D4" s="28" t="s">
        <v>91</v>
      </c>
      <c r="E4" s="28" t="s">
        <v>90</v>
      </c>
      <c r="F4" s="28" t="s">
        <v>90</v>
      </c>
      <c r="G4" s="28" t="s">
        <v>90</v>
      </c>
      <c r="H4" s="28" t="s">
        <v>95</v>
      </c>
      <c r="I4" s="28" t="s">
        <v>93</v>
      </c>
      <c r="J4" s="28" t="s">
        <v>94</v>
      </c>
      <c r="K4" s="28" t="s">
        <v>94</v>
      </c>
      <c r="L4" s="28"/>
      <c r="M4" s="28"/>
      <c r="N4" s="28"/>
      <c r="O4" s="28"/>
    </row>
    <row r="5" spans="1:15" ht="24" customHeight="1"/>
    <row r="6" spans="1:15" ht="33.75" customHeight="1">
      <c r="A6" s="109" t="s">
        <v>57</v>
      </c>
      <c r="B6" s="109"/>
      <c r="C6" s="109"/>
      <c r="D6" s="109"/>
      <c r="E6" s="109"/>
      <c r="F6" s="29" t="s">
        <v>58</v>
      </c>
      <c r="G6" s="30">
        <f>WEEKNUM(B7)</f>
        <v>28</v>
      </c>
      <c r="H6" s="31"/>
      <c r="I6" s="31"/>
      <c r="J6" s="31"/>
      <c r="K6" s="31"/>
      <c r="L6" s="31"/>
      <c r="M6" s="31"/>
      <c r="N6" s="31"/>
      <c r="O6" s="31"/>
    </row>
    <row r="7" spans="1:15" ht="30" customHeight="1">
      <c r="A7" s="110" t="s">
        <v>59</v>
      </c>
      <c r="B7" s="108">
        <f>B2+7</f>
        <v>42926</v>
      </c>
      <c r="C7" s="108"/>
      <c r="D7" s="108">
        <f t="shared" ref="D7" si="5">D2+7</f>
        <v>42927</v>
      </c>
      <c r="E7" s="108"/>
      <c r="F7" s="108">
        <f t="shared" ref="F7" si="6">F2+7</f>
        <v>42928</v>
      </c>
      <c r="G7" s="108"/>
      <c r="H7" s="108">
        <f t="shared" ref="H7" si="7">H2+7</f>
        <v>42929</v>
      </c>
      <c r="I7" s="108"/>
      <c r="J7" s="108">
        <f t="shared" ref="J7" si="8">J2+7</f>
        <v>42930</v>
      </c>
      <c r="K7" s="108"/>
      <c r="L7" s="108">
        <f t="shared" ref="L7" si="9">L2+7</f>
        <v>42931</v>
      </c>
      <c r="M7" s="108"/>
      <c r="N7" s="108">
        <f t="shared" ref="N7" si="10">N2+7</f>
        <v>42932</v>
      </c>
      <c r="O7" s="108"/>
    </row>
    <row r="8" spans="1:15" ht="30" customHeight="1">
      <c r="A8" s="110"/>
      <c r="B8" s="36" t="s">
        <v>2</v>
      </c>
      <c r="C8" s="36" t="s">
        <v>3</v>
      </c>
      <c r="D8" s="36" t="s">
        <v>2</v>
      </c>
      <c r="E8" s="36" t="s">
        <v>3</v>
      </c>
      <c r="F8" s="36" t="s">
        <v>2</v>
      </c>
      <c r="G8" s="36" t="s">
        <v>3</v>
      </c>
      <c r="H8" s="36" t="s">
        <v>2</v>
      </c>
      <c r="I8" s="36" t="s">
        <v>3</v>
      </c>
      <c r="J8" s="36" t="s">
        <v>2</v>
      </c>
      <c r="K8" s="36" t="s">
        <v>3</v>
      </c>
      <c r="L8" s="36" t="s">
        <v>2</v>
      </c>
      <c r="M8" s="36" t="s">
        <v>3</v>
      </c>
      <c r="N8" s="36" t="s">
        <v>2</v>
      </c>
      <c r="O8" s="36"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26</v>
      </c>
      <c r="H1" s="31"/>
      <c r="I1" s="31"/>
      <c r="J1" s="31"/>
      <c r="K1" s="31"/>
      <c r="L1" s="31"/>
      <c r="M1" s="31"/>
      <c r="N1" s="31"/>
      <c r="O1" s="31"/>
    </row>
    <row r="2" spans="1:15" ht="30" customHeight="1">
      <c r="A2" s="110" t="s">
        <v>59</v>
      </c>
      <c r="B2" s="108">
        <f>DATE(2017,6,26)</f>
        <v>42912</v>
      </c>
      <c r="C2" s="108"/>
      <c r="D2" s="108">
        <f>SUM(B2+1)</f>
        <v>42913</v>
      </c>
      <c r="E2" s="108"/>
      <c r="F2" s="108">
        <f t="shared" ref="F2" si="0">SUM(D2+1)</f>
        <v>42914</v>
      </c>
      <c r="G2" s="108"/>
      <c r="H2" s="108">
        <f t="shared" ref="H2" si="1">SUM(F2+1)</f>
        <v>42915</v>
      </c>
      <c r="I2" s="108"/>
      <c r="J2" s="108">
        <f t="shared" ref="J2" si="2">SUM(H2+1)</f>
        <v>42916</v>
      </c>
      <c r="K2" s="108"/>
      <c r="L2" s="108">
        <f t="shared" ref="L2" si="3">SUM(J2+1)</f>
        <v>42917</v>
      </c>
      <c r="M2" s="108"/>
      <c r="N2" s="108">
        <f t="shared" ref="N2" si="4">SUM(L2+1)</f>
        <v>42918</v>
      </c>
      <c r="O2" s="108"/>
    </row>
    <row r="3" spans="1:15" ht="30" customHeight="1">
      <c r="A3" s="110"/>
      <c r="B3" s="35" t="s">
        <v>2</v>
      </c>
      <c r="C3" s="35" t="s">
        <v>3</v>
      </c>
      <c r="D3" s="35" t="s">
        <v>2</v>
      </c>
      <c r="E3" s="35" t="s">
        <v>3</v>
      </c>
      <c r="F3" s="35" t="s">
        <v>2</v>
      </c>
      <c r="G3" s="35" t="s">
        <v>3</v>
      </c>
      <c r="H3" s="35" t="s">
        <v>2</v>
      </c>
      <c r="I3" s="35" t="s">
        <v>3</v>
      </c>
      <c r="J3" s="35" t="s">
        <v>2</v>
      </c>
      <c r="K3" s="35" t="s">
        <v>3</v>
      </c>
      <c r="L3" s="35" t="s">
        <v>2</v>
      </c>
      <c r="M3" s="35" t="s">
        <v>3</v>
      </c>
      <c r="N3" s="35" t="s">
        <v>2</v>
      </c>
      <c r="O3" s="35" t="s">
        <v>3</v>
      </c>
    </row>
    <row r="4" spans="1:15" s="1" customFormat="1" ht="60" customHeight="1">
      <c r="A4" s="28" t="s">
        <v>61</v>
      </c>
      <c r="B4" s="28" t="s">
        <v>85</v>
      </c>
      <c r="C4" s="28" t="s">
        <v>86</v>
      </c>
      <c r="D4" s="28" t="s">
        <v>88</v>
      </c>
      <c r="E4" s="28" t="s">
        <v>88</v>
      </c>
      <c r="F4" s="28" t="s">
        <v>88</v>
      </c>
      <c r="G4" s="28" t="s">
        <v>88</v>
      </c>
      <c r="H4" s="28" t="s">
        <v>88</v>
      </c>
      <c r="I4" s="28" t="s">
        <v>87</v>
      </c>
      <c r="J4" s="28" t="s">
        <v>87</v>
      </c>
      <c r="K4" s="28" t="s">
        <v>87</v>
      </c>
      <c r="L4" s="28"/>
      <c r="M4" s="28"/>
      <c r="N4" s="28"/>
      <c r="O4" s="28"/>
    </row>
    <row r="5" spans="1:15" ht="24" customHeight="1"/>
    <row r="6" spans="1:15" ht="33.75" customHeight="1">
      <c r="A6" s="109" t="s">
        <v>57</v>
      </c>
      <c r="B6" s="109"/>
      <c r="C6" s="109"/>
      <c r="D6" s="109"/>
      <c r="E6" s="109"/>
      <c r="F6" s="29" t="s">
        <v>58</v>
      </c>
      <c r="G6" s="30">
        <f>WEEKNUM(B7)</f>
        <v>27</v>
      </c>
      <c r="H6" s="31"/>
      <c r="I6" s="31"/>
      <c r="J6" s="31"/>
      <c r="K6" s="31"/>
      <c r="L6" s="31"/>
      <c r="M6" s="31"/>
      <c r="N6" s="31"/>
      <c r="O6" s="31"/>
    </row>
    <row r="7" spans="1:15" ht="30" customHeight="1">
      <c r="A7" s="110" t="s">
        <v>59</v>
      </c>
      <c r="B7" s="108">
        <f>B2+7</f>
        <v>42919</v>
      </c>
      <c r="C7" s="108"/>
      <c r="D7" s="108">
        <f t="shared" ref="D7" si="5">D2+7</f>
        <v>42920</v>
      </c>
      <c r="E7" s="108"/>
      <c r="F7" s="108">
        <f t="shared" ref="F7" si="6">F2+7</f>
        <v>42921</v>
      </c>
      <c r="G7" s="108"/>
      <c r="H7" s="108">
        <f t="shared" ref="H7" si="7">H2+7</f>
        <v>42922</v>
      </c>
      <c r="I7" s="108"/>
      <c r="J7" s="108">
        <f t="shared" ref="J7" si="8">J2+7</f>
        <v>42923</v>
      </c>
      <c r="K7" s="108"/>
      <c r="L7" s="108">
        <f t="shared" ref="L7" si="9">L2+7</f>
        <v>42924</v>
      </c>
      <c r="M7" s="108"/>
      <c r="N7" s="108">
        <f t="shared" ref="N7" si="10">N2+7</f>
        <v>42925</v>
      </c>
      <c r="O7" s="108"/>
    </row>
    <row r="8" spans="1:15" ht="30" customHeight="1">
      <c r="A8" s="110"/>
      <c r="B8" s="35" t="s">
        <v>2</v>
      </c>
      <c r="C8" s="35" t="s">
        <v>3</v>
      </c>
      <c r="D8" s="35" t="s">
        <v>2</v>
      </c>
      <c r="E8" s="35" t="s">
        <v>3</v>
      </c>
      <c r="F8" s="35" t="s">
        <v>2</v>
      </c>
      <c r="G8" s="35" t="s">
        <v>3</v>
      </c>
      <c r="H8" s="35" t="s">
        <v>2</v>
      </c>
      <c r="I8" s="35" t="s">
        <v>3</v>
      </c>
      <c r="J8" s="35" t="s">
        <v>2</v>
      </c>
      <c r="K8" s="35" t="s">
        <v>3</v>
      </c>
      <c r="L8" s="35" t="s">
        <v>2</v>
      </c>
      <c r="M8" s="35" t="s">
        <v>3</v>
      </c>
      <c r="N8" s="35" t="s">
        <v>2</v>
      </c>
      <c r="O8" s="35"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25</v>
      </c>
      <c r="H1" s="31"/>
      <c r="I1" s="31"/>
      <c r="J1" s="31"/>
      <c r="K1" s="31"/>
      <c r="L1" s="31"/>
      <c r="M1" s="31"/>
      <c r="N1" s="31"/>
      <c r="O1" s="31"/>
    </row>
    <row r="2" spans="1:15" ht="30" customHeight="1">
      <c r="A2" s="110" t="s">
        <v>59</v>
      </c>
      <c r="B2" s="108">
        <f>DATE(2017,6,19)</f>
        <v>42905</v>
      </c>
      <c r="C2" s="108"/>
      <c r="D2" s="108">
        <f>SUM(B2+1)</f>
        <v>42906</v>
      </c>
      <c r="E2" s="108"/>
      <c r="F2" s="108">
        <f t="shared" ref="F2" si="0">SUM(D2+1)</f>
        <v>42907</v>
      </c>
      <c r="G2" s="108"/>
      <c r="H2" s="108">
        <f t="shared" ref="H2" si="1">SUM(F2+1)</f>
        <v>42908</v>
      </c>
      <c r="I2" s="108"/>
      <c r="J2" s="108">
        <f t="shared" ref="J2" si="2">SUM(H2+1)</f>
        <v>42909</v>
      </c>
      <c r="K2" s="108"/>
      <c r="L2" s="108">
        <f t="shared" ref="L2" si="3">SUM(J2+1)</f>
        <v>42910</v>
      </c>
      <c r="M2" s="108"/>
      <c r="N2" s="108">
        <f t="shared" ref="N2" si="4">SUM(L2+1)</f>
        <v>42911</v>
      </c>
      <c r="O2" s="108"/>
    </row>
    <row r="3" spans="1:15" ht="30" customHeight="1">
      <c r="A3" s="110"/>
      <c r="B3" s="34" t="s">
        <v>2</v>
      </c>
      <c r="C3" s="34" t="s">
        <v>3</v>
      </c>
      <c r="D3" s="34" t="s">
        <v>2</v>
      </c>
      <c r="E3" s="34" t="s">
        <v>3</v>
      </c>
      <c r="F3" s="34" t="s">
        <v>2</v>
      </c>
      <c r="G3" s="34" t="s">
        <v>3</v>
      </c>
      <c r="H3" s="34" t="s">
        <v>2</v>
      </c>
      <c r="I3" s="34" t="s">
        <v>3</v>
      </c>
      <c r="J3" s="34" t="s">
        <v>2</v>
      </c>
      <c r="K3" s="34" t="s">
        <v>3</v>
      </c>
      <c r="L3" s="34" t="s">
        <v>2</v>
      </c>
      <c r="M3" s="34" t="s">
        <v>3</v>
      </c>
      <c r="N3" s="34" t="s">
        <v>2</v>
      </c>
      <c r="O3" s="34" t="s">
        <v>3</v>
      </c>
    </row>
    <row r="4" spans="1:15" s="1" customFormat="1" ht="60" customHeight="1">
      <c r="A4" s="28" t="s">
        <v>61</v>
      </c>
      <c r="B4" s="28" t="s">
        <v>82</v>
      </c>
      <c r="C4" s="28" t="s">
        <v>78</v>
      </c>
      <c r="D4" s="28" t="s">
        <v>83</v>
      </c>
      <c r="E4" s="28" t="s">
        <v>78</v>
      </c>
      <c r="F4" s="28" t="s">
        <v>84</v>
      </c>
      <c r="G4" s="28" t="s">
        <v>78</v>
      </c>
      <c r="H4" s="28" t="s">
        <v>77</v>
      </c>
      <c r="I4" s="28" t="s">
        <v>77</v>
      </c>
      <c r="J4" s="28" t="s">
        <v>77</v>
      </c>
      <c r="K4" s="28" t="s">
        <v>77</v>
      </c>
      <c r="L4" s="28"/>
      <c r="M4" s="28"/>
      <c r="N4" s="28"/>
      <c r="O4" s="28"/>
    </row>
    <row r="5" spans="1:15" ht="24" customHeight="1"/>
    <row r="6" spans="1:15" ht="33.75" customHeight="1">
      <c r="A6" s="109" t="s">
        <v>57</v>
      </c>
      <c r="B6" s="109"/>
      <c r="C6" s="109"/>
      <c r="D6" s="109"/>
      <c r="E6" s="109"/>
      <c r="F6" s="29" t="s">
        <v>58</v>
      </c>
      <c r="G6" s="30">
        <f>WEEKNUM(B7)</f>
        <v>26</v>
      </c>
      <c r="H6" s="31"/>
      <c r="I6" s="31"/>
      <c r="J6" s="31"/>
      <c r="K6" s="31"/>
      <c r="L6" s="31"/>
      <c r="M6" s="31"/>
      <c r="N6" s="31"/>
      <c r="O6" s="31"/>
    </row>
    <row r="7" spans="1:15" ht="30" customHeight="1">
      <c r="A7" s="110" t="s">
        <v>59</v>
      </c>
      <c r="B7" s="108">
        <f>B2+7</f>
        <v>42912</v>
      </c>
      <c r="C7" s="108"/>
      <c r="D7" s="108">
        <f t="shared" ref="D7" si="5">D2+7</f>
        <v>42913</v>
      </c>
      <c r="E7" s="108"/>
      <c r="F7" s="108">
        <f t="shared" ref="F7" si="6">F2+7</f>
        <v>42914</v>
      </c>
      <c r="G7" s="108"/>
      <c r="H7" s="108">
        <f t="shared" ref="H7" si="7">H2+7</f>
        <v>42915</v>
      </c>
      <c r="I7" s="108"/>
      <c r="J7" s="108">
        <f t="shared" ref="J7" si="8">J2+7</f>
        <v>42916</v>
      </c>
      <c r="K7" s="108"/>
      <c r="L7" s="108">
        <f t="shared" ref="L7" si="9">L2+7</f>
        <v>42917</v>
      </c>
      <c r="M7" s="108"/>
      <c r="N7" s="108">
        <f t="shared" ref="N7" si="10">N2+7</f>
        <v>42918</v>
      </c>
      <c r="O7" s="108"/>
    </row>
    <row r="8" spans="1:15" ht="30" customHeight="1">
      <c r="A8" s="110"/>
      <c r="B8" s="34" t="s">
        <v>2</v>
      </c>
      <c r="C8" s="34" t="s">
        <v>3</v>
      </c>
      <c r="D8" s="34" t="s">
        <v>2</v>
      </c>
      <c r="E8" s="34" t="s">
        <v>3</v>
      </c>
      <c r="F8" s="34" t="s">
        <v>2</v>
      </c>
      <c r="G8" s="34" t="s">
        <v>3</v>
      </c>
      <c r="H8" s="34" t="s">
        <v>2</v>
      </c>
      <c r="I8" s="34" t="s">
        <v>3</v>
      </c>
      <c r="J8" s="34" t="s">
        <v>2</v>
      </c>
      <c r="K8" s="34" t="s">
        <v>3</v>
      </c>
      <c r="L8" s="34" t="s">
        <v>2</v>
      </c>
      <c r="M8" s="34" t="s">
        <v>3</v>
      </c>
      <c r="N8" s="34" t="s">
        <v>2</v>
      </c>
      <c r="O8" s="34" t="s">
        <v>3</v>
      </c>
    </row>
    <row r="9" spans="1:15" s="1" customFormat="1" ht="60" customHeight="1">
      <c r="A9" s="28" t="s">
        <v>61</v>
      </c>
      <c r="B9" s="28" t="s">
        <v>79</v>
      </c>
      <c r="C9" s="28" t="s">
        <v>80</v>
      </c>
      <c r="D9" s="28" t="s">
        <v>81</v>
      </c>
      <c r="E9" s="28" t="s">
        <v>81</v>
      </c>
      <c r="F9" s="28" t="s">
        <v>81</v>
      </c>
      <c r="G9" s="28" t="s">
        <v>81</v>
      </c>
      <c r="H9" s="28" t="s">
        <v>81</v>
      </c>
      <c r="I9" s="28" t="s">
        <v>81</v>
      </c>
      <c r="J9" s="28" t="s">
        <v>81</v>
      </c>
      <c r="K9" s="28" t="s">
        <v>81</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4" sqref="C4"/>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24</v>
      </c>
      <c r="H1" s="31"/>
      <c r="I1" s="31"/>
      <c r="J1" s="31"/>
      <c r="K1" s="31"/>
      <c r="L1" s="31"/>
      <c r="M1" s="31"/>
      <c r="N1" s="31"/>
      <c r="O1" s="31"/>
    </row>
    <row r="2" spans="1:15" ht="30" customHeight="1">
      <c r="A2" s="110" t="s">
        <v>59</v>
      </c>
      <c r="B2" s="108">
        <f>DATE(2017,6,12)</f>
        <v>42898</v>
      </c>
      <c r="C2" s="108"/>
      <c r="D2" s="108">
        <f>SUM(B2+1)</f>
        <v>42899</v>
      </c>
      <c r="E2" s="108"/>
      <c r="F2" s="108">
        <f t="shared" ref="F2" si="0">SUM(D2+1)</f>
        <v>42900</v>
      </c>
      <c r="G2" s="108"/>
      <c r="H2" s="108">
        <f t="shared" ref="H2" si="1">SUM(F2+1)</f>
        <v>42901</v>
      </c>
      <c r="I2" s="108"/>
      <c r="J2" s="108">
        <f t="shared" ref="J2" si="2">SUM(H2+1)</f>
        <v>42902</v>
      </c>
      <c r="K2" s="108"/>
      <c r="L2" s="108">
        <f t="shared" ref="L2" si="3">SUM(J2+1)</f>
        <v>42903</v>
      </c>
      <c r="M2" s="108"/>
      <c r="N2" s="108">
        <f t="shared" ref="N2" si="4">SUM(L2+1)</f>
        <v>42904</v>
      </c>
      <c r="O2" s="108"/>
    </row>
    <row r="3" spans="1:15" ht="30" customHeight="1">
      <c r="A3" s="110"/>
      <c r="B3" s="33" t="s">
        <v>2</v>
      </c>
      <c r="C3" s="33" t="s">
        <v>3</v>
      </c>
      <c r="D3" s="33" t="s">
        <v>2</v>
      </c>
      <c r="E3" s="33" t="s">
        <v>3</v>
      </c>
      <c r="F3" s="33" t="s">
        <v>2</v>
      </c>
      <c r="G3" s="33" t="s">
        <v>3</v>
      </c>
      <c r="H3" s="33" t="s">
        <v>2</v>
      </c>
      <c r="I3" s="33" t="s">
        <v>3</v>
      </c>
      <c r="J3" s="33" t="s">
        <v>2</v>
      </c>
      <c r="K3" s="33" t="s">
        <v>3</v>
      </c>
      <c r="L3" s="33" t="s">
        <v>2</v>
      </c>
      <c r="M3" s="33" t="s">
        <v>3</v>
      </c>
      <c r="N3" s="33" t="s">
        <v>2</v>
      </c>
      <c r="O3" s="33" t="s">
        <v>3</v>
      </c>
    </row>
    <row r="4" spans="1:15" s="1" customFormat="1" ht="60" customHeight="1">
      <c r="A4" s="28" t="s">
        <v>61</v>
      </c>
      <c r="B4" s="28" t="s">
        <v>70</v>
      </c>
      <c r="C4" s="28" t="s">
        <v>71</v>
      </c>
      <c r="D4" s="28" t="s">
        <v>72</v>
      </c>
      <c r="E4" s="28" t="s">
        <v>74</v>
      </c>
      <c r="F4" s="28" t="s">
        <v>75</v>
      </c>
      <c r="G4" s="28" t="s">
        <v>75</v>
      </c>
      <c r="H4" s="28" t="s">
        <v>75</v>
      </c>
      <c r="I4" s="28" t="s">
        <v>75</v>
      </c>
      <c r="J4" s="28" t="s">
        <v>75</v>
      </c>
      <c r="K4" s="28" t="s">
        <v>76</v>
      </c>
      <c r="L4" s="28"/>
      <c r="M4" s="28"/>
      <c r="N4" s="28"/>
      <c r="O4" s="28"/>
    </row>
    <row r="5" spans="1:15" ht="24" customHeight="1"/>
    <row r="6" spans="1:15" ht="33.75" customHeight="1">
      <c r="A6" s="109" t="s">
        <v>57</v>
      </c>
      <c r="B6" s="109"/>
      <c r="C6" s="109"/>
      <c r="D6" s="109"/>
      <c r="E6" s="109"/>
      <c r="F6" s="29" t="s">
        <v>58</v>
      </c>
      <c r="G6" s="30">
        <f>WEEKNUM(B7)</f>
        <v>25</v>
      </c>
      <c r="H6" s="31"/>
      <c r="I6" s="31"/>
      <c r="J6" s="31"/>
      <c r="K6" s="31"/>
      <c r="L6" s="31"/>
      <c r="M6" s="31"/>
      <c r="N6" s="31"/>
      <c r="O6" s="31"/>
    </row>
    <row r="7" spans="1:15" ht="30" customHeight="1">
      <c r="A7" s="110" t="s">
        <v>59</v>
      </c>
      <c r="B7" s="108">
        <f>B2+7</f>
        <v>42905</v>
      </c>
      <c r="C7" s="108"/>
      <c r="D7" s="108">
        <f t="shared" ref="D7" si="5">D2+7</f>
        <v>42906</v>
      </c>
      <c r="E7" s="108"/>
      <c r="F7" s="108">
        <f t="shared" ref="F7" si="6">F2+7</f>
        <v>42907</v>
      </c>
      <c r="G7" s="108"/>
      <c r="H7" s="108">
        <f t="shared" ref="H7" si="7">H2+7</f>
        <v>42908</v>
      </c>
      <c r="I7" s="108"/>
      <c r="J7" s="108">
        <f t="shared" ref="J7" si="8">J2+7</f>
        <v>42909</v>
      </c>
      <c r="K7" s="108"/>
      <c r="L7" s="108">
        <f t="shared" ref="L7" si="9">L2+7</f>
        <v>42910</v>
      </c>
      <c r="M7" s="108"/>
      <c r="N7" s="108">
        <f t="shared" ref="N7" si="10">N2+7</f>
        <v>42911</v>
      </c>
      <c r="O7" s="108"/>
    </row>
    <row r="8" spans="1:15" ht="30" customHeight="1">
      <c r="A8" s="110"/>
      <c r="B8" s="33" t="s">
        <v>2</v>
      </c>
      <c r="C8" s="33" t="s">
        <v>3</v>
      </c>
      <c r="D8" s="33" t="s">
        <v>2</v>
      </c>
      <c r="E8" s="33" t="s">
        <v>3</v>
      </c>
      <c r="F8" s="33" t="s">
        <v>2</v>
      </c>
      <c r="G8" s="33" t="s">
        <v>3</v>
      </c>
      <c r="H8" s="33" t="s">
        <v>2</v>
      </c>
      <c r="I8" s="33" t="s">
        <v>3</v>
      </c>
      <c r="J8" s="33" t="s">
        <v>2</v>
      </c>
      <c r="K8" s="33" t="s">
        <v>3</v>
      </c>
      <c r="L8" s="33" t="s">
        <v>2</v>
      </c>
      <c r="M8" s="33" t="s">
        <v>3</v>
      </c>
      <c r="N8" s="33" t="s">
        <v>2</v>
      </c>
      <c r="O8" s="33" t="s">
        <v>3</v>
      </c>
    </row>
    <row r="9" spans="1:15" s="1" customFormat="1" ht="60" customHeight="1">
      <c r="A9" s="28" t="s">
        <v>61</v>
      </c>
      <c r="B9" s="28" t="s">
        <v>68</v>
      </c>
      <c r="C9" s="28" t="s">
        <v>68</v>
      </c>
      <c r="D9" s="28" t="s">
        <v>68</v>
      </c>
      <c r="E9" s="28" t="s">
        <v>68</v>
      </c>
      <c r="F9" s="28" t="s">
        <v>68</v>
      </c>
      <c r="G9" s="28" t="s">
        <v>73</v>
      </c>
      <c r="H9" s="28" t="s">
        <v>68</v>
      </c>
      <c r="I9" s="28" t="s">
        <v>68</v>
      </c>
      <c r="J9" s="28" t="s">
        <v>68</v>
      </c>
      <c r="K9" s="28" t="s">
        <v>68</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A1:XFD1048576"/>
    </sheetView>
  </sheetViews>
  <sheetFormatPr defaultRowHeight="14.25"/>
  <cols>
    <col min="1" max="1" width="9" customWidth="1"/>
    <col min="2" max="15" width="26.625" customWidth="1"/>
  </cols>
  <sheetData>
    <row r="1" spans="1:15" ht="33.75" customHeight="1">
      <c r="A1" s="109" t="s">
        <v>57</v>
      </c>
      <c r="B1" s="109"/>
      <c r="C1" s="109"/>
      <c r="D1" s="109"/>
      <c r="E1" s="109"/>
      <c r="F1" s="29" t="s">
        <v>58</v>
      </c>
      <c r="G1" s="30">
        <f>WEEKNUM(B2)</f>
        <v>23</v>
      </c>
      <c r="H1" s="31"/>
      <c r="I1" s="31"/>
      <c r="J1" s="31"/>
      <c r="K1" s="31"/>
      <c r="L1" s="31"/>
      <c r="M1" s="31"/>
      <c r="N1" s="31"/>
      <c r="O1" s="31"/>
    </row>
    <row r="2" spans="1:15" ht="30" customHeight="1">
      <c r="A2" s="110" t="s">
        <v>59</v>
      </c>
      <c r="B2" s="108">
        <f>DATE(2017,6,5)</f>
        <v>42891</v>
      </c>
      <c r="C2" s="108"/>
      <c r="D2" s="108">
        <f>SUM(B2+1)</f>
        <v>42892</v>
      </c>
      <c r="E2" s="108"/>
      <c r="F2" s="108">
        <f t="shared" ref="F2" si="0">SUM(D2+1)</f>
        <v>42893</v>
      </c>
      <c r="G2" s="108"/>
      <c r="H2" s="108">
        <f t="shared" ref="H2" si="1">SUM(F2+1)</f>
        <v>42894</v>
      </c>
      <c r="I2" s="108"/>
      <c r="J2" s="108">
        <f t="shared" ref="J2" si="2">SUM(H2+1)</f>
        <v>42895</v>
      </c>
      <c r="K2" s="108"/>
      <c r="L2" s="108">
        <f t="shared" ref="L2" si="3">SUM(J2+1)</f>
        <v>42896</v>
      </c>
      <c r="M2" s="108"/>
      <c r="N2" s="108">
        <f t="shared" ref="N2" si="4">SUM(L2+1)</f>
        <v>42897</v>
      </c>
      <c r="O2" s="108"/>
    </row>
    <row r="3" spans="1:15" ht="30" customHeight="1">
      <c r="A3" s="110"/>
      <c r="B3" s="32" t="s">
        <v>2</v>
      </c>
      <c r="C3" s="32" t="s">
        <v>3</v>
      </c>
      <c r="D3" s="32" t="s">
        <v>2</v>
      </c>
      <c r="E3" s="32" t="s">
        <v>3</v>
      </c>
      <c r="F3" s="32" t="s">
        <v>2</v>
      </c>
      <c r="G3" s="32" t="s">
        <v>3</v>
      </c>
      <c r="H3" s="32" t="s">
        <v>2</v>
      </c>
      <c r="I3" s="32" t="s">
        <v>3</v>
      </c>
      <c r="J3" s="32" t="s">
        <v>2</v>
      </c>
      <c r="K3" s="32" t="s">
        <v>3</v>
      </c>
      <c r="L3" s="32" t="s">
        <v>2</v>
      </c>
      <c r="M3" s="32" t="s">
        <v>3</v>
      </c>
      <c r="N3" s="32" t="s">
        <v>2</v>
      </c>
      <c r="O3" s="32" t="s">
        <v>3</v>
      </c>
    </row>
    <row r="4" spans="1:15" s="1" customFormat="1" ht="60" customHeight="1">
      <c r="A4" s="28" t="s">
        <v>61</v>
      </c>
      <c r="B4" s="28" t="s">
        <v>60</v>
      </c>
      <c r="C4" s="28" t="s">
        <v>62</v>
      </c>
      <c r="D4" s="28" t="s">
        <v>60</v>
      </c>
      <c r="E4" s="28" t="s">
        <v>63</v>
      </c>
      <c r="F4" s="28" t="s">
        <v>64</v>
      </c>
      <c r="G4" s="28" t="s">
        <v>65</v>
      </c>
      <c r="H4" s="28" t="s">
        <v>64</v>
      </c>
      <c r="I4" s="28" t="s">
        <v>66</v>
      </c>
      <c r="J4" s="28" t="s">
        <v>66</v>
      </c>
      <c r="K4" s="28" t="s">
        <v>66</v>
      </c>
      <c r="L4" s="28"/>
      <c r="M4" s="28"/>
      <c r="N4" s="28"/>
      <c r="O4" s="28"/>
    </row>
    <row r="5" spans="1:15" ht="24" customHeight="1"/>
    <row r="6" spans="1:15" ht="33.75" customHeight="1">
      <c r="A6" s="109" t="s">
        <v>57</v>
      </c>
      <c r="B6" s="109"/>
      <c r="C6" s="109"/>
      <c r="D6" s="109"/>
      <c r="E6" s="109"/>
      <c r="F6" s="29" t="s">
        <v>58</v>
      </c>
      <c r="G6" s="30">
        <f>WEEKNUM(B7)</f>
        <v>24</v>
      </c>
      <c r="H6" s="31"/>
      <c r="I6" s="31"/>
      <c r="J6" s="31"/>
      <c r="K6" s="31"/>
      <c r="L6" s="31"/>
      <c r="M6" s="31"/>
      <c r="N6" s="31"/>
      <c r="O6" s="31"/>
    </row>
    <row r="7" spans="1:15" ht="30" customHeight="1">
      <c r="A7" s="110" t="s">
        <v>59</v>
      </c>
      <c r="B7" s="108">
        <f>B2+7</f>
        <v>42898</v>
      </c>
      <c r="C7" s="108"/>
      <c r="D7" s="108">
        <f t="shared" ref="D7" si="5">D2+7</f>
        <v>42899</v>
      </c>
      <c r="E7" s="108"/>
      <c r="F7" s="108">
        <f t="shared" ref="F7" si="6">F2+7</f>
        <v>42900</v>
      </c>
      <c r="G7" s="108"/>
      <c r="H7" s="108">
        <f t="shared" ref="H7" si="7">H2+7</f>
        <v>42901</v>
      </c>
      <c r="I7" s="108"/>
      <c r="J7" s="108">
        <f t="shared" ref="J7" si="8">J2+7</f>
        <v>42902</v>
      </c>
      <c r="K7" s="108"/>
      <c r="L7" s="108">
        <f t="shared" ref="L7" si="9">L2+7</f>
        <v>42903</v>
      </c>
      <c r="M7" s="108"/>
      <c r="N7" s="108">
        <f t="shared" ref="N7" si="10">N2+7</f>
        <v>42904</v>
      </c>
      <c r="O7" s="108"/>
    </row>
    <row r="8" spans="1:15" ht="30" customHeight="1">
      <c r="A8" s="110"/>
      <c r="B8" s="32" t="s">
        <v>2</v>
      </c>
      <c r="C8" s="32" t="s">
        <v>3</v>
      </c>
      <c r="D8" s="32" t="s">
        <v>2</v>
      </c>
      <c r="E8" s="32" t="s">
        <v>3</v>
      </c>
      <c r="F8" s="32" t="s">
        <v>2</v>
      </c>
      <c r="G8" s="32" t="s">
        <v>3</v>
      </c>
      <c r="H8" s="32" t="s">
        <v>2</v>
      </c>
      <c r="I8" s="32" t="s">
        <v>3</v>
      </c>
      <c r="J8" s="32" t="s">
        <v>2</v>
      </c>
      <c r="K8" s="32" t="s">
        <v>3</v>
      </c>
      <c r="L8" s="32" t="s">
        <v>2</v>
      </c>
      <c r="M8" s="32" t="s">
        <v>3</v>
      </c>
      <c r="N8" s="32" t="s">
        <v>2</v>
      </c>
      <c r="O8" s="32" t="s">
        <v>3</v>
      </c>
    </row>
    <row r="9" spans="1:15" s="1" customFormat="1" ht="60" customHeight="1">
      <c r="A9" s="28" t="s">
        <v>61</v>
      </c>
      <c r="B9" s="28" t="s">
        <v>66</v>
      </c>
      <c r="C9" s="28" t="s">
        <v>69</v>
      </c>
      <c r="D9" s="28" t="s">
        <v>66</v>
      </c>
      <c r="E9" s="28" t="s">
        <v>66</v>
      </c>
      <c r="F9" s="28" t="s">
        <v>67</v>
      </c>
      <c r="G9" s="28" t="s">
        <v>67</v>
      </c>
      <c r="H9" s="28" t="s">
        <v>68</v>
      </c>
      <c r="I9" s="28" t="s">
        <v>68</v>
      </c>
      <c r="J9" s="28" t="s">
        <v>68</v>
      </c>
      <c r="K9" s="28" t="s">
        <v>68</v>
      </c>
      <c r="L9" s="28"/>
      <c r="M9" s="28"/>
      <c r="N9" s="28"/>
      <c r="O9" s="28"/>
    </row>
  </sheetData>
  <mergeCells count="18">
    <mergeCell ref="A1:E1"/>
    <mergeCell ref="A2:A3"/>
    <mergeCell ref="B2:C2"/>
    <mergeCell ref="D2:E2"/>
    <mergeCell ref="F2:G2"/>
    <mergeCell ref="A6:E6"/>
    <mergeCell ref="H2:I2"/>
    <mergeCell ref="J2:K2"/>
    <mergeCell ref="L2:M2"/>
    <mergeCell ref="N2:O2"/>
    <mergeCell ref="L7:M7"/>
    <mergeCell ref="N7:O7"/>
    <mergeCell ref="A7:A8"/>
    <mergeCell ref="B7:C7"/>
    <mergeCell ref="D7:E7"/>
    <mergeCell ref="F7:G7"/>
    <mergeCell ref="H7:I7"/>
    <mergeCell ref="J7:K7"/>
  </mergeCells>
  <phoneticPr fontId="18" type="noConversion"/>
  <pageMargins left="0.7" right="0.7" top="0.75" bottom="0.75" header="0.3" footer="0.3"/>
  <pageSetup paperSize="9" orientation="portrait" verticalDpi="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75" zoomScaleNormal="75" zoomScalePageLayoutView="75" workbookViewId="0">
      <selection sqref="A1:XFD1048576"/>
    </sheetView>
  </sheetViews>
  <sheetFormatPr defaultColWidth="9" defaultRowHeight="14.25"/>
  <cols>
    <col min="1" max="2" width="10.625" style="1" customWidth="1"/>
    <col min="3" max="14" width="20.625" style="1" customWidth="1"/>
    <col min="15" max="16384" width="9" style="1"/>
  </cols>
  <sheetData>
    <row r="1" spans="1:14" ht="24.95" customHeight="1">
      <c r="A1" s="115" t="s">
        <v>0</v>
      </c>
      <c r="B1" s="115" t="s">
        <v>1</v>
      </c>
      <c r="C1" s="116" t="s">
        <v>36</v>
      </c>
      <c r="D1" s="117"/>
      <c r="E1" s="118" t="s">
        <v>37</v>
      </c>
      <c r="F1" s="118"/>
      <c r="G1" s="118" t="s">
        <v>38</v>
      </c>
      <c r="H1" s="118"/>
      <c r="I1" s="118" t="s">
        <v>39</v>
      </c>
      <c r="J1" s="118"/>
      <c r="K1" s="116" t="s">
        <v>40</v>
      </c>
      <c r="L1" s="117"/>
      <c r="M1" s="2" t="s">
        <v>41</v>
      </c>
      <c r="N1" s="2" t="s">
        <v>42</v>
      </c>
    </row>
    <row r="2" spans="1:14" ht="24.95" customHeight="1">
      <c r="A2" s="115"/>
      <c r="B2" s="115"/>
      <c r="C2" s="2" t="s">
        <v>2</v>
      </c>
      <c r="D2" s="2" t="s">
        <v>3</v>
      </c>
      <c r="E2" s="2" t="s">
        <v>2</v>
      </c>
      <c r="F2" s="2" t="s">
        <v>3</v>
      </c>
      <c r="G2" s="2" t="s">
        <v>2</v>
      </c>
      <c r="H2" s="2" t="s">
        <v>3</v>
      </c>
      <c r="I2" s="2" t="s">
        <v>2</v>
      </c>
      <c r="J2" s="2" t="s">
        <v>3</v>
      </c>
      <c r="K2" s="2" t="s">
        <v>2</v>
      </c>
      <c r="L2" s="2" t="s">
        <v>3</v>
      </c>
      <c r="M2" s="2"/>
      <c r="N2" s="2"/>
    </row>
    <row r="3" spans="1:14" ht="30" customHeight="1">
      <c r="A3" s="3" t="s">
        <v>4</v>
      </c>
      <c r="B3" s="3" t="s">
        <v>5</v>
      </c>
      <c r="C3" s="4"/>
      <c r="D3" s="5"/>
      <c r="E3" s="4"/>
      <c r="F3" s="4"/>
      <c r="G3" s="4"/>
      <c r="H3" s="4"/>
      <c r="I3" s="4"/>
      <c r="J3" s="4"/>
      <c r="K3" s="4"/>
      <c r="L3" s="4"/>
      <c r="M3" s="23"/>
      <c r="N3" s="24"/>
    </row>
    <row r="4" spans="1:14" ht="30" customHeight="1">
      <c r="A4" s="113" t="s">
        <v>43</v>
      </c>
      <c r="B4" s="3" t="s">
        <v>6</v>
      </c>
      <c r="C4" s="4"/>
      <c r="D4" s="5"/>
      <c r="E4" s="4"/>
      <c r="F4" s="4"/>
      <c r="G4" s="4"/>
      <c r="H4" s="4"/>
      <c r="I4" s="8"/>
      <c r="J4" s="8"/>
      <c r="K4" s="8"/>
      <c r="L4" s="8"/>
      <c r="M4" s="24"/>
      <c r="N4" s="24"/>
    </row>
    <row r="5" spans="1:14" ht="30" customHeight="1">
      <c r="A5" s="111"/>
      <c r="B5" s="7" t="s">
        <v>8</v>
      </c>
      <c r="C5" s="8"/>
      <c r="D5" s="8"/>
      <c r="E5" s="8"/>
      <c r="F5" s="8"/>
      <c r="G5" s="8"/>
      <c r="H5" s="8"/>
      <c r="I5" s="8"/>
      <c r="J5" s="8"/>
      <c r="K5" s="8"/>
      <c r="L5" s="8"/>
      <c r="M5" s="24"/>
      <c r="N5" s="24"/>
    </row>
    <row r="6" spans="1:14" ht="30" customHeight="1">
      <c r="A6" s="112"/>
      <c r="B6" s="7" t="s">
        <v>9</v>
      </c>
      <c r="C6" s="9"/>
      <c r="D6" s="9"/>
      <c r="E6" s="9"/>
      <c r="F6" s="9"/>
      <c r="G6" s="9"/>
      <c r="H6" s="9"/>
      <c r="I6" s="9"/>
      <c r="J6" s="9"/>
      <c r="K6" s="9"/>
      <c r="L6" s="9"/>
      <c r="M6" s="24"/>
      <c r="N6" s="24"/>
    </row>
    <row r="7" spans="1:14" ht="30" customHeight="1">
      <c r="A7" s="113" t="s">
        <v>44</v>
      </c>
      <c r="B7" s="7" t="s">
        <v>10</v>
      </c>
      <c r="C7" s="10"/>
      <c r="D7" s="10"/>
      <c r="E7" s="10"/>
      <c r="F7" s="10"/>
      <c r="G7" s="11"/>
      <c r="H7" s="11"/>
      <c r="I7" s="11"/>
      <c r="J7" s="11"/>
      <c r="K7" s="11"/>
      <c r="L7" s="11"/>
      <c r="M7" s="25"/>
      <c r="N7" s="24"/>
    </row>
    <row r="8" spans="1:14" ht="30" customHeight="1">
      <c r="A8" s="111"/>
      <c r="B8" s="7" t="s">
        <v>45</v>
      </c>
      <c r="C8" s="11"/>
      <c r="D8" s="11"/>
      <c r="E8" s="11"/>
      <c r="F8" s="11"/>
      <c r="G8" s="11"/>
      <c r="H8" s="11"/>
      <c r="I8" s="11"/>
      <c r="J8" s="11"/>
      <c r="K8" s="11"/>
      <c r="L8" s="11"/>
      <c r="M8" s="25"/>
      <c r="N8" s="24"/>
    </row>
    <row r="9" spans="1:14" ht="30" customHeight="1">
      <c r="A9" s="112"/>
      <c r="B9" s="7" t="s">
        <v>11</v>
      </c>
      <c r="C9" s="11"/>
      <c r="D9" s="11"/>
      <c r="E9" s="11"/>
      <c r="F9" s="11"/>
      <c r="G9" s="11"/>
      <c r="H9" s="11"/>
      <c r="I9" s="11"/>
      <c r="J9" s="11"/>
      <c r="K9" s="11"/>
      <c r="L9" s="11"/>
      <c r="M9" s="25"/>
      <c r="N9" s="24"/>
    </row>
    <row r="10" spans="1:14" ht="30" customHeight="1">
      <c r="A10" s="113" t="s">
        <v>46</v>
      </c>
      <c r="B10" s="7" t="s">
        <v>12</v>
      </c>
      <c r="C10" s="10"/>
      <c r="D10" s="12"/>
      <c r="E10" s="10"/>
      <c r="F10" s="13"/>
      <c r="G10" s="10"/>
      <c r="H10" s="10"/>
      <c r="I10" s="10"/>
      <c r="J10" s="10"/>
      <c r="K10" s="10"/>
      <c r="L10" s="10"/>
      <c r="M10" s="25"/>
      <c r="N10" s="24"/>
    </row>
    <row r="11" spans="1:14" ht="30" customHeight="1">
      <c r="A11" s="111"/>
      <c r="B11" s="7" t="s">
        <v>13</v>
      </c>
      <c r="C11" s="14"/>
      <c r="D11" s="14"/>
      <c r="E11" s="15"/>
      <c r="F11" s="15"/>
      <c r="G11" s="15"/>
      <c r="H11" s="15"/>
      <c r="I11" s="14"/>
      <c r="J11" s="11"/>
      <c r="K11" s="15"/>
      <c r="L11" s="15"/>
      <c r="M11" s="25"/>
      <c r="N11" s="24"/>
    </row>
    <row r="12" spans="1:14" ht="30" customHeight="1">
      <c r="A12" s="112"/>
      <c r="B12" s="7" t="s">
        <v>14</v>
      </c>
      <c r="C12" s="16"/>
      <c r="D12" s="16"/>
      <c r="E12" s="16"/>
      <c r="F12" s="16"/>
      <c r="G12" s="16"/>
      <c r="H12" s="16"/>
      <c r="I12" s="16"/>
      <c r="J12" s="16"/>
      <c r="K12" s="16"/>
      <c r="L12" s="16"/>
      <c r="M12" s="25"/>
      <c r="N12" s="24"/>
    </row>
    <row r="13" spans="1:14" ht="30" customHeight="1">
      <c r="A13" s="3" t="s">
        <v>16</v>
      </c>
      <c r="B13" s="3" t="s">
        <v>17</v>
      </c>
      <c r="C13" s="4"/>
      <c r="D13" s="5"/>
      <c r="E13" s="4"/>
      <c r="F13" s="4"/>
      <c r="G13" s="4"/>
      <c r="H13" s="4"/>
      <c r="I13" s="4"/>
      <c r="J13" s="4"/>
      <c r="K13" s="4"/>
      <c r="L13" s="4"/>
      <c r="M13" s="24"/>
      <c r="N13" s="24"/>
    </row>
    <row r="14" spans="1:14" ht="30" customHeight="1">
      <c r="A14" s="113" t="s">
        <v>47</v>
      </c>
      <c r="B14" s="3" t="s">
        <v>18</v>
      </c>
      <c r="C14" s="13"/>
      <c r="D14" s="5"/>
      <c r="E14" s="9"/>
      <c r="F14" s="9"/>
      <c r="G14" s="9"/>
      <c r="H14" s="9"/>
      <c r="I14" s="9"/>
      <c r="J14" s="9"/>
      <c r="K14" s="8"/>
      <c r="L14" s="8"/>
      <c r="M14" s="24"/>
      <c r="N14" s="24"/>
    </row>
    <row r="15" spans="1:14" ht="30" customHeight="1">
      <c r="A15" s="111"/>
      <c r="B15" s="3" t="s">
        <v>48</v>
      </c>
      <c r="C15" s="13"/>
      <c r="D15" s="13"/>
      <c r="E15" s="9"/>
      <c r="F15" s="9"/>
      <c r="G15" s="9"/>
      <c r="H15" s="9"/>
      <c r="I15" s="9"/>
      <c r="J15" s="9"/>
      <c r="K15" s="8"/>
      <c r="L15" s="8"/>
      <c r="M15" s="24"/>
      <c r="N15" s="24"/>
    </row>
    <row r="16" spans="1:14" ht="30" customHeight="1">
      <c r="A16" s="112"/>
      <c r="B16" s="3" t="s">
        <v>49</v>
      </c>
      <c r="C16" s="17"/>
      <c r="D16" s="17"/>
      <c r="E16" s="17"/>
      <c r="F16" s="17"/>
      <c r="G16" s="17"/>
      <c r="H16" s="17"/>
      <c r="I16" s="17"/>
      <c r="J16" s="17"/>
      <c r="K16" s="17"/>
      <c r="L16" s="17"/>
      <c r="M16" s="24"/>
      <c r="N16" s="24"/>
    </row>
    <row r="17" spans="1:14" ht="30" customHeight="1">
      <c r="A17" s="111" t="s">
        <v>50</v>
      </c>
      <c r="B17" s="3" t="s">
        <v>20</v>
      </c>
      <c r="C17" s="4"/>
      <c r="D17" s="4"/>
      <c r="E17" s="8"/>
      <c r="F17" s="8"/>
      <c r="G17" s="8"/>
      <c r="H17" s="8"/>
      <c r="I17" s="8"/>
      <c r="J17" s="8"/>
      <c r="K17" s="8"/>
      <c r="L17" s="8"/>
      <c r="M17" s="23"/>
      <c r="N17" s="24"/>
    </row>
    <row r="18" spans="1:14" ht="30" customHeight="1">
      <c r="A18" s="111"/>
      <c r="B18" s="3" t="s">
        <v>21</v>
      </c>
      <c r="C18" s="4"/>
      <c r="D18" s="13"/>
      <c r="E18" s="4"/>
      <c r="F18" s="4"/>
      <c r="G18" s="4"/>
      <c r="H18" s="4"/>
      <c r="I18" s="4"/>
      <c r="J18" s="4"/>
      <c r="K18" s="4"/>
      <c r="L18" s="4"/>
      <c r="M18" s="24"/>
      <c r="N18" s="24"/>
    </row>
    <row r="19" spans="1:14" ht="30" customHeight="1">
      <c r="A19" s="112"/>
      <c r="B19" s="3" t="s">
        <v>22</v>
      </c>
      <c r="C19" s="13"/>
      <c r="D19" s="13"/>
      <c r="E19" s="13"/>
      <c r="F19" s="13"/>
      <c r="G19" s="13"/>
      <c r="H19" s="18"/>
      <c r="I19" s="19"/>
      <c r="J19" s="19"/>
      <c r="K19" s="13"/>
      <c r="L19" s="4"/>
      <c r="M19" s="24"/>
      <c r="N19" s="24"/>
    </row>
    <row r="20" spans="1:14" ht="30" customHeight="1">
      <c r="A20" s="113" t="s">
        <v>51</v>
      </c>
      <c r="B20" s="3" t="s">
        <v>23</v>
      </c>
      <c r="C20" s="18"/>
      <c r="D20" s="13"/>
      <c r="E20" s="19"/>
      <c r="F20" s="20"/>
      <c r="G20" s="20"/>
      <c r="H20" s="20"/>
      <c r="I20" s="18"/>
      <c r="J20" s="18"/>
      <c r="K20" s="19"/>
      <c r="L20" s="20"/>
      <c r="M20" s="26"/>
      <c r="N20" s="24"/>
    </row>
    <row r="21" spans="1:14" ht="30" customHeight="1">
      <c r="A21" s="111"/>
      <c r="B21" s="3" t="s">
        <v>24</v>
      </c>
      <c r="C21" s="17"/>
      <c r="D21" s="17"/>
      <c r="E21" s="17"/>
      <c r="F21" s="17"/>
      <c r="G21" s="17"/>
      <c r="H21" s="17"/>
      <c r="I21" s="17"/>
      <c r="J21" s="17"/>
      <c r="K21" s="17"/>
      <c r="L21" s="17"/>
      <c r="M21" s="24"/>
      <c r="N21" s="24"/>
    </row>
    <row r="22" spans="1:14" ht="30" customHeight="1">
      <c r="A22" s="112"/>
      <c r="B22" s="3" t="s">
        <v>25</v>
      </c>
      <c r="C22" s="17"/>
      <c r="D22" s="17"/>
      <c r="E22" s="17"/>
      <c r="F22" s="17"/>
      <c r="G22" s="17"/>
      <c r="H22" s="17"/>
      <c r="I22" s="17"/>
      <c r="J22" s="17"/>
      <c r="K22" s="17"/>
      <c r="L22" s="17"/>
      <c r="M22" s="24"/>
      <c r="N22" s="24"/>
    </row>
    <row r="23" spans="1:14" ht="30" customHeight="1">
      <c r="A23" s="3" t="s">
        <v>16</v>
      </c>
      <c r="B23" s="3" t="s">
        <v>26</v>
      </c>
      <c r="C23" s="4"/>
      <c r="D23" s="5"/>
      <c r="E23" s="4"/>
      <c r="F23" s="4"/>
      <c r="G23" s="4"/>
      <c r="H23" s="4"/>
      <c r="I23" s="4"/>
      <c r="J23" s="4"/>
      <c r="K23" s="4"/>
      <c r="L23" s="4"/>
      <c r="M23" s="23"/>
      <c r="N23" s="23"/>
    </row>
    <row r="24" spans="1:14" ht="30" customHeight="1">
      <c r="A24" s="6" t="s">
        <v>52</v>
      </c>
      <c r="B24" s="3" t="s">
        <v>27</v>
      </c>
      <c r="C24" s="4"/>
      <c r="D24" s="4"/>
      <c r="E24" s="8"/>
      <c r="F24" s="8"/>
      <c r="G24" s="4"/>
      <c r="H24" s="4"/>
      <c r="I24" s="4"/>
      <c r="J24" s="4"/>
      <c r="K24" s="8"/>
      <c r="L24" s="8"/>
      <c r="M24" s="23"/>
      <c r="N24" s="23"/>
    </row>
    <row r="25" spans="1:14" ht="30" customHeight="1">
      <c r="A25" s="113" t="s">
        <v>53</v>
      </c>
      <c r="B25" s="3" t="s">
        <v>54</v>
      </c>
      <c r="C25" s="8"/>
      <c r="D25" s="8"/>
      <c r="E25" s="8"/>
      <c r="F25" s="8"/>
      <c r="G25" s="8"/>
      <c r="H25" s="8"/>
      <c r="I25" s="8"/>
      <c r="J25" s="8"/>
      <c r="K25" s="8"/>
      <c r="L25" s="8"/>
      <c r="M25" s="23"/>
      <c r="N25" s="23"/>
    </row>
    <row r="26" spans="1:14" ht="30" customHeight="1">
      <c r="A26" s="112"/>
      <c r="B26" s="3" t="s">
        <v>28</v>
      </c>
      <c r="C26" s="8"/>
      <c r="D26" s="8"/>
      <c r="E26" s="8"/>
      <c r="F26" s="8"/>
      <c r="G26" s="8"/>
      <c r="H26" s="8"/>
      <c r="I26" s="8"/>
      <c r="J26" s="8"/>
      <c r="K26" s="8"/>
      <c r="L26" s="8"/>
      <c r="M26" s="24"/>
      <c r="N26" s="24"/>
    </row>
    <row r="27" spans="1:14" ht="30" customHeight="1">
      <c r="A27" s="114" t="s">
        <v>55</v>
      </c>
      <c r="B27" s="3" t="s">
        <v>29</v>
      </c>
      <c r="C27" s="8"/>
      <c r="D27" s="8"/>
      <c r="E27" s="8"/>
      <c r="F27" s="8"/>
      <c r="G27" s="8"/>
      <c r="H27" s="8"/>
      <c r="I27" s="8"/>
      <c r="J27" s="8"/>
      <c r="K27" s="8"/>
      <c r="L27" s="8"/>
      <c r="M27" s="24"/>
      <c r="N27" s="24"/>
    </row>
    <row r="28" spans="1:14" ht="30" customHeight="1">
      <c r="A28" s="114"/>
      <c r="B28" s="3" t="s">
        <v>30</v>
      </c>
      <c r="C28" s="8"/>
      <c r="D28" s="8"/>
      <c r="E28" s="4"/>
      <c r="F28" s="4"/>
      <c r="G28" s="8"/>
      <c r="H28" s="8"/>
      <c r="I28" s="8"/>
      <c r="J28" s="8"/>
      <c r="K28" s="8"/>
      <c r="L28" s="8"/>
      <c r="M28" s="23"/>
      <c r="N28" s="24"/>
    </row>
    <row r="29" spans="1:14" ht="30" customHeight="1">
      <c r="A29" s="114"/>
      <c r="B29" s="3" t="s">
        <v>19</v>
      </c>
      <c r="C29" s="21"/>
      <c r="D29" s="22"/>
      <c r="E29" s="22"/>
      <c r="F29" s="22"/>
      <c r="G29" s="22"/>
      <c r="H29" s="22"/>
      <c r="I29" s="21"/>
      <c r="J29" s="21"/>
      <c r="K29" s="22"/>
      <c r="L29" s="22"/>
      <c r="M29" s="27"/>
      <c r="N29" s="24"/>
    </row>
    <row r="30" spans="1:14" ht="30" customHeight="1">
      <c r="A30" s="114"/>
      <c r="B30" s="3" t="s">
        <v>31</v>
      </c>
      <c r="C30" s="8"/>
      <c r="D30" s="8"/>
      <c r="E30" s="4"/>
      <c r="F30" s="4"/>
      <c r="G30" s="4"/>
      <c r="H30" s="4"/>
      <c r="I30" s="4"/>
      <c r="J30" s="4"/>
      <c r="K30" s="4"/>
      <c r="L30" s="4"/>
      <c r="M30" s="24"/>
      <c r="N30" s="24"/>
    </row>
    <row r="31" spans="1:14" ht="30" customHeight="1">
      <c r="A31" s="114"/>
      <c r="B31" s="3" t="s">
        <v>56</v>
      </c>
      <c r="C31" s="8"/>
      <c r="D31" s="8"/>
      <c r="E31" s="4"/>
      <c r="F31" s="4"/>
      <c r="G31" s="8"/>
      <c r="H31" s="8"/>
      <c r="I31" s="8"/>
      <c r="J31" s="8"/>
      <c r="K31" s="8"/>
      <c r="L31" s="8"/>
      <c r="M31" s="24"/>
      <c r="N31" s="24"/>
    </row>
    <row r="32" spans="1:14" ht="30" customHeight="1">
      <c r="A32" s="114"/>
      <c r="B32" s="3" t="s">
        <v>32</v>
      </c>
      <c r="C32" s="8"/>
      <c r="D32" s="8"/>
      <c r="E32" s="8"/>
      <c r="F32" s="8"/>
      <c r="G32" s="8"/>
      <c r="H32" s="8"/>
      <c r="I32" s="8"/>
      <c r="J32" s="8"/>
      <c r="K32" s="8"/>
      <c r="L32" s="8"/>
      <c r="M32" s="24"/>
      <c r="N32" s="24"/>
    </row>
    <row r="33" spans="1:14" ht="30" customHeight="1">
      <c r="A33" s="114"/>
      <c r="B33" s="3" t="s">
        <v>33</v>
      </c>
      <c r="C33" s="8"/>
      <c r="D33" s="8"/>
      <c r="E33" s="8"/>
      <c r="F33" s="8"/>
      <c r="G33" s="8"/>
      <c r="H33" s="8"/>
      <c r="I33" s="8"/>
      <c r="J33" s="8"/>
      <c r="K33" s="8"/>
      <c r="L33" s="8"/>
      <c r="M33" s="24"/>
      <c r="N33" s="24"/>
    </row>
    <row r="34" spans="1:14" ht="30" customHeight="1">
      <c r="A34" s="114"/>
      <c r="B34" s="3" t="s">
        <v>15</v>
      </c>
      <c r="C34" s="8"/>
      <c r="D34" s="8"/>
      <c r="E34" s="8"/>
      <c r="F34" s="8"/>
      <c r="G34" s="4"/>
      <c r="H34" s="8"/>
      <c r="I34" s="8"/>
      <c r="J34" s="8"/>
      <c r="K34" s="8"/>
      <c r="L34" s="8"/>
      <c r="M34" s="24"/>
      <c r="N34" s="24"/>
    </row>
    <row r="35" spans="1:14" ht="30" customHeight="1">
      <c r="A35" s="114"/>
      <c r="B35" s="3" t="s">
        <v>34</v>
      </c>
      <c r="C35" s="8"/>
      <c r="D35" s="8"/>
      <c r="E35" s="8"/>
      <c r="F35" s="8"/>
      <c r="G35" s="8"/>
      <c r="H35" s="8"/>
      <c r="I35" s="8"/>
      <c r="J35" s="8"/>
      <c r="K35" s="8"/>
      <c r="L35" s="8"/>
      <c r="M35" s="24"/>
      <c r="N35" s="24"/>
    </row>
    <row r="36" spans="1:14" ht="30" customHeight="1">
      <c r="A36" s="114"/>
      <c r="B36" s="3" t="s">
        <v>7</v>
      </c>
      <c r="C36" s="8"/>
      <c r="D36" s="8"/>
      <c r="E36" s="8"/>
      <c r="F36" s="8"/>
      <c r="G36" s="8"/>
      <c r="H36" s="8"/>
      <c r="I36" s="8"/>
      <c r="J36" s="8"/>
      <c r="K36" s="8"/>
      <c r="L36" s="8"/>
      <c r="M36" s="24"/>
      <c r="N36" s="24"/>
    </row>
    <row r="37" spans="1:14" ht="30" customHeight="1">
      <c r="A37" s="114"/>
      <c r="B37" s="3" t="s">
        <v>35</v>
      </c>
      <c r="C37" s="8"/>
      <c r="D37" s="8"/>
      <c r="E37" s="8"/>
      <c r="F37" s="8"/>
      <c r="G37" s="8"/>
      <c r="H37" s="8"/>
      <c r="I37" s="4"/>
      <c r="J37" s="8"/>
      <c r="K37" s="8"/>
      <c r="L37" s="8"/>
      <c r="M37" s="24"/>
      <c r="N37" s="24"/>
    </row>
  </sheetData>
  <mergeCells count="15">
    <mergeCell ref="C1:D1"/>
    <mergeCell ref="E1:F1"/>
    <mergeCell ref="G1:H1"/>
    <mergeCell ref="I1:J1"/>
    <mergeCell ref="K1:L1"/>
    <mergeCell ref="A17:A19"/>
    <mergeCell ref="A20:A22"/>
    <mergeCell ref="A25:A26"/>
    <mergeCell ref="A27:A37"/>
    <mergeCell ref="B1:B2"/>
    <mergeCell ref="A1:A2"/>
    <mergeCell ref="A4:A6"/>
    <mergeCell ref="A7:A9"/>
    <mergeCell ref="A10:A12"/>
    <mergeCell ref="A14:A16"/>
  </mergeCells>
  <phoneticPr fontId="16" type="noConversion"/>
  <pageMargins left="0.69930555555555596" right="0.69930555555555596"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4" zoomScale="85" zoomScaleNormal="85" workbookViewId="0">
      <pane xSplit="1" topLeftCell="B1" activePane="topRight" state="frozen"/>
      <selection pane="topRight" activeCell="N4" sqref="N4:O4"/>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5</v>
      </c>
      <c r="H1" s="69"/>
      <c r="I1" s="69"/>
      <c r="J1" s="69"/>
      <c r="K1" s="69"/>
      <c r="L1" s="69"/>
      <c r="M1" s="69"/>
      <c r="N1" s="69"/>
      <c r="O1" s="69"/>
    </row>
    <row r="2" spans="1:15" ht="30" customHeight="1">
      <c r="A2" s="96" t="s">
        <v>59</v>
      </c>
      <c r="B2" s="94">
        <f>DATE(2018,1,29)</f>
        <v>43129</v>
      </c>
      <c r="C2" s="94"/>
      <c r="D2" s="94">
        <f>SUM(B2+1)</f>
        <v>43130</v>
      </c>
      <c r="E2" s="94"/>
      <c r="F2" s="94">
        <f t="shared" ref="F2" si="0">SUM(D2+1)</f>
        <v>43131</v>
      </c>
      <c r="G2" s="94"/>
      <c r="H2" s="94">
        <f t="shared" ref="H2" si="1">SUM(F2+1)</f>
        <v>43132</v>
      </c>
      <c r="I2" s="94"/>
      <c r="J2" s="94">
        <f t="shared" ref="J2" si="2">SUM(H2+1)</f>
        <v>43133</v>
      </c>
      <c r="K2" s="94"/>
      <c r="L2" s="94">
        <f t="shared" ref="L2" si="3">SUM(J2+1)</f>
        <v>43134</v>
      </c>
      <c r="M2" s="94"/>
      <c r="N2" s="94">
        <f t="shared" ref="N2" si="4">SUM(L2+1)</f>
        <v>43135</v>
      </c>
      <c r="O2" s="94"/>
    </row>
    <row r="3" spans="1:15" ht="30" customHeight="1">
      <c r="A3" s="96"/>
      <c r="B3" s="90" t="s">
        <v>127</v>
      </c>
      <c r="C3" s="90" t="s">
        <v>3</v>
      </c>
      <c r="D3" s="90" t="s">
        <v>2</v>
      </c>
      <c r="E3" s="90" t="s">
        <v>3</v>
      </c>
      <c r="F3" s="90" t="s">
        <v>2</v>
      </c>
      <c r="G3" s="90" t="s">
        <v>3</v>
      </c>
      <c r="H3" s="90" t="s">
        <v>2</v>
      </c>
      <c r="I3" s="90" t="s">
        <v>3</v>
      </c>
      <c r="J3" s="90" t="s">
        <v>2</v>
      </c>
      <c r="K3" s="90" t="s">
        <v>3</v>
      </c>
      <c r="L3" s="90" t="s">
        <v>2</v>
      </c>
      <c r="M3" s="90" t="s">
        <v>3</v>
      </c>
      <c r="N3" s="90" t="s">
        <v>2</v>
      </c>
      <c r="O3" s="90" t="s">
        <v>3</v>
      </c>
    </row>
    <row r="4" spans="1:15" s="73" customFormat="1" ht="150" customHeight="1">
      <c r="A4" s="72"/>
      <c r="B4" s="97" t="s">
        <v>292</v>
      </c>
      <c r="C4" s="98"/>
      <c r="D4" s="97" t="s">
        <v>291</v>
      </c>
      <c r="E4" s="98"/>
      <c r="F4" s="97" t="s">
        <v>290</v>
      </c>
      <c r="G4" s="98"/>
      <c r="H4" s="97" t="s">
        <v>289</v>
      </c>
      <c r="I4" s="98"/>
      <c r="J4" s="97" t="s">
        <v>293</v>
      </c>
      <c r="K4" s="98"/>
      <c r="L4" s="97" t="s">
        <v>295</v>
      </c>
      <c r="M4" s="98"/>
      <c r="N4" s="97" t="s">
        <v>296</v>
      </c>
      <c r="O4" s="98"/>
    </row>
    <row r="5" spans="1:15" ht="24" customHeight="1"/>
    <row r="6" spans="1:15" ht="33.75" customHeight="1">
      <c r="A6" s="95" t="s">
        <v>57</v>
      </c>
      <c r="B6" s="95"/>
      <c r="C6" s="95"/>
      <c r="D6" s="95"/>
      <c r="E6" s="95"/>
      <c r="F6" s="67" t="s">
        <v>58</v>
      </c>
      <c r="G6" s="68">
        <f>WEEKNUM(B7)</f>
        <v>6</v>
      </c>
      <c r="H6" s="69"/>
      <c r="I6" s="69"/>
      <c r="J6" s="69"/>
      <c r="K6" s="69"/>
      <c r="L6" s="69"/>
      <c r="M6" s="69"/>
      <c r="N6" s="69"/>
      <c r="O6" s="69"/>
    </row>
    <row r="7" spans="1:15" ht="30" customHeight="1">
      <c r="A7" s="96" t="s">
        <v>59</v>
      </c>
      <c r="B7" s="94">
        <f>B2+7</f>
        <v>43136</v>
      </c>
      <c r="C7" s="94"/>
      <c r="D7" s="94">
        <f t="shared" ref="D7" si="5">D2+7</f>
        <v>43137</v>
      </c>
      <c r="E7" s="94"/>
      <c r="F7" s="94">
        <f t="shared" ref="F7" si="6">F2+7</f>
        <v>43138</v>
      </c>
      <c r="G7" s="94"/>
      <c r="H7" s="94">
        <f t="shared" ref="H7" si="7">H2+7</f>
        <v>43139</v>
      </c>
      <c r="I7" s="94"/>
      <c r="J7" s="94">
        <f t="shared" ref="J7" si="8">J2+7</f>
        <v>43140</v>
      </c>
      <c r="K7" s="94"/>
      <c r="L7" s="94">
        <f t="shared" ref="L7" si="9">L2+7</f>
        <v>43141</v>
      </c>
      <c r="M7" s="94"/>
      <c r="N7" s="94">
        <f t="shared" ref="N7" si="10">N2+7</f>
        <v>43142</v>
      </c>
      <c r="O7" s="94"/>
    </row>
    <row r="8" spans="1:15" ht="30" customHeight="1">
      <c r="A8" s="96"/>
      <c r="B8" s="90" t="s">
        <v>2</v>
      </c>
      <c r="C8" s="90" t="s">
        <v>3</v>
      </c>
      <c r="D8" s="90" t="s">
        <v>2</v>
      </c>
      <c r="E8" s="90" t="s">
        <v>3</v>
      </c>
      <c r="F8" s="90" t="s">
        <v>2</v>
      </c>
      <c r="G8" s="90" t="s">
        <v>3</v>
      </c>
      <c r="H8" s="90" t="s">
        <v>2</v>
      </c>
      <c r="I8" s="90" t="s">
        <v>3</v>
      </c>
      <c r="J8" s="90" t="s">
        <v>2</v>
      </c>
      <c r="K8" s="90" t="s">
        <v>3</v>
      </c>
      <c r="L8" s="90" t="s">
        <v>2</v>
      </c>
      <c r="M8" s="90" t="s">
        <v>3</v>
      </c>
      <c r="N8" s="90" t="s">
        <v>2</v>
      </c>
      <c r="O8" s="90" t="s">
        <v>3</v>
      </c>
    </row>
    <row r="9" spans="1:15" s="73" customFormat="1" ht="60" customHeight="1">
      <c r="A9" s="72" t="s">
        <v>61</v>
      </c>
      <c r="B9" s="28" t="s">
        <v>294</v>
      </c>
      <c r="C9" s="28" t="s">
        <v>294</v>
      </c>
      <c r="D9" s="28" t="s">
        <v>294</v>
      </c>
      <c r="E9" s="28" t="s">
        <v>294</v>
      </c>
      <c r="F9" s="28" t="s">
        <v>294</v>
      </c>
      <c r="G9" s="28" t="s">
        <v>294</v>
      </c>
      <c r="H9" s="28" t="s">
        <v>294</v>
      </c>
      <c r="I9" s="28" t="s">
        <v>294</v>
      </c>
      <c r="J9" s="28" t="s">
        <v>294</v>
      </c>
      <c r="K9" s="28" t="s">
        <v>294</v>
      </c>
      <c r="L9" s="72"/>
      <c r="M9" s="72"/>
      <c r="N9" s="72"/>
      <c r="O9" s="72"/>
    </row>
  </sheetData>
  <mergeCells count="25">
    <mergeCell ref="L7:M7"/>
    <mergeCell ref="N7:O7"/>
    <mergeCell ref="L4:M4"/>
    <mergeCell ref="N4:O4"/>
    <mergeCell ref="H7:I7"/>
    <mergeCell ref="J7:K7"/>
    <mergeCell ref="J2:K2"/>
    <mergeCell ref="L2:M2"/>
    <mergeCell ref="N2:O2"/>
    <mergeCell ref="B4:C4"/>
    <mergeCell ref="D4:E4"/>
    <mergeCell ref="F4:G4"/>
    <mergeCell ref="H4:I4"/>
    <mergeCell ref="J4:K4"/>
    <mergeCell ref="H2:I2"/>
    <mergeCell ref="A6:E6"/>
    <mergeCell ref="A7:A8"/>
    <mergeCell ref="B7:C7"/>
    <mergeCell ref="D7:E7"/>
    <mergeCell ref="F7:G7"/>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4</v>
      </c>
      <c r="H1" s="69"/>
      <c r="I1" s="69"/>
      <c r="J1" s="69"/>
      <c r="K1" s="69"/>
      <c r="L1" s="69"/>
      <c r="M1" s="69"/>
      <c r="N1" s="69"/>
      <c r="O1" s="69"/>
    </row>
    <row r="2" spans="1:15" ht="30" customHeight="1">
      <c r="A2" s="96" t="s">
        <v>59</v>
      </c>
      <c r="B2" s="94">
        <f>DATE(2018,1,22)</f>
        <v>43122</v>
      </c>
      <c r="C2" s="94"/>
      <c r="D2" s="94">
        <f>SUM(B2+1)</f>
        <v>43123</v>
      </c>
      <c r="E2" s="94"/>
      <c r="F2" s="94">
        <f t="shared" ref="F2" si="0">SUM(D2+1)</f>
        <v>43124</v>
      </c>
      <c r="G2" s="94"/>
      <c r="H2" s="94">
        <f t="shared" ref="H2" si="1">SUM(F2+1)</f>
        <v>43125</v>
      </c>
      <c r="I2" s="94"/>
      <c r="J2" s="94">
        <f t="shared" ref="J2" si="2">SUM(H2+1)</f>
        <v>43126</v>
      </c>
      <c r="K2" s="94"/>
      <c r="L2" s="94">
        <f t="shared" ref="L2" si="3">SUM(J2+1)</f>
        <v>43127</v>
      </c>
      <c r="M2" s="94"/>
      <c r="N2" s="94">
        <f t="shared" ref="N2" si="4">SUM(L2+1)</f>
        <v>43128</v>
      </c>
      <c r="O2" s="94"/>
    </row>
    <row r="3" spans="1:15" ht="30" customHeight="1">
      <c r="A3" s="96"/>
      <c r="B3" s="89" t="s">
        <v>127</v>
      </c>
      <c r="C3" s="89" t="s">
        <v>3</v>
      </c>
      <c r="D3" s="89" t="s">
        <v>2</v>
      </c>
      <c r="E3" s="89" t="s">
        <v>3</v>
      </c>
      <c r="F3" s="89" t="s">
        <v>2</v>
      </c>
      <c r="G3" s="89" t="s">
        <v>3</v>
      </c>
      <c r="H3" s="89" t="s">
        <v>2</v>
      </c>
      <c r="I3" s="89" t="s">
        <v>3</v>
      </c>
      <c r="J3" s="89" t="s">
        <v>2</v>
      </c>
      <c r="K3" s="89" t="s">
        <v>3</v>
      </c>
      <c r="L3" s="89" t="s">
        <v>2</v>
      </c>
      <c r="M3" s="89" t="s">
        <v>3</v>
      </c>
      <c r="N3" s="89" t="s">
        <v>2</v>
      </c>
      <c r="O3" s="89" t="s">
        <v>3</v>
      </c>
    </row>
    <row r="4" spans="1:15" s="73" customFormat="1" ht="150" customHeight="1">
      <c r="A4" s="72" t="s">
        <v>61</v>
      </c>
      <c r="B4" s="97" t="s">
        <v>285</v>
      </c>
      <c r="C4" s="98"/>
      <c r="D4" s="97" t="s">
        <v>284</v>
      </c>
      <c r="E4" s="98"/>
      <c r="F4" s="97" t="s">
        <v>286</v>
      </c>
      <c r="G4" s="98"/>
      <c r="H4" s="97" t="s">
        <v>287</v>
      </c>
      <c r="I4" s="98"/>
      <c r="J4" s="97" t="s">
        <v>288</v>
      </c>
      <c r="K4" s="98"/>
      <c r="L4" s="72"/>
      <c r="M4" s="72"/>
      <c r="N4" s="72"/>
      <c r="O4" s="72"/>
    </row>
    <row r="5" spans="1:15" ht="24" customHeight="1"/>
    <row r="6" spans="1:15" ht="33.75" customHeight="1">
      <c r="A6" s="95" t="s">
        <v>57</v>
      </c>
      <c r="B6" s="95"/>
      <c r="C6" s="95"/>
      <c r="D6" s="95"/>
      <c r="E6" s="95"/>
      <c r="F6" s="67" t="s">
        <v>58</v>
      </c>
      <c r="G6" s="68">
        <f>WEEKNUM(B7)</f>
        <v>5</v>
      </c>
      <c r="H6" s="69"/>
      <c r="I6" s="69"/>
      <c r="J6" s="69"/>
      <c r="K6" s="69"/>
      <c r="L6" s="69"/>
      <c r="M6" s="69"/>
      <c r="N6" s="69"/>
      <c r="O6" s="69"/>
    </row>
    <row r="7" spans="1:15" ht="30" customHeight="1">
      <c r="A7" s="96" t="s">
        <v>59</v>
      </c>
      <c r="B7" s="94">
        <f>B2+7</f>
        <v>43129</v>
      </c>
      <c r="C7" s="94"/>
      <c r="D7" s="94">
        <f t="shared" ref="D7" si="5">D2+7</f>
        <v>43130</v>
      </c>
      <c r="E7" s="94"/>
      <c r="F7" s="94">
        <f t="shared" ref="F7" si="6">F2+7</f>
        <v>43131</v>
      </c>
      <c r="G7" s="94"/>
      <c r="H7" s="94">
        <f t="shared" ref="H7" si="7">H2+7</f>
        <v>43132</v>
      </c>
      <c r="I7" s="94"/>
      <c r="J7" s="94">
        <f t="shared" ref="J7" si="8">J2+7</f>
        <v>43133</v>
      </c>
      <c r="K7" s="94"/>
      <c r="L7" s="94">
        <f t="shared" ref="L7" si="9">L2+7</f>
        <v>43134</v>
      </c>
      <c r="M7" s="94"/>
      <c r="N7" s="94">
        <f t="shared" ref="N7" si="10">N2+7</f>
        <v>43135</v>
      </c>
      <c r="O7" s="94"/>
    </row>
    <row r="8" spans="1:15" ht="30" customHeight="1">
      <c r="A8" s="96"/>
      <c r="B8" s="89" t="s">
        <v>2</v>
      </c>
      <c r="C8" s="89" t="s">
        <v>3</v>
      </c>
      <c r="D8" s="89" t="s">
        <v>2</v>
      </c>
      <c r="E8" s="89" t="s">
        <v>3</v>
      </c>
      <c r="F8" s="89" t="s">
        <v>2</v>
      </c>
      <c r="G8" s="89" t="s">
        <v>3</v>
      </c>
      <c r="H8" s="89" t="s">
        <v>2</v>
      </c>
      <c r="I8" s="89" t="s">
        <v>3</v>
      </c>
      <c r="J8" s="89" t="s">
        <v>2</v>
      </c>
      <c r="K8" s="89" t="s">
        <v>3</v>
      </c>
      <c r="L8" s="89" t="s">
        <v>2</v>
      </c>
      <c r="M8" s="89" t="s">
        <v>3</v>
      </c>
      <c r="N8" s="89" t="s">
        <v>2</v>
      </c>
      <c r="O8" s="89" t="s">
        <v>3</v>
      </c>
    </row>
    <row r="9" spans="1:15" s="73" customFormat="1" ht="60" customHeight="1">
      <c r="A9" s="72" t="s">
        <v>61</v>
      </c>
      <c r="B9" s="28" t="s">
        <v>283</v>
      </c>
      <c r="C9" s="28" t="s">
        <v>283</v>
      </c>
      <c r="D9" s="28" t="s">
        <v>283</v>
      </c>
      <c r="E9" s="28" t="s">
        <v>283</v>
      </c>
      <c r="F9" s="28" t="s">
        <v>283</v>
      </c>
      <c r="G9" s="28" t="s">
        <v>283</v>
      </c>
      <c r="H9" s="28" t="s">
        <v>283</v>
      </c>
      <c r="I9" s="28" t="s">
        <v>283</v>
      </c>
      <c r="J9" s="28" t="s">
        <v>283</v>
      </c>
      <c r="K9" s="28" t="s">
        <v>283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K9"/>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3</v>
      </c>
      <c r="H1" s="69"/>
      <c r="I1" s="69"/>
      <c r="J1" s="69"/>
      <c r="K1" s="69"/>
      <c r="L1" s="69"/>
      <c r="M1" s="69"/>
      <c r="N1" s="69"/>
      <c r="O1" s="69"/>
    </row>
    <row r="2" spans="1:15" ht="30" customHeight="1">
      <c r="A2" s="96" t="s">
        <v>59</v>
      </c>
      <c r="B2" s="94">
        <f>DATE(2018,1,15)</f>
        <v>43115</v>
      </c>
      <c r="C2" s="94"/>
      <c r="D2" s="94">
        <f>SUM(B2+1)</f>
        <v>43116</v>
      </c>
      <c r="E2" s="94"/>
      <c r="F2" s="94">
        <f t="shared" ref="F2" si="0">SUM(D2+1)</f>
        <v>43117</v>
      </c>
      <c r="G2" s="94"/>
      <c r="H2" s="94">
        <f t="shared" ref="H2" si="1">SUM(F2+1)</f>
        <v>43118</v>
      </c>
      <c r="I2" s="94"/>
      <c r="J2" s="94">
        <f t="shared" ref="J2" si="2">SUM(H2+1)</f>
        <v>43119</v>
      </c>
      <c r="K2" s="94"/>
      <c r="L2" s="94">
        <f t="shared" ref="L2" si="3">SUM(J2+1)</f>
        <v>43120</v>
      </c>
      <c r="M2" s="94"/>
      <c r="N2" s="94">
        <f t="shared" ref="N2" si="4">SUM(L2+1)</f>
        <v>43121</v>
      </c>
      <c r="O2" s="94"/>
    </row>
    <row r="3" spans="1:15" ht="30" customHeight="1">
      <c r="A3" s="96"/>
      <c r="B3" s="88" t="s">
        <v>127</v>
      </c>
      <c r="C3" s="88" t="s">
        <v>3</v>
      </c>
      <c r="D3" s="88" t="s">
        <v>2</v>
      </c>
      <c r="E3" s="88" t="s">
        <v>3</v>
      </c>
      <c r="F3" s="88" t="s">
        <v>2</v>
      </c>
      <c r="G3" s="88" t="s">
        <v>3</v>
      </c>
      <c r="H3" s="88" t="s">
        <v>2</v>
      </c>
      <c r="I3" s="88" t="s">
        <v>3</v>
      </c>
      <c r="J3" s="88" t="s">
        <v>2</v>
      </c>
      <c r="K3" s="88" t="s">
        <v>3</v>
      </c>
      <c r="L3" s="88" t="s">
        <v>2</v>
      </c>
      <c r="M3" s="88" t="s">
        <v>3</v>
      </c>
      <c r="N3" s="88" t="s">
        <v>2</v>
      </c>
      <c r="O3" s="88" t="s">
        <v>3</v>
      </c>
    </row>
    <row r="4" spans="1:15" s="73" customFormat="1" ht="150" customHeight="1">
      <c r="A4" s="72" t="s">
        <v>61</v>
      </c>
      <c r="B4" s="97" t="s">
        <v>281</v>
      </c>
      <c r="C4" s="98"/>
      <c r="D4" s="97" t="s">
        <v>281</v>
      </c>
      <c r="E4" s="98"/>
      <c r="F4" s="97" t="s">
        <v>282</v>
      </c>
      <c r="G4" s="98"/>
      <c r="H4" s="97" t="s">
        <v>282</v>
      </c>
      <c r="I4" s="98"/>
      <c r="J4" s="97" t="s">
        <v>282</v>
      </c>
      <c r="K4" s="98"/>
      <c r="L4" s="72"/>
      <c r="M4" s="72"/>
      <c r="N4" s="72"/>
      <c r="O4" s="72"/>
    </row>
    <row r="5" spans="1:15" ht="24" customHeight="1"/>
    <row r="6" spans="1:15" ht="33.75" customHeight="1">
      <c r="A6" s="95" t="s">
        <v>57</v>
      </c>
      <c r="B6" s="95"/>
      <c r="C6" s="95"/>
      <c r="D6" s="95"/>
      <c r="E6" s="95"/>
      <c r="F6" s="67" t="s">
        <v>58</v>
      </c>
      <c r="G6" s="68">
        <f>WEEKNUM(B7)</f>
        <v>4</v>
      </c>
      <c r="H6" s="69"/>
      <c r="I6" s="69"/>
      <c r="J6" s="69"/>
      <c r="K6" s="69"/>
      <c r="L6" s="69"/>
      <c r="M6" s="69"/>
      <c r="N6" s="69"/>
      <c r="O6" s="69"/>
    </row>
    <row r="7" spans="1:15" ht="30" customHeight="1">
      <c r="A7" s="96" t="s">
        <v>59</v>
      </c>
      <c r="B7" s="94">
        <f>B2+7</f>
        <v>43122</v>
      </c>
      <c r="C7" s="94"/>
      <c r="D7" s="94">
        <f t="shared" ref="D7" si="5">D2+7</f>
        <v>43123</v>
      </c>
      <c r="E7" s="94"/>
      <c r="F7" s="94">
        <f t="shared" ref="F7" si="6">F2+7</f>
        <v>43124</v>
      </c>
      <c r="G7" s="94"/>
      <c r="H7" s="94">
        <f t="shared" ref="H7" si="7">H2+7</f>
        <v>43125</v>
      </c>
      <c r="I7" s="94"/>
      <c r="J7" s="94">
        <f t="shared" ref="J7" si="8">J2+7</f>
        <v>43126</v>
      </c>
      <c r="K7" s="94"/>
      <c r="L7" s="94">
        <f t="shared" ref="L7" si="9">L2+7</f>
        <v>43127</v>
      </c>
      <c r="M7" s="94"/>
      <c r="N7" s="94">
        <f t="shared" ref="N7" si="10">N2+7</f>
        <v>43128</v>
      </c>
      <c r="O7" s="94"/>
    </row>
    <row r="8" spans="1:15" ht="30" customHeight="1">
      <c r="A8" s="96"/>
      <c r="B8" s="88" t="s">
        <v>2</v>
      </c>
      <c r="C8" s="88" t="s">
        <v>3</v>
      </c>
      <c r="D8" s="88" t="s">
        <v>2</v>
      </c>
      <c r="E8" s="88" t="s">
        <v>3</v>
      </c>
      <c r="F8" s="88" t="s">
        <v>2</v>
      </c>
      <c r="G8" s="88" t="s">
        <v>3</v>
      </c>
      <c r="H8" s="88" t="s">
        <v>2</v>
      </c>
      <c r="I8" s="88" t="s">
        <v>3</v>
      </c>
      <c r="J8" s="88" t="s">
        <v>2</v>
      </c>
      <c r="K8" s="88" t="s">
        <v>3</v>
      </c>
      <c r="L8" s="88" t="s">
        <v>2</v>
      </c>
      <c r="M8" s="88" t="s">
        <v>3</v>
      </c>
      <c r="N8" s="88" t="s">
        <v>2</v>
      </c>
      <c r="O8" s="88" t="s">
        <v>3</v>
      </c>
    </row>
    <row r="9" spans="1:15" s="73" customFormat="1" ht="60" customHeight="1">
      <c r="A9" s="72" t="s">
        <v>61</v>
      </c>
      <c r="B9" s="28" t="s">
        <v>283</v>
      </c>
      <c r="C9" s="28" t="s">
        <v>283</v>
      </c>
      <c r="D9" s="28" t="s">
        <v>283</v>
      </c>
      <c r="E9" s="28" t="s">
        <v>283</v>
      </c>
      <c r="F9" s="28" t="s">
        <v>283</v>
      </c>
      <c r="G9" s="28" t="s">
        <v>283</v>
      </c>
      <c r="H9" s="28" t="s">
        <v>283</v>
      </c>
      <c r="I9" s="28" t="s">
        <v>283</v>
      </c>
      <c r="J9" s="28" t="s">
        <v>283</v>
      </c>
      <c r="K9" s="28" t="s">
        <v>283</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L9" sqref="L9"/>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2</v>
      </c>
      <c r="H1" s="69"/>
      <c r="I1" s="69"/>
      <c r="J1" s="69"/>
      <c r="K1" s="69"/>
      <c r="L1" s="69"/>
      <c r="M1" s="69"/>
      <c r="N1" s="69"/>
      <c r="O1" s="69"/>
    </row>
    <row r="2" spans="1:15" ht="30" customHeight="1">
      <c r="A2" s="96" t="s">
        <v>59</v>
      </c>
      <c r="B2" s="94">
        <f>DATE(2018,1,8)</f>
        <v>43108</v>
      </c>
      <c r="C2" s="94"/>
      <c r="D2" s="94">
        <f>SUM(B2+1)</f>
        <v>43109</v>
      </c>
      <c r="E2" s="94"/>
      <c r="F2" s="94">
        <f t="shared" ref="F2" si="0">SUM(D2+1)</f>
        <v>43110</v>
      </c>
      <c r="G2" s="94"/>
      <c r="H2" s="94">
        <f t="shared" ref="H2" si="1">SUM(F2+1)</f>
        <v>43111</v>
      </c>
      <c r="I2" s="94"/>
      <c r="J2" s="94">
        <f t="shared" ref="J2" si="2">SUM(H2+1)</f>
        <v>43112</v>
      </c>
      <c r="K2" s="94"/>
      <c r="L2" s="94">
        <f t="shared" ref="L2" si="3">SUM(J2+1)</f>
        <v>43113</v>
      </c>
      <c r="M2" s="94"/>
      <c r="N2" s="94">
        <f t="shared" ref="N2" si="4">SUM(L2+1)</f>
        <v>43114</v>
      </c>
      <c r="O2" s="94"/>
    </row>
    <row r="3" spans="1:15" ht="30" customHeight="1">
      <c r="A3" s="96"/>
      <c r="B3" s="86" t="s">
        <v>127</v>
      </c>
      <c r="C3" s="86" t="s">
        <v>3</v>
      </c>
      <c r="D3" s="86" t="s">
        <v>2</v>
      </c>
      <c r="E3" s="86" t="s">
        <v>3</v>
      </c>
      <c r="F3" s="86" t="s">
        <v>2</v>
      </c>
      <c r="G3" s="86" t="s">
        <v>3</v>
      </c>
      <c r="H3" s="86" t="s">
        <v>2</v>
      </c>
      <c r="I3" s="86" t="s">
        <v>3</v>
      </c>
      <c r="J3" s="86" t="s">
        <v>2</v>
      </c>
      <c r="K3" s="86" t="s">
        <v>3</v>
      </c>
      <c r="L3" s="86" t="s">
        <v>2</v>
      </c>
      <c r="M3" s="86" t="s">
        <v>3</v>
      </c>
      <c r="N3" s="86" t="s">
        <v>2</v>
      </c>
      <c r="O3" s="86" t="s">
        <v>3</v>
      </c>
    </row>
    <row r="4" spans="1:15" s="73" customFormat="1" ht="150" customHeight="1">
      <c r="A4" s="72" t="s">
        <v>61</v>
      </c>
      <c r="B4" s="97" t="s">
        <v>275</v>
      </c>
      <c r="C4" s="98"/>
      <c r="D4" s="97" t="s">
        <v>276</v>
      </c>
      <c r="E4" s="98"/>
      <c r="F4" s="97" t="s">
        <v>277</v>
      </c>
      <c r="G4" s="98"/>
      <c r="H4" s="97" t="s">
        <v>279</v>
      </c>
      <c r="I4" s="98"/>
      <c r="J4" s="97" t="s">
        <v>278</v>
      </c>
      <c r="K4" s="98"/>
      <c r="L4" s="72"/>
      <c r="M4" s="72"/>
      <c r="N4" s="72"/>
      <c r="O4" s="72"/>
    </row>
    <row r="5" spans="1:15" ht="24" customHeight="1"/>
    <row r="6" spans="1:15" ht="33.75" customHeight="1">
      <c r="A6" s="95" t="s">
        <v>57</v>
      </c>
      <c r="B6" s="95"/>
      <c r="C6" s="95"/>
      <c r="D6" s="95"/>
      <c r="E6" s="95"/>
      <c r="F6" s="67" t="s">
        <v>58</v>
      </c>
      <c r="G6" s="68">
        <f>WEEKNUM(B7)</f>
        <v>3</v>
      </c>
      <c r="H6" s="69"/>
      <c r="I6" s="69"/>
      <c r="J6" s="69"/>
      <c r="K6" s="69"/>
      <c r="L6" s="69"/>
      <c r="M6" s="69"/>
      <c r="N6" s="69"/>
      <c r="O6" s="69"/>
    </row>
    <row r="7" spans="1:15" ht="30" customHeight="1">
      <c r="A7" s="96" t="s">
        <v>59</v>
      </c>
      <c r="B7" s="94">
        <f>B2+7</f>
        <v>43115</v>
      </c>
      <c r="C7" s="94"/>
      <c r="D7" s="94">
        <f t="shared" ref="D7" si="5">D2+7</f>
        <v>43116</v>
      </c>
      <c r="E7" s="94"/>
      <c r="F7" s="94">
        <f t="shared" ref="F7" si="6">F2+7</f>
        <v>43117</v>
      </c>
      <c r="G7" s="94"/>
      <c r="H7" s="94">
        <f t="shared" ref="H7" si="7">H2+7</f>
        <v>43118</v>
      </c>
      <c r="I7" s="94"/>
      <c r="J7" s="94">
        <f t="shared" ref="J7" si="8">J2+7</f>
        <v>43119</v>
      </c>
      <c r="K7" s="94"/>
      <c r="L7" s="94">
        <f t="shared" ref="L7" si="9">L2+7</f>
        <v>43120</v>
      </c>
      <c r="M7" s="94"/>
      <c r="N7" s="94">
        <f t="shared" ref="N7" si="10">N2+7</f>
        <v>43121</v>
      </c>
      <c r="O7" s="94"/>
    </row>
    <row r="8" spans="1:15" ht="30" customHeight="1">
      <c r="A8" s="96"/>
      <c r="B8" s="86" t="s">
        <v>2</v>
      </c>
      <c r="C8" s="86" t="s">
        <v>3</v>
      </c>
      <c r="D8" s="86" t="s">
        <v>2</v>
      </c>
      <c r="E8" s="86" t="s">
        <v>3</v>
      </c>
      <c r="F8" s="86" t="s">
        <v>2</v>
      </c>
      <c r="G8" s="86" t="s">
        <v>3</v>
      </c>
      <c r="H8" s="86" t="s">
        <v>2</v>
      </c>
      <c r="I8" s="86" t="s">
        <v>3</v>
      </c>
      <c r="J8" s="86" t="s">
        <v>2</v>
      </c>
      <c r="K8" s="86" t="s">
        <v>3</v>
      </c>
      <c r="L8" s="86" t="s">
        <v>2</v>
      </c>
      <c r="M8" s="86" t="s">
        <v>3</v>
      </c>
      <c r="N8" s="86" t="s">
        <v>2</v>
      </c>
      <c r="O8" s="86" t="s">
        <v>3</v>
      </c>
    </row>
    <row r="9" spans="1:15" s="73" customFormat="1" ht="60" customHeight="1">
      <c r="A9" s="72" t="s">
        <v>61</v>
      </c>
      <c r="B9" s="28" t="s">
        <v>280</v>
      </c>
      <c r="C9" s="28" t="s">
        <v>280</v>
      </c>
      <c r="D9" s="28" t="s">
        <v>280</v>
      </c>
      <c r="E9" s="28" t="s">
        <v>280</v>
      </c>
      <c r="F9" s="28" t="s">
        <v>280</v>
      </c>
      <c r="G9" s="28" t="s">
        <v>280</v>
      </c>
      <c r="H9" s="28" t="s">
        <v>280</v>
      </c>
      <c r="I9" s="28" t="s">
        <v>280</v>
      </c>
      <c r="J9" s="28" t="s">
        <v>280</v>
      </c>
      <c r="K9" s="28" t="s">
        <v>280</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4" sqref="F4:G4"/>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1</v>
      </c>
      <c r="H1" s="69"/>
      <c r="I1" s="69"/>
      <c r="J1" s="69"/>
      <c r="K1" s="69"/>
      <c r="L1" s="69"/>
      <c r="M1" s="69"/>
      <c r="N1" s="69"/>
      <c r="O1" s="69"/>
    </row>
    <row r="2" spans="1:15" ht="30" customHeight="1">
      <c r="A2" s="96" t="s">
        <v>59</v>
      </c>
      <c r="B2" s="94">
        <f>DATE(2018,1,1)</f>
        <v>43101</v>
      </c>
      <c r="C2" s="94"/>
      <c r="D2" s="94">
        <f>SUM(B2+1)</f>
        <v>43102</v>
      </c>
      <c r="E2" s="94"/>
      <c r="F2" s="94">
        <f t="shared" ref="F2" si="0">SUM(D2+1)</f>
        <v>43103</v>
      </c>
      <c r="G2" s="94"/>
      <c r="H2" s="94">
        <f t="shared" ref="H2" si="1">SUM(F2+1)</f>
        <v>43104</v>
      </c>
      <c r="I2" s="94"/>
      <c r="J2" s="94">
        <f t="shared" ref="J2" si="2">SUM(H2+1)</f>
        <v>43105</v>
      </c>
      <c r="K2" s="94"/>
      <c r="L2" s="94">
        <f t="shared" ref="L2" si="3">SUM(J2+1)</f>
        <v>43106</v>
      </c>
      <c r="M2" s="94"/>
      <c r="N2" s="94">
        <f t="shared" ref="N2" si="4">SUM(L2+1)</f>
        <v>43107</v>
      </c>
      <c r="O2" s="94"/>
    </row>
    <row r="3" spans="1:15" ht="30" customHeight="1">
      <c r="A3" s="96"/>
      <c r="B3" s="85" t="s">
        <v>127</v>
      </c>
      <c r="C3" s="85" t="s">
        <v>3</v>
      </c>
      <c r="D3" s="85" t="s">
        <v>2</v>
      </c>
      <c r="E3" s="85" t="s">
        <v>3</v>
      </c>
      <c r="F3" s="85" t="s">
        <v>2</v>
      </c>
      <c r="G3" s="85" t="s">
        <v>3</v>
      </c>
      <c r="H3" s="85" t="s">
        <v>2</v>
      </c>
      <c r="I3" s="85" t="s">
        <v>3</v>
      </c>
      <c r="J3" s="85" t="s">
        <v>2</v>
      </c>
      <c r="K3" s="85" t="s">
        <v>3</v>
      </c>
      <c r="L3" s="85" t="s">
        <v>2</v>
      </c>
      <c r="M3" s="85" t="s">
        <v>3</v>
      </c>
      <c r="N3" s="85" t="s">
        <v>2</v>
      </c>
      <c r="O3" s="85" t="s">
        <v>3</v>
      </c>
    </row>
    <row r="4" spans="1:15" s="73" customFormat="1" ht="150" customHeight="1">
      <c r="A4" s="72" t="s">
        <v>61</v>
      </c>
      <c r="B4" s="97" t="s">
        <v>266</v>
      </c>
      <c r="C4" s="98"/>
      <c r="D4" s="97" t="s">
        <v>270</v>
      </c>
      <c r="E4" s="98"/>
      <c r="F4" s="97" t="s">
        <v>272</v>
      </c>
      <c r="G4" s="98"/>
      <c r="H4" s="97" t="s">
        <v>271</v>
      </c>
      <c r="I4" s="98"/>
      <c r="J4" s="97" t="s">
        <v>273</v>
      </c>
      <c r="K4" s="98"/>
      <c r="L4" s="72"/>
      <c r="M4" s="72"/>
      <c r="N4" s="72"/>
      <c r="O4" s="72"/>
    </row>
    <row r="5" spans="1:15" ht="24" customHeight="1"/>
    <row r="6" spans="1:15" ht="33.75" customHeight="1">
      <c r="A6" s="95" t="s">
        <v>57</v>
      </c>
      <c r="B6" s="95"/>
      <c r="C6" s="95"/>
      <c r="D6" s="95"/>
      <c r="E6" s="95"/>
      <c r="F6" s="67" t="s">
        <v>58</v>
      </c>
      <c r="G6" s="68">
        <f>WEEKNUM(B7)</f>
        <v>2</v>
      </c>
      <c r="H6" s="69"/>
      <c r="I6" s="69"/>
      <c r="J6" s="69"/>
      <c r="K6" s="69"/>
      <c r="L6" s="69"/>
      <c r="M6" s="69"/>
      <c r="N6" s="69"/>
      <c r="O6" s="69"/>
    </row>
    <row r="7" spans="1:15" ht="30" customHeight="1">
      <c r="A7" s="96" t="s">
        <v>59</v>
      </c>
      <c r="B7" s="94">
        <f>B2+7</f>
        <v>43108</v>
      </c>
      <c r="C7" s="94"/>
      <c r="D7" s="94">
        <f t="shared" ref="D7" si="5">D2+7</f>
        <v>43109</v>
      </c>
      <c r="E7" s="94"/>
      <c r="F7" s="94">
        <f t="shared" ref="F7" si="6">F2+7</f>
        <v>43110</v>
      </c>
      <c r="G7" s="94"/>
      <c r="H7" s="94">
        <f t="shared" ref="H7" si="7">H2+7</f>
        <v>43111</v>
      </c>
      <c r="I7" s="94"/>
      <c r="J7" s="94">
        <f t="shared" ref="J7" si="8">J2+7</f>
        <v>43112</v>
      </c>
      <c r="K7" s="94"/>
      <c r="L7" s="94">
        <f t="shared" ref="L7" si="9">L2+7</f>
        <v>43113</v>
      </c>
      <c r="M7" s="94"/>
      <c r="N7" s="94">
        <f t="shared" ref="N7" si="10">N2+7</f>
        <v>43114</v>
      </c>
      <c r="O7" s="94"/>
    </row>
    <row r="8" spans="1:15" ht="30" customHeight="1">
      <c r="A8" s="96"/>
      <c r="B8" s="85" t="s">
        <v>2</v>
      </c>
      <c r="C8" s="85" t="s">
        <v>3</v>
      </c>
      <c r="D8" s="85" t="s">
        <v>2</v>
      </c>
      <c r="E8" s="85" t="s">
        <v>3</v>
      </c>
      <c r="F8" s="85" t="s">
        <v>2</v>
      </c>
      <c r="G8" s="85" t="s">
        <v>3</v>
      </c>
      <c r="H8" s="85" t="s">
        <v>2</v>
      </c>
      <c r="I8" s="85" t="s">
        <v>3</v>
      </c>
      <c r="J8" s="85" t="s">
        <v>2</v>
      </c>
      <c r="K8" s="85" t="s">
        <v>3</v>
      </c>
      <c r="L8" s="85" t="s">
        <v>2</v>
      </c>
      <c r="M8" s="85" t="s">
        <v>3</v>
      </c>
      <c r="N8" s="85" t="s">
        <v>2</v>
      </c>
      <c r="O8" s="85" t="s">
        <v>3</v>
      </c>
    </row>
    <row r="9" spans="1:15" s="73" customFormat="1" ht="60" customHeight="1">
      <c r="A9" s="72" t="s">
        <v>61</v>
      </c>
      <c r="B9" s="87" t="s">
        <v>274</v>
      </c>
      <c r="C9" s="87" t="s">
        <v>274</v>
      </c>
      <c r="D9" s="87" t="s">
        <v>274</v>
      </c>
      <c r="E9" s="87" t="s">
        <v>274</v>
      </c>
      <c r="F9" s="87" t="s">
        <v>274</v>
      </c>
      <c r="G9" s="87" t="s">
        <v>274</v>
      </c>
      <c r="H9" s="87" t="s">
        <v>274</v>
      </c>
      <c r="I9" s="87" t="s">
        <v>274</v>
      </c>
      <c r="J9" s="87" t="s">
        <v>274</v>
      </c>
      <c r="K9" s="87" t="s">
        <v>274</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H4" sqref="H4:I4"/>
    </sheetView>
  </sheetViews>
  <sheetFormatPr defaultRowHeight="14.25"/>
  <cols>
    <col min="1" max="1" width="9" style="70" customWidth="1"/>
    <col min="2" max="15" width="26.625" style="70" customWidth="1"/>
    <col min="16" max="16384" width="9" style="70"/>
  </cols>
  <sheetData>
    <row r="1" spans="1:15" ht="33.75" customHeight="1">
      <c r="A1" s="95" t="s">
        <v>57</v>
      </c>
      <c r="B1" s="95"/>
      <c r="C1" s="95"/>
      <c r="D1" s="95"/>
      <c r="E1" s="95"/>
      <c r="F1" s="67" t="s">
        <v>58</v>
      </c>
      <c r="G1" s="68">
        <f>WEEKNUM(B2)</f>
        <v>52</v>
      </c>
      <c r="H1" s="69"/>
      <c r="I1" s="69"/>
      <c r="J1" s="69"/>
      <c r="K1" s="69"/>
      <c r="L1" s="69"/>
      <c r="M1" s="69"/>
      <c r="N1" s="69"/>
      <c r="O1" s="69"/>
    </row>
    <row r="2" spans="1:15" ht="30" customHeight="1">
      <c r="A2" s="96" t="s">
        <v>59</v>
      </c>
      <c r="B2" s="94">
        <f>DATE(2017,12,25)</f>
        <v>43094</v>
      </c>
      <c r="C2" s="94"/>
      <c r="D2" s="94">
        <f>SUM(B2+1)</f>
        <v>43095</v>
      </c>
      <c r="E2" s="94"/>
      <c r="F2" s="94">
        <f t="shared" ref="F2" si="0">SUM(D2+1)</f>
        <v>43096</v>
      </c>
      <c r="G2" s="94"/>
      <c r="H2" s="94">
        <f t="shared" ref="H2" si="1">SUM(F2+1)</f>
        <v>43097</v>
      </c>
      <c r="I2" s="94"/>
      <c r="J2" s="94">
        <f t="shared" ref="J2" si="2">SUM(H2+1)</f>
        <v>43098</v>
      </c>
      <c r="K2" s="94"/>
      <c r="L2" s="94">
        <f t="shared" ref="L2" si="3">SUM(J2+1)</f>
        <v>43099</v>
      </c>
      <c r="M2" s="94"/>
      <c r="N2" s="94">
        <f t="shared" ref="N2" si="4">SUM(L2+1)</f>
        <v>43100</v>
      </c>
      <c r="O2" s="94"/>
    </row>
    <row r="3" spans="1:15" ht="30" customHeight="1">
      <c r="A3" s="96"/>
      <c r="B3" s="83" t="s">
        <v>127</v>
      </c>
      <c r="C3" s="83" t="s">
        <v>3</v>
      </c>
      <c r="D3" s="83" t="s">
        <v>2</v>
      </c>
      <c r="E3" s="83" t="s">
        <v>3</v>
      </c>
      <c r="F3" s="83" t="s">
        <v>2</v>
      </c>
      <c r="G3" s="83" t="s">
        <v>3</v>
      </c>
      <c r="H3" s="83" t="s">
        <v>2</v>
      </c>
      <c r="I3" s="83" t="s">
        <v>3</v>
      </c>
      <c r="J3" s="83" t="s">
        <v>2</v>
      </c>
      <c r="K3" s="83" t="s">
        <v>3</v>
      </c>
      <c r="L3" s="83" t="s">
        <v>2</v>
      </c>
      <c r="M3" s="83" t="s">
        <v>3</v>
      </c>
      <c r="N3" s="83" t="s">
        <v>2</v>
      </c>
      <c r="O3" s="83" t="s">
        <v>3</v>
      </c>
    </row>
    <row r="4" spans="1:15" s="73" customFormat="1" ht="150" customHeight="1">
      <c r="A4" s="72" t="s">
        <v>61</v>
      </c>
      <c r="B4" s="97" t="s">
        <v>263</v>
      </c>
      <c r="C4" s="98"/>
      <c r="D4" s="97" t="s">
        <v>264</v>
      </c>
      <c r="E4" s="98"/>
      <c r="F4" s="97" t="s">
        <v>265</v>
      </c>
      <c r="G4" s="98"/>
      <c r="H4" s="97" t="s">
        <v>269</v>
      </c>
      <c r="I4" s="98"/>
      <c r="J4" s="97" t="s">
        <v>268</v>
      </c>
      <c r="K4" s="98"/>
      <c r="L4" s="72"/>
      <c r="M4" s="72"/>
      <c r="N4" s="72"/>
      <c r="O4" s="72"/>
    </row>
    <row r="5" spans="1:15" ht="24" customHeight="1"/>
    <row r="6" spans="1:15" ht="33.75" customHeight="1">
      <c r="A6" s="95" t="s">
        <v>57</v>
      </c>
      <c r="B6" s="95"/>
      <c r="C6" s="95"/>
      <c r="D6" s="95"/>
      <c r="E6" s="95"/>
      <c r="F6" s="67" t="s">
        <v>58</v>
      </c>
      <c r="G6" s="68">
        <f>WEEKNUM(B7)</f>
        <v>1</v>
      </c>
      <c r="H6" s="69"/>
      <c r="I6" s="69"/>
      <c r="J6" s="69"/>
      <c r="K6" s="69"/>
      <c r="L6" s="69"/>
      <c r="M6" s="69"/>
      <c r="N6" s="69"/>
      <c r="O6" s="69"/>
    </row>
    <row r="7" spans="1:15" ht="30" customHeight="1">
      <c r="A7" s="96" t="s">
        <v>59</v>
      </c>
      <c r="B7" s="94">
        <f>B2+7</f>
        <v>43101</v>
      </c>
      <c r="C7" s="94"/>
      <c r="D7" s="94">
        <f t="shared" ref="D7" si="5">D2+7</f>
        <v>43102</v>
      </c>
      <c r="E7" s="94"/>
      <c r="F7" s="94">
        <f t="shared" ref="F7" si="6">F2+7</f>
        <v>43103</v>
      </c>
      <c r="G7" s="94"/>
      <c r="H7" s="94">
        <f t="shared" ref="H7" si="7">H2+7</f>
        <v>43104</v>
      </c>
      <c r="I7" s="94"/>
      <c r="J7" s="94">
        <f t="shared" ref="J7" si="8">J2+7</f>
        <v>43105</v>
      </c>
      <c r="K7" s="94"/>
      <c r="L7" s="94">
        <f t="shared" ref="L7" si="9">L2+7</f>
        <v>43106</v>
      </c>
      <c r="M7" s="94"/>
      <c r="N7" s="94">
        <f t="shared" ref="N7" si="10">N2+7</f>
        <v>43107</v>
      </c>
      <c r="O7" s="94"/>
    </row>
    <row r="8" spans="1:15" ht="30" customHeight="1">
      <c r="A8" s="96"/>
      <c r="B8" s="83" t="s">
        <v>2</v>
      </c>
      <c r="C8" s="83" t="s">
        <v>3</v>
      </c>
      <c r="D8" s="83" t="s">
        <v>2</v>
      </c>
      <c r="E8" s="83" t="s">
        <v>3</v>
      </c>
      <c r="F8" s="83" t="s">
        <v>2</v>
      </c>
      <c r="G8" s="83" t="s">
        <v>3</v>
      </c>
      <c r="H8" s="83" t="s">
        <v>2</v>
      </c>
      <c r="I8" s="83" t="s">
        <v>3</v>
      </c>
      <c r="J8" s="83" t="s">
        <v>2</v>
      </c>
      <c r="K8" s="83" t="s">
        <v>3</v>
      </c>
      <c r="L8" s="83" t="s">
        <v>2</v>
      </c>
      <c r="M8" s="83" t="s">
        <v>3</v>
      </c>
      <c r="N8" s="83" t="s">
        <v>2</v>
      </c>
      <c r="O8" s="83" t="s">
        <v>3</v>
      </c>
    </row>
    <row r="9" spans="1:15" s="73" customFormat="1" ht="60" customHeight="1">
      <c r="A9" s="72" t="s">
        <v>61</v>
      </c>
      <c r="B9" s="28" t="s">
        <v>266</v>
      </c>
      <c r="C9" s="28" t="s">
        <v>266</v>
      </c>
      <c r="D9" s="28" t="s">
        <v>267</v>
      </c>
      <c r="E9" s="28" t="s">
        <v>267</v>
      </c>
      <c r="F9" s="28" t="s">
        <v>267</v>
      </c>
      <c r="G9" s="28" t="s">
        <v>267</v>
      </c>
      <c r="H9" s="28" t="s">
        <v>267</v>
      </c>
      <c r="I9" s="28" t="s">
        <v>267</v>
      </c>
      <c r="J9" s="28" t="s">
        <v>267</v>
      </c>
      <c r="K9" s="28" t="s">
        <v>267</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37</vt:i4>
      </vt:variant>
    </vt:vector>
  </HeadingPairs>
  <TitlesOfParts>
    <vt:vector size="37" baseType="lpstr">
      <vt:lpstr>Week 8-9</vt:lpstr>
      <vt:lpstr>Week 7-8</vt:lpstr>
      <vt:lpstr>Week 6-7</vt:lpstr>
      <vt:lpstr>Week 5-6</vt:lpstr>
      <vt:lpstr>Week 4-5</vt:lpstr>
      <vt:lpstr>Week 3-4</vt:lpstr>
      <vt:lpstr>Week 2-3</vt:lpstr>
      <vt:lpstr>Week 1-2</vt:lpstr>
      <vt:lpstr>Week 51-52</vt:lpstr>
      <vt:lpstr>Week 50-51</vt:lpstr>
      <vt:lpstr>Week 49-50</vt:lpstr>
      <vt:lpstr>Week 48-49</vt:lpstr>
      <vt:lpstr>Week 47-48</vt:lpstr>
      <vt:lpstr>Week 46-47</vt:lpstr>
      <vt:lpstr>Week 45-46</vt:lpstr>
      <vt:lpstr>Week 44-45</vt:lpstr>
      <vt:lpstr>Week 43-44</vt:lpstr>
      <vt:lpstr>Week 42-43</vt:lpstr>
      <vt:lpstr>Week 41-42</vt:lpstr>
      <vt:lpstr>Week 40-41</vt:lpstr>
      <vt:lpstr>Week 38-40</vt:lpstr>
      <vt:lpstr>Week 37-38</vt:lpstr>
      <vt:lpstr>Week 36-37</vt:lpstr>
      <vt:lpstr>Week 35-36</vt:lpstr>
      <vt:lpstr>Week 34-35</vt:lpstr>
      <vt:lpstr>Week 33-34</vt:lpstr>
      <vt:lpstr>Week 32-33</vt:lpstr>
      <vt:lpstr>Week 31-32</vt:lpstr>
      <vt:lpstr>Week 30-31</vt:lpstr>
      <vt:lpstr>Week 29-30</vt:lpstr>
      <vt:lpstr>Week 28-29</vt:lpstr>
      <vt:lpstr>Week 27-28</vt:lpstr>
      <vt:lpstr>Week 26-27</vt:lpstr>
      <vt:lpstr>Week 25-26</vt:lpstr>
      <vt:lpstr>Week 24-25</vt:lpstr>
      <vt:lpstr>Week 23-24</vt:lpstr>
      <vt:lpstr>20160328-20160403</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庄岩</dc:creator>
  <cp:lastModifiedBy>achick</cp:lastModifiedBy>
  <cp:lastPrinted>2016-10-25T06:48:00Z</cp:lastPrinted>
  <dcterms:created xsi:type="dcterms:W3CDTF">2015-07-29T00:45:00Z</dcterms:created>
  <dcterms:modified xsi:type="dcterms:W3CDTF">2018-02-24T06:09:03Z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