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E:\program\Project-Process-library\Weekly Schedule\"/>
    </mc:Choice>
  </mc:AlternateContent>
  <bookViews>
    <workbookView xWindow="-195" yWindow="135" windowWidth="28200" windowHeight="11025" tabRatio="781"/>
  </bookViews>
  <sheets>
    <sheet name="11-2" sheetId="22" r:id="rId1"/>
    <sheet name="10-27" sheetId="24" r:id="rId2"/>
    <sheet name="10-20" sheetId="25" r:id="rId3"/>
    <sheet name="10-13" sheetId="23" r:id="rId4"/>
    <sheet name="9-30" sheetId="21" r:id="rId5"/>
    <sheet name="9-22" sheetId="20" r:id="rId6"/>
    <sheet name="9-15" sheetId="19" r:id="rId7"/>
    <sheet name="9-8" sheetId="18" r:id="rId8"/>
    <sheet name="8-25" sheetId="17" r:id="rId9"/>
    <sheet name="8-18" sheetId="16" r:id="rId10"/>
    <sheet name="8-11" sheetId="15" r:id="rId11"/>
    <sheet name="8-4" sheetId="14" r:id="rId12"/>
    <sheet name="7-28" sheetId="13" r:id="rId13"/>
    <sheet name="7-21" sheetId="12" r:id="rId14"/>
    <sheet name="newest (2)" sheetId="7" r:id="rId15"/>
    <sheet name="newest" sheetId="6" r:id="rId16"/>
    <sheet name="newest（3）" sheetId="8" r:id="rId17"/>
    <sheet name="newest（4）" sheetId="9" r:id="rId18"/>
    <sheet name="newest（5）" sheetId="10" r:id="rId19"/>
    <sheet name="newest（6）" sheetId="11" r:id="rId20"/>
    <sheet name="20160328-20160403" sheetId="5" state="hidden" r:id="rId21"/>
  </sheets>
  <calcPr calcId="162913"/>
</workbook>
</file>

<file path=xl/calcChain.xml><?xml version="1.0" encoding="utf-8"?>
<calcChain xmlns="http://schemas.openxmlformats.org/spreadsheetml/2006/main">
  <c r="B2" i="25" l="1"/>
  <c r="G1" i="25" s="1"/>
  <c r="B2" i="24"/>
  <c r="B7" i="24" s="1"/>
  <c r="G6" i="24" s="1"/>
  <c r="B7" i="25" l="1"/>
  <c r="G6" i="25" s="1"/>
  <c r="D2" i="25"/>
  <c r="G1" i="24"/>
  <c r="D2" i="24"/>
  <c r="F2" i="25" l="1"/>
  <c r="D7" i="25"/>
  <c r="F2" i="24"/>
  <c r="D7" i="24"/>
  <c r="F7" i="25" l="1"/>
  <c r="H2" i="25"/>
  <c r="F7" i="24"/>
  <c r="H2" i="24"/>
  <c r="H7" i="25" l="1"/>
  <c r="J2" i="25"/>
  <c r="J2" i="24"/>
  <c r="H7" i="24"/>
  <c r="L2" i="25" l="1"/>
  <c r="J7" i="25"/>
  <c r="L2" i="24"/>
  <c r="J7" i="24"/>
  <c r="N2" i="25" l="1"/>
  <c r="N7" i="25" s="1"/>
  <c r="L7" i="25"/>
  <c r="N2" i="24"/>
  <c r="N7" i="24" s="1"/>
  <c r="L7" i="24"/>
  <c r="B2" i="23" l="1"/>
  <c r="D2" i="23" s="1"/>
  <c r="F2" i="23" l="1"/>
  <c r="D7" i="23"/>
  <c r="B7" i="23"/>
  <c r="G6" i="23" s="1"/>
  <c r="G1" i="23"/>
  <c r="F7" i="23" l="1"/>
  <c r="H2" i="23"/>
  <c r="H7" i="23" l="1"/>
  <c r="J2" i="23"/>
  <c r="L2" i="23" l="1"/>
  <c r="J7" i="23"/>
  <c r="N2" i="23" l="1"/>
  <c r="N7" i="23" s="1"/>
  <c r="L7" i="23"/>
  <c r="B2" i="22" l="1"/>
  <c r="D2" i="22" l="1"/>
  <c r="G1" i="22"/>
  <c r="F2" i="22" l="1"/>
  <c r="D7" i="22"/>
  <c r="B7" i="22"/>
  <c r="G6" i="22" s="1"/>
  <c r="D7" i="21"/>
  <c r="F7" i="21"/>
  <c r="H7" i="21"/>
  <c r="J7" i="21"/>
  <c r="L7" i="21"/>
  <c r="N7" i="21"/>
  <c r="B7" i="21"/>
  <c r="F7" i="22" l="1"/>
  <c r="H2" i="22"/>
  <c r="B2" i="21"/>
  <c r="D2" i="21" s="1"/>
  <c r="J2" i="22" l="1"/>
  <c r="H7" i="22"/>
  <c r="G1" i="21"/>
  <c r="F2" i="21"/>
  <c r="G6" i="21"/>
  <c r="B2" i="20"/>
  <c r="B7" i="20" s="1"/>
  <c r="G6" i="20" s="1"/>
  <c r="G1" i="20"/>
  <c r="L2" i="22" l="1"/>
  <c r="J7" i="22"/>
  <c r="H2" i="21"/>
  <c r="D2" i="20"/>
  <c r="F2" i="20" s="1"/>
  <c r="F7" i="20" s="1"/>
  <c r="D7" i="20"/>
  <c r="B2" i="19"/>
  <c r="D2" i="19" s="1"/>
  <c r="N2" i="22" l="1"/>
  <c r="N7" i="22" s="1"/>
  <c r="L7" i="22"/>
  <c r="J2" i="21"/>
  <c r="H2" i="20"/>
  <c r="J2" i="20" s="1"/>
  <c r="G1" i="19"/>
  <c r="D7" i="19"/>
  <c r="F2" i="19"/>
  <c r="B7" i="19"/>
  <c r="G6" i="19" s="1"/>
  <c r="B2" i="18"/>
  <c r="D2" i="18" s="1"/>
  <c r="L2" i="21" l="1"/>
  <c r="H7" i="20"/>
  <c r="L2" i="20"/>
  <c r="J7" i="20"/>
  <c r="H2" i="19"/>
  <c r="F7" i="19"/>
  <c r="F2" i="18"/>
  <c r="D7" i="18"/>
  <c r="G1" i="18"/>
  <c r="B7" i="18"/>
  <c r="G6" i="18" s="1"/>
  <c r="B2" i="17"/>
  <c r="D2" i="17" s="1"/>
  <c r="G1" i="17"/>
  <c r="N2" i="21" l="1"/>
  <c r="N2" i="20"/>
  <c r="N7" i="20" s="1"/>
  <c r="L7" i="20"/>
  <c r="J2" i="19"/>
  <c r="H7" i="19"/>
  <c r="F7" i="18"/>
  <c r="H2" i="18"/>
  <c r="F2" i="17"/>
  <c r="D7" i="17"/>
  <c r="B7" i="17"/>
  <c r="G6" i="17" s="1"/>
  <c r="B2" i="16"/>
  <c r="D2" i="16" s="1"/>
  <c r="G1" i="16"/>
  <c r="L2" i="19" l="1"/>
  <c r="J7" i="19"/>
  <c r="J2" i="18"/>
  <c r="H7" i="18"/>
  <c r="F7" i="17"/>
  <c r="H2" i="17"/>
  <c r="F2" i="16"/>
  <c r="D7" i="16"/>
  <c r="B7" i="16"/>
  <c r="G6" i="16" s="1"/>
  <c r="B2" i="15"/>
  <c r="D2" i="15" s="1"/>
  <c r="G1" i="15"/>
  <c r="L7" i="19" l="1"/>
  <c r="N2" i="19"/>
  <c r="N7" i="19" s="1"/>
  <c r="L2" i="18"/>
  <c r="J7" i="18"/>
  <c r="J2" i="17"/>
  <c r="H7" i="17"/>
  <c r="F7" i="16"/>
  <c r="H2" i="16"/>
  <c r="F2" i="15"/>
  <c r="D7" i="15"/>
  <c r="B7" i="15"/>
  <c r="G6" i="15" s="1"/>
  <c r="D7" i="14"/>
  <c r="B2" i="14"/>
  <c r="D2" i="14" s="1"/>
  <c r="G1" i="14"/>
  <c r="N2" i="18" l="1"/>
  <c r="N7" i="18" s="1"/>
  <c r="L7" i="18"/>
  <c r="L2" i="17"/>
  <c r="J7" i="17"/>
  <c r="J2" i="16"/>
  <c r="H7" i="16"/>
  <c r="F7" i="15"/>
  <c r="H2" i="15"/>
  <c r="F2" i="14"/>
  <c r="B7" i="14"/>
  <c r="G6" i="14" s="1"/>
  <c r="B2" i="13"/>
  <c r="D2" i="13" s="1"/>
  <c r="N2" i="17" l="1"/>
  <c r="N7" i="17" s="1"/>
  <c r="L7" i="17"/>
  <c r="L2" i="16"/>
  <c r="J7" i="16"/>
  <c r="J2" i="15"/>
  <c r="H7" i="15"/>
  <c r="F7" i="14"/>
  <c r="H2" i="14"/>
  <c r="G1" i="13"/>
  <c r="F2" i="13"/>
  <c r="D7" i="13"/>
  <c r="B7" i="13"/>
  <c r="G6" i="13" s="1"/>
  <c r="B2" i="12"/>
  <c r="D2" i="12" s="1"/>
  <c r="N2" i="16" l="1"/>
  <c r="N7" i="16" s="1"/>
  <c r="L7" i="16"/>
  <c r="L2" i="15"/>
  <c r="J7" i="15"/>
  <c r="J2" i="14"/>
  <c r="H7" i="14"/>
  <c r="F7" i="13"/>
  <c r="H2" i="13"/>
  <c r="G1" i="12"/>
  <c r="F2" i="12"/>
  <c r="D7" i="12"/>
  <c r="B7" i="12"/>
  <c r="G6" i="12" s="1"/>
  <c r="B2" i="11"/>
  <c r="D2" i="11" s="1"/>
  <c r="G1" i="11"/>
  <c r="N2" i="15" l="1"/>
  <c r="N7" i="15" s="1"/>
  <c r="L7" i="15"/>
  <c r="L2" i="14"/>
  <c r="J7" i="14"/>
  <c r="J2" i="13"/>
  <c r="H7" i="13"/>
  <c r="F7" i="12"/>
  <c r="H2" i="12"/>
  <c r="F2" i="11"/>
  <c r="D7" i="11"/>
  <c r="B7" i="11"/>
  <c r="G6" i="11" s="1"/>
  <c r="B2" i="10"/>
  <c r="D2" i="10" s="1"/>
  <c r="N2" i="14" l="1"/>
  <c r="N7" i="14" s="1"/>
  <c r="L7" i="14"/>
  <c r="L2" i="13"/>
  <c r="J7" i="13"/>
  <c r="J2" i="12"/>
  <c r="H7" i="12"/>
  <c r="F7" i="11"/>
  <c r="H2" i="11"/>
  <c r="F2" i="10"/>
  <c r="D7" i="10"/>
  <c r="B7" i="10"/>
  <c r="G6" i="10" s="1"/>
  <c r="G1" i="10"/>
  <c r="B2" i="9"/>
  <c r="G1" i="9" s="1"/>
  <c r="N2" i="13" l="1"/>
  <c r="N7" i="13" s="1"/>
  <c r="L7" i="13"/>
  <c r="L2" i="12"/>
  <c r="J7" i="12"/>
  <c r="H7" i="11"/>
  <c r="J2" i="11"/>
  <c r="F7" i="10"/>
  <c r="H2" i="10"/>
  <c r="B7" i="9"/>
  <c r="G6" i="9" s="1"/>
  <c r="D2" i="9"/>
  <c r="B2" i="7"/>
  <c r="D2" i="7" s="1"/>
  <c r="B2" i="8"/>
  <c r="D2" i="8"/>
  <c r="G1" i="6"/>
  <c r="N2" i="12" l="1"/>
  <c r="N7" i="12" s="1"/>
  <c r="L7" i="12"/>
  <c r="L2" i="11"/>
  <c r="J7" i="11"/>
  <c r="J2" i="10"/>
  <c r="H7" i="10"/>
  <c r="F2" i="9"/>
  <c r="D7" i="9"/>
  <c r="F2" i="8"/>
  <c r="D7" i="8"/>
  <c r="B7" i="8"/>
  <c r="G6" i="8" s="1"/>
  <c r="G1" i="8"/>
  <c r="B2" i="6"/>
  <c r="N2" i="11" l="1"/>
  <c r="N7" i="11" s="1"/>
  <c r="L7" i="11"/>
  <c r="L2" i="10"/>
  <c r="J7" i="10"/>
  <c r="F7" i="9"/>
  <c r="H2" i="9"/>
  <c r="F7" i="8"/>
  <c r="H2" i="8"/>
  <c r="F2" i="7"/>
  <c r="N2" i="10" l="1"/>
  <c r="N7" i="10" s="1"/>
  <c r="L7" i="10"/>
  <c r="J2" i="9"/>
  <c r="H7" i="9"/>
  <c r="H7" i="8"/>
  <c r="J2" i="8"/>
  <c r="G1" i="7"/>
  <c r="B7" i="7"/>
  <c r="G6" i="7" s="1"/>
  <c r="H2" i="7"/>
  <c r="F7" i="7"/>
  <c r="D7" i="7"/>
  <c r="L2" i="9" l="1"/>
  <c r="J7" i="9"/>
  <c r="L2" i="8"/>
  <c r="J7" i="8"/>
  <c r="J2" i="7"/>
  <c r="H7" i="7"/>
  <c r="N2" i="9" l="1"/>
  <c r="N7" i="9" s="1"/>
  <c r="L7" i="9"/>
  <c r="N2" i="8"/>
  <c r="N7" i="8" s="1"/>
  <c r="L7" i="8"/>
  <c r="B7" i="6"/>
  <c r="G6" i="6" s="1"/>
  <c r="J7" i="7"/>
  <c r="L2" i="7"/>
  <c r="D2" i="6"/>
  <c r="D7" i="6" l="1"/>
  <c r="F2" i="6"/>
  <c r="N2" i="7"/>
  <c r="N7" i="7" s="1"/>
  <c r="L7" i="7"/>
  <c r="H2" i="6" l="1"/>
  <c r="F7" i="6"/>
  <c r="J2" i="6" l="1"/>
  <c r="H7" i="6"/>
  <c r="J7" i="6" l="1"/>
  <c r="L2" i="6"/>
  <c r="N2" i="6" l="1"/>
  <c r="N7" i="6" s="1"/>
  <c r="L7" i="6"/>
</calcChain>
</file>

<file path=xl/sharedStrings.xml><?xml version="1.0" encoding="utf-8"?>
<sst xmlns="http://schemas.openxmlformats.org/spreadsheetml/2006/main" count="1190" uniqueCount="278">
  <si>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</si>
  <si>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</si>
  <si>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</si>
  <si>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</si>
  <si>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</si>
  <si>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</si>
  <si>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</si>
  <si>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</si>
  <si>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</si>
  <si>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</si>
  <si>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</si>
  <si>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</si>
  <si>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</si>
  <si>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</si>
  <si>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</si>
  <si>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</si>
  <si>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</si>
  <si>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</si>
  <si>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</si>
  <si>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</si>
  <si>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</si>
  <si>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</si>
  <si>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</si>
  <si>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</si>
  <si>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</si>
  <si>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</si>
  <si>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</si>
  <si>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</si>
  <si>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</si>
  <si>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</si>
  <si>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</si>
  <si>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</si>
  <si>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</si>
  <si>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</si>
  <si>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</si>
  <si>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</si>
  <si>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</si>
  <si>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</si>
  <si>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</si>
  <si>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</si>
  <si>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</si>
  <si>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</si>
  <si>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</si>
  <si>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</si>
  <si>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</si>
  <si>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</si>
  <si>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</si>
  <si>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</si>
  <si>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</si>
  <si>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</si>
  <si>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</si>
  <si>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</si>
  <si>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</si>
  <si>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</si>
  <si>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</si>
  <si>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</si>
  <si>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</si>
  <si>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</si>
  <si>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</si>
  <si>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</si>
  <si>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延边农商行无纸化（外出）</t>
  </si>
  <si>
    <t>延边农商行无纸化（外出）</t>
    <phoneticPr fontId="19" type="noConversion"/>
  </si>
  <si>
    <t>典型行业方案学习并整理成简化版作为案例简介</t>
    <phoneticPr fontId="19" type="noConversion"/>
  </si>
  <si>
    <t>linux下无纸化系统部署</t>
    <phoneticPr fontId="19" type="noConversion"/>
  </si>
  <si>
    <t>李军</t>
    <phoneticPr fontId="19" type="noConversion"/>
  </si>
  <si>
    <t>李军</t>
    <phoneticPr fontId="19" type="noConversion"/>
  </si>
  <si>
    <t>无纸化柜面DEMO和移动营销DEMO的安装和演示</t>
  </si>
  <si>
    <t>Linux环境下搭建无纸化系统，自己制作模板完成基本接口的完整调用</t>
    <phoneticPr fontId="19" type="noConversion"/>
  </si>
  <si>
    <t>无纸化解决方案从系统架构、功能、司法实践的角度细化方案讲解内容</t>
    <phoneticPr fontId="19" type="noConversion"/>
  </si>
  <si>
    <t>无纸化系统安装部署（web logic+oracle）</t>
    <phoneticPr fontId="19" type="noConversion"/>
  </si>
  <si>
    <t>无纸化系统接口调用</t>
    <phoneticPr fontId="19" type="noConversion"/>
  </si>
  <si>
    <t>典型行业方案学习并整理成简化版作为案例简介</t>
    <phoneticPr fontId="19" type="noConversion"/>
  </si>
  <si>
    <t>典型行业方案学习并整理成简化版作为案例简介</t>
    <phoneticPr fontId="19" type="noConversion"/>
  </si>
  <si>
    <t xml:space="preserve">海闻科技电子签章方案 </t>
    <phoneticPr fontId="19" type="noConversion"/>
  </si>
  <si>
    <t>百信银行标书修改</t>
    <phoneticPr fontId="19" type="noConversion"/>
  </si>
  <si>
    <t>linux下无纸化系统部署（解决本地网页及数据库管理工具无法访问虚拟机数据库的问题）</t>
    <phoneticPr fontId="19" type="noConversion"/>
  </si>
  <si>
    <t>哈尔滨银行无纸化项目标书</t>
    <phoneticPr fontId="19" type="noConversion"/>
  </si>
  <si>
    <t>晋城银行无纸化交流</t>
    <phoneticPr fontId="19" type="noConversion"/>
  </si>
  <si>
    <t>晋城银行无纸化交流</t>
    <phoneticPr fontId="19" type="noConversion"/>
  </si>
  <si>
    <t>无纸化柜面DEMO和移动营销DEMO的安装和演示</t>
    <phoneticPr fontId="19" type="noConversion"/>
  </si>
  <si>
    <t>无纸化柜面DEMO和移动营销DEMO的安装和演示</t>
    <phoneticPr fontId="19" type="noConversion"/>
  </si>
  <si>
    <t>实施方案ppt</t>
    <phoneticPr fontId="19" type="noConversion"/>
  </si>
  <si>
    <t>无纸化系统接口调用</t>
  </si>
  <si>
    <t>实施方案讲解</t>
    <phoneticPr fontId="19" type="noConversion"/>
  </si>
  <si>
    <t xml:space="preserve">  </t>
    <phoneticPr fontId="19" type="noConversion"/>
  </si>
  <si>
    <t>Linux环境下搭建无纸化系统，自己制作模板完成基本接口的完整调用</t>
    <phoneticPr fontId="19" type="noConversion"/>
  </si>
  <si>
    <t>上午</t>
    <phoneticPr fontId="19" type="noConversion"/>
  </si>
  <si>
    <t>无纸化实施方案ppt制作</t>
    <phoneticPr fontId="19" type="noConversion"/>
  </si>
  <si>
    <t>无纸化测试系统部署</t>
    <phoneticPr fontId="19" type="noConversion"/>
  </si>
  <si>
    <t>新员工培训</t>
    <phoneticPr fontId="19" type="noConversion"/>
  </si>
  <si>
    <t>无纸化实施方案练习</t>
    <phoneticPr fontId="19" type="noConversion"/>
  </si>
  <si>
    <t>无纸化实施方案讲演</t>
    <phoneticPr fontId="19" type="noConversion"/>
  </si>
  <si>
    <t>海闻RA项目支撑</t>
  </si>
  <si>
    <t>海闻RA项目支撑</t>
    <phoneticPr fontId="19" type="noConversion"/>
  </si>
  <si>
    <t>自己制作模板完成无纸化系统基本接口的完整调用</t>
    <phoneticPr fontId="19" type="noConversion"/>
  </si>
  <si>
    <t>无纸化解决方案从系统架构、功能、司法实践的角度细化方案讲解内容</t>
    <phoneticPr fontId="19" type="noConversion"/>
  </si>
  <si>
    <t>Weekly schedule</t>
    <phoneticPr fontId="19" type="noConversion"/>
  </si>
  <si>
    <t>柜面无纸化业务操作视频拍摄</t>
    <phoneticPr fontId="19" type="noConversion"/>
  </si>
  <si>
    <t>RA系统部署</t>
    <phoneticPr fontId="19" type="noConversion"/>
  </si>
  <si>
    <t>身份认证技术规范划分等级</t>
    <phoneticPr fontId="19" type="noConversion"/>
  </si>
  <si>
    <t>KT部署，证书申请接口调用</t>
    <phoneticPr fontId="19" type="noConversion"/>
  </si>
  <si>
    <t>编写RA部署手册</t>
    <phoneticPr fontId="19" type="noConversion"/>
  </si>
  <si>
    <t>海闻RA项目支撑（时间待定，外出），无纸化接口demo自己编写调用</t>
    <phoneticPr fontId="19" type="noConversion"/>
  </si>
  <si>
    <t>海闻RA项目支撑（时间待定，外出），无纸化解决方案从系统架构、功能、司法实践的角度细化方案讲解内容</t>
    <phoneticPr fontId="19" type="noConversion"/>
  </si>
  <si>
    <t>海闻RA项目支撑（时间待定，外出）无纸化解决方案从系统架构、功能、司法实践的角度细化方案讲解内容</t>
    <phoneticPr fontId="19" type="noConversion"/>
  </si>
  <si>
    <t>海闻RA项目支撑（时间待定，外出）无纸化解决方案从系统架构、功能、司法实践的角度细化方案讲解内容</t>
    <phoneticPr fontId="19" type="noConversion"/>
  </si>
  <si>
    <t>海闻RA项目支撑（时间待定，外出）无纸化解决方案PPT修改</t>
    <phoneticPr fontId="19" type="noConversion"/>
  </si>
  <si>
    <t xml:space="preserve">部门会议 </t>
    <phoneticPr fontId="19" type="noConversion"/>
  </si>
  <si>
    <t xml:space="preserve">无纸化实施方案讲演 </t>
    <phoneticPr fontId="19" type="noConversion"/>
  </si>
  <si>
    <t>海闻RA项目支撑（时间待定，外出），无纸化接口demo自己编写调用</t>
    <phoneticPr fontId="19" type="noConversion"/>
  </si>
  <si>
    <t>云证通+无纸化解决方案</t>
    <phoneticPr fontId="19" type="noConversion"/>
  </si>
  <si>
    <t>百瑞信托接口联调</t>
  </si>
  <si>
    <t>百瑞信托接口联调</t>
    <phoneticPr fontId="19" type="noConversion"/>
  </si>
  <si>
    <t>RA实施ppt制作</t>
    <phoneticPr fontId="19" type="noConversion"/>
  </si>
  <si>
    <t>电子签章系统部署</t>
    <phoneticPr fontId="19" type="noConversion"/>
  </si>
  <si>
    <t>电子签章系统部署PPT</t>
    <phoneticPr fontId="19" type="noConversion"/>
  </si>
  <si>
    <t>系统部署PPT试讲</t>
    <phoneticPr fontId="19" type="noConversion"/>
  </si>
  <si>
    <t>内部学习交流会</t>
    <phoneticPr fontId="19" type="noConversion"/>
  </si>
  <si>
    <t>细化无纸化售前PPT</t>
    <phoneticPr fontId="19" type="noConversion"/>
  </si>
  <si>
    <t>云证通+无纸化解决方案</t>
    <phoneticPr fontId="19" type="noConversion"/>
  </si>
  <si>
    <t>无纸化保险行业应用、电子签章系统部署</t>
    <phoneticPr fontId="19" type="noConversion"/>
  </si>
  <si>
    <t>保联网络科技有限公司无纸化交流</t>
    <phoneticPr fontId="19" type="noConversion"/>
  </si>
  <si>
    <t>与泛微讨论OA流程需求</t>
    <phoneticPr fontId="19" type="noConversion"/>
  </si>
  <si>
    <t>保险行业无纸化方案练习</t>
  </si>
  <si>
    <t>保险行业无纸化方案练习</t>
    <phoneticPr fontId="19" type="noConversion"/>
  </si>
  <si>
    <t>北京益高安捷无纸化交流</t>
    <phoneticPr fontId="19" type="noConversion"/>
  </si>
  <si>
    <t>试用期工作总结</t>
    <phoneticPr fontId="19" type="noConversion"/>
  </si>
  <si>
    <t>年中汇报</t>
    <phoneticPr fontId="19" type="noConversion"/>
  </si>
  <si>
    <t>电子签章系统demo调用</t>
    <phoneticPr fontId="19" type="noConversion"/>
  </si>
  <si>
    <t>电子签章系统部署PPT</t>
    <phoneticPr fontId="19" type="noConversion"/>
  </si>
  <si>
    <t>部门例会</t>
    <phoneticPr fontId="19" type="noConversion"/>
  </si>
  <si>
    <t>细化售前PPT</t>
    <phoneticPr fontId="19" type="noConversion"/>
  </si>
  <si>
    <t>电子签章系统demo调用</t>
    <phoneticPr fontId="19" type="noConversion"/>
  </si>
  <si>
    <t>无纸化demo自行编写</t>
    <phoneticPr fontId="19" type="noConversion"/>
  </si>
  <si>
    <t>RA和电子签章系统售前资料</t>
    <phoneticPr fontId="19" type="noConversion"/>
  </si>
  <si>
    <t>RA和电子签章系统售前资料</t>
    <phoneticPr fontId="19" type="noConversion"/>
  </si>
  <si>
    <t>RA部署PPT</t>
    <phoneticPr fontId="19" type="noConversion"/>
  </si>
  <si>
    <t>拉通会，梳理RA部署以及配置参数的含义</t>
    <phoneticPr fontId="19" type="noConversion"/>
  </si>
  <si>
    <t>长城国瑞证券交流准备</t>
    <phoneticPr fontId="19" type="noConversion"/>
  </si>
  <si>
    <t>长城国瑞证券交流</t>
    <phoneticPr fontId="19" type="noConversion"/>
  </si>
  <si>
    <t>北京捷越联合无纸化交流</t>
    <phoneticPr fontId="19" type="noConversion"/>
  </si>
  <si>
    <t>北京捷越联合无纸化交流准备</t>
    <phoneticPr fontId="19" type="noConversion"/>
  </si>
  <si>
    <t>长城国瑞证券需求讨论</t>
    <phoneticPr fontId="19" type="noConversion"/>
  </si>
  <si>
    <t>长城国瑞证券无纸化方案</t>
    <phoneticPr fontId="19" type="noConversion"/>
  </si>
  <si>
    <t>长城国瑞证券无纸化方案</t>
    <phoneticPr fontId="19" type="noConversion"/>
  </si>
  <si>
    <t>OA需求方案</t>
    <phoneticPr fontId="19" type="noConversion"/>
  </si>
  <si>
    <t>拉通会</t>
    <phoneticPr fontId="19" type="noConversion"/>
  </si>
  <si>
    <t>北京捷越无纸化项目跟进
RA售前方案PPT</t>
    <phoneticPr fontId="19" type="noConversion"/>
  </si>
  <si>
    <t>北京捷越无纸化项目跟进
复合签章接口多场景的代码改动</t>
    <phoneticPr fontId="19" type="noConversion"/>
  </si>
  <si>
    <t>北京捷越无纸化项目跟进
无纸化售前套路总结</t>
    <phoneticPr fontId="19" type="noConversion"/>
  </si>
  <si>
    <t>北京捷越无纸化项目跟进
无纸化售前套路总结</t>
    <phoneticPr fontId="19" type="noConversion"/>
  </si>
  <si>
    <t>北京捷越无纸化项目跟进
无纸化接口自行处理，编写实例</t>
    <phoneticPr fontId="19" type="noConversion"/>
  </si>
  <si>
    <t>北京捷越无纸化项目跟进
根据拉通会的交流情况，学习其他产品</t>
    <phoneticPr fontId="19" type="noConversion"/>
  </si>
  <si>
    <t>拉通会，无纸化+云证通</t>
    <phoneticPr fontId="19" type="noConversion"/>
  </si>
  <si>
    <t>复合签章接口多场景接口代码重组</t>
    <phoneticPr fontId="19" type="noConversion"/>
  </si>
  <si>
    <t>现代汽车消费金融项目准备，北京捷越项目跟进</t>
    <phoneticPr fontId="19" type="noConversion"/>
  </si>
  <si>
    <t>OA应用方案</t>
    <phoneticPr fontId="19" type="noConversion"/>
  </si>
  <si>
    <t>中石油手写屏问题跟进</t>
    <phoneticPr fontId="19" type="noConversion"/>
  </si>
  <si>
    <t>中石油手写屏问题配合厂商处理（外出）</t>
    <phoneticPr fontId="19" type="noConversion"/>
  </si>
  <si>
    <t>中石油手写屏问题配合厂商处理（外出）</t>
    <phoneticPr fontId="19" type="noConversion"/>
  </si>
  <si>
    <t>现代汽车消费金融项目交流（外出）</t>
    <phoneticPr fontId="19" type="noConversion"/>
  </si>
  <si>
    <t>中石油手写屏问题分析与解决方案</t>
    <phoneticPr fontId="19" type="noConversion"/>
  </si>
  <si>
    <t>大都会人寿</t>
    <phoneticPr fontId="19" type="noConversion"/>
  </si>
  <si>
    <t>北京捷越无纸化项目跟进
标书</t>
    <phoneticPr fontId="19" type="noConversion"/>
  </si>
  <si>
    <t>北京捷越无纸化项目跟进
标书</t>
    <phoneticPr fontId="19" type="noConversion"/>
  </si>
  <si>
    <t>北京捷越无纸化项目跟进
标书</t>
    <phoneticPr fontId="19" type="noConversion"/>
  </si>
  <si>
    <t>大都会人寿CFCA实力介绍</t>
    <phoneticPr fontId="19" type="noConversion"/>
  </si>
  <si>
    <t>weblogic安装</t>
    <phoneticPr fontId="19" type="noConversion"/>
  </si>
  <si>
    <t>山东农信电子印章专题实施标书</t>
    <phoneticPr fontId="19" type="noConversion"/>
  </si>
  <si>
    <t>山东农信电子印章专题实施标书</t>
    <phoneticPr fontId="19" type="noConversion"/>
  </si>
  <si>
    <t>包商银行电子签名系统项目标书</t>
    <phoneticPr fontId="19" type="noConversion"/>
  </si>
  <si>
    <t>包商银行电子签名系统项目标书</t>
    <phoneticPr fontId="19" type="noConversion"/>
  </si>
  <si>
    <t>包商银行讲标PPT准备</t>
    <phoneticPr fontId="19" type="noConversion"/>
  </si>
  <si>
    <t>包商银行讲标</t>
    <phoneticPr fontId="19" type="noConversion"/>
  </si>
  <si>
    <t>保险、物流无纸化方案</t>
    <phoneticPr fontId="19" type="noConversion"/>
  </si>
  <si>
    <t>包商银行招标</t>
  </si>
  <si>
    <t>包商银行招标</t>
    <phoneticPr fontId="19" type="noConversion"/>
  </si>
  <si>
    <t>签名验签服务器培训</t>
    <phoneticPr fontId="19" type="noConversion"/>
  </si>
  <si>
    <t>ASN.1相关学习</t>
    <phoneticPr fontId="19" type="noConversion"/>
  </si>
  <si>
    <t>证券行业方案</t>
  </si>
  <si>
    <t>证券行业方案</t>
    <phoneticPr fontId="19" type="noConversion"/>
  </si>
  <si>
    <t>北京捷越无纸化项目
信托无纸化方案</t>
    <phoneticPr fontId="19" type="noConversion"/>
  </si>
  <si>
    <t>平顶山银行项目支撑</t>
    <phoneticPr fontId="19" type="noConversion"/>
  </si>
  <si>
    <t>钱包金服无纸化交流</t>
    <phoneticPr fontId="19" type="noConversion"/>
  </si>
  <si>
    <t>无纸化接口demo调用
钱包金服项目接口及判例资料准备
北京捷越项目支持</t>
    <phoneticPr fontId="19" type="noConversion"/>
  </si>
  <si>
    <t>无纸化接口demo调用；
钱包金服项目接口及判例资料准备</t>
    <phoneticPr fontId="19" type="noConversion"/>
  </si>
  <si>
    <t>北京捷越移动端无纸化项目交流以及电子签章系统问题配合处理</t>
    <phoneticPr fontId="19" type="noConversion"/>
  </si>
  <si>
    <t>北京捷越移动端无纸化项目交流以及电子签章系统问题配合处理</t>
    <phoneticPr fontId="19" type="noConversion"/>
  </si>
  <si>
    <t>北京捷越项目支撑</t>
    <phoneticPr fontId="19" type="noConversion"/>
  </si>
  <si>
    <t>无纸化功能介绍文档
无纸化接口调用</t>
    <phoneticPr fontId="19" type="noConversion"/>
  </si>
  <si>
    <t>无纸化系统3654部署使用
北京捷越项目支撑</t>
    <phoneticPr fontId="19" type="noConversion"/>
  </si>
  <si>
    <t>信托无纸化方案</t>
    <phoneticPr fontId="19" type="noConversion"/>
  </si>
  <si>
    <t>信托无纸化方案</t>
    <phoneticPr fontId="19" type="noConversion"/>
  </si>
  <si>
    <t>北京捷越项目支撑</t>
    <phoneticPr fontId="19" type="noConversion"/>
  </si>
  <si>
    <t>华泰汽车金融PPT准备</t>
    <phoneticPr fontId="19" type="noConversion"/>
  </si>
  <si>
    <t>国家信息安全中心无纸化交流</t>
    <phoneticPr fontId="19" type="noConversion"/>
  </si>
  <si>
    <t>钱包金服无纸化解决方案、接口资料准备</t>
    <phoneticPr fontId="19" type="noConversion"/>
  </si>
  <si>
    <t>工控机无纸化部署、柜面演示外设接入，演示</t>
    <phoneticPr fontId="19" type="noConversion"/>
  </si>
  <si>
    <t>柜面无纸化的使用，无纸化系统功能介绍准备</t>
    <phoneticPr fontId="19" type="noConversion"/>
  </si>
  <si>
    <t>信托无纸化方案</t>
    <phoneticPr fontId="19" type="noConversion"/>
  </si>
  <si>
    <t>演示demo整理</t>
  </si>
  <si>
    <t>北京捷越无纸化交流（外出）</t>
    <phoneticPr fontId="19" type="noConversion"/>
  </si>
  <si>
    <t>华泰汽车金融无纸化交流（外出）</t>
    <phoneticPr fontId="19" type="noConversion"/>
  </si>
  <si>
    <t>北京捷越项目流程、接口交流（外出）</t>
    <phoneticPr fontId="19" type="noConversion"/>
  </si>
  <si>
    <t>民生银行无纸化系统功能展示、柜面流程演示（外出）</t>
    <phoneticPr fontId="19" type="noConversion"/>
  </si>
  <si>
    <t>汇报资料及PPT准备
无纸化接口整理</t>
    <phoneticPr fontId="19" type="noConversion"/>
  </si>
  <si>
    <t>贝壳金控无纸化+云证通交流（外出）</t>
    <phoneticPr fontId="19" type="noConversion"/>
  </si>
  <si>
    <t>贝壳金控无纸化+云证通交流（外出）；
贝壳金控接口、资料准备</t>
    <phoneticPr fontId="19" type="noConversion"/>
  </si>
  <si>
    <t>新人汇报</t>
    <phoneticPr fontId="19" type="noConversion"/>
  </si>
  <si>
    <t>产品规划</t>
    <phoneticPr fontId="19" type="noConversion"/>
  </si>
  <si>
    <t>平顶山银行实施交流（外出）</t>
    <phoneticPr fontId="19" type="noConversion"/>
  </si>
  <si>
    <t>平顶山银行实施交流（外出）</t>
    <phoneticPr fontId="19" type="noConversion"/>
  </si>
  <si>
    <t>平顶山银行无纸化，前置程序更新，协助客户测试，集成，文档更新，项目验收文档准备</t>
  </si>
  <si>
    <t>处理百瑞信托挂载FTP</t>
  </si>
  <si>
    <t>准备郑州银行新筹建消费金融无纸化建设PPT</t>
  </si>
  <si>
    <t>消费金融技术交流</t>
  </si>
  <si>
    <t>返京</t>
    <phoneticPr fontId="19" type="noConversion"/>
  </si>
  <si>
    <t>李军</t>
    <phoneticPr fontId="19" type="noConversion"/>
  </si>
  <si>
    <t>新人汇报</t>
  </si>
  <si>
    <t>捷越无纸化支撑，信托方案</t>
  </si>
  <si>
    <t>平顶山银行上线（外出）</t>
    <phoneticPr fontId="19" type="noConversion"/>
  </si>
  <si>
    <t>北京捷越jar包IO流未关闭问题处理</t>
    <phoneticPr fontId="19" type="noConversion"/>
  </si>
  <si>
    <t>泛华保险需求策略整理，以及无纸化功能讲解</t>
    <phoneticPr fontId="19" type="noConversion"/>
  </si>
  <si>
    <t>项目管理讲座</t>
    <phoneticPr fontId="19" type="noConversion"/>
  </si>
  <si>
    <t>北京捷越联合无纸化关键字签章定制化需求处理</t>
    <phoneticPr fontId="19" type="noConversion"/>
  </si>
  <si>
    <t>北京捷越联合无纸化关键字签章定制化需求处理，KT宕机配合处理</t>
    <phoneticPr fontId="19" type="noConversion"/>
  </si>
  <si>
    <t>KT宕机配合处理</t>
    <phoneticPr fontId="19" type="noConversion"/>
  </si>
  <si>
    <t>北京捷越数据库数据清理，PDF模板制作，贝壳金控项目支撑</t>
    <phoneticPr fontId="19" type="noConversion"/>
  </si>
  <si>
    <t>平顶山银行上线支撑</t>
    <phoneticPr fontId="19" type="noConversion"/>
  </si>
  <si>
    <t>贝壳金控无纸化+云证通交流</t>
    <phoneticPr fontId="19" type="noConversion"/>
  </si>
  <si>
    <t>捷越无纸化支撑</t>
    <phoneticPr fontId="19" type="noConversion"/>
  </si>
  <si>
    <t>贝壳金控项目交流</t>
    <phoneticPr fontId="19" type="noConversion"/>
  </si>
  <si>
    <t>河北幸福接口测试</t>
    <phoneticPr fontId="19" type="noConversion"/>
  </si>
  <si>
    <t>滴滴打车项目支撑</t>
    <phoneticPr fontId="19" type="noConversion"/>
  </si>
  <si>
    <t>无纸化系统预植场景证书测试</t>
    <phoneticPr fontId="19" type="noConversion"/>
  </si>
  <si>
    <t>河北幸福demo测试</t>
    <phoneticPr fontId="19" type="noConversion"/>
  </si>
  <si>
    <t>北京捷越两渠道证书量统计处理</t>
    <phoneticPr fontId="19" type="noConversion"/>
  </si>
  <si>
    <t>河北幸福项目需求变更
贝壳金控项目接入第三方签章测试</t>
    <phoneticPr fontId="19" type="noConversion"/>
  </si>
  <si>
    <t>贝壳金控项目支撑
滴滴打车预植场景证书项目支撑</t>
    <phoneticPr fontId="19" type="noConversion"/>
  </si>
  <si>
    <t>滴滴打车预植场景证书项目支撑</t>
    <phoneticPr fontId="19" type="noConversion"/>
  </si>
  <si>
    <t>滴滴打车预植场景证书项目交流</t>
    <phoneticPr fontId="19" type="noConversion"/>
  </si>
  <si>
    <r>
      <t>北京捷越电子签章系统3</t>
    </r>
    <r>
      <rPr>
        <sz val="10"/>
        <rFont val="宋体"/>
        <family val="3"/>
        <charset val="134"/>
      </rPr>
      <t>250测试，编制demo
泛微OA交流总结</t>
    </r>
    <phoneticPr fontId="19" type="noConversion"/>
  </si>
  <si>
    <t>北京立思辰新技术有限公司银行无纸化方案交流（外出）</t>
    <phoneticPr fontId="19" type="noConversion"/>
  </si>
  <si>
    <r>
      <t>北京捷越电子签章系统利用电子签章32</t>
    </r>
    <r>
      <rPr>
        <sz val="10"/>
        <rFont val="宋体"/>
        <family val="3"/>
        <charset val="134"/>
      </rPr>
      <t>31jar包</t>
    </r>
    <r>
      <rPr>
        <sz val="10"/>
        <rFont val="宋体"/>
        <family val="3"/>
        <charset val="134"/>
      </rPr>
      <t>测试，编制demo，远程指导客户</t>
    </r>
    <phoneticPr fontId="19" type="noConversion"/>
  </si>
  <si>
    <t>北京捷越现场支撑修改demo（外出）</t>
    <phoneticPr fontId="19" type="noConversion"/>
  </si>
  <si>
    <r>
      <t>测试无纸化外部合成与签章接口demo，处理先RSA后sm</t>
    </r>
    <r>
      <rPr>
        <sz val="10"/>
        <rFont val="宋体"/>
        <family val="3"/>
        <charset val="134"/>
      </rPr>
      <t>2签章显示问题，明确客户时间戳需求，更换上线方案申请通讯证书（外出）</t>
    </r>
    <phoneticPr fontId="19" type="noConversion"/>
  </si>
  <si>
    <t>北京捷越无纸化系统一个关键字多行签章测试，编制demo，跟进贝壳金控通讯证书</t>
    <phoneticPr fontId="19" type="noConversion"/>
  </si>
  <si>
    <t>贝壳金控预生产系统、生产系统部署完成（外出）</t>
    <phoneticPr fontId="19" type="noConversion"/>
  </si>
  <si>
    <t>贝壳金控云证通+无纸化项目配合客户测试，准备演示资料、视频（外出）</t>
    <phoneticPr fontId="19" type="noConversion"/>
  </si>
  <si>
    <t>乌镇展会准备资料</t>
    <phoneticPr fontId="19" type="noConversion"/>
  </si>
  <si>
    <t>本周主要工作在支撑贝壳签章上线，乌镇展会准备贯通，信托方案三大块，基于客户没有具体提供上线时间，具体安排暂定</t>
    <phoneticPr fontId="19" type="noConversion"/>
  </si>
  <si>
    <t>李军</t>
    <phoneticPr fontId="17" type="noConversion"/>
  </si>
  <si>
    <t>中关村银行无纸化系统材料准备
滴滴无纸化项目支撑</t>
    <phoneticPr fontId="17" type="noConversion"/>
  </si>
  <si>
    <t>中关村银行无纸化系统材料准备
滴滴无纸化项目支撑
无纸化一体机需求讨论</t>
    <phoneticPr fontId="17" type="noConversion"/>
  </si>
  <si>
    <t>捷越升级系统测试
滴滴无纸化项目支撑
无纸化一体机需求讨论</t>
    <phoneticPr fontId="17" type="noConversion"/>
  </si>
  <si>
    <t>北京捷越系统升级（外出）</t>
    <phoneticPr fontId="17" type="noConversion"/>
  </si>
  <si>
    <t>北京捷越系统升级，需求讨论（外出）</t>
    <phoneticPr fontId="17" type="noConversion"/>
  </si>
  <si>
    <t>北京捷越问题讨论
滴滴出行无纸化项目支撑</t>
    <phoneticPr fontId="17" type="noConversion"/>
  </si>
  <si>
    <t>滴滴出行无纸化项目系统部署</t>
    <phoneticPr fontId="17" type="noConversion"/>
  </si>
  <si>
    <t>贷微赢（大连）小额再贷款股份有限公司无纸化项目交流（外出）</t>
    <phoneticPr fontId="17" type="noConversion"/>
  </si>
  <si>
    <t>滴滴出行无纸化项目跟进</t>
    <phoneticPr fontId="17" type="noConversion"/>
  </si>
  <si>
    <t>Weekly schedule</t>
    <phoneticPr fontId="17" type="noConversion"/>
  </si>
  <si>
    <t>北京捷越无纸化系统跟进
滴滴无纸化系统跟进
贷微赢（大连）小额再贷款股份有限公司无纸化项目</t>
    <phoneticPr fontId="17" type="noConversion"/>
  </si>
  <si>
    <t>恒天明泽接口使用指导，系统升级（外出）</t>
    <phoneticPr fontId="17" type="noConversion"/>
  </si>
  <si>
    <t>湘西州公积金项目支撑、滴滴贷款交流</t>
    <phoneticPr fontId="17" type="noConversion"/>
  </si>
  <si>
    <t>郑州银行消费金融项目支撑（外出）、湘西州公积金项目支撑、国富人寿方案</t>
    <phoneticPr fontId="17" type="noConversion"/>
  </si>
  <si>
    <t>郑州银行消费金融项目支撑（外出）</t>
    <phoneticPr fontId="17" type="noConversion"/>
  </si>
  <si>
    <t>OA技术对接</t>
    <phoneticPr fontId="17" type="noConversion"/>
  </si>
  <si>
    <t>北京立思辰新技术有限公司无纸化交流（外出）</t>
    <phoneticPr fontId="17" type="noConversion"/>
  </si>
  <si>
    <t>北京捷越项目支撑、信托无纸化方案、整理无纸化产品的思路</t>
    <phoneticPr fontId="17" type="noConversion"/>
  </si>
  <si>
    <t>捷越Demo编制修改测试</t>
    <phoneticPr fontId="17" type="noConversion"/>
  </si>
  <si>
    <t>湘西州投标资料准备</t>
    <phoneticPr fontId="17" type="noConversion"/>
  </si>
  <si>
    <t>捷越无纸化系统升级测试</t>
    <phoneticPr fontId="17" type="noConversion"/>
  </si>
  <si>
    <t>上午19大开幕式观看</t>
  </si>
  <si>
    <t>oa需求沟通</t>
  </si>
  <si>
    <t>滴滴无纸化生产系统部署配置测试</t>
  </si>
  <si>
    <t>贝壳金控流程需求沟通。</t>
  </si>
  <si>
    <t>oa技术层面对接，北京捷越性能测试准备与原生产系统证书处理跟进，贝壳金控技术支撑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</si>
</sst>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39">
    <font>
      <sz val="11"/>
      <color theme="1"/>
      <name val="DengXian"/>
      <charset val="134"/>
      <scheme val="minor"/>
    </font>
    <font>
      <sz val="11"/>
      <color theme="1"/>
      <name val="DengXian"/>
      <family val="2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86">
    <xf numFmtId="0" fontId="0" fillId="0" borderId="0" xfId="0">
      <alignment vertical="center"/>
    </xf>
    <xf numFmtId="0" fontId="7" fillId="0" borderId="0" xfId="0" applyFont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5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1" fillId="0" borderId="1" xfId="5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right" vertical="center"/>
    </xf>
    <xf numFmtId="0" fontId="21" fillId="0" borderId="7" xfId="0" applyFont="1" applyBorder="1" applyAlignment="1">
      <alignment horizontal="left" vertical="center"/>
    </xf>
    <xf numFmtId="0" fontId="21" fillId="0" borderId="7" xfId="0" applyFont="1" applyBorder="1" applyAlignment="1">
      <alignment vertical="center"/>
    </xf>
    <xf numFmtId="0" fontId="22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4" fillId="0" borderId="0" xfId="0" applyFont="1">
      <alignment vertical="center"/>
    </xf>
    <xf numFmtId="0" fontId="22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6" fillId="0" borderId="7" xfId="0" applyFont="1" applyBorder="1" applyAlignment="1">
      <alignment horizontal="right" vertical="center"/>
    </xf>
    <xf numFmtId="0" fontId="26" fillId="0" borderId="7" xfId="0" applyFont="1" applyBorder="1" applyAlignment="1">
      <alignment horizontal="left" vertical="center"/>
    </xf>
    <xf numFmtId="0" fontId="26" fillId="0" borderId="7" xfId="0" applyFont="1" applyBorder="1" applyAlignment="1">
      <alignment vertical="center"/>
    </xf>
    <xf numFmtId="0" fontId="27" fillId="0" borderId="0" xfId="0" applyFont="1">
      <alignment vertical="center"/>
    </xf>
    <xf numFmtId="0" fontId="28" fillId="5" borderId="1" xfId="0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  <xf numFmtId="0" fontId="34" fillId="0" borderId="7" xfId="0" applyFont="1" applyBorder="1" applyAlignment="1">
      <alignment horizontal="right" vertical="center"/>
    </xf>
    <xf numFmtId="0" fontId="34" fillId="0" borderId="7" xfId="0" applyFont="1" applyBorder="1" applyAlignment="1">
      <alignment horizontal="left" vertical="center"/>
    </xf>
    <xf numFmtId="0" fontId="34" fillId="0" borderId="7" xfId="0" applyFont="1" applyBorder="1" applyAlignment="1">
      <alignment vertical="center"/>
    </xf>
    <xf numFmtId="0" fontId="35" fillId="0" borderId="0" xfId="0" applyFont="1">
      <alignment vertical="center"/>
    </xf>
    <xf numFmtId="0" fontId="36" fillId="5" borderId="1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8" fillId="0" borderId="0" xfId="0" applyFont="1">
      <alignment vertical="center"/>
    </xf>
    <xf numFmtId="0" fontId="22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76" fontId="36" fillId="5" borderId="1" xfId="0" applyNumberFormat="1" applyFont="1" applyFill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 wrapText="1"/>
    </xf>
    <xf numFmtId="176" fontId="28" fillId="5" borderId="1" xfId="0" applyNumberFormat="1" applyFont="1" applyFill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 wrapText="1"/>
    </xf>
    <xf numFmtId="176" fontId="22" fillId="5" borderId="1" xfId="0" applyNumberFormat="1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B4" sqref="B4"/>
    </sheetView>
  </sheetViews>
  <sheetFormatPr defaultRowHeight="14.25"/>
  <cols>
    <col min="1" max="1" width="6.625" style="62" customWidth="1"/>
    <col min="2" max="15" width="25.625" style="62" customWidth="1"/>
    <col min="16" max="16384" width="9" style="62"/>
  </cols>
  <sheetData>
    <row r="1" spans="1:15" ht="25.5">
      <c r="A1" s="69" t="s">
        <v>96</v>
      </c>
      <c r="B1" s="69"/>
      <c r="C1" s="69"/>
      <c r="D1" s="69"/>
      <c r="E1" s="69"/>
      <c r="F1" s="59" t="s">
        <v>58</v>
      </c>
      <c r="G1" s="60">
        <f>WEEKNUM(B2)</f>
        <v>44</v>
      </c>
      <c r="H1" s="61"/>
      <c r="I1" s="61"/>
      <c r="J1" s="61"/>
      <c r="K1" s="61"/>
      <c r="L1" s="61"/>
      <c r="M1" s="61"/>
      <c r="N1" s="61"/>
      <c r="O1" s="61"/>
    </row>
    <row r="2" spans="1:15">
      <c r="A2" s="70" t="s">
        <v>59</v>
      </c>
      <c r="B2" s="68">
        <f>DATE(2017,10,30)</f>
        <v>43038</v>
      </c>
      <c r="C2" s="68"/>
      <c r="D2" s="68">
        <f>SUM(B2+1)</f>
        <v>43039</v>
      </c>
      <c r="E2" s="68"/>
      <c r="F2" s="68">
        <f t="shared" ref="F2" si="0">SUM(D2+1)</f>
        <v>43040</v>
      </c>
      <c r="G2" s="68"/>
      <c r="H2" s="68">
        <f t="shared" ref="H2" si="1">SUM(F2+1)</f>
        <v>43041</v>
      </c>
      <c r="I2" s="68"/>
      <c r="J2" s="68">
        <f t="shared" ref="J2" si="2">SUM(H2+1)</f>
        <v>43042</v>
      </c>
      <c r="K2" s="68"/>
      <c r="L2" s="68">
        <f t="shared" ref="L2" si="3">SUM(J2+1)</f>
        <v>43043</v>
      </c>
      <c r="M2" s="68"/>
      <c r="N2" s="68">
        <f t="shared" ref="N2" si="4">SUM(L2+1)</f>
        <v>43044</v>
      </c>
      <c r="O2" s="68"/>
    </row>
    <row r="3" spans="1:15">
      <c r="A3" s="70"/>
      <c r="B3" s="63" t="s">
        <v>86</v>
      </c>
      <c r="C3" s="63" t="s">
        <v>3</v>
      </c>
      <c r="D3" s="63" t="s">
        <v>2</v>
      </c>
      <c r="E3" s="63" t="s">
        <v>3</v>
      </c>
      <c r="F3" s="63" t="s">
        <v>2</v>
      </c>
      <c r="G3" s="63" t="s">
        <v>3</v>
      </c>
      <c r="H3" s="63" t="s">
        <v>2</v>
      </c>
      <c r="I3" s="63" t="s">
        <v>3</v>
      </c>
      <c r="J3" s="63" t="s">
        <v>2</v>
      </c>
      <c r="K3" s="63" t="s">
        <v>3</v>
      </c>
      <c r="L3" s="63" t="s">
        <v>2</v>
      </c>
      <c r="M3" s="63" t="s">
        <v>3</v>
      </c>
      <c r="N3" s="63" t="s">
        <v>2</v>
      </c>
      <c r="O3" s="63" t="s">
        <v>3</v>
      </c>
    </row>
    <row r="4" spans="1:15" s="65" customFormat="1" ht="53.25" customHeight="1">
      <c r="A4" s="64" t="s">
        <v>64</v>
      </c>
      <c r="B4" s="35" t="s">
        <v>241</v>
      </c>
      <c r="C4" s="35" t="s">
        <v>242</v>
      </c>
      <c r="D4" s="35" t="s">
        <v>243</v>
      </c>
      <c r="E4" s="35" t="s">
        <v>244</v>
      </c>
      <c r="F4" s="35" t="s">
        <v>248</v>
      </c>
      <c r="G4" s="35" t="s">
        <v>245</v>
      </c>
      <c r="H4" s="35" t="s">
        <v>246</v>
      </c>
      <c r="I4" s="35" t="s">
        <v>247</v>
      </c>
      <c r="J4" s="35" t="s">
        <v>249</v>
      </c>
      <c r="K4" s="35" t="s">
        <v>249</v>
      </c>
      <c r="L4" s="64"/>
      <c r="M4" s="64"/>
      <c r="N4" s="64"/>
      <c r="O4" s="64"/>
    </row>
    <row r="6" spans="1:15" ht="25.5">
      <c r="A6" s="69" t="s">
        <v>57</v>
      </c>
      <c r="B6" s="69"/>
      <c r="C6" s="69"/>
      <c r="D6" s="69"/>
      <c r="E6" s="69"/>
      <c r="F6" s="59" t="s">
        <v>58</v>
      </c>
      <c r="G6" s="60">
        <f>WEEKNUM(B7)</f>
        <v>46</v>
      </c>
      <c r="H6" s="61"/>
      <c r="I6" s="61"/>
      <c r="J6" s="61"/>
      <c r="K6" s="61"/>
      <c r="L6" s="61"/>
      <c r="M6" s="61"/>
      <c r="N6" s="61"/>
      <c r="O6" s="61"/>
    </row>
    <row r="7" spans="1:15">
      <c r="A7" s="70" t="s">
        <v>59</v>
      </c>
      <c r="B7" s="68">
        <f>B2+14</f>
        <v>43052</v>
      </c>
      <c r="C7" s="68"/>
      <c r="D7" s="68">
        <f t="shared" ref="D7" si="5">D2+14</f>
        <v>43053</v>
      </c>
      <c r="E7" s="68"/>
      <c r="F7" s="68">
        <f t="shared" ref="F7" si="6">F2+14</f>
        <v>43054</v>
      </c>
      <c r="G7" s="68"/>
      <c r="H7" s="68">
        <f t="shared" ref="H7" si="7">H2+14</f>
        <v>43055</v>
      </c>
      <c r="I7" s="68"/>
      <c r="J7" s="68">
        <f t="shared" ref="J7" si="8">J2+14</f>
        <v>43056</v>
      </c>
      <c r="K7" s="68"/>
      <c r="L7" s="68">
        <f t="shared" ref="L7" si="9">L2+14</f>
        <v>43057</v>
      </c>
      <c r="M7" s="68"/>
      <c r="N7" s="68">
        <f t="shared" ref="N7" si="10">N2+14</f>
        <v>43058</v>
      </c>
      <c r="O7" s="68"/>
    </row>
    <row r="8" spans="1:15">
      <c r="A8" s="70"/>
      <c r="B8" s="63" t="s">
        <v>2</v>
      </c>
      <c r="C8" s="63" t="s">
        <v>3</v>
      </c>
      <c r="D8" s="63" t="s">
        <v>2</v>
      </c>
      <c r="E8" s="63" t="s">
        <v>3</v>
      </c>
      <c r="F8" s="63" t="s">
        <v>2</v>
      </c>
      <c r="G8" s="63" t="s">
        <v>3</v>
      </c>
      <c r="H8" s="63" t="s">
        <v>2</v>
      </c>
      <c r="I8" s="63" t="s">
        <v>3</v>
      </c>
      <c r="J8" s="63" t="s">
        <v>2</v>
      </c>
      <c r="K8" s="63" t="s">
        <v>3</v>
      </c>
      <c r="L8" s="63" t="s">
        <v>2</v>
      </c>
      <c r="M8" s="63" t="s">
        <v>3</v>
      </c>
      <c r="N8" s="63" t="s">
        <v>2</v>
      </c>
      <c r="O8" s="63" t="s">
        <v>3</v>
      </c>
    </row>
    <row r="9" spans="1:15" s="65" customFormat="1" ht="53.25" customHeight="1">
      <c r="A9" s="64" t="s">
        <v>64</v>
      </c>
      <c r="B9" s="35" t="s">
        <v>250</v>
      </c>
      <c r="C9" s="35" t="s">
        <v>250</v>
      </c>
      <c r="D9" s="35" t="s">
        <v>250</v>
      </c>
      <c r="E9" s="35" t="s">
        <v>250</v>
      </c>
      <c r="F9" s="35" t="s">
        <v>250</v>
      </c>
      <c r="G9" s="35" t="s">
        <v>250</v>
      </c>
      <c r="H9" s="35" t="s">
        <v>250</v>
      </c>
      <c r="I9" s="35" t="s">
        <v>250</v>
      </c>
      <c r="J9" s="35" t="s">
        <v>250</v>
      </c>
      <c r="K9" s="35" t="s">
        <v>250</v>
      </c>
      <c r="L9" s="64"/>
      <c r="M9" s="64"/>
      <c r="N9" s="64"/>
      <c r="O9" s="64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A2" workbookViewId="0">
      <selection activeCell="A2" sqref="A1:XFD1048576"/>
    </sheetView>
  </sheetViews>
  <sheetFormatPr defaultRowHeight="14.25"/>
  <cols>
    <col min="1" max="1" width="9" style="85"/>
    <col min="2" max="15" width="26.625" style="85" customWidth="1"/>
    <col min="16" max="16384" width="9" style="85"/>
  </cols>
  <sheetData>
    <row r="1" spans="1:15" ht="25.5">
      <c r="A1" s="75" t="s">
        <v>57</v>
      </c>
      <c r="B1" s="75"/>
      <c r="C1" s="75"/>
      <c r="D1" s="75"/>
      <c r="E1" s="75"/>
      <c r="F1" s="29" t="s">
        <v>58</v>
      </c>
      <c r="G1" s="30">
        <f>WEEKNUM(B2)</f>
        <v>43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6" t="s">
        <v>59</v>
      </c>
      <c r="B2" s="74">
        <f>DATE(2017,10,23)</f>
        <v>43031</v>
      </c>
      <c r="C2" s="74"/>
      <c r="D2" s="74">
        <f>SUM(B2+1)</f>
        <v>43032</v>
      </c>
      <c r="E2" s="74"/>
      <c r="F2" s="74">
        <f t="shared" ref="F2" si="0">SUM(D2+1)</f>
        <v>43033</v>
      </c>
      <c r="G2" s="74"/>
      <c r="H2" s="74">
        <f>SUM(F2+1)</f>
        <v>43034</v>
      </c>
      <c r="I2" s="74"/>
      <c r="J2" s="74">
        <f t="shared" ref="J2" si="1">SUM(H2+1)</f>
        <v>43035</v>
      </c>
      <c r="K2" s="74"/>
      <c r="L2" s="74">
        <f t="shared" ref="L2" si="2">SUM(J2+1)</f>
        <v>43036</v>
      </c>
      <c r="M2" s="74"/>
      <c r="N2" s="74">
        <f t="shared" ref="N2" si="3">SUM(L2+1)</f>
        <v>43037</v>
      </c>
      <c r="O2" s="74"/>
    </row>
    <row r="3" spans="1:15" ht="30" customHeight="1">
      <c r="A3" s="76"/>
      <c r="B3" s="66" t="s">
        <v>2</v>
      </c>
      <c r="C3" s="66" t="s">
        <v>3</v>
      </c>
      <c r="D3" s="66" t="s">
        <v>2</v>
      </c>
      <c r="E3" s="66" t="s">
        <v>3</v>
      </c>
      <c r="F3" s="66" t="s">
        <v>2</v>
      </c>
      <c r="G3" s="66" t="s">
        <v>3</v>
      </c>
      <c r="H3" s="66" t="s">
        <v>2</v>
      </c>
      <c r="I3" s="66" t="s">
        <v>3</v>
      </c>
      <c r="J3" s="66" t="s">
        <v>2</v>
      </c>
      <c r="K3" s="66" t="s">
        <v>3</v>
      </c>
      <c r="L3" s="66" t="s">
        <v>2</v>
      </c>
      <c r="M3" s="66" t="s">
        <v>3</v>
      </c>
      <c r="N3" s="66" t="s">
        <v>2</v>
      </c>
      <c r="O3" s="66" t="s">
        <v>3</v>
      </c>
    </row>
    <row r="4" spans="1:15" s="1" customFormat="1" ht="40.5">
      <c r="A4" s="28" t="s">
        <v>251</v>
      </c>
      <c r="B4" s="28" t="s">
        <v>264</v>
      </c>
      <c r="C4" s="28" t="s">
        <v>264</v>
      </c>
      <c r="D4" s="28" t="s">
        <v>265</v>
      </c>
      <c r="E4" s="28" t="s">
        <v>265</v>
      </c>
      <c r="F4" s="28" t="s">
        <v>265</v>
      </c>
      <c r="G4" s="28" t="s">
        <v>265</v>
      </c>
      <c r="H4" s="28" t="s">
        <v>266</v>
      </c>
      <c r="I4" s="28" t="s">
        <v>266</v>
      </c>
      <c r="J4" s="28" t="s">
        <v>263</v>
      </c>
      <c r="K4" s="28" t="s">
        <v>267</v>
      </c>
      <c r="L4" s="28"/>
      <c r="M4" s="28"/>
      <c r="N4" s="28"/>
      <c r="O4" s="67"/>
    </row>
    <row r="5" spans="1:15" ht="24" customHeight="1"/>
    <row r="6" spans="1:15" ht="25.5">
      <c r="A6" s="75" t="s">
        <v>261</v>
      </c>
      <c r="B6" s="75"/>
      <c r="C6" s="75"/>
      <c r="D6" s="75"/>
      <c r="E6" s="75"/>
      <c r="F6" s="29" t="s">
        <v>58</v>
      </c>
      <c r="G6" s="30">
        <f>WEEKNUM(B7)</f>
        <v>44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6" t="s">
        <v>59</v>
      </c>
      <c r="B7" s="74">
        <f>B2+7</f>
        <v>43038</v>
      </c>
      <c r="C7" s="74"/>
      <c r="D7" s="74">
        <f>D2+7</f>
        <v>43039</v>
      </c>
      <c r="E7" s="74"/>
      <c r="F7" s="74">
        <f>F2+7</f>
        <v>43040</v>
      </c>
      <c r="G7" s="74"/>
      <c r="H7" s="74">
        <f>H2+7</f>
        <v>43041</v>
      </c>
      <c r="I7" s="74"/>
      <c r="J7" s="74">
        <f>J2+7</f>
        <v>43042</v>
      </c>
      <c r="K7" s="74"/>
      <c r="L7" s="74">
        <f>L2+7</f>
        <v>43043</v>
      </c>
      <c r="M7" s="74"/>
      <c r="N7" s="74">
        <f>N2+7</f>
        <v>43044</v>
      </c>
      <c r="O7" s="74"/>
    </row>
    <row r="8" spans="1:15" ht="30" customHeight="1">
      <c r="A8" s="76"/>
      <c r="B8" s="66" t="s">
        <v>2</v>
      </c>
      <c r="C8" s="66" t="s">
        <v>3</v>
      </c>
      <c r="D8" s="66" t="s">
        <v>2</v>
      </c>
      <c r="E8" s="66" t="s">
        <v>3</v>
      </c>
      <c r="F8" s="66" t="s">
        <v>2</v>
      </c>
      <c r="G8" s="66" t="s">
        <v>3</v>
      </c>
      <c r="H8" s="66" t="s">
        <v>2</v>
      </c>
      <c r="I8" s="66" t="s">
        <v>3</v>
      </c>
      <c r="J8" s="66" t="s">
        <v>2</v>
      </c>
      <c r="K8" s="66" t="s">
        <v>3</v>
      </c>
      <c r="L8" s="66" t="s">
        <v>2</v>
      </c>
      <c r="M8" s="66" t="s">
        <v>3</v>
      </c>
      <c r="N8" s="66" t="s">
        <v>2</v>
      </c>
      <c r="O8" s="66" t="s">
        <v>3</v>
      </c>
    </row>
    <row r="9" spans="1:15" s="1" customFormat="1" ht="40.5">
      <c r="A9" s="28" t="s">
        <v>251</v>
      </c>
      <c r="B9" s="28" t="s">
        <v>268</v>
      </c>
      <c r="C9" s="28" t="s">
        <v>268</v>
      </c>
      <c r="D9" s="28" t="s">
        <v>269</v>
      </c>
      <c r="E9" s="28" t="s">
        <v>269</v>
      </c>
      <c r="F9" s="28" t="s">
        <v>269</v>
      </c>
      <c r="G9" s="28" t="s">
        <v>269</v>
      </c>
      <c r="H9" s="28" t="s">
        <v>269</v>
      </c>
      <c r="I9" s="28" t="s">
        <v>269</v>
      </c>
      <c r="J9" s="28" t="s">
        <v>269</v>
      </c>
      <c r="K9" s="28" t="s">
        <v>269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A6:E6"/>
    <mergeCell ref="A7:A8"/>
    <mergeCell ref="B7:C7"/>
    <mergeCell ref="D7:E7"/>
    <mergeCell ref="F7:G7"/>
    <mergeCell ref="H7:I7"/>
    <mergeCell ref="J7:K7"/>
    <mergeCell ref="A1:E1"/>
    <mergeCell ref="A2:A3"/>
    <mergeCell ref="B2:C2"/>
    <mergeCell ref="D2:E2"/>
    <mergeCell ref="F2:G2"/>
    <mergeCell ref="H2:I2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9" sqref="B9:K9"/>
    </sheetView>
  </sheetViews>
  <sheetFormatPr defaultRowHeight="14.25"/>
  <cols>
    <col min="1" max="1" width="9" style="85"/>
    <col min="2" max="15" width="26.625" style="85" customWidth="1"/>
    <col min="16" max="16384" width="9" style="85"/>
  </cols>
  <sheetData>
    <row r="1" spans="1:15" ht="25.5">
      <c r="A1" s="75" t="s">
        <v>57</v>
      </c>
      <c r="B1" s="75"/>
      <c r="C1" s="75"/>
      <c r="D1" s="75"/>
      <c r="E1" s="75"/>
      <c r="F1" s="29" t="s">
        <v>58</v>
      </c>
      <c r="G1" s="30">
        <f>WEEKNUM(B2)</f>
        <v>42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6" t="s">
        <v>59</v>
      </c>
      <c r="B2" s="74">
        <f>DATE(2017,10,16)</f>
        <v>43024</v>
      </c>
      <c r="C2" s="74"/>
      <c r="D2" s="74">
        <f>SUM(B2+1)</f>
        <v>43025</v>
      </c>
      <c r="E2" s="74"/>
      <c r="F2" s="74">
        <f t="shared" ref="F2" si="0">SUM(D2+1)</f>
        <v>43026</v>
      </c>
      <c r="G2" s="74"/>
      <c r="H2" s="74">
        <f>SUM(F2+1)</f>
        <v>43027</v>
      </c>
      <c r="I2" s="74"/>
      <c r="J2" s="74">
        <f t="shared" ref="J2" si="1">SUM(H2+1)</f>
        <v>43028</v>
      </c>
      <c r="K2" s="74"/>
      <c r="L2" s="74">
        <f t="shared" ref="L2" si="2">SUM(J2+1)</f>
        <v>43029</v>
      </c>
      <c r="M2" s="74"/>
      <c r="N2" s="74">
        <f t="shared" ref="N2" si="3">SUM(L2+1)</f>
        <v>43030</v>
      </c>
      <c r="O2" s="74"/>
    </row>
    <row r="3" spans="1:15" ht="30" customHeight="1">
      <c r="A3" s="76"/>
      <c r="B3" s="66" t="s">
        <v>2</v>
      </c>
      <c r="C3" s="66" t="s">
        <v>3</v>
      </c>
      <c r="D3" s="66" t="s">
        <v>2</v>
      </c>
      <c r="E3" s="66" t="s">
        <v>3</v>
      </c>
      <c r="F3" s="66" t="s">
        <v>2</v>
      </c>
      <c r="G3" s="66" t="s">
        <v>3</v>
      </c>
      <c r="H3" s="66" t="s">
        <v>2</v>
      </c>
      <c r="I3" s="66" t="s">
        <v>3</v>
      </c>
      <c r="J3" s="66" t="s">
        <v>2</v>
      </c>
      <c r="K3" s="66" t="s">
        <v>3</v>
      </c>
      <c r="L3" s="66" t="s">
        <v>2</v>
      </c>
      <c r="M3" s="66" t="s">
        <v>3</v>
      </c>
      <c r="N3" s="66" t="s">
        <v>2</v>
      </c>
      <c r="O3" s="66" t="s">
        <v>3</v>
      </c>
    </row>
    <row r="4" spans="1:15" s="1" customFormat="1" ht="27">
      <c r="A4" s="28" t="s">
        <v>251</v>
      </c>
      <c r="B4" s="28" t="s">
        <v>270</v>
      </c>
      <c r="C4" s="28" t="s">
        <v>271</v>
      </c>
      <c r="D4" s="28" t="s">
        <v>272</v>
      </c>
      <c r="E4" s="28" t="s">
        <v>272</v>
      </c>
      <c r="F4" s="28" t="s">
        <v>273</v>
      </c>
      <c r="G4" s="28" t="s">
        <v>274</v>
      </c>
      <c r="H4" s="28" t="s">
        <v>275</v>
      </c>
      <c r="I4" s="28" t="s">
        <v>275</v>
      </c>
      <c r="J4" s="28" t="s">
        <v>276</v>
      </c>
      <c r="K4" s="28" t="s">
        <v>276</v>
      </c>
      <c r="L4" s="28"/>
      <c r="M4" s="28"/>
      <c r="N4" s="28"/>
      <c r="O4" s="67"/>
    </row>
    <row r="5" spans="1:15" ht="24" customHeight="1"/>
    <row r="6" spans="1:15" ht="25.5">
      <c r="A6" s="75" t="s">
        <v>261</v>
      </c>
      <c r="B6" s="75"/>
      <c r="C6" s="75"/>
      <c r="D6" s="75"/>
      <c r="E6" s="75"/>
      <c r="F6" s="29" t="s">
        <v>58</v>
      </c>
      <c r="G6" s="30">
        <f>WEEKNUM(B7)</f>
        <v>43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6" t="s">
        <v>59</v>
      </c>
      <c r="B7" s="74">
        <f>B2+7</f>
        <v>43031</v>
      </c>
      <c r="C7" s="74"/>
      <c r="D7" s="74">
        <f>D2+7</f>
        <v>43032</v>
      </c>
      <c r="E7" s="74"/>
      <c r="F7" s="74">
        <f>F2+7</f>
        <v>43033</v>
      </c>
      <c r="G7" s="74"/>
      <c r="H7" s="74">
        <f>H2+7</f>
        <v>43034</v>
      </c>
      <c r="I7" s="74"/>
      <c r="J7" s="74">
        <f>J2+7</f>
        <v>43035</v>
      </c>
      <c r="K7" s="74"/>
      <c r="L7" s="74">
        <f>L2+7</f>
        <v>43036</v>
      </c>
      <c r="M7" s="74"/>
      <c r="N7" s="74">
        <f>N2+7</f>
        <v>43037</v>
      </c>
      <c r="O7" s="74"/>
    </row>
    <row r="8" spans="1:15" ht="30" customHeight="1">
      <c r="A8" s="76"/>
      <c r="B8" s="66" t="s">
        <v>2</v>
      </c>
      <c r="C8" s="66" t="s">
        <v>3</v>
      </c>
      <c r="D8" s="66" t="s">
        <v>2</v>
      </c>
      <c r="E8" s="66" t="s">
        <v>3</v>
      </c>
      <c r="F8" s="66" t="s">
        <v>2</v>
      </c>
      <c r="G8" s="66" t="s">
        <v>3</v>
      </c>
      <c r="H8" s="66" t="s">
        <v>2</v>
      </c>
      <c r="I8" s="66" t="s">
        <v>3</v>
      </c>
      <c r="J8" s="66" t="s">
        <v>2</v>
      </c>
      <c r="K8" s="66" t="s">
        <v>3</v>
      </c>
      <c r="L8" s="66" t="s">
        <v>2</v>
      </c>
      <c r="M8" s="66" t="s">
        <v>3</v>
      </c>
      <c r="N8" s="66" t="s">
        <v>2</v>
      </c>
      <c r="O8" s="66" t="s">
        <v>3</v>
      </c>
    </row>
    <row r="9" spans="1:15" s="1" customFormat="1" ht="40.5">
      <c r="A9" s="28" t="s">
        <v>251</v>
      </c>
      <c r="B9" s="28" t="s">
        <v>277</v>
      </c>
      <c r="C9" s="28" t="s">
        <v>277</v>
      </c>
      <c r="D9" s="28" t="s">
        <v>277</v>
      </c>
      <c r="E9" s="28" t="s">
        <v>277</v>
      </c>
      <c r="F9" s="28" t="s">
        <v>277</v>
      </c>
      <c r="G9" s="28" t="s">
        <v>277</v>
      </c>
      <c r="H9" s="28" t="s">
        <v>277</v>
      </c>
      <c r="I9" s="28" t="s">
        <v>277</v>
      </c>
      <c r="J9" s="28" t="s">
        <v>277</v>
      </c>
      <c r="K9" s="28" t="s">
        <v>277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A6:E6"/>
    <mergeCell ref="A7:A8"/>
    <mergeCell ref="B7:C7"/>
    <mergeCell ref="D7:E7"/>
    <mergeCell ref="F7:G7"/>
    <mergeCell ref="H7:I7"/>
    <mergeCell ref="J7:K7"/>
    <mergeCell ref="A1:E1"/>
    <mergeCell ref="A2:A3"/>
    <mergeCell ref="B2:C2"/>
    <mergeCell ref="D2:E2"/>
    <mergeCell ref="F2:G2"/>
    <mergeCell ref="H2:I2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A2" workbookViewId="0">
      <selection activeCell="A2" sqref="A1:XFD1048576"/>
    </sheetView>
  </sheetViews>
  <sheetFormatPr defaultRowHeight="14.25"/>
  <cols>
    <col min="1" max="1" width="9" style="85"/>
    <col min="2" max="15" width="26.625" style="85" customWidth="1"/>
    <col min="16" max="16384" width="9" style="85"/>
  </cols>
  <sheetData>
    <row r="1" spans="1:15" ht="25.5">
      <c r="A1" s="75" t="s">
        <v>57</v>
      </c>
      <c r="B1" s="75"/>
      <c r="C1" s="75"/>
      <c r="D1" s="75"/>
      <c r="E1" s="75"/>
      <c r="F1" s="29" t="s">
        <v>58</v>
      </c>
      <c r="G1" s="30">
        <f>WEEKNUM(B2)</f>
        <v>41</v>
      </c>
      <c r="H1" s="31"/>
      <c r="I1" s="31"/>
      <c r="J1" s="31"/>
      <c r="K1" s="31"/>
      <c r="L1" s="31"/>
      <c r="M1" s="31"/>
      <c r="N1" s="31"/>
      <c r="O1" s="31"/>
    </row>
    <row r="2" spans="1:15">
      <c r="A2" s="76" t="s">
        <v>59</v>
      </c>
      <c r="B2" s="74">
        <f>DATE(2017,10,9)</f>
        <v>43017</v>
      </c>
      <c r="C2" s="74"/>
      <c r="D2" s="74">
        <f>SUM(B2+1)</f>
        <v>43018</v>
      </c>
      <c r="E2" s="74"/>
      <c r="F2" s="74">
        <f t="shared" ref="F2" si="0">SUM(D2+1)</f>
        <v>43019</v>
      </c>
      <c r="G2" s="74"/>
      <c r="H2" s="74">
        <f>SUM(F2+1)</f>
        <v>43020</v>
      </c>
      <c r="I2" s="74"/>
      <c r="J2" s="74">
        <f t="shared" ref="J2" si="1">SUM(H2+1)</f>
        <v>43021</v>
      </c>
      <c r="K2" s="74"/>
      <c r="L2" s="74">
        <f t="shared" ref="L2" si="2">SUM(J2+1)</f>
        <v>43022</v>
      </c>
      <c r="M2" s="74"/>
      <c r="N2" s="74">
        <f t="shared" ref="N2" si="3">SUM(L2+1)</f>
        <v>43023</v>
      </c>
      <c r="O2" s="74"/>
    </row>
    <row r="3" spans="1:15">
      <c r="A3" s="76"/>
      <c r="B3" s="66" t="s">
        <v>2</v>
      </c>
      <c r="C3" s="66" t="s">
        <v>3</v>
      </c>
      <c r="D3" s="66" t="s">
        <v>2</v>
      </c>
      <c r="E3" s="66" t="s">
        <v>3</v>
      </c>
      <c r="F3" s="66" t="s">
        <v>2</v>
      </c>
      <c r="G3" s="66" t="s">
        <v>3</v>
      </c>
      <c r="H3" s="66" t="s">
        <v>2</v>
      </c>
      <c r="I3" s="66" t="s">
        <v>3</v>
      </c>
      <c r="J3" s="66" t="s">
        <v>2</v>
      </c>
      <c r="K3" s="66" t="s">
        <v>3</v>
      </c>
      <c r="L3" s="66" t="s">
        <v>2</v>
      </c>
      <c r="M3" s="66" t="s">
        <v>3</v>
      </c>
      <c r="N3" s="66" t="s">
        <v>2</v>
      </c>
      <c r="O3" s="66" t="s">
        <v>3</v>
      </c>
    </row>
    <row r="4" spans="1:15" s="1" customFormat="1" ht="54">
      <c r="A4" s="28" t="s">
        <v>251</v>
      </c>
      <c r="B4" s="28" t="s">
        <v>252</v>
      </c>
      <c r="C4" s="28" t="s">
        <v>253</v>
      </c>
      <c r="D4" s="28" t="s">
        <v>254</v>
      </c>
      <c r="E4" s="28" t="s">
        <v>254</v>
      </c>
      <c r="F4" s="28" t="s">
        <v>255</v>
      </c>
      <c r="G4" s="28" t="s">
        <v>256</v>
      </c>
      <c r="H4" s="28" t="s">
        <v>257</v>
      </c>
      <c r="I4" s="28" t="s">
        <v>258</v>
      </c>
      <c r="J4" s="28" t="s">
        <v>259</v>
      </c>
      <c r="K4" s="28" t="s">
        <v>260</v>
      </c>
      <c r="L4" s="28"/>
      <c r="M4" s="28"/>
      <c r="N4" s="28"/>
      <c r="O4" s="67"/>
    </row>
    <row r="6" spans="1:15" ht="25.5">
      <c r="A6" s="75" t="s">
        <v>261</v>
      </c>
      <c r="B6" s="75"/>
      <c r="C6" s="75"/>
      <c r="D6" s="75"/>
      <c r="E6" s="75"/>
      <c r="F6" s="29" t="s">
        <v>58</v>
      </c>
      <c r="G6" s="30">
        <f>WEEKNUM(B7)</f>
        <v>42</v>
      </c>
      <c r="H6" s="31"/>
      <c r="I6" s="31"/>
      <c r="J6" s="31"/>
      <c r="K6" s="31"/>
      <c r="L6" s="31"/>
      <c r="M6" s="31"/>
      <c r="N6" s="31"/>
      <c r="O6" s="31"/>
    </row>
    <row r="7" spans="1:15">
      <c r="A7" s="76" t="s">
        <v>59</v>
      </c>
      <c r="B7" s="74">
        <f>B2+7</f>
        <v>43024</v>
      </c>
      <c r="C7" s="74"/>
      <c r="D7" s="74">
        <f>D2+7</f>
        <v>43025</v>
      </c>
      <c r="E7" s="74"/>
      <c r="F7" s="74">
        <f>F2+7</f>
        <v>43026</v>
      </c>
      <c r="G7" s="74"/>
      <c r="H7" s="74">
        <f>H2+7</f>
        <v>43027</v>
      </c>
      <c r="I7" s="74"/>
      <c r="J7" s="74">
        <f>J2+7</f>
        <v>43028</v>
      </c>
      <c r="K7" s="74"/>
      <c r="L7" s="74">
        <f>L2+7</f>
        <v>43029</v>
      </c>
      <c r="M7" s="74"/>
      <c r="N7" s="74">
        <f>N2+7</f>
        <v>43030</v>
      </c>
      <c r="O7" s="74"/>
    </row>
    <row r="8" spans="1:15">
      <c r="A8" s="76"/>
      <c r="B8" s="66" t="s">
        <v>2</v>
      </c>
      <c r="C8" s="66" t="s">
        <v>3</v>
      </c>
      <c r="D8" s="66" t="s">
        <v>2</v>
      </c>
      <c r="E8" s="66" t="s">
        <v>3</v>
      </c>
      <c r="F8" s="66" t="s">
        <v>2</v>
      </c>
      <c r="G8" s="66" t="s">
        <v>3</v>
      </c>
      <c r="H8" s="66" t="s">
        <v>2</v>
      </c>
      <c r="I8" s="66" t="s">
        <v>3</v>
      </c>
      <c r="J8" s="66" t="s">
        <v>2</v>
      </c>
      <c r="K8" s="66" t="s">
        <v>3</v>
      </c>
      <c r="L8" s="66" t="s">
        <v>2</v>
      </c>
      <c r="M8" s="66" t="s">
        <v>3</v>
      </c>
      <c r="N8" s="66" t="s">
        <v>2</v>
      </c>
      <c r="O8" s="66" t="s">
        <v>3</v>
      </c>
    </row>
    <row r="9" spans="1:15" s="1" customFormat="1" ht="54">
      <c r="A9" s="28" t="s">
        <v>251</v>
      </c>
      <c r="B9" s="28" t="s">
        <v>262</v>
      </c>
      <c r="C9" s="28" t="s">
        <v>262</v>
      </c>
      <c r="D9" s="28" t="s">
        <v>262</v>
      </c>
      <c r="E9" s="28" t="s">
        <v>262</v>
      </c>
      <c r="F9" s="28" t="s">
        <v>262</v>
      </c>
      <c r="G9" s="28" t="s">
        <v>262</v>
      </c>
      <c r="H9" s="28" t="s">
        <v>262</v>
      </c>
      <c r="I9" s="28" t="s">
        <v>262</v>
      </c>
      <c r="J9" s="28" t="s">
        <v>262</v>
      </c>
      <c r="K9" s="28" t="s">
        <v>262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A6:E6"/>
    <mergeCell ref="A7:A8"/>
    <mergeCell ref="B7:C7"/>
    <mergeCell ref="D7:E7"/>
    <mergeCell ref="F7:G7"/>
    <mergeCell ref="H7:I7"/>
    <mergeCell ref="J7:K7"/>
    <mergeCell ref="A1:E1"/>
    <mergeCell ref="A2:A3"/>
    <mergeCell ref="B2:C2"/>
    <mergeCell ref="D2:E2"/>
    <mergeCell ref="F2:G2"/>
    <mergeCell ref="H2:I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9" sqref="B9"/>
    </sheetView>
  </sheetViews>
  <sheetFormatPr defaultRowHeight="14.25"/>
  <cols>
    <col min="1" max="1" width="6.625" style="62" customWidth="1"/>
    <col min="2" max="15" width="25.625" style="62" customWidth="1"/>
    <col min="16" max="16384" width="9" style="62"/>
  </cols>
  <sheetData>
    <row r="1" spans="1:15" ht="25.5">
      <c r="A1" s="69" t="s">
        <v>96</v>
      </c>
      <c r="B1" s="69"/>
      <c r="C1" s="69"/>
      <c r="D1" s="69"/>
      <c r="E1" s="69"/>
      <c r="F1" s="59" t="s">
        <v>58</v>
      </c>
      <c r="G1" s="60">
        <f>WEEKNUM(B2)</f>
        <v>39</v>
      </c>
      <c r="H1" s="61"/>
      <c r="I1" s="61"/>
      <c r="J1" s="61"/>
      <c r="K1" s="61"/>
      <c r="L1" s="61"/>
      <c r="M1" s="61"/>
      <c r="N1" s="61"/>
      <c r="O1" s="61"/>
    </row>
    <row r="2" spans="1:15">
      <c r="A2" s="70" t="s">
        <v>59</v>
      </c>
      <c r="B2" s="68">
        <f>DATE(2017,9,25)</f>
        <v>43003</v>
      </c>
      <c r="C2" s="68"/>
      <c r="D2" s="68">
        <f>SUM(B2+1)</f>
        <v>43004</v>
      </c>
      <c r="E2" s="68"/>
      <c r="F2" s="68">
        <f t="shared" ref="F2" si="0">SUM(D2+1)</f>
        <v>43005</v>
      </c>
      <c r="G2" s="68"/>
      <c r="H2" s="68">
        <f t="shared" ref="H2" si="1">SUM(F2+1)</f>
        <v>43006</v>
      </c>
      <c r="I2" s="68"/>
      <c r="J2" s="68">
        <f t="shared" ref="J2" si="2">SUM(H2+1)</f>
        <v>43007</v>
      </c>
      <c r="K2" s="68"/>
      <c r="L2" s="68">
        <f t="shared" ref="L2" si="3">SUM(J2+1)</f>
        <v>43008</v>
      </c>
      <c r="M2" s="68"/>
      <c r="N2" s="68">
        <f t="shared" ref="N2" si="4">SUM(L2+1)</f>
        <v>43009</v>
      </c>
      <c r="O2" s="68"/>
    </row>
    <row r="3" spans="1:15">
      <c r="A3" s="70"/>
      <c r="B3" s="63" t="s">
        <v>86</v>
      </c>
      <c r="C3" s="63" t="s">
        <v>3</v>
      </c>
      <c r="D3" s="63" t="s">
        <v>2</v>
      </c>
      <c r="E3" s="63" t="s">
        <v>3</v>
      </c>
      <c r="F3" s="63" t="s">
        <v>2</v>
      </c>
      <c r="G3" s="63" t="s">
        <v>3</v>
      </c>
      <c r="H3" s="63" t="s">
        <v>2</v>
      </c>
      <c r="I3" s="63" t="s">
        <v>3</v>
      </c>
      <c r="J3" s="63" t="s">
        <v>2</v>
      </c>
      <c r="K3" s="63" t="s">
        <v>3</v>
      </c>
      <c r="L3" s="63" t="s">
        <v>2</v>
      </c>
      <c r="M3" s="63" t="s">
        <v>3</v>
      </c>
      <c r="N3" s="63" t="s">
        <v>2</v>
      </c>
      <c r="O3" s="63" t="s">
        <v>3</v>
      </c>
    </row>
    <row r="4" spans="1:15" s="65" customFormat="1" ht="53.25" customHeight="1">
      <c r="A4" s="64" t="s">
        <v>217</v>
      </c>
      <c r="B4" s="64" t="s">
        <v>231</v>
      </c>
      <c r="C4" s="64" t="s">
        <v>232</v>
      </c>
      <c r="D4" s="64" t="s">
        <v>233</v>
      </c>
      <c r="E4" s="64" t="s">
        <v>233</v>
      </c>
      <c r="F4" s="64" t="s">
        <v>234</v>
      </c>
      <c r="G4" s="64" t="s">
        <v>234</v>
      </c>
      <c r="H4" s="64" t="s">
        <v>236</v>
      </c>
      <c r="I4" s="64" t="s">
        <v>237</v>
      </c>
      <c r="J4" s="64" t="s">
        <v>235</v>
      </c>
      <c r="K4" s="64" t="s">
        <v>238</v>
      </c>
      <c r="L4" s="64" t="s">
        <v>239</v>
      </c>
      <c r="M4" s="64" t="s">
        <v>240</v>
      </c>
      <c r="N4" s="64"/>
      <c r="O4" s="64"/>
    </row>
    <row r="6" spans="1:15" ht="25.5">
      <c r="A6" s="69" t="s">
        <v>57</v>
      </c>
      <c r="B6" s="69"/>
      <c r="C6" s="69"/>
      <c r="D6" s="69"/>
      <c r="E6" s="69"/>
      <c r="F6" s="59" t="s">
        <v>58</v>
      </c>
      <c r="G6" s="60">
        <f>WEEKNUM(B7)</f>
        <v>41</v>
      </c>
      <c r="H6" s="61"/>
      <c r="I6" s="61"/>
      <c r="J6" s="61"/>
      <c r="K6" s="61"/>
      <c r="L6" s="61"/>
      <c r="M6" s="61"/>
      <c r="N6" s="61"/>
      <c r="O6" s="61"/>
    </row>
    <row r="7" spans="1:15">
      <c r="A7" s="70" t="s">
        <v>59</v>
      </c>
      <c r="B7" s="68">
        <f>B2+14</f>
        <v>43017</v>
      </c>
      <c r="C7" s="68"/>
      <c r="D7" s="68">
        <f t="shared" ref="D7" si="5">D2+14</f>
        <v>43018</v>
      </c>
      <c r="E7" s="68"/>
      <c r="F7" s="68">
        <f t="shared" ref="F7" si="6">F2+14</f>
        <v>43019</v>
      </c>
      <c r="G7" s="68"/>
      <c r="H7" s="68">
        <f t="shared" ref="H7" si="7">H2+14</f>
        <v>43020</v>
      </c>
      <c r="I7" s="68"/>
      <c r="J7" s="68">
        <f t="shared" ref="J7" si="8">J2+14</f>
        <v>43021</v>
      </c>
      <c r="K7" s="68"/>
      <c r="L7" s="68">
        <f t="shared" ref="L7" si="9">L2+14</f>
        <v>43022</v>
      </c>
      <c r="M7" s="68"/>
      <c r="N7" s="68">
        <f t="shared" ref="N7" si="10">N2+14</f>
        <v>43023</v>
      </c>
      <c r="O7" s="68"/>
    </row>
    <row r="8" spans="1:15">
      <c r="A8" s="70"/>
      <c r="B8" s="63" t="s">
        <v>2</v>
      </c>
      <c r="C8" s="63" t="s">
        <v>3</v>
      </c>
      <c r="D8" s="63" t="s">
        <v>2</v>
      </c>
      <c r="E8" s="63" t="s">
        <v>3</v>
      </c>
      <c r="F8" s="63" t="s">
        <v>2</v>
      </c>
      <c r="G8" s="63" t="s">
        <v>3</v>
      </c>
      <c r="H8" s="63" t="s">
        <v>2</v>
      </c>
      <c r="I8" s="63" t="s">
        <v>3</v>
      </c>
      <c r="J8" s="63" t="s">
        <v>2</v>
      </c>
      <c r="K8" s="63" t="s">
        <v>3</v>
      </c>
      <c r="L8" s="63" t="s">
        <v>2</v>
      </c>
      <c r="M8" s="63" t="s">
        <v>3</v>
      </c>
      <c r="N8" s="63" t="s">
        <v>2</v>
      </c>
      <c r="O8" s="63" t="s">
        <v>3</v>
      </c>
    </row>
    <row r="9" spans="1:15" s="65" customFormat="1" ht="53.25" customHeight="1">
      <c r="A9" s="64" t="s">
        <v>64</v>
      </c>
      <c r="B9" s="64" t="s">
        <v>230</v>
      </c>
      <c r="C9" s="64" t="s">
        <v>230</v>
      </c>
      <c r="D9" s="64" t="s">
        <v>230</v>
      </c>
      <c r="E9" s="64" t="s">
        <v>230</v>
      </c>
      <c r="F9" s="64" t="s">
        <v>230</v>
      </c>
      <c r="G9" s="64" t="s">
        <v>230</v>
      </c>
      <c r="H9" s="64" t="s">
        <v>230</v>
      </c>
      <c r="I9" s="64" t="s">
        <v>230</v>
      </c>
      <c r="J9" s="64" t="s">
        <v>230</v>
      </c>
      <c r="K9" s="64" t="s">
        <v>230</v>
      </c>
      <c r="L9" s="64"/>
      <c r="M9" s="64"/>
      <c r="N9" s="64"/>
      <c r="O9" s="64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048576"/>
    </sheetView>
  </sheetViews>
  <sheetFormatPr defaultRowHeight="14.25"/>
  <cols>
    <col min="1" max="1" width="6.625" style="52" customWidth="1"/>
    <col min="2" max="15" width="25.625" style="52" customWidth="1"/>
    <col min="16" max="16384" width="9" style="52"/>
  </cols>
  <sheetData>
    <row r="1" spans="1:15" ht="25.5">
      <c r="A1" s="72" t="s">
        <v>96</v>
      </c>
      <c r="B1" s="72"/>
      <c r="C1" s="72"/>
      <c r="D1" s="72"/>
      <c r="E1" s="72"/>
      <c r="F1" s="49" t="s">
        <v>58</v>
      </c>
      <c r="G1" s="50">
        <f>WEEKNUM(B2)</f>
        <v>38</v>
      </c>
      <c r="H1" s="51"/>
      <c r="I1" s="51"/>
      <c r="J1" s="51"/>
      <c r="K1" s="51"/>
      <c r="L1" s="51"/>
      <c r="M1" s="51"/>
      <c r="N1" s="51"/>
      <c r="O1" s="51"/>
    </row>
    <row r="2" spans="1:15">
      <c r="A2" s="73" t="s">
        <v>59</v>
      </c>
      <c r="B2" s="71">
        <f>DATE(2017,9,18)</f>
        <v>42996</v>
      </c>
      <c r="C2" s="71"/>
      <c r="D2" s="71">
        <f>SUM(B2+1)</f>
        <v>42997</v>
      </c>
      <c r="E2" s="71"/>
      <c r="F2" s="71">
        <f t="shared" ref="F2" si="0">SUM(D2+1)</f>
        <v>42998</v>
      </c>
      <c r="G2" s="71"/>
      <c r="H2" s="71">
        <f t="shared" ref="H2" si="1">SUM(F2+1)</f>
        <v>42999</v>
      </c>
      <c r="I2" s="71"/>
      <c r="J2" s="71">
        <f t="shared" ref="J2" si="2">SUM(H2+1)</f>
        <v>43000</v>
      </c>
      <c r="K2" s="71"/>
      <c r="L2" s="71">
        <f t="shared" ref="L2" si="3">SUM(J2+1)</f>
        <v>43001</v>
      </c>
      <c r="M2" s="71"/>
      <c r="N2" s="71">
        <f t="shared" ref="N2" si="4">SUM(L2+1)</f>
        <v>43002</v>
      </c>
      <c r="O2" s="71"/>
    </row>
    <row r="3" spans="1:15">
      <c r="A3" s="73"/>
      <c r="B3" s="53" t="s">
        <v>86</v>
      </c>
      <c r="C3" s="53" t="s">
        <v>3</v>
      </c>
      <c r="D3" s="53" t="s">
        <v>2</v>
      </c>
      <c r="E3" s="53" t="s">
        <v>3</v>
      </c>
      <c r="F3" s="53" t="s">
        <v>2</v>
      </c>
      <c r="G3" s="53" t="s">
        <v>3</v>
      </c>
      <c r="H3" s="53" t="s">
        <v>2</v>
      </c>
      <c r="I3" s="53" t="s">
        <v>3</v>
      </c>
      <c r="J3" s="53" t="s">
        <v>2</v>
      </c>
      <c r="K3" s="53" t="s">
        <v>3</v>
      </c>
      <c r="L3" s="53" t="s">
        <v>2</v>
      </c>
      <c r="M3" s="53" t="s">
        <v>3</v>
      </c>
      <c r="N3" s="53" t="s">
        <v>2</v>
      </c>
      <c r="O3" s="53" t="s">
        <v>3</v>
      </c>
    </row>
    <row r="4" spans="1:15" s="56" customFormat="1" ht="60" customHeight="1">
      <c r="A4" s="54" t="s">
        <v>65</v>
      </c>
      <c r="B4" s="54" t="s">
        <v>221</v>
      </c>
      <c r="C4" s="54" t="s">
        <v>222</v>
      </c>
      <c r="D4" s="54" t="s">
        <v>223</v>
      </c>
      <c r="E4" s="54" t="s">
        <v>224</v>
      </c>
      <c r="F4" s="54" t="s">
        <v>224</v>
      </c>
      <c r="G4" s="54" t="s">
        <v>227</v>
      </c>
      <c r="H4" s="54" t="s">
        <v>225</v>
      </c>
      <c r="I4" s="54" t="s">
        <v>226</v>
      </c>
      <c r="J4" s="54" t="s">
        <v>228</v>
      </c>
      <c r="K4" s="54" t="s">
        <v>228</v>
      </c>
      <c r="L4" s="54"/>
      <c r="M4" s="54"/>
      <c r="N4" s="54"/>
      <c r="O4" s="55"/>
    </row>
    <row r="6" spans="1:15" ht="25.5">
      <c r="A6" s="72" t="s">
        <v>57</v>
      </c>
      <c r="B6" s="72"/>
      <c r="C6" s="72"/>
      <c r="D6" s="72"/>
      <c r="E6" s="72"/>
      <c r="F6" s="49" t="s">
        <v>58</v>
      </c>
      <c r="G6" s="50">
        <f>WEEKNUM(B7)</f>
        <v>39</v>
      </c>
      <c r="H6" s="51"/>
      <c r="I6" s="51"/>
      <c r="J6" s="51"/>
      <c r="K6" s="51"/>
      <c r="L6" s="51"/>
      <c r="M6" s="51"/>
      <c r="N6" s="51"/>
      <c r="O6" s="51"/>
    </row>
    <row r="7" spans="1:15">
      <c r="A7" s="73" t="s">
        <v>59</v>
      </c>
      <c r="B7" s="71">
        <f>B2+7</f>
        <v>43003</v>
      </c>
      <c r="C7" s="71"/>
      <c r="D7" s="71">
        <f>D2+7</f>
        <v>43004</v>
      </c>
      <c r="E7" s="71"/>
      <c r="F7" s="71">
        <f t="shared" ref="F7" si="5">F2+7</f>
        <v>43005</v>
      </c>
      <c r="G7" s="71"/>
      <c r="H7" s="71">
        <f t="shared" ref="H7" si="6">H2+7</f>
        <v>43006</v>
      </c>
      <c r="I7" s="71"/>
      <c r="J7" s="71">
        <f t="shared" ref="J7" si="7">J2+7</f>
        <v>43007</v>
      </c>
      <c r="K7" s="71"/>
      <c r="L7" s="71">
        <f t="shared" ref="L7" si="8">L2+7</f>
        <v>43008</v>
      </c>
      <c r="M7" s="71"/>
      <c r="N7" s="71">
        <f t="shared" ref="N7" si="9">N2+7</f>
        <v>43009</v>
      </c>
      <c r="O7" s="71"/>
    </row>
    <row r="8" spans="1:15">
      <c r="A8" s="73"/>
      <c r="B8" s="53" t="s">
        <v>2</v>
      </c>
      <c r="C8" s="53" t="s">
        <v>3</v>
      </c>
      <c r="D8" s="53" t="s">
        <v>2</v>
      </c>
      <c r="E8" s="53" t="s">
        <v>3</v>
      </c>
      <c r="F8" s="53" t="s">
        <v>2</v>
      </c>
      <c r="G8" s="53" t="s">
        <v>3</v>
      </c>
      <c r="H8" s="53" t="s">
        <v>2</v>
      </c>
      <c r="I8" s="53" t="s">
        <v>3</v>
      </c>
      <c r="J8" s="53" t="s">
        <v>2</v>
      </c>
      <c r="K8" s="53" t="s">
        <v>3</v>
      </c>
      <c r="L8" s="53" t="s">
        <v>2</v>
      </c>
      <c r="M8" s="53" t="s">
        <v>3</v>
      </c>
      <c r="N8" s="53" t="s">
        <v>2</v>
      </c>
      <c r="O8" s="53" t="s">
        <v>3</v>
      </c>
    </row>
    <row r="9" spans="1:15" s="58" customFormat="1" ht="53.25" customHeight="1">
      <c r="A9" s="57" t="s">
        <v>64</v>
      </c>
      <c r="B9" s="57" t="s">
        <v>229</v>
      </c>
      <c r="C9" s="57" t="s">
        <v>230</v>
      </c>
      <c r="D9" s="57" t="s">
        <v>230</v>
      </c>
      <c r="E9" s="57" t="s">
        <v>230</v>
      </c>
      <c r="F9" s="57" t="s">
        <v>230</v>
      </c>
      <c r="G9" s="57" t="s">
        <v>230</v>
      </c>
      <c r="H9" s="57" t="s">
        <v>230</v>
      </c>
      <c r="I9" s="57" t="s">
        <v>230</v>
      </c>
      <c r="J9" s="57" t="s">
        <v>230</v>
      </c>
      <c r="K9" s="57" t="s">
        <v>230</v>
      </c>
      <c r="L9" s="57"/>
      <c r="M9" s="57"/>
      <c r="N9" s="57"/>
      <c r="O9" s="57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048576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75" t="s">
        <v>96</v>
      </c>
      <c r="B1" s="75"/>
      <c r="C1" s="75"/>
      <c r="D1" s="75"/>
      <c r="E1" s="75"/>
      <c r="F1" s="29" t="s">
        <v>58</v>
      </c>
      <c r="G1" s="30">
        <f>WEEKNUM(B2)</f>
        <v>37</v>
      </c>
      <c r="H1" s="31"/>
      <c r="I1" s="31"/>
      <c r="J1" s="31"/>
      <c r="K1" s="31"/>
      <c r="L1" s="31"/>
      <c r="M1" s="31"/>
      <c r="N1" s="31"/>
      <c r="O1" s="31"/>
    </row>
    <row r="2" spans="1:15">
      <c r="A2" s="76" t="s">
        <v>59</v>
      </c>
      <c r="B2" s="74">
        <f>DATE(2017,9,11)</f>
        <v>42989</v>
      </c>
      <c r="C2" s="74"/>
      <c r="D2" s="74">
        <f>SUM(B2+1)</f>
        <v>42990</v>
      </c>
      <c r="E2" s="74"/>
      <c r="F2" s="74">
        <f t="shared" ref="F2" si="0">SUM(D2+1)</f>
        <v>42991</v>
      </c>
      <c r="G2" s="74"/>
      <c r="H2" s="74">
        <f t="shared" ref="H2" si="1">SUM(F2+1)</f>
        <v>42992</v>
      </c>
      <c r="I2" s="74"/>
      <c r="J2" s="74">
        <f t="shared" ref="J2" si="2">SUM(H2+1)</f>
        <v>42993</v>
      </c>
      <c r="K2" s="74"/>
      <c r="L2" s="74">
        <f t="shared" ref="L2" si="3">SUM(J2+1)</f>
        <v>42994</v>
      </c>
      <c r="M2" s="74"/>
      <c r="N2" s="74">
        <f t="shared" ref="N2" si="4">SUM(L2+1)</f>
        <v>42995</v>
      </c>
      <c r="O2" s="74"/>
    </row>
    <row r="3" spans="1:15">
      <c r="A3" s="76"/>
      <c r="B3" s="47" t="s">
        <v>86</v>
      </c>
      <c r="C3" s="47" t="s">
        <v>3</v>
      </c>
      <c r="D3" s="47" t="s">
        <v>2</v>
      </c>
      <c r="E3" s="47" t="s">
        <v>3</v>
      </c>
      <c r="F3" s="47" t="s">
        <v>2</v>
      </c>
      <c r="G3" s="47" t="s">
        <v>3</v>
      </c>
      <c r="H3" s="47" t="s">
        <v>2</v>
      </c>
      <c r="I3" s="47" t="s">
        <v>3</v>
      </c>
      <c r="J3" s="47" t="s">
        <v>2</v>
      </c>
      <c r="K3" s="47" t="s">
        <v>3</v>
      </c>
      <c r="L3" s="47" t="s">
        <v>2</v>
      </c>
      <c r="M3" s="47" t="s">
        <v>3</v>
      </c>
      <c r="N3" s="47" t="s">
        <v>2</v>
      </c>
      <c r="O3" s="47" t="s">
        <v>3</v>
      </c>
    </row>
    <row r="4" spans="1:15" s="1" customFormat="1" ht="60" customHeight="1">
      <c r="A4" s="28" t="s">
        <v>217</v>
      </c>
      <c r="B4" s="28" t="s">
        <v>208</v>
      </c>
      <c r="C4" s="28" t="s">
        <v>218</v>
      </c>
      <c r="D4" s="28" t="s">
        <v>212</v>
      </c>
      <c r="E4" s="28" t="s">
        <v>212</v>
      </c>
      <c r="F4" s="28" t="s">
        <v>212</v>
      </c>
      <c r="G4" s="28" t="s">
        <v>212</v>
      </c>
      <c r="H4" s="28" t="s">
        <v>213</v>
      </c>
      <c r="I4" s="28" t="s">
        <v>214</v>
      </c>
      <c r="J4" s="28" t="s">
        <v>215</v>
      </c>
      <c r="K4" s="28" t="s">
        <v>216</v>
      </c>
      <c r="L4" s="28"/>
      <c r="M4" s="28"/>
      <c r="N4" s="28"/>
      <c r="O4" s="48"/>
    </row>
    <row r="6" spans="1:15" ht="25.5">
      <c r="A6" s="75" t="s">
        <v>57</v>
      </c>
      <c r="B6" s="75"/>
      <c r="C6" s="75"/>
      <c r="D6" s="75"/>
      <c r="E6" s="75"/>
      <c r="F6" s="29" t="s">
        <v>58</v>
      </c>
      <c r="G6" s="30">
        <f>WEEKNUM(B7)</f>
        <v>38</v>
      </c>
      <c r="H6" s="31"/>
      <c r="I6" s="31"/>
      <c r="J6" s="31"/>
      <c r="K6" s="31"/>
      <c r="L6" s="31"/>
      <c r="M6" s="31"/>
      <c r="N6" s="31"/>
      <c r="O6" s="31"/>
    </row>
    <row r="7" spans="1:15">
      <c r="A7" s="76" t="s">
        <v>59</v>
      </c>
      <c r="B7" s="74">
        <f>B2+7</f>
        <v>42996</v>
      </c>
      <c r="C7" s="74"/>
      <c r="D7" s="74">
        <f>D2+7</f>
        <v>42997</v>
      </c>
      <c r="E7" s="74"/>
      <c r="F7" s="74">
        <f t="shared" ref="F7" si="5">F2+7</f>
        <v>42998</v>
      </c>
      <c r="G7" s="74"/>
      <c r="H7" s="74">
        <f t="shared" ref="H7" si="6">H2+7</f>
        <v>42999</v>
      </c>
      <c r="I7" s="74"/>
      <c r="J7" s="74">
        <f t="shared" ref="J7" si="7">J2+7</f>
        <v>43000</v>
      </c>
      <c r="K7" s="74"/>
      <c r="L7" s="74">
        <f t="shared" ref="L7" si="8">L2+7</f>
        <v>43001</v>
      </c>
      <c r="M7" s="74"/>
      <c r="N7" s="74">
        <f t="shared" ref="N7" si="9">N2+7</f>
        <v>43002</v>
      </c>
      <c r="O7" s="74"/>
    </row>
    <row r="8" spans="1:15">
      <c r="A8" s="76"/>
      <c r="B8" s="47" t="s">
        <v>2</v>
      </c>
      <c r="C8" s="47" t="s">
        <v>3</v>
      </c>
      <c r="D8" s="47" t="s">
        <v>2</v>
      </c>
      <c r="E8" s="47" t="s">
        <v>3</v>
      </c>
      <c r="F8" s="47" t="s">
        <v>2</v>
      </c>
      <c r="G8" s="47" t="s">
        <v>3</v>
      </c>
      <c r="H8" s="47" t="s">
        <v>2</v>
      </c>
      <c r="I8" s="47" t="s">
        <v>3</v>
      </c>
      <c r="J8" s="47" t="s">
        <v>2</v>
      </c>
      <c r="K8" s="47" t="s">
        <v>3</v>
      </c>
      <c r="L8" s="47" t="s">
        <v>2</v>
      </c>
      <c r="M8" s="47" t="s">
        <v>3</v>
      </c>
      <c r="N8" s="47" t="s">
        <v>2</v>
      </c>
      <c r="O8" s="47" t="s">
        <v>3</v>
      </c>
    </row>
    <row r="9" spans="1:15" s="36" customFormat="1" ht="53.25" customHeight="1">
      <c r="A9" s="35" t="s">
        <v>64</v>
      </c>
      <c r="B9" s="35" t="s">
        <v>219</v>
      </c>
      <c r="C9" s="35" t="s">
        <v>219</v>
      </c>
      <c r="D9" s="35" t="s">
        <v>219</v>
      </c>
      <c r="E9" s="35" t="s">
        <v>219</v>
      </c>
      <c r="F9" s="35" t="s">
        <v>219</v>
      </c>
      <c r="G9" s="35" t="s">
        <v>219</v>
      </c>
      <c r="H9" s="35" t="s">
        <v>219</v>
      </c>
      <c r="I9" s="35" t="s">
        <v>219</v>
      </c>
      <c r="J9" s="35" t="s">
        <v>220</v>
      </c>
      <c r="K9" s="35" t="s">
        <v>220</v>
      </c>
      <c r="L9" s="35"/>
      <c r="M9" s="35"/>
      <c r="N9" s="35"/>
      <c r="O9" s="3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048576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75" t="s">
        <v>96</v>
      </c>
      <c r="B1" s="75"/>
      <c r="C1" s="75"/>
      <c r="D1" s="75"/>
      <c r="E1" s="75"/>
      <c r="F1" s="29" t="s">
        <v>58</v>
      </c>
      <c r="G1" s="30">
        <f>WEEKNUM(B2)</f>
        <v>36</v>
      </c>
      <c r="H1" s="31"/>
      <c r="I1" s="31"/>
      <c r="J1" s="31"/>
      <c r="K1" s="31"/>
      <c r="L1" s="31"/>
      <c r="M1" s="31"/>
      <c r="N1" s="31"/>
      <c r="O1" s="31"/>
    </row>
    <row r="2" spans="1:15">
      <c r="A2" s="76" t="s">
        <v>59</v>
      </c>
      <c r="B2" s="74">
        <f>DATE(2017,9,4)</f>
        <v>42982</v>
      </c>
      <c r="C2" s="74"/>
      <c r="D2" s="74">
        <f>SUM(B2+1)</f>
        <v>42983</v>
      </c>
      <c r="E2" s="74"/>
      <c r="F2" s="74">
        <f t="shared" ref="F2" si="0">SUM(D2+1)</f>
        <v>42984</v>
      </c>
      <c r="G2" s="74"/>
      <c r="H2" s="74">
        <f t="shared" ref="H2" si="1">SUM(F2+1)</f>
        <v>42985</v>
      </c>
      <c r="I2" s="74"/>
      <c r="J2" s="74">
        <f t="shared" ref="J2" si="2">SUM(H2+1)</f>
        <v>42986</v>
      </c>
      <c r="K2" s="74"/>
      <c r="L2" s="74">
        <f t="shared" ref="L2" si="3">SUM(J2+1)</f>
        <v>42987</v>
      </c>
      <c r="M2" s="74"/>
      <c r="N2" s="74">
        <f t="shared" ref="N2" si="4">SUM(L2+1)</f>
        <v>42988</v>
      </c>
      <c r="O2" s="74"/>
    </row>
    <row r="3" spans="1:15">
      <c r="A3" s="76"/>
      <c r="B3" s="46" t="s">
        <v>86</v>
      </c>
      <c r="C3" s="46" t="s">
        <v>3</v>
      </c>
      <c r="D3" s="46" t="s">
        <v>2</v>
      </c>
      <c r="E3" s="46" t="s">
        <v>3</v>
      </c>
      <c r="F3" s="46" t="s">
        <v>2</v>
      </c>
      <c r="G3" s="46" t="s">
        <v>3</v>
      </c>
      <c r="H3" s="46" t="s">
        <v>2</v>
      </c>
      <c r="I3" s="46" t="s">
        <v>3</v>
      </c>
      <c r="J3" s="46" t="s">
        <v>2</v>
      </c>
      <c r="K3" s="46" t="s">
        <v>3</v>
      </c>
      <c r="L3" s="46" t="s">
        <v>2</v>
      </c>
      <c r="M3" s="46" t="s">
        <v>3</v>
      </c>
      <c r="N3" s="46" t="s">
        <v>2</v>
      </c>
      <c r="O3" s="46" t="s">
        <v>3</v>
      </c>
    </row>
    <row r="4" spans="1:15" s="36" customFormat="1" ht="53.25" customHeight="1">
      <c r="A4" s="35" t="s">
        <v>64</v>
      </c>
      <c r="B4" s="35" t="s">
        <v>206</v>
      </c>
      <c r="C4" s="35" t="s">
        <v>207</v>
      </c>
      <c r="D4" s="35" t="s">
        <v>209</v>
      </c>
      <c r="E4" s="35" t="s">
        <v>209</v>
      </c>
      <c r="F4" s="35" t="s">
        <v>209</v>
      </c>
      <c r="G4" s="35" t="s">
        <v>209</v>
      </c>
      <c r="H4" s="35" t="s">
        <v>209</v>
      </c>
      <c r="I4" s="35" t="s">
        <v>209</v>
      </c>
      <c r="J4" s="35" t="s">
        <v>209</v>
      </c>
      <c r="K4" s="35" t="s">
        <v>209</v>
      </c>
      <c r="L4" s="35"/>
      <c r="M4" s="35"/>
      <c r="N4" s="35"/>
      <c r="O4" s="35"/>
    </row>
    <row r="6" spans="1:15" ht="25.5">
      <c r="A6" s="75" t="s">
        <v>57</v>
      </c>
      <c r="B6" s="75"/>
      <c r="C6" s="75"/>
      <c r="D6" s="75"/>
      <c r="E6" s="75"/>
      <c r="F6" s="29" t="s">
        <v>58</v>
      </c>
      <c r="G6" s="30">
        <f>WEEKNUM(B7)</f>
        <v>37</v>
      </c>
      <c r="H6" s="31"/>
      <c r="I6" s="31"/>
      <c r="J6" s="31"/>
      <c r="K6" s="31"/>
      <c r="L6" s="31"/>
      <c r="M6" s="31"/>
      <c r="N6" s="31"/>
      <c r="O6" s="31"/>
    </row>
    <row r="7" spans="1:15">
      <c r="A7" s="76" t="s">
        <v>59</v>
      </c>
      <c r="B7" s="74">
        <f>B2+7</f>
        <v>42989</v>
      </c>
      <c r="C7" s="74"/>
      <c r="D7" s="74">
        <f>D2+7</f>
        <v>42990</v>
      </c>
      <c r="E7" s="74"/>
      <c r="F7" s="74">
        <f t="shared" ref="F7" si="5">F2+7</f>
        <v>42991</v>
      </c>
      <c r="G7" s="74"/>
      <c r="H7" s="74">
        <f t="shared" ref="H7" si="6">H2+7</f>
        <v>42992</v>
      </c>
      <c r="I7" s="74"/>
      <c r="J7" s="74">
        <f t="shared" ref="J7" si="7">J2+7</f>
        <v>42993</v>
      </c>
      <c r="K7" s="74"/>
      <c r="L7" s="74">
        <f t="shared" ref="L7" si="8">L2+7</f>
        <v>42994</v>
      </c>
      <c r="M7" s="74"/>
      <c r="N7" s="74">
        <f t="shared" ref="N7" si="9">N2+7</f>
        <v>42995</v>
      </c>
      <c r="O7" s="74"/>
    </row>
    <row r="8" spans="1:15">
      <c r="A8" s="76"/>
      <c r="B8" s="46" t="s">
        <v>2</v>
      </c>
      <c r="C8" s="46" t="s">
        <v>3</v>
      </c>
      <c r="D8" s="46" t="s">
        <v>2</v>
      </c>
      <c r="E8" s="46" t="s">
        <v>3</v>
      </c>
      <c r="F8" s="46" t="s">
        <v>2</v>
      </c>
      <c r="G8" s="46" t="s">
        <v>3</v>
      </c>
      <c r="H8" s="46" t="s">
        <v>2</v>
      </c>
      <c r="I8" s="46" t="s">
        <v>3</v>
      </c>
      <c r="J8" s="46" t="s">
        <v>2</v>
      </c>
      <c r="K8" s="46" t="s">
        <v>3</v>
      </c>
      <c r="L8" s="46" t="s">
        <v>2</v>
      </c>
      <c r="M8" s="46" t="s">
        <v>3</v>
      </c>
      <c r="N8" s="46" t="s">
        <v>2</v>
      </c>
      <c r="O8" s="46" t="s">
        <v>3</v>
      </c>
    </row>
    <row r="9" spans="1:15" s="36" customFormat="1" ht="53.25" customHeight="1">
      <c r="A9" s="35" t="s">
        <v>64</v>
      </c>
      <c r="B9" s="35" t="s">
        <v>208</v>
      </c>
      <c r="C9" s="35" t="s">
        <v>208</v>
      </c>
      <c r="D9" s="35" t="s">
        <v>211</v>
      </c>
      <c r="E9" s="35" t="s">
        <v>210</v>
      </c>
      <c r="F9" s="35" t="s">
        <v>210</v>
      </c>
      <c r="G9" s="35" t="s">
        <v>210</v>
      </c>
      <c r="H9" s="35" t="s">
        <v>210</v>
      </c>
      <c r="I9" s="35" t="s">
        <v>210</v>
      </c>
      <c r="J9" s="35" t="s">
        <v>210</v>
      </c>
      <c r="K9" s="35" t="s">
        <v>210</v>
      </c>
      <c r="L9" s="35"/>
      <c r="M9" s="35"/>
      <c r="N9" s="35"/>
      <c r="O9" s="3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048576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75" t="s">
        <v>96</v>
      </c>
      <c r="B1" s="75"/>
      <c r="C1" s="75"/>
      <c r="D1" s="75"/>
      <c r="E1" s="75"/>
      <c r="F1" s="29" t="s">
        <v>58</v>
      </c>
      <c r="G1" s="30">
        <f>WEEKNUM(B2)</f>
        <v>34</v>
      </c>
      <c r="H1" s="31"/>
      <c r="I1" s="31"/>
      <c r="J1" s="31"/>
      <c r="K1" s="31"/>
      <c r="L1" s="31"/>
      <c r="M1" s="31"/>
      <c r="N1" s="31"/>
      <c r="O1" s="31"/>
    </row>
    <row r="2" spans="1:15">
      <c r="A2" s="76" t="s">
        <v>59</v>
      </c>
      <c r="B2" s="74">
        <f>DATE(2017,8,21)</f>
        <v>42968</v>
      </c>
      <c r="C2" s="74"/>
      <c r="D2" s="74">
        <f>SUM(B2+1)</f>
        <v>42969</v>
      </c>
      <c r="E2" s="74"/>
      <c r="F2" s="74">
        <f t="shared" ref="F2" si="0">SUM(D2+1)</f>
        <v>42970</v>
      </c>
      <c r="G2" s="74"/>
      <c r="H2" s="74">
        <f t="shared" ref="H2" si="1">SUM(F2+1)</f>
        <v>42971</v>
      </c>
      <c r="I2" s="74"/>
      <c r="J2" s="74">
        <f t="shared" ref="J2" si="2">SUM(H2+1)</f>
        <v>42972</v>
      </c>
      <c r="K2" s="74"/>
      <c r="L2" s="74">
        <f t="shared" ref="L2" si="3">SUM(J2+1)</f>
        <v>42973</v>
      </c>
      <c r="M2" s="74"/>
      <c r="N2" s="74">
        <f t="shared" ref="N2" si="4">SUM(L2+1)</f>
        <v>42974</v>
      </c>
      <c r="O2" s="74"/>
    </row>
    <row r="3" spans="1:15">
      <c r="A3" s="76"/>
      <c r="B3" s="45" t="s">
        <v>86</v>
      </c>
      <c r="C3" s="45" t="s">
        <v>3</v>
      </c>
      <c r="D3" s="45" t="s">
        <v>2</v>
      </c>
      <c r="E3" s="45" t="s">
        <v>3</v>
      </c>
      <c r="F3" s="45" t="s">
        <v>2</v>
      </c>
      <c r="G3" s="45" t="s">
        <v>3</v>
      </c>
      <c r="H3" s="45" t="s">
        <v>2</v>
      </c>
      <c r="I3" s="45" t="s">
        <v>3</v>
      </c>
      <c r="J3" s="45" t="s">
        <v>2</v>
      </c>
      <c r="K3" s="45" t="s">
        <v>3</v>
      </c>
      <c r="L3" s="45" t="s">
        <v>2</v>
      </c>
      <c r="M3" s="45" t="s">
        <v>3</v>
      </c>
      <c r="N3" s="45" t="s">
        <v>2</v>
      </c>
      <c r="O3" s="45" t="s">
        <v>3</v>
      </c>
    </row>
    <row r="4" spans="1:15" s="36" customFormat="1" ht="53.25" customHeight="1">
      <c r="A4" s="35" t="s">
        <v>64</v>
      </c>
      <c r="B4" s="35" t="s">
        <v>193</v>
      </c>
      <c r="C4" s="35" t="s">
        <v>201</v>
      </c>
      <c r="D4" s="35" t="s">
        <v>194</v>
      </c>
      <c r="E4" s="35" t="s">
        <v>202</v>
      </c>
      <c r="F4" s="35" t="s">
        <v>195</v>
      </c>
      <c r="G4" s="35" t="s">
        <v>196</v>
      </c>
      <c r="H4" s="35" t="s">
        <v>203</v>
      </c>
      <c r="I4" s="35" t="s">
        <v>197</v>
      </c>
      <c r="J4" s="35" t="s">
        <v>198</v>
      </c>
      <c r="K4" s="35" t="s">
        <v>204</v>
      </c>
      <c r="L4" s="35"/>
      <c r="M4" s="35"/>
      <c r="N4" s="35"/>
      <c r="O4" s="35"/>
    </row>
    <row r="6" spans="1:15" ht="25.5">
      <c r="A6" s="75" t="s">
        <v>57</v>
      </c>
      <c r="B6" s="75"/>
      <c r="C6" s="75"/>
      <c r="D6" s="75"/>
      <c r="E6" s="75"/>
      <c r="F6" s="29" t="s">
        <v>58</v>
      </c>
      <c r="G6" s="30">
        <f>WEEKNUM(B7)</f>
        <v>35</v>
      </c>
      <c r="H6" s="31"/>
      <c r="I6" s="31"/>
      <c r="J6" s="31"/>
      <c r="K6" s="31"/>
      <c r="L6" s="31"/>
      <c r="M6" s="31"/>
      <c r="N6" s="31"/>
      <c r="O6" s="31"/>
    </row>
    <row r="7" spans="1:15">
      <c r="A7" s="76" t="s">
        <v>59</v>
      </c>
      <c r="B7" s="74">
        <f>B2+7</f>
        <v>42975</v>
      </c>
      <c r="C7" s="74"/>
      <c r="D7" s="74">
        <f>D2+7</f>
        <v>42976</v>
      </c>
      <c r="E7" s="74"/>
      <c r="F7" s="74">
        <f t="shared" ref="F7" si="5">F2+7</f>
        <v>42977</v>
      </c>
      <c r="G7" s="74"/>
      <c r="H7" s="74">
        <f t="shared" ref="H7" si="6">H2+7</f>
        <v>42978</v>
      </c>
      <c r="I7" s="74"/>
      <c r="J7" s="74">
        <f t="shared" ref="J7" si="7">J2+7</f>
        <v>42979</v>
      </c>
      <c r="K7" s="74"/>
      <c r="L7" s="74">
        <f t="shared" ref="L7" si="8">L2+7</f>
        <v>42980</v>
      </c>
      <c r="M7" s="74"/>
      <c r="N7" s="74">
        <f t="shared" ref="N7" si="9">N2+7</f>
        <v>42981</v>
      </c>
      <c r="O7" s="74"/>
    </row>
    <row r="8" spans="1:15">
      <c r="A8" s="76"/>
      <c r="B8" s="45" t="s">
        <v>2</v>
      </c>
      <c r="C8" s="45" t="s">
        <v>3</v>
      </c>
      <c r="D8" s="45" t="s">
        <v>2</v>
      </c>
      <c r="E8" s="45" t="s">
        <v>3</v>
      </c>
      <c r="F8" s="45" t="s">
        <v>2</v>
      </c>
      <c r="G8" s="45" t="s">
        <v>3</v>
      </c>
      <c r="H8" s="45" t="s">
        <v>2</v>
      </c>
      <c r="I8" s="45" t="s">
        <v>3</v>
      </c>
      <c r="J8" s="45" t="s">
        <v>2</v>
      </c>
      <c r="K8" s="45" t="s">
        <v>3</v>
      </c>
      <c r="L8" s="45" t="s">
        <v>2</v>
      </c>
      <c r="M8" s="45" t="s">
        <v>3</v>
      </c>
      <c r="N8" s="45" t="s">
        <v>2</v>
      </c>
      <c r="O8" s="45" t="s">
        <v>3</v>
      </c>
    </row>
    <row r="9" spans="1:15" s="36" customFormat="1" ht="53.25" customHeight="1">
      <c r="A9" s="35" t="s">
        <v>64</v>
      </c>
      <c r="B9" s="35" t="s">
        <v>199</v>
      </c>
      <c r="C9" s="35" t="s">
        <v>199</v>
      </c>
      <c r="D9" s="35" t="s">
        <v>200</v>
      </c>
      <c r="E9" s="35" t="s">
        <v>200</v>
      </c>
      <c r="F9" s="35" t="s">
        <v>205</v>
      </c>
      <c r="G9" s="35" t="s">
        <v>205</v>
      </c>
      <c r="H9" s="35" t="s">
        <v>205</v>
      </c>
      <c r="I9" s="35" t="s">
        <v>205</v>
      </c>
      <c r="J9" s="35" t="s">
        <v>205</v>
      </c>
      <c r="K9" s="35" t="s">
        <v>205</v>
      </c>
      <c r="L9" s="35"/>
      <c r="M9" s="35"/>
      <c r="N9" s="35"/>
      <c r="O9" s="3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048576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75" t="s">
        <v>96</v>
      </c>
      <c r="B1" s="75"/>
      <c r="C1" s="75"/>
      <c r="D1" s="75"/>
      <c r="E1" s="75"/>
      <c r="F1" s="29" t="s">
        <v>58</v>
      </c>
      <c r="G1" s="30">
        <f>WEEKNUM(B2)</f>
        <v>33</v>
      </c>
      <c r="H1" s="31"/>
      <c r="I1" s="31"/>
      <c r="J1" s="31"/>
      <c r="K1" s="31"/>
      <c r="L1" s="31"/>
      <c r="M1" s="31"/>
      <c r="N1" s="31"/>
      <c r="O1" s="31"/>
    </row>
    <row r="2" spans="1:15">
      <c r="A2" s="76" t="s">
        <v>59</v>
      </c>
      <c r="B2" s="74">
        <f>DATE(2017,8,14)</f>
        <v>42961</v>
      </c>
      <c r="C2" s="74"/>
      <c r="D2" s="74">
        <f>SUM(B2+1)</f>
        <v>42962</v>
      </c>
      <c r="E2" s="74"/>
      <c r="F2" s="74">
        <f t="shared" ref="F2" si="0">SUM(D2+1)</f>
        <v>42963</v>
      </c>
      <c r="G2" s="74"/>
      <c r="H2" s="74">
        <f t="shared" ref="H2" si="1">SUM(F2+1)</f>
        <v>42964</v>
      </c>
      <c r="I2" s="74"/>
      <c r="J2" s="74">
        <f t="shared" ref="J2" si="2">SUM(H2+1)</f>
        <v>42965</v>
      </c>
      <c r="K2" s="74"/>
      <c r="L2" s="74">
        <f t="shared" ref="L2" si="3">SUM(J2+1)</f>
        <v>42966</v>
      </c>
      <c r="M2" s="74"/>
      <c r="N2" s="74">
        <f t="shared" ref="N2" si="4">SUM(L2+1)</f>
        <v>42967</v>
      </c>
      <c r="O2" s="74"/>
    </row>
    <row r="3" spans="1:15">
      <c r="A3" s="76"/>
      <c r="B3" s="44" t="s">
        <v>86</v>
      </c>
      <c r="C3" s="44" t="s">
        <v>3</v>
      </c>
      <c r="D3" s="44" t="s">
        <v>2</v>
      </c>
      <c r="E3" s="44" t="s">
        <v>3</v>
      </c>
      <c r="F3" s="44" t="s">
        <v>2</v>
      </c>
      <c r="G3" s="44" t="s">
        <v>3</v>
      </c>
      <c r="H3" s="44" t="s">
        <v>2</v>
      </c>
      <c r="I3" s="44" t="s">
        <v>3</v>
      </c>
      <c r="J3" s="44" t="s">
        <v>2</v>
      </c>
      <c r="K3" s="44" t="s">
        <v>3</v>
      </c>
      <c r="L3" s="44" t="s">
        <v>2</v>
      </c>
      <c r="M3" s="44" t="s">
        <v>3</v>
      </c>
      <c r="N3" s="44" t="s">
        <v>2</v>
      </c>
      <c r="O3" s="44" t="s">
        <v>3</v>
      </c>
    </row>
    <row r="4" spans="1:15" s="36" customFormat="1" ht="53.25" customHeight="1">
      <c r="A4" s="35" t="s">
        <v>64</v>
      </c>
      <c r="B4" s="35" t="s">
        <v>191</v>
      </c>
      <c r="C4" s="35" t="s">
        <v>183</v>
      </c>
      <c r="D4" s="35" t="s">
        <v>185</v>
      </c>
      <c r="E4" s="35" t="s">
        <v>184</v>
      </c>
      <c r="F4" s="35" t="s">
        <v>186</v>
      </c>
      <c r="G4" s="35" t="s">
        <v>187</v>
      </c>
      <c r="H4" s="35" t="s">
        <v>188</v>
      </c>
      <c r="I4" s="35" t="s">
        <v>189</v>
      </c>
      <c r="J4" s="35" t="s">
        <v>190</v>
      </c>
      <c r="K4" s="35" t="s">
        <v>192</v>
      </c>
      <c r="L4" s="35"/>
      <c r="M4" s="35"/>
      <c r="N4" s="35"/>
      <c r="O4" s="35"/>
    </row>
    <row r="6" spans="1:15" ht="25.5">
      <c r="A6" s="75" t="s">
        <v>57</v>
      </c>
      <c r="B6" s="75"/>
      <c r="C6" s="75"/>
      <c r="D6" s="75"/>
      <c r="E6" s="75"/>
      <c r="F6" s="29" t="s">
        <v>58</v>
      </c>
      <c r="G6" s="30">
        <f>WEEKNUM(B7)</f>
        <v>34</v>
      </c>
      <c r="H6" s="31"/>
      <c r="I6" s="31"/>
      <c r="J6" s="31"/>
      <c r="K6" s="31"/>
      <c r="L6" s="31"/>
      <c r="M6" s="31"/>
      <c r="N6" s="31"/>
      <c r="O6" s="31"/>
    </row>
    <row r="7" spans="1:15">
      <c r="A7" s="76" t="s">
        <v>59</v>
      </c>
      <c r="B7" s="74">
        <f>B2+7</f>
        <v>42968</v>
      </c>
      <c r="C7" s="74"/>
      <c r="D7" s="74">
        <f>D2+7</f>
        <v>42969</v>
      </c>
      <c r="E7" s="74"/>
      <c r="F7" s="74">
        <f t="shared" ref="F7" si="5">F2+7</f>
        <v>42970</v>
      </c>
      <c r="G7" s="74"/>
      <c r="H7" s="74">
        <f t="shared" ref="H7" si="6">H2+7</f>
        <v>42971</v>
      </c>
      <c r="I7" s="74"/>
      <c r="J7" s="74">
        <f t="shared" ref="J7" si="7">J2+7</f>
        <v>42972</v>
      </c>
      <c r="K7" s="74"/>
      <c r="L7" s="74">
        <f t="shared" ref="L7" si="8">L2+7</f>
        <v>42973</v>
      </c>
      <c r="M7" s="74"/>
      <c r="N7" s="74">
        <f t="shared" ref="N7" si="9">N2+7</f>
        <v>42974</v>
      </c>
      <c r="O7" s="74"/>
    </row>
    <row r="8" spans="1:15">
      <c r="A8" s="76"/>
      <c r="B8" s="44" t="s">
        <v>2</v>
      </c>
      <c r="C8" s="44" t="s">
        <v>3</v>
      </c>
      <c r="D8" s="44" t="s">
        <v>2</v>
      </c>
      <c r="E8" s="44" t="s">
        <v>3</v>
      </c>
      <c r="F8" s="44" t="s">
        <v>2</v>
      </c>
      <c r="G8" s="44" t="s">
        <v>3</v>
      </c>
      <c r="H8" s="44" t="s">
        <v>2</v>
      </c>
      <c r="I8" s="44" t="s">
        <v>3</v>
      </c>
      <c r="J8" s="44" t="s">
        <v>2</v>
      </c>
      <c r="K8" s="44" t="s">
        <v>3</v>
      </c>
      <c r="L8" s="44" t="s">
        <v>2</v>
      </c>
      <c r="M8" s="44" t="s">
        <v>3</v>
      </c>
      <c r="N8" s="44" t="s">
        <v>2</v>
      </c>
      <c r="O8" s="44" t="s">
        <v>3</v>
      </c>
    </row>
    <row r="9" spans="1:15" s="36" customFormat="1" ht="53.25" customHeight="1">
      <c r="A9" s="35" t="s">
        <v>64</v>
      </c>
      <c r="B9" s="35" t="s">
        <v>182</v>
      </c>
      <c r="C9" s="35" t="s">
        <v>182</v>
      </c>
      <c r="D9" s="35" t="s">
        <v>182</v>
      </c>
      <c r="E9" s="35" t="s">
        <v>182</v>
      </c>
      <c r="F9" s="35" t="s">
        <v>182</v>
      </c>
      <c r="G9" s="35" t="s">
        <v>182</v>
      </c>
      <c r="H9" s="35" t="s">
        <v>182</v>
      </c>
      <c r="I9" s="35" t="s">
        <v>182</v>
      </c>
      <c r="J9" s="35" t="s">
        <v>182</v>
      </c>
      <c r="K9" s="35" t="s">
        <v>182</v>
      </c>
      <c r="L9" s="35"/>
      <c r="M9" s="35"/>
      <c r="N9" s="35"/>
      <c r="O9" s="3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9" sqref="B9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75" t="s">
        <v>96</v>
      </c>
      <c r="B1" s="75"/>
      <c r="C1" s="75"/>
      <c r="D1" s="75"/>
      <c r="E1" s="75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>
      <c r="A2" s="76" t="s">
        <v>59</v>
      </c>
      <c r="B2" s="74">
        <f>DATE(2017,7,24)</f>
        <v>42940</v>
      </c>
      <c r="C2" s="74"/>
      <c r="D2" s="74">
        <f>SUM(B2+1)</f>
        <v>42941</v>
      </c>
      <c r="E2" s="74"/>
      <c r="F2" s="74">
        <f t="shared" ref="F2" si="0">SUM(D2+1)</f>
        <v>42942</v>
      </c>
      <c r="G2" s="74"/>
      <c r="H2" s="74">
        <f t="shared" ref="H2" si="1">SUM(F2+1)</f>
        <v>42943</v>
      </c>
      <c r="I2" s="74"/>
      <c r="J2" s="74">
        <f t="shared" ref="J2" si="2">SUM(H2+1)</f>
        <v>42944</v>
      </c>
      <c r="K2" s="74"/>
      <c r="L2" s="74">
        <f t="shared" ref="L2" si="3">SUM(J2+1)</f>
        <v>42945</v>
      </c>
      <c r="M2" s="74"/>
      <c r="N2" s="74">
        <f t="shared" ref="N2" si="4">SUM(L2+1)</f>
        <v>42946</v>
      </c>
      <c r="O2" s="74"/>
    </row>
    <row r="3" spans="1:15">
      <c r="A3" s="76"/>
      <c r="B3" s="43" t="s">
        <v>86</v>
      </c>
      <c r="C3" s="43" t="s">
        <v>3</v>
      </c>
      <c r="D3" s="43" t="s">
        <v>2</v>
      </c>
      <c r="E3" s="43" t="s">
        <v>3</v>
      </c>
      <c r="F3" s="43" t="s">
        <v>2</v>
      </c>
      <c r="G3" s="43" t="s">
        <v>3</v>
      </c>
      <c r="H3" s="43" t="s">
        <v>2</v>
      </c>
      <c r="I3" s="43" t="s">
        <v>3</v>
      </c>
      <c r="J3" s="43" t="s">
        <v>2</v>
      </c>
      <c r="K3" s="43" t="s">
        <v>3</v>
      </c>
      <c r="L3" s="43" t="s">
        <v>2</v>
      </c>
      <c r="M3" s="43" t="s">
        <v>3</v>
      </c>
      <c r="N3" s="43" t="s">
        <v>2</v>
      </c>
      <c r="O3" s="43" t="s">
        <v>3</v>
      </c>
    </row>
    <row r="4" spans="1:15" s="36" customFormat="1" ht="53.25" customHeight="1">
      <c r="A4" s="35" t="s">
        <v>64</v>
      </c>
      <c r="B4" s="35" t="s">
        <v>172</v>
      </c>
      <c r="C4" s="35" t="s">
        <v>172</v>
      </c>
      <c r="D4" s="35" t="s">
        <v>173</v>
      </c>
      <c r="E4" s="35" t="s">
        <v>176</v>
      </c>
      <c r="F4" s="35" t="s">
        <v>175</v>
      </c>
      <c r="G4" s="35" t="s">
        <v>175</v>
      </c>
      <c r="H4" s="35" t="s">
        <v>177</v>
      </c>
      <c r="I4" s="35" t="s">
        <v>178</v>
      </c>
      <c r="J4" s="35" t="s">
        <v>180</v>
      </c>
      <c r="K4" s="35" t="s">
        <v>179</v>
      </c>
      <c r="L4" s="35"/>
      <c r="M4" s="35"/>
      <c r="N4" s="35"/>
      <c r="O4" s="35"/>
    </row>
    <row r="6" spans="1:15" ht="25.5">
      <c r="A6" s="75" t="s">
        <v>57</v>
      </c>
      <c r="B6" s="75"/>
      <c r="C6" s="75"/>
      <c r="D6" s="75"/>
      <c r="E6" s="75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>
      <c r="A7" s="76" t="s">
        <v>59</v>
      </c>
      <c r="B7" s="74">
        <f>B2+7</f>
        <v>42947</v>
      </c>
      <c r="C7" s="74"/>
      <c r="D7" s="74">
        <f>D2+7</f>
        <v>42948</v>
      </c>
      <c r="E7" s="74"/>
      <c r="F7" s="74">
        <f t="shared" ref="F7" si="5">F2+7</f>
        <v>42949</v>
      </c>
      <c r="G7" s="74"/>
      <c r="H7" s="74">
        <f t="shared" ref="H7" si="6">H2+7</f>
        <v>42950</v>
      </c>
      <c r="I7" s="74"/>
      <c r="J7" s="74">
        <f t="shared" ref="J7" si="7">J2+7</f>
        <v>42951</v>
      </c>
      <c r="K7" s="74"/>
      <c r="L7" s="74">
        <f t="shared" ref="L7" si="8">L2+7</f>
        <v>42952</v>
      </c>
      <c r="M7" s="74"/>
      <c r="N7" s="74">
        <f t="shared" ref="N7" si="9">N2+7</f>
        <v>42953</v>
      </c>
      <c r="O7" s="74"/>
    </row>
    <row r="8" spans="1:15">
      <c r="A8" s="76"/>
      <c r="B8" s="43" t="s">
        <v>2</v>
      </c>
      <c r="C8" s="43" t="s">
        <v>3</v>
      </c>
      <c r="D8" s="43" t="s">
        <v>2</v>
      </c>
      <c r="E8" s="43" t="s">
        <v>3</v>
      </c>
      <c r="F8" s="43" t="s">
        <v>2</v>
      </c>
      <c r="G8" s="43" t="s">
        <v>3</v>
      </c>
      <c r="H8" s="43" t="s">
        <v>2</v>
      </c>
      <c r="I8" s="43" t="s">
        <v>3</v>
      </c>
      <c r="J8" s="43" t="s">
        <v>2</v>
      </c>
      <c r="K8" s="43" t="s">
        <v>3</v>
      </c>
      <c r="L8" s="43" t="s">
        <v>2</v>
      </c>
      <c r="M8" s="43" t="s">
        <v>3</v>
      </c>
      <c r="N8" s="43" t="s">
        <v>2</v>
      </c>
      <c r="O8" s="43" t="s">
        <v>3</v>
      </c>
    </row>
    <row r="9" spans="1:15" s="36" customFormat="1" ht="53.25" customHeight="1">
      <c r="A9" s="35" t="s">
        <v>64</v>
      </c>
      <c r="B9" s="35" t="s">
        <v>181</v>
      </c>
      <c r="C9" s="35" t="s">
        <v>181</v>
      </c>
      <c r="D9" s="35" t="s">
        <v>181</v>
      </c>
      <c r="E9" s="35" t="s">
        <v>181</v>
      </c>
      <c r="F9" s="35" t="s">
        <v>181</v>
      </c>
      <c r="G9" s="35" t="s">
        <v>181</v>
      </c>
      <c r="H9" s="35" t="s">
        <v>181</v>
      </c>
      <c r="I9" s="35" t="s">
        <v>181</v>
      </c>
      <c r="J9" s="35" t="s">
        <v>181</v>
      </c>
      <c r="K9" s="35" t="s">
        <v>181</v>
      </c>
      <c r="L9" s="35"/>
      <c r="M9" s="35"/>
      <c r="N9" s="35"/>
      <c r="O9" s="3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048576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75" t="s">
        <v>96</v>
      </c>
      <c r="B1" s="75"/>
      <c r="C1" s="75"/>
      <c r="D1" s="75"/>
      <c r="E1" s="75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>
      <c r="A2" s="76" t="s">
        <v>59</v>
      </c>
      <c r="B2" s="74">
        <f>DATE(2017,7,24)</f>
        <v>42940</v>
      </c>
      <c r="C2" s="74"/>
      <c r="D2" s="74">
        <f>SUM(B2+1)</f>
        <v>42941</v>
      </c>
      <c r="E2" s="74"/>
      <c r="F2" s="74">
        <f t="shared" ref="F2" si="0">SUM(D2+1)</f>
        <v>42942</v>
      </c>
      <c r="G2" s="74"/>
      <c r="H2" s="74">
        <f t="shared" ref="H2" si="1">SUM(F2+1)</f>
        <v>42943</v>
      </c>
      <c r="I2" s="74"/>
      <c r="J2" s="74">
        <f t="shared" ref="J2" si="2">SUM(H2+1)</f>
        <v>42944</v>
      </c>
      <c r="K2" s="74"/>
      <c r="L2" s="74">
        <f t="shared" ref="L2" si="3">SUM(J2+1)</f>
        <v>42945</v>
      </c>
      <c r="M2" s="74"/>
      <c r="N2" s="74">
        <f t="shared" ref="N2" si="4">SUM(L2+1)</f>
        <v>42946</v>
      </c>
      <c r="O2" s="74"/>
    </row>
    <row r="3" spans="1:15">
      <c r="A3" s="76"/>
      <c r="B3" s="42" t="s">
        <v>86</v>
      </c>
      <c r="C3" s="42" t="s">
        <v>3</v>
      </c>
      <c r="D3" s="42" t="s">
        <v>2</v>
      </c>
      <c r="E3" s="42" t="s">
        <v>3</v>
      </c>
      <c r="F3" s="42" t="s">
        <v>2</v>
      </c>
      <c r="G3" s="42" t="s">
        <v>3</v>
      </c>
      <c r="H3" s="42" t="s">
        <v>2</v>
      </c>
      <c r="I3" s="42" t="s">
        <v>3</v>
      </c>
      <c r="J3" s="42" t="s">
        <v>2</v>
      </c>
      <c r="K3" s="42" t="s">
        <v>3</v>
      </c>
      <c r="L3" s="42" t="s">
        <v>2</v>
      </c>
      <c r="M3" s="42" t="s">
        <v>3</v>
      </c>
      <c r="N3" s="42" t="s">
        <v>2</v>
      </c>
      <c r="O3" s="42" t="s">
        <v>3</v>
      </c>
    </row>
    <row r="4" spans="1:15" s="36" customFormat="1" ht="53.25" customHeight="1">
      <c r="A4" s="35" t="s">
        <v>64</v>
      </c>
      <c r="B4" s="35" t="s">
        <v>166</v>
      </c>
      <c r="C4" s="35" t="s">
        <v>167</v>
      </c>
      <c r="D4" s="35" t="s">
        <v>168</v>
      </c>
      <c r="E4" s="35" t="s">
        <v>168</v>
      </c>
      <c r="F4" s="35" t="s">
        <v>168</v>
      </c>
      <c r="G4" s="35" t="s">
        <v>169</v>
      </c>
      <c r="H4" s="35" t="s">
        <v>170</v>
      </c>
      <c r="I4" s="35" t="s">
        <v>170</v>
      </c>
      <c r="J4" s="35" t="s">
        <v>171</v>
      </c>
      <c r="K4" s="35" t="s">
        <v>171</v>
      </c>
      <c r="L4" s="35"/>
      <c r="M4" s="35"/>
      <c r="N4" s="35"/>
      <c r="O4" s="35"/>
    </row>
    <row r="6" spans="1:15" ht="25.5">
      <c r="A6" s="75" t="s">
        <v>57</v>
      </c>
      <c r="B6" s="75"/>
      <c r="C6" s="75"/>
      <c r="D6" s="75"/>
      <c r="E6" s="75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>
      <c r="A7" s="76" t="s">
        <v>59</v>
      </c>
      <c r="B7" s="74">
        <f>B2+7</f>
        <v>42947</v>
      </c>
      <c r="C7" s="74"/>
      <c r="D7" s="74">
        <f>D2+7</f>
        <v>42948</v>
      </c>
      <c r="E7" s="74"/>
      <c r="F7" s="74">
        <f t="shared" ref="F7" si="5">F2+7</f>
        <v>42949</v>
      </c>
      <c r="G7" s="74"/>
      <c r="H7" s="74">
        <f t="shared" ref="H7" si="6">H2+7</f>
        <v>42950</v>
      </c>
      <c r="I7" s="74"/>
      <c r="J7" s="74">
        <f t="shared" ref="J7" si="7">J2+7</f>
        <v>42951</v>
      </c>
      <c r="K7" s="74"/>
      <c r="L7" s="74">
        <f t="shared" ref="L7" si="8">L2+7</f>
        <v>42952</v>
      </c>
      <c r="M7" s="74"/>
      <c r="N7" s="74">
        <f t="shared" ref="N7" si="9">N2+7</f>
        <v>42953</v>
      </c>
      <c r="O7" s="74"/>
    </row>
    <row r="8" spans="1:15">
      <c r="A8" s="76"/>
      <c r="B8" s="42" t="s">
        <v>2</v>
      </c>
      <c r="C8" s="42" t="s">
        <v>3</v>
      </c>
      <c r="D8" s="42" t="s">
        <v>2</v>
      </c>
      <c r="E8" s="42" t="s">
        <v>3</v>
      </c>
      <c r="F8" s="42" t="s">
        <v>2</v>
      </c>
      <c r="G8" s="42" t="s">
        <v>3</v>
      </c>
      <c r="H8" s="42" t="s">
        <v>2</v>
      </c>
      <c r="I8" s="42" t="s">
        <v>3</v>
      </c>
      <c r="J8" s="42" t="s">
        <v>2</v>
      </c>
      <c r="K8" s="42" t="s">
        <v>3</v>
      </c>
      <c r="L8" s="42" t="s">
        <v>2</v>
      </c>
      <c r="M8" s="42" t="s">
        <v>3</v>
      </c>
      <c r="N8" s="42" t="s">
        <v>2</v>
      </c>
      <c r="O8" s="42" t="s">
        <v>3</v>
      </c>
    </row>
    <row r="9" spans="1:15" s="36" customFormat="1" ht="53.25" customHeight="1">
      <c r="A9" s="35" t="s">
        <v>64</v>
      </c>
      <c r="B9" s="35" t="s">
        <v>172</v>
      </c>
      <c r="C9" s="35" t="s">
        <v>172</v>
      </c>
      <c r="D9" s="35" t="s">
        <v>173</v>
      </c>
      <c r="E9" s="35" t="s">
        <v>174</v>
      </c>
      <c r="F9" s="35" t="s">
        <v>174</v>
      </c>
      <c r="G9" s="35" t="s">
        <v>174</v>
      </c>
      <c r="H9" s="35" t="s">
        <v>174</v>
      </c>
      <c r="I9" s="35" t="s">
        <v>174</v>
      </c>
      <c r="J9" s="35" t="s">
        <v>174</v>
      </c>
      <c r="K9" s="35" t="s">
        <v>174</v>
      </c>
      <c r="L9" s="35"/>
      <c r="M9" s="35"/>
      <c r="N9" s="35"/>
      <c r="O9" s="3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048576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75" t="s">
        <v>96</v>
      </c>
      <c r="B1" s="75"/>
      <c r="C1" s="75"/>
      <c r="D1" s="75"/>
      <c r="E1" s="75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>
      <c r="A2" s="76" t="s">
        <v>59</v>
      </c>
      <c r="B2" s="74">
        <f>DATE(2017,7,24)</f>
        <v>42940</v>
      </c>
      <c r="C2" s="74"/>
      <c r="D2" s="74">
        <f>SUM(B2+1)</f>
        <v>42941</v>
      </c>
      <c r="E2" s="74"/>
      <c r="F2" s="74">
        <f t="shared" ref="F2" si="0">SUM(D2+1)</f>
        <v>42942</v>
      </c>
      <c r="G2" s="74"/>
      <c r="H2" s="74">
        <f t="shared" ref="H2" si="1">SUM(F2+1)</f>
        <v>42943</v>
      </c>
      <c r="I2" s="74"/>
      <c r="J2" s="74">
        <f t="shared" ref="J2" si="2">SUM(H2+1)</f>
        <v>42944</v>
      </c>
      <c r="K2" s="74"/>
      <c r="L2" s="74">
        <f t="shared" ref="L2" si="3">SUM(J2+1)</f>
        <v>42945</v>
      </c>
      <c r="M2" s="74"/>
      <c r="N2" s="74">
        <f t="shared" ref="N2" si="4">SUM(L2+1)</f>
        <v>42946</v>
      </c>
      <c r="O2" s="74"/>
    </row>
    <row r="3" spans="1:15">
      <c r="A3" s="76"/>
      <c r="B3" s="41" t="s">
        <v>86</v>
      </c>
      <c r="C3" s="41" t="s">
        <v>3</v>
      </c>
      <c r="D3" s="41" t="s">
        <v>2</v>
      </c>
      <c r="E3" s="41" t="s">
        <v>3</v>
      </c>
      <c r="F3" s="41" t="s">
        <v>2</v>
      </c>
      <c r="G3" s="41" t="s">
        <v>3</v>
      </c>
      <c r="H3" s="41" t="s">
        <v>2</v>
      </c>
      <c r="I3" s="41" t="s">
        <v>3</v>
      </c>
      <c r="J3" s="41" t="s">
        <v>2</v>
      </c>
      <c r="K3" s="41" t="s">
        <v>3</v>
      </c>
      <c r="L3" s="41" t="s">
        <v>2</v>
      </c>
      <c r="M3" s="41" t="s">
        <v>3</v>
      </c>
      <c r="N3" s="41" t="s">
        <v>2</v>
      </c>
      <c r="O3" s="41" t="s">
        <v>3</v>
      </c>
    </row>
    <row r="4" spans="1:15" s="36" customFormat="1" ht="53.25" customHeight="1">
      <c r="A4" s="35" t="s">
        <v>64</v>
      </c>
      <c r="B4" s="35" t="s">
        <v>153</v>
      </c>
      <c r="C4" s="35" t="s">
        <v>154</v>
      </c>
      <c r="D4" s="35" t="s">
        <v>156</v>
      </c>
      <c r="E4" s="35" t="s">
        <v>158</v>
      </c>
      <c r="F4" s="35" t="s">
        <v>157</v>
      </c>
      <c r="G4" s="35" t="s">
        <v>159</v>
      </c>
      <c r="H4" s="35" t="s">
        <v>155</v>
      </c>
      <c r="I4" s="35" t="s">
        <v>160</v>
      </c>
      <c r="J4" s="35" t="s">
        <v>161</v>
      </c>
      <c r="K4" s="35" t="s">
        <v>162</v>
      </c>
      <c r="L4" s="35"/>
      <c r="M4" s="35"/>
      <c r="N4" s="35"/>
      <c r="O4" s="35"/>
    </row>
    <row r="6" spans="1:15" ht="25.5">
      <c r="A6" s="75" t="s">
        <v>57</v>
      </c>
      <c r="B6" s="75"/>
      <c r="C6" s="75"/>
      <c r="D6" s="75"/>
      <c r="E6" s="75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>
      <c r="A7" s="76" t="s">
        <v>59</v>
      </c>
      <c r="B7" s="74">
        <f>B2+7</f>
        <v>42947</v>
      </c>
      <c r="C7" s="74"/>
      <c r="D7" s="74">
        <f t="shared" ref="D7" si="5">D2+7</f>
        <v>42948</v>
      </c>
      <c r="E7" s="74"/>
      <c r="F7" s="74">
        <f t="shared" ref="F7" si="6">F2+7</f>
        <v>42949</v>
      </c>
      <c r="G7" s="74"/>
      <c r="H7" s="74">
        <f t="shared" ref="H7" si="7">H2+7</f>
        <v>42950</v>
      </c>
      <c r="I7" s="74"/>
      <c r="J7" s="74">
        <f t="shared" ref="J7" si="8">J2+7</f>
        <v>42951</v>
      </c>
      <c r="K7" s="74"/>
      <c r="L7" s="74">
        <f t="shared" ref="L7" si="9">L2+7</f>
        <v>42952</v>
      </c>
      <c r="M7" s="74"/>
      <c r="N7" s="74">
        <f t="shared" ref="N7" si="10">N2+7</f>
        <v>42953</v>
      </c>
      <c r="O7" s="74"/>
    </row>
    <row r="8" spans="1:15">
      <c r="A8" s="76"/>
      <c r="B8" s="41" t="s">
        <v>2</v>
      </c>
      <c r="C8" s="41" t="s">
        <v>3</v>
      </c>
      <c r="D8" s="41" t="s">
        <v>2</v>
      </c>
      <c r="E8" s="41" t="s">
        <v>3</v>
      </c>
      <c r="F8" s="41" t="s">
        <v>2</v>
      </c>
      <c r="G8" s="41" t="s">
        <v>3</v>
      </c>
      <c r="H8" s="41" t="s">
        <v>2</v>
      </c>
      <c r="I8" s="41" t="s">
        <v>3</v>
      </c>
      <c r="J8" s="41" t="s">
        <v>2</v>
      </c>
      <c r="K8" s="41" t="s">
        <v>3</v>
      </c>
      <c r="L8" s="41" t="s">
        <v>2</v>
      </c>
      <c r="M8" s="41" t="s">
        <v>3</v>
      </c>
      <c r="N8" s="41" t="s">
        <v>2</v>
      </c>
      <c r="O8" s="41" t="s">
        <v>3</v>
      </c>
    </row>
    <row r="9" spans="1:15" s="36" customFormat="1" ht="53.25" customHeight="1">
      <c r="A9" s="35" t="s">
        <v>64</v>
      </c>
      <c r="B9" s="35" t="s">
        <v>146</v>
      </c>
      <c r="C9" s="35" t="s">
        <v>163</v>
      </c>
      <c r="D9" s="35" t="s">
        <v>163</v>
      </c>
      <c r="E9" s="35" t="s">
        <v>164</v>
      </c>
      <c r="F9" s="35" t="s">
        <v>165</v>
      </c>
      <c r="G9" s="35" t="s">
        <v>164</v>
      </c>
      <c r="H9" s="35" t="s">
        <v>164</v>
      </c>
      <c r="I9" s="35" t="s">
        <v>163</v>
      </c>
      <c r="J9" s="35" t="s">
        <v>163</v>
      </c>
      <c r="K9" s="35" t="s">
        <v>164</v>
      </c>
      <c r="L9" s="35"/>
      <c r="M9" s="35"/>
      <c r="N9" s="35"/>
      <c r="O9" s="3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048576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75" t="s">
        <v>96</v>
      </c>
      <c r="B1" s="75"/>
      <c r="C1" s="75"/>
      <c r="D1" s="75"/>
      <c r="E1" s="75"/>
      <c r="F1" s="29" t="s">
        <v>58</v>
      </c>
      <c r="G1" s="30">
        <f>WEEKNUM(B2)</f>
        <v>29</v>
      </c>
      <c r="H1" s="31"/>
      <c r="I1" s="31"/>
      <c r="J1" s="31"/>
      <c r="K1" s="31"/>
      <c r="L1" s="31"/>
      <c r="M1" s="31"/>
      <c r="N1" s="31"/>
      <c r="O1" s="31"/>
    </row>
    <row r="2" spans="1:15">
      <c r="A2" s="76" t="s">
        <v>59</v>
      </c>
      <c r="B2" s="74">
        <f>DATE(2017,7,17)</f>
        <v>42933</v>
      </c>
      <c r="C2" s="74"/>
      <c r="D2" s="74">
        <f>SUM(B2+1)</f>
        <v>42934</v>
      </c>
      <c r="E2" s="74"/>
      <c r="F2" s="74">
        <f t="shared" ref="F2" si="0">SUM(D2+1)</f>
        <v>42935</v>
      </c>
      <c r="G2" s="74"/>
      <c r="H2" s="74">
        <f t="shared" ref="H2" si="1">SUM(F2+1)</f>
        <v>42936</v>
      </c>
      <c r="I2" s="74"/>
      <c r="J2" s="74">
        <f t="shared" ref="J2" si="2">SUM(H2+1)</f>
        <v>42937</v>
      </c>
      <c r="K2" s="74"/>
      <c r="L2" s="74">
        <f t="shared" ref="L2" si="3">SUM(J2+1)</f>
        <v>42938</v>
      </c>
      <c r="M2" s="74"/>
      <c r="N2" s="74">
        <f t="shared" ref="N2" si="4">SUM(L2+1)</f>
        <v>42939</v>
      </c>
      <c r="O2" s="74"/>
    </row>
    <row r="3" spans="1:15">
      <c r="A3" s="76"/>
      <c r="B3" s="40" t="s">
        <v>86</v>
      </c>
      <c r="C3" s="40" t="s">
        <v>3</v>
      </c>
      <c r="D3" s="40" t="s">
        <v>2</v>
      </c>
      <c r="E3" s="40" t="s">
        <v>3</v>
      </c>
      <c r="F3" s="40" t="s">
        <v>2</v>
      </c>
      <c r="G3" s="40" t="s">
        <v>3</v>
      </c>
      <c r="H3" s="40" t="s">
        <v>2</v>
      </c>
      <c r="I3" s="40" t="s">
        <v>3</v>
      </c>
      <c r="J3" s="40" t="s">
        <v>2</v>
      </c>
      <c r="K3" s="40" t="s">
        <v>3</v>
      </c>
      <c r="L3" s="40" t="s">
        <v>2</v>
      </c>
      <c r="M3" s="40" t="s">
        <v>3</v>
      </c>
      <c r="N3" s="40" t="s">
        <v>2</v>
      </c>
      <c r="O3" s="40" t="s">
        <v>3</v>
      </c>
    </row>
    <row r="4" spans="1:15" s="36" customFormat="1" ht="53.25" customHeight="1">
      <c r="A4" s="35" t="s">
        <v>64</v>
      </c>
      <c r="B4" s="35" t="s">
        <v>137</v>
      </c>
      <c r="C4" s="35" t="s">
        <v>130</v>
      </c>
      <c r="D4" s="35" t="s">
        <v>138</v>
      </c>
      <c r="E4" s="35" t="s">
        <v>139</v>
      </c>
      <c r="F4" s="35" t="s">
        <v>145</v>
      </c>
      <c r="G4" s="35" t="s">
        <v>142</v>
      </c>
      <c r="H4" s="35" t="s">
        <v>141</v>
      </c>
      <c r="I4" s="35" t="s">
        <v>140</v>
      </c>
      <c r="J4" s="35" t="s">
        <v>144</v>
      </c>
      <c r="K4" s="35" t="s">
        <v>143</v>
      </c>
      <c r="L4" s="35"/>
      <c r="M4" s="35"/>
      <c r="N4" s="35"/>
      <c r="O4" s="35"/>
    </row>
    <row r="6" spans="1:15" ht="25.5">
      <c r="A6" s="75" t="s">
        <v>57</v>
      </c>
      <c r="B6" s="75"/>
      <c r="C6" s="75"/>
      <c r="D6" s="75"/>
      <c r="E6" s="75"/>
      <c r="F6" s="29" t="s">
        <v>58</v>
      </c>
      <c r="G6" s="30">
        <f>WEEKNUM(B7)</f>
        <v>30</v>
      </c>
      <c r="H6" s="31"/>
      <c r="I6" s="31"/>
      <c r="J6" s="31"/>
      <c r="K6" s="31"/>
      <c r="L6" s="31"/>
      <c r="M6" s="31"/>
      <c r="N6" s="31"/>
      <c r="O6" s="31"/>
    </row>
    <row r="7" spans="1:15">
      <c r="A7" s="76" t="s">
        <v>59</v>
      </c>
      <c r="B7" s="74">
        <f>B2+7</f>
        <v>42940</v>
      </c>
      <c r="C7" s="74"/>
      <c r="D7" s="74">
        <f t="shared" ref="D7" si="5">D2+7</f>
        <v>42941</v>
      </c>
      <c r="E7" s="74"/>
      <c r="F7" s="74">
        <f t="shared" ref="F7" si="6">F2+7</f>
        <v>42942</v>
      </c>
      <c r="G7" s="74"/>
      <c r="H7" s="74">
        <f t="shared" ref="H7" si="7">H2+7</f>
        <v>42943</v>
      </c>
      <c r="I7" s="74"/>
      <c r="J7" s="74">
        <f t="shared" ref="J7" si="8">J2+7</f>
        <v>42944</v>
      </c>
      <c r="K7" s="74"/>
      <c r="L7" s="74">
        <f t="shared" ref="L7" si="9">L2+7</f>
        <v>42945</v>
      </c>
      <c r="M7" s="74"/>
      <c r="N7" s="74">
        <f t="shared" ref="N7" si="10">N2+7</f>
        <v>42946</v>
      </c>
      <c r="O7" s="74"/>
    </row>
    <row r="8" spans="1:15">
      <c r="A8" s="76"/>
      <c r="B8" s="40" t="s">
        <v>2</v>
      </c>
      <c r="C8" s="40" t="s">
        <v>3</v>
      </c>
      <c r="D8" s="40" t="s">
        <v>2</v>
      </c>
      <c r="E8" s="40" t="s">
        <v>3</v>
      </c>
      <c r="F8" s="40" t="s">
        <v>2</v>
      </c>
      <c r="G8" s="40" t="s">
        <v>3</v>
      </c>
      <c r="H8" s="40" t="s">
        <v>2</v>
      </c>
      <c r="I8" s="40" t="s">
        <v>3</v>
      </c>
      <c r="J8" s="40" t="s">
        <v>2</v>
      </c>
      <c r="K8" s="40" t="s">
        <v>3</v>
      </c>
      <c r="L8" s="40" t="s">
        <v>2</v>
      </c>
      <c r="M8" s="40" t="s">
        <v>3</v>
      </c>
      <c r="N8" s="40" t="s">
        <v>2</v>
      </c>
      <c r="O8" s="40" t="s">
        <v>3</v>
      </c>
    </row>
    <row r="9" spans="1:15" s="36" customFormat="1" ht="53.25" customHeight="1">
      <c r="A9" s="35" t="s">
        <v>64</v>
      </c>
      <c r="B9" s="35" t="s">
        <v>146</v>
      </c>
      <c r="C9" s="35" t="s">
        <v>148</v>
      </c>
      <c r="D9" s="35" t="s">
        <v>147</v>
      </c>
      <c r="E9" s="35" t="s">
        <v>147</v>
      </c>
      <c r="F9" s="35" t="s">
        <v>149</v>
      </c>
      <c r="G9" s="35" t="s">
        <v>151</v>
      </c>
      <c r="H9" s="35" t="s">
        <v>150</v>
      </c>
      <c r="I9" s="35" t="s">
        <v>151</v>
      </c>
      <c r="J9" s="35" t="s">
        <v>152</v>
      </c>
      <c r="K9" s="35" t="s">
        <v>152</v>
      </c>
      <c r="L9" s="35"/>
      <c r="M9" s="35"/>
      <c r="N9" s="35"/>
      <c r="O9" s="3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14" sqref="C1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5" t="s">
        <v>57</v>
      </c>
      <c r="B1" s="75"/>
      <c r="C1" s="75"/>
      <c r="D1" s="75"/>
      <c r="E1" s="75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6" t="s">
        <v>59</v>
      </c>
      <c r="B2" s="74">
        <f>DATE(2017,6,12)</f>
        <v>42898</v>
      </c>
      <c r="C2" s="74"/>
      <c r="D2" s="74">
        <f>SUM(B2+1)</f>
        <v>42899</v>
      </c>
      <c r="E2" s="74"/>
      <c r="F2" s="74">
        <f t="shared" ref="F2" si="0">SUM(D2+1)</f>
        <v>42900</v>
      </c>
      <c r="G2" s="74"/>
      <c r="H2" s="74">
        <f t="shared" ref="H2" si="1">SUM(F2+1)</f>
        <v>42901</v>
      </c>
      <c r="I2" s="74"/>
      <c r="J2" s="74">
        <f t="shared" ref="J2" si="2">SUM(H2+1)</f>
        <v>42902</v>
      </c>
      <c r="K2" s="74"/>
      <c r="L2" s="74">
        <f t="shared" ref="L2" si="3">SUM(J2+1)</f>
        <v>42903</v>
      </c>
      <c r="M2" s="74"/>
      <c r="N2" s="74">
        <f t="shared" ref="N2" si="4">SUM(L2+1)</f>
        <v>42904</v>
      </c>
      <c r="O2" s="74"/>
    </row>
    <row r="3" spans="1:15" ht="30" customHeight="1">
      <c r="A3" s="76"/>
      <c r="B3" s="33" t="s">
        <v>86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65</v>
      </c>
      <c r="B4" s="28" t="s">
        <v>74</v>
      </c>
      <c r="C4" s="28" t="s">
        <v>75</v>
      </c>
      <c r="D4" s="28" t="s">
        <v>76</v>
      </c>
      <c r="E4" s="28" t="s">
        <v>76</v>
      </c>
      <c r="F4" s="28" t="s">
        <v>76</v>
      </c>
      <c r="G4" s="28" t="s">
        <v>76</v>
      </c>
      <c r="H4" s="28" t="s">
        <v>77</v>
      </c>
      <c r="I4" s="28" t="s">
        <v>77</v>
      </c>
      <c r="J4" s="28" t="s">
        <v>78</v>
      </c>
      <c r="K4" s="28" t="s">
        <v>80</v>
      </c>
      <c r="L4" s="28"/>
      <c r="M4" s="28"/>
      <c r="N4" s="28"/>
      <c r="O4" s="28"/>
    </row>
    <row r="5" spans="1:15" ht="24" customHeight="1"/>
    <row r="6" spans="1:15" ht="33.75" customHeight="1">
      <c r="A6" s="75" t="s">
        <v>57</v>
      </c>
      <c r="B6" s="75"/>
      <c r="C6" s="75"/>
      <c r="D6" s="75"/>
      <c r="E6" s="75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6" t="s">
        <v>59</v>
      </c>
      <c r="B7" s="74">
        <f>B2+7</f>
        <v>42905</v>
      </c>
      <c r="C7" s="74"/>
      <c r="D7" s="74">
        <f t="shared" ref="D7" si="5">D2+7</f>
        <v>42906</v>
      </c>
      <c r="E7" s="74"/>
      <c r="F7" s="74">
        <f t="shared" ref="F7" si="6">F2+7</f>
        <v>42907</v>
      </c>
      <c r="G7" s="74"/>
      <c r="H7" s="74">
        <f t="shared" ref="H7" si="7">H2+7</f>
        <v>42908</v>
      </c>
      <c r="I7" s="74"/>
      <c r="J7" s="74">
        <f t="shared" ref="J7" si="8">J2+7</f>
        <v>42909</v>
      </c>
      <c r="K7" s="74"/>
      <c r="L7" s="74">
        <f t="shared" ref="L7" si="9">L2+7</f>
        <v>42910</v>
      </c>
      <c r="M7" s="74"/>
      <c r="N7" s="74">
        <f t="shared" ref="N7" si="10">N2+7</f>
        <v>42911</v>
      </c>
      <c r="O7" s="74"/>
    </row>
    <row r="8" spans="1:15" ht="30" customHeight="1">
      <c r="A8" s="76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65</v>
      </c>
      <c r="B9" s="28" t="s">
        <v>67</v>
      </c>
      <c r="C9" s="28" t="s">
        <v>67</v>
      </c>
      <c r="D9" s="28" t="s">
        <v>68</v>
      </c>
      <c r="E9" s="28" t="s">
        <v>68</v>
      </c>
      <c r="F9" s="28" t="s">
        <v>69</v>
      </c>
      <c r="G9" s="28" t="s">
        <v>69</v>
      </c>
      <c r="H9" s="28" t="s">
        <v>82</v>
      </c>
      <c r="I9" s="28" t="s">
        <v>81</v>
      </c>
      <c r="J9" s="28" t="s">
        <v>81</v>
      </c>
      <c r="K9" s="28" t="s">
        <v>83</v>
      </c>
      <c r="L9" s="28" t="s">
        <v>84</v>
      </c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2" sqref="B2:C2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5" t="s">
        <v>57</v>
      </c>
      <c r="B1" s="75"/>
      <c r="C1" s="75"/>
      <c r="D1" s="75"/>
      <c r="E1" s="75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6" t="s">
        <v>59</v>
      </c>
      <c r="B2" s="74">
        <f>DATE(2017,6,5)</f>
        <v>42891</v>
      </c>
      <c r="C2" s="74"/>
      <c r="D2" s="74">
        <f>SUM(B2+1)</f>
        <v>42892</v>
      </c>
      <c r="E2" s="74"/>
      <c r="F2" s="74">
        <f t="shared" ref="F2" si="0">SUM(D2+1)</f>
        <v>42893</v>
      </c>
      <c r="G2" s="74"/>
      <c r="H2" s="74">
        <f t="shared" ref="H2" si="1">SUM(F2+1)</f>
        <v>42894</v>
      </c>
      <c r="I2" s="74"/>
      <c r="J2" s="74">
        <f t="shared" ref="J2" si="2">SUM(H2+1)</f>
        <v>42895</v>
      </c>
      <c r="K2" s="74"/>
      <c r="L2" s="74">
        <f t="shared" ref="L2" si="3">SUM(J2+1)</f>
        <v>42896</v>
      </c>
      <c r="M2" s="74"/>
      <c r="N2" s="74">
        <f t="shared" ref="N2" si="4">SUM(L2+1)</f>
        <v>42897</v>
      </c>
      <c r="O2" s="74"/>
    </row>
    <row r="3" spans="1:15" ht="30" customHeight="1">
      <c r="A3" s="76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64</v>
      </c>
      <c r="B4" s="28" t="s">
        <v>73</v>
      </c>
      <c r="C4" s="28" t="s">
        <v>63</v>
      </c>
      <c r="D4" s="28" t="s">
        <v>62</v>
      </c>
      <c r="E4" s="28" t="s">
        <v>71</v>
      </c>
      <c r="F4" s="28" t="s">
        <v>60</v>
      </c>
      <c r="G4" s="28" t="s">
        <v>60</v>
      </c>
      <c r="H4" s="28" t="s">
        <v>61</v>
      </c>
      <c r="I4" s="28" t="s">
        <v>61</v>
      </c>
      <c r="J4" s="28" t="s">
        <v>60</v>
      </c>
      <c r="K4" s="28" t="s">
        <v>72</v>
      </c>
      <c r="L4" s="28"/>
      <c r="M4" s="28"/>
      <c r="N4" s="28"/>
      <c r="O4" s="28"/>
    </row>
    <row r="5" spans="1:15" ht="24" customHeight="1"/>
    <row r="6" spans="1:15" ht="33.75" customHeight="1">
      <c r="A6" s="75" t="s">
        <v>57</v>
      </c>
      <c r="B6" s="75"/>
      <c r="C6" s="75"/>
      <c r="D6" s="75"/>
      <c r="E6" s="75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6" t="s">
        <v>59</v>
      </c>
      <c r="B7" s="74">
        <f>B2+7</f>
        <v>42898</v>
      </c>
      <c r="C7" s="74"/>
      <c r="D7" s="74">
        <f t="shared" ref="D7" si="5">D2+7</f>
        <v>42899</v>
      </c>
      <c r="E7" s="74"/>
      <c r="F7" s="74">
        <f t="shared" ref="F7" si="6">F2+7</f>
        <v>42900</v>
      </c>
      <c r="G7" s="74"/>
      <c r="H7" s="74">
        <f t="shared" ref="H7" si="7">H2+7</f>
        <v>42901</v>
      </c>
      <c r="I7" s="74"/>
      <c r="J7" s="74">
        <f t="shared" ref="J7" si="8">J2+7</f>
        <v>42902</v>
      </c>
      <c r="K7" s="74"/>
      <c r="L7" s="74">
        <f t="shared" ref="L7" si="9">L2+7</f>
        <v>42903</v>
      </c>
      <c r="M7" s="74"/>
      <c r="N7" s="74">
        <f t="shared" ref="N7" si="10">N2+7</f>
        <v>42904</v>
      </c>
      <c r="O7" s="74"/>
    </row>
    <row r="8" spans="1:15" ht="30" customHeight="1">
      <c r="A8" s="76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64</v>
      </c>
      <c r="B9" s="28" t="s">
        <v>79</v>
      </c>
      <c r="C9" s="28" t="s">
        <v>66</v>
      </c>
      <c r="D9" s="28" t="s">
        <v>85</v>
      </c>
      <c r="E9" s="28" t="s">
        <v>67</v>
      </c>
      <c r="F9" s="28" t="s">
        <v>68</v>
      </c>
      <c r="G9" s="28" t="s">
        <v>68</v>
      </c>
      <c r="H9" s="28" t="s">
        <v>69</v>
      </c>
      <c r="I9" s="28" t="s">
        <v>69</v>
      </c>
      <c r="J9" s="28" t="s">
        <v>70</v>
      </c>
      <c r="K9" s="28" t="s">
        <v>70</v>
      </c>
      <c r="L9" s="28"/>
      <c r="M9" s="28"/>
      <c r="N9" s="28"/>
      <c r="O9" s="28"/>
    </row>
  </sheetData>
  <mergeCells count="18">
    <mergeCell ref="L7:M7"/>
    <mergeCell ref="N7:O7"/>
    <mergeCell ref="A7:A8"/>
    <mergeCell ref="B7:C7"/>
    <mergeCell ref="D7:E7"/>
    <mergeCell ref="F7:G7"/>
    <mergeCell ref="H7:I7"/>
    <mergeCell ref="J7:K7"/>
    <mergeCell ref="A6:E6"/>
    <mergeCell ref="H2:I2"/>
    <mergeCell ref="J2:K2"/>
    <mergeCell ref="L2:M2"/>
    <mergeCell ref="N2:O2"/>
    <mergeCell ref="A1:E1"/>
    <mergeCell ref="A2:A3"/>
    <mergeCell ref="B2:C2"/>
    <mergeCell ref="D2:E2"/>
    <mergeCell ref="F2:G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F1" workbookViewId="0">
      <selection activeCell="J9" sqref="J9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75" t="s">
        <v>96</v>
      </c>
      <c r="B1" s="75"/>
      <c r="C1" s="75"/>
      <c r="D1" s="75"/>
      <c r="E1" s="75"/>
      <c r="F1" s="29" t="s">
        <v>58</v>
      </c>
      <c r="G1" s="30">
        <f>WEEKNUM(B2)</f>
        <v>25</v>
      </c>
      <c r="H1" s="31"/>
      <c r="I1" s="31"/>
      <c r="J1" s="31"/>
      <c r="K1" s="31"/>
      <c r="L1" s="31"/>
      <c r="M1" s="31"/>
      <c r="N1" s="31"/>
      <c r="O1" s="31"/>
    </row>
    <row r="2" spans="1:15">
      <c r="A2" s="76" t="s">
        <v>59</v>
      </c>
      <c r="B2" s="74">
        <f>DATE(2017,6,19)</f>
        <v>42905</v>
      </c>
      <c r="C2" s="74"/>
      <c r="D2" s="74">
        <f>SUM(B2+1)</f>
        <v>42906</v>
      </c>
      <c r="E2" s="74"/>
      <c r="F2" s="74">
        <f t="shared" ref="F2" si="0">SUM(D2+1)</f>
        <v>42907</v>
      </c>
      <c r="G2" s="74"/>
      <c r="H2" s="74">
        <f t="shared" ref="H2" si="1">SUM(F2+1)</f>
        <v>42908</v>
      </c>
      <c r="I2" s="74"/>
      <c r="J2" s="74">
        <f t="shared" ref="J2" si="2">SUM(H2+1)</f>
        <v>42909</v>
      </c>
      <c r="K2" s="74"/>
      <c r="L2" s="74">
        <f t="shared" ref="L2" si="3">SUM(J2+1)</f>
        <v>42910</v>
      </c>
      <c r="M2" s="74"/>
      <c r="N2" s="74">
        <f t="shared" ref="N2" si="4">SUM(L2+1)</f>
        <v>42911</v>
      </c>
      <c r="O2" s="74"/>
    </row>
    <row r="3" spans="1:15">
      <c r="A3" s="76"/>
      <c r="B3" s="34" t="s">
        <v>86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36" customFormat="1" ht="53.25" customHeight="1">
      <c r="A4" s="35" t="s">
        <v>65</v>
      </c>
      <c r="B4" s="35" t="s">
        <v>97</v>
      </c>
      <c r="C4" s="35" t="s">
        <v>87</v>
      </c>
      <c r="D4" s="35" t="s">
        <v>88</v>
      </c>
      <c r="E4" s="35" t="s">
        <v>88</v>
      </c>
      <c r="F4" s="35" t="s">
        <v>87</v>
      </c>
      <c r="G4" s="35" t="s">
        <v>87</v>
      </c>
      <c r="H4" s="35" t="s">
        <v>89</v>
      </c>
      <c r="I4" s="35" t="s">
        <v>89</v>
      </c>
      <c r="J4" s="35" t="s">
        <v>89</v>
      </c>
      <c r="K4" s="35" t="s">
        <v>89</v>
      </c>
      <c r="L4" s="35"/>
      <c r="M4" s="35"/>
      <c r="N4" s="35"/>
      <c r="O4" s="35"/>
    </row>
    <row r="6" spans="1:15" ht="25.5">
      <c r="A6" s="75" t="s">
        <v>57</v>
      </c>
      <c r="B6" s="75"/>
      <c r="C6" s="75"/>
      <c r="D6" s="75"/>
      <c r="E6" s="75"/>
      <c r="F6" s="29" t="s">
        <v>58</v>
      </c>
      <c r="G6" s="30">
        <f>WEEKNUM(B7)</f>
        <v>26</v>
      </c>
      <c r="H6" s="31"/>
      <c r="I6" s="31"/>
      <c r="J6" s="31"/>
      <c r="K6" s="31"/>
      <c r="L6" s="31"/>
      <c r="M6" s="31"/>
      <c r="N6" s="31"/>
      <c r="O6" s="31"/>
    </row>
    <row r="7" spans="1:15">
      <c r="A7" s="76" t="s">
        <v>59</v>
      </c>
      <c r="B7" s="74">
        <f>B2+7</f>
        <v>42912</v>
      </c>
      <c r="C7" s="74"/>
      <c r="D7" s="74">
        <f t="shared" ref="D7" si="5">D2+7</f>
        <v>42913</v>
      </c>
      <c r="E7" s="74"/>
      <c r="F7" s="74">
        <f t="shared" ref="F7" si="6">F2+7</f>
        <v>42914</v>
      </c>
      <c r="G7" s="74"/>
      <c r="H7" s="74">
        <f t="shared" ref="H7" si="7">H2+7</f>
        <v>42915</v>
      </c>
      <c r="I7" s="74"/>
      <c r="J7" s="74">
        <f t="shared" ref="J7" si="8">J2+7</f>
        <v>42916</v>
      </c>
      <c r="K7" s="74"/>
      <c r="L7" s="74">
        <f t="shared" ref="L7" si="9">L2+7</f>
        <v>42917</v>
      </c>
      <c r="M7" s="74"/>
      <c r="N7" s="74">
        <f t="shared" ref="N7" si="10">N2+7</f>
        <v>42918</v>
      </c>
      <c r="O7" s="74"/>
    </row>
    <row r="8" spans="1:15">
      <c r="A8" s="76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36" customFormat="1" ht="53.25" customHeight="1">
      <c r="A9" s="35" t="s">
        <v>64</v>
      </c>
      <c r="B9" s="35" t="s">
        <v>90</v>
      </c>
      <c r="C9" s="35" t="s">
        <v>91</v>
      </c>
      <c r="D9" s="35" t="s">
        <v>93</v>
      </c>
      <c r="E9" s="35" t="s">
        <v>92</v>
      </c>
      <c r="F9" s="35" t="s">
        <v>92</v>
      </c>
      <c r="G9" s="35" t="s">
        <v>92</v>
      </c>
      <c r="H9" s="35" t="s">
        <v>94</v>
      </c>
      <c r="I9" s="35" t="s">
        <v>94</v>
      </c>
      <c r="J9" s="35" t="s">
        <v>68</v>
      </c>
      <c r="K9" s="35" t="s">
        <v>95</v>
      </c>
      <c r="L9" s="35" t="s">
        <v>84</v>
      </c>
      <c r="M9" s="35"/>
      <c r="N9" s="35"/>
      <c r="O9" s="35"/>
    </row>
  </sheetData>
  <mergeCells count="18">
    <mergeCell ref="J7:K7"/>
    <mergeCell ref="L7:M7"/>
    <mergeCell ref="N7:O7"/>
    <mergeCell ref="L2:M2"/>
    <mergeCell ref="A2:A3"/>
    <mergeCell ref="B2:C2"/>
    <mergeCell ref="D2:E2"/>
    <mergeCell ref="F2:G2"/>
    <mergeCell ref="A7:A8"/>
    <mergeCell ref="B7:C7"/>
    <mergeCell ref="D7:E7"/>
    <mergeCell ref="F7:G7"/>
    <mergeCell ref="H7:I7"/>
    <mergeCell ref="H2:I2"/>
    <mergeCell ref="J2:K2"/>
    <mergeCell ref="A1:E1"/>
    <mergeCell ref="N2:O2"/>
    <mergeCell ref="A6:E6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D1" workbookViewId="0">
      <selection activeCell="B9" sqref="B9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75" t="s">
        <v>96</v>
      </c>
      <c r="B1" s="75"/>
      <c r="C1" s="75"/>
      <c r="D1" s="75"/>
      <c r="E1" s="75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>
      <c r="A2" s="76" t="s">
        <v>59</v>
      </c>
      <c r="B2" s="74">
        <f>DATE(2017,6,26)</f>
        <v>42912</v>
      </c>
      <c r="C2" s="74"/>
      <c r="D2" s="74">
        <f>SUM(B2+1)</f>
        <v>42913</v>
      </c>
      <c r="E2" s="74"/>
      <c r="F2" s="74">
        <f t="shared" ref="F2" si="0">SUM(D2+1)</f>
        <v>42914</v>
      </c>
      <c r="G2" s="74"/>
      <c r="H2" s="74">
        <f t="shared" ref="H2" si="1">SUM(F2+1)</f>
        <v>42915</v>
      </c>
      <c r="I2" s="74"/>
      <c r="J2" s="74">
        <f t="shared" ref="J2" si="2">SUM(H2+1)</f>
        <v>42916</v>
      </c>
      <c r="K2" s="74"/>
      <c r="L2" s="74">
        <f t="shared" ref="L2" si="3">SUM(J2+1)</f>
        <v>42917</v>
      </c>
      <c r="M2" s="74"/>
      <c r="N2" s="74">
        <f t="shared" ref="N2" si="4">SUM(L2+1)</f>
        <v>42918</v>
      </c>
      <c r="O2" s="74"/>
    </row>
    <row r="3" spans="1:15">
      <c r="A3" s="76"/>
      <c r="B3" s="37" t="s">
        <v>86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36" customFormat="1" ht="53.25" customHeight="1">
      <c r="A4" s="35" t="s">
        <v>64</v>
      </c>
      <c r="B4" s="35" t="s">
        <v>107</v>
      </c>
      <c r="C4" s="35" t="s">
        <v>108</v>
      </c>
      <c r="D4" s="35" t="s">
        <v>98</v>
      </c>
      <c r="E4" s="35" t="s">
        <v>98</v>
      </c>
      <c r="F4" s="35" t="s">
        <v>98</v>
      </c>
      <c r="G4" s="35" t="s">
        <v>98</v>
      </c>
      <c r="H4" s="35" t="s">
        <v>99</v>
      </c>
      <c r="I4" s="35" t="s">
        <v>100</v>
      </c>
      <c r="J4" s="35" t="s">
        <v>101</v>
      </c>
      <c r="K4" s="35" t="s">
        <v>101</v>
      </c>
      <c r="L4" s="35"/>
      <c r="M4" s="35"/>
      <c r="N4" s="35"/>
      <c r="O4" s="35"/>
    </row>
    <row r="6" spans="1:15" ht="25.5">
      <c r="A6" s="75" t="s">
        <v>57</v>
      </c>
      <c r="B6" s="75"/>
      <c r="C6" s="75"/>
      <c r="D6" s="75"/>
      <c r="E6" s="75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>
      <c r="A7" s="76" t="s">
        <v>59</v>
      </c>
      <c r="B7" s="74">
        <f>B2+7</f>
        <v>42919</v>
      </c>
      <c r="C7" s="74"/>
      <c r="D7" s="74">
        <f t="shared" ref="D7" si="5">D2+7</f>
        <v>42920</v>
      </c>
      <c r="E7" s="74"/>
      <c r="F7" s="74">
        <f t="shared" ref="F7" si="6">F2+7</f>
        <v>42921</v>
      </c>
      <c r="G7" s="74"/>
      <c r="H7" s="74">
        <f t="shared" ref="H7" si="7">H2+7</f>
        <v>42922</v>
      </c>
      <c r="I7" s="74"/>
      <c r="J7" s="74">
        <f t="shared" ref="J7" si="8">J2+7</f>
        <v>42923</v>
      </c>
      <c r="K7" s="74"/>
      <c r="L7" s="74">
        <f t="shared" ref="L7" si="9">L2+7</f>
        <v>42924</v>
      </c>
      <c r="M7" s="74"/>
      <c r="N7" s="74">
        <f t="shared" ref="N7" si="10">N2+7</f>
        <v>42925</v>
      </c>
      <c r="O7" s="74"/>
    </row>
    <row r="8" spans="1:15">
      <c r="A8" s="76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36" customFormat="1" ht="53.25" customHeight="1">
      <c r="A9" s="35" t="s">
        <v>64</v>
      </c>
      <c r="B9" s="35" t="s">
        <v>109</v>
      </c>
      <c r="C9" s="35" t="s">
        <v>102</v>
      </c>
      <c r="D9" s="35" t="s">
        <v>102</v>
      </c>
      <c r="E9" s="35" t="s">
        <v>102</v>
      </c>
      <c r="F9" s="35" t="s">
        <v>103</v>
      </c>
      <c r="G9" s="35" t="s">
        <v>104</v>
      </c>
      <c r="H9" s="35" t="s">
        <v>105</v>
      </c>
      <c r="I9" s="35" t="s">
        <v>105</v>
      </c>
      <c r="J9" s="35" t="s">
        <v>106</v>
      </c>
      <c r="K9" s="35" t="s">
        <v>106</v>
      </c>
      <c r="L9" s="35"/>
      <c r="M9" s="35"/>
      <c r="N9" s="35"/>
      <c r="O9" s="3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9" sqref="E9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75" t="s">
        <v>96</v>
      </c>
      <c r="B1" s="75"/>
      <c r="C1" s="75"/>
      <c r="D1" s="75"/>
      <c r="E1" s="75"/>
      <c r="F1" s="29" t="s">
        <v>58</v>
      </c>
      <c r="G1" s="30">
        <f>WEEKNUM(B2)</f>
        <v>27</v>
      </c>
      <c r="H1" s="31"/>
      <c r="I1" s="31"/>
      <c r="J1" s="31"/>
      <c r="K1" s="31"/>
      <c r="L1" s="31"/>
      <c r="M1" s="31"/>
      <c r="N1" s="31"/>
      <c r="O1" s="31"/>
    </row>
    <row r="2" spans="1:15">
      <c r="A2" s="76" t="s">
        <v>59</v>
      </c>
      <c r="B2" s="74">
        <f>DATE(2017,7,3)</f>
        <v>42919</v>
      </c>
      <c r="C2" s="74"/>
      <c r="D2" s="74">
        <f>SUM(B2+1)</f>
        <v>42920</v>
      </c>
      <c r="E2" s="74"/>
      <c r="F2" s="74">
        <f t="shared" ref="F2" si="0">SUM(D2+1)</f>
        <v>42921</v>
      </c>
      <c r="G2" s="74"/>
      <c r="H2" s="74">
        <f t="shared" ref="H2" si="1">SUM(F2+1)</f>
        <v>42922</v>
      </c>
      <c r="I2" s="74"/>
      <c r="J2" s="74">
        <f t="shared" ref="J2" si="2">SUM(H2+1)</f>
        <v>42923</v>
      </c>
      <c r="K2" s="74"/>
      <c r="L2" s="74">
        <f t="shared" ref="L2" si="3">SUM(J2+1)</f>
        <v>42924</v>
      </c>
      <c r="M2" s="74"/>
      <c r="N2" s="74">
        <f t="shared" ref="N2" si="4">SUM(L2+1)</f>
        <v>42925</v>
      </c>
      <c r="O2" s="74"/>
    </row>
    <row r="3" spans="1:15">
      <c r="A3" s="76"/>
      <c r="B3" s="38" t="s">
        <v>86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36" customFormat="1" ht="53.25" customHeight="1">
      <c r="A4" s="35" t="s">
        <v>64</v>
      </c>
      <c r="B4" s="35" t="s">
        <v>119</v>
      </c>
      <c r="C4" s="35" t="s">
        <v>110</v>
      </c>
      <c r="D4" s="35" t="s">
        <v>112</v>
      </c>
      <c r="E4" s="35" t="s">
        <v>112</v>
      </c>
      <c r="F4" s="35" t="s">
        <v>111</v>
      </c>
      <c r="G4" s="35" t="s">
        <v>111</v>
      </c>
      <c r="H4" s="35" t="s">
        <v>111</v>
      </c>
      <c r="I4" s="35" t="s">
        <v>111</v>
      </c>
      <c r="J4" s="35" t="s">
        <v>113</v>
      </c>
      <c r="K4" s="35" t="s">
        <v>113</v>
      </c>
      <c r="L4" s="35"/>
      <c r="M4" s="35"/>
      <c r="N4" s="35"/>
      <c r="O4" s="35"/>
    </row>
    <row r="6" spans="1:15" ht="25.5">
      <c r="A6" s="75" t="s">
        <v>57</v>
      </c>
      <c r="B6" s="75"/>
      <c r="C6" s="75"/>
      <c r="D6" s="75"/>
      <c r="E6" s="75"/>
      <c r="F6" s="29" t="s">
        <v>58</v>
      </c>
      <c r="G6" s="30">
        <f>WEEKNUM(B7)</f>
        <v>28</v>
      </c>
      <c r="H6" s="31"/>
      <c r="I6" s="31"/>
      <c r="J6" s="31"/>
      <c r="K6" s="31"/>
      <c r="L6" s="31"/>
      <c r="M6" s="31"/>
      <c r="N6" s="31"/>
      <c r="O6" s="31"/>
    </row>
    <row r="7" spans="1:15">
      <c r="A7" s="76" t="s">
        <v>59</v>
      </c>
      <c r="B7" s="74">
        <f>B2+7</f>
        <v>42926</v>
      </c>
      <c r="C7" s="74"/>
      <c r="D7" s="74">
        <f t="shared" ref="D7" si="5">D2+7</f>
        <v>42927</v>
      </c>
      <c r="E7" s="74"/>
      <c r="F7" s="74">
        <f t="shared" ref="F7" si="6">F2+7</f>
        <v>42928</v>
      </c>
      <c r="G7" s="74"/>
      <c r="H7" s="74">
        <f t="shared" ref="H7" si="7">H2+7</f>
        <v>42929</v>
      </c>
      <c r="I7" s="74"/>
      <c r="J7" s="74">
        <f t="shared" ref="J7" si="8">J2+7</f>
        <v>42930</v>
      </c>
      <c r="K7" s="74"/>
      <c r="L7" s="74">
        <f t="shared" ref="L7" si="9">L2+7</f>
        <v>42931</v>
      </c>
      <c r="M7" s="74"/>
      <c r="N7" s="74">
        <f t="shared" ref="N7" si="10">N2+7</f>
        <v>42932</v>
      </c>
      <c r="O7" s="74"/>
    </row>
    <row r="8" spans="1:15">
      <c r="A8" s="76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36" customFormat="1" ht="53.25" customHeight="1">
      <c r="A9" s="35" t="s">
        <v>64</v>
      </c>
      <c r="B9" s="35" t="s">
        <v>114</v>
      </c>
      <c r="C9" s="35" t="s">
        <v>114</v>
      </c>
      <c r="D9" s="35" t="s">
        <v>114</v>
      </c>
      <c r="E9" s="35" t="s">
        <v>114</v>
      </c>
      <c r="F9" s="35" t="s">
        <v>115</v>
      </c>
      <c r="G9" s="35" t="s">
        <v>115</v>
      </c>
      <c r="H9" s="35" t="s">
        <v>116</v>
      </c>
      <c r="I9" s="35" t="s">
        <v>117</v>
      </c>
      <c r="J9" s="35" t="s">
        <v>118</v>
      </c>
      <c r="K9" s="35" t="s">
        <v>118</v>
      </c>
      <c r="L9" s="35"/>
      <c r="M9" s="35"/>
      <c r="N9" s="35"/>
      <c r="O9" s="3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sqref="A1:XFD1048576"/>
    </sheetView>
  </sheetViews>
  <sheetFormatPr defaultRowHeight="14.25"/>
  <cols>
    <col min="1" max="1" width="6.625" customWidth="1"/>
    <col min="2" max="15" width="25.625" customWidth="1"/>
  </cols>
  <sheetData>
    <row r="1" spans="1:15" ht="25.5">
      <c r="A1" s="75" t="s">
        <v>96</v>
      </c>
      <c r="B1" s="75"/>
      <c r="C1" s="75"/>
      <c r="D1" s="75"/>
      <c r="E1" s="75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>
      <c r="A2" s="76" t="s">
        <v>59</v>
      </c>
      <c r="B2" s="74">
        <f>DATE(2017,7,10)</f>
        <v>42926</v>
      </c>
      <c r="C2" s="74"/>
      <c r="D2" s="74">
        <f>SUM(B2+1)</f>
        <v>42927</v>
      </c>
      <c r="E2" s="74"/>
      <c r="F2" s="74">
        <f t="shared" ref="F2" si="0">SUM(D2+1)</f>
        <v>42928</v>
      </c>
      <c r="G2" s="74"/>
      <c r="H2" s="74">
        <f t="shared" ref="H2" si="1">SUM(F2+1)</f>
        <v>42929</v>
      </c>
      <c r="I2" s="74"/>
      <c r="J2" s="74">
        <f t="shared" ref="J2" si="2">SUM(H2+1)</f>
        <v>42930</v>
      </c>
      <c r="K2" s="74"/>
      <c r="L2" s="74">
        <f t="shared" ref="L2" si="3">SUM(J2+1)</f>
        <v>42931</v>
      </c>
      <c r="M2" s="74"/>
      <c r="N2" s="74">
        <f t="shared" ref="N2" si="4">SUM(L2+1)</f>
        <v>42932</v>
      </c>
      <c r="O2" s="74"/>
    </row>
    <row r="3" spans="1:15">
      <c r="A3" s="76"/>
      <c r="B3" s="39" t="s">
        <v>86</v>
      </c>
      <c r="C3" s="39" t="s">
        <v>3</v>
      </c>
      <c r="D3" s="39" t="s">
        <v>2</v>
      </c>
      <c r="E3" s="39" t="s">
        <v>3</v>
      </c>
      <c r="F3" s="39" t="s">
        <v>2</v>
      </c>
      <c r="G3" s="39" t="s">
        <v>3</v>
      </c>
      <c r="H3" s="39" t="s">
        <v>2</v>
      </c>
      <c r="I3" s="39" t="s">
        <v>3</v>
      </c>
      <c r="J3" s="39" t="s">
        <v>2</v>
      </c>
      <c r="K3" s="39" t="s">
        <v>3</v>
      </c>
      <c r="L3" s="39" t="s">
        <v>2</v>
      </c>
      <c r="M3" s="39" t="s">
        <v>3</v>
      </c>
      <c r="N3" s="39" t="s">
        <v>2</v>
      </c>
      <c r="O3" s="39" t="s">
        <v>3</v>
      </c>
    </row>
    <row r="4" spans="1:15" s="36" customFormat="1" ht="53.25" customHeight="1">
      <c r="A4" s="35" t="s">
        <v>64</v>
      </c>
      <c r="B4" s="35" t="s">
        <v>136</v>
      </c>
      <c r="C4" s="35" t="s">
        <v>120</v>
      </c>
      <c r="D4" s="35" t="s">
        <v>121</v>
      </c>
      <c r="E4" s="35" t="s">
        <v>122</v>
      </c>
      <c r="F4" s="35" t="s">
        <v>124</v>
      </c>
      <c r="G4" s="35" t="s">
        <v>123</v>
      </c>
      <c r="H4" s="35" t="s">
        <v>123</v>
      </c>
      <c r="I4" s="35" t="s">
        <v>125</v>
      </c>
      <c r="J4" s="35" t="s">
        <v>126</v>
      </c>
      <c r="K4" s="35" t="s">
        <v>127</v>
      </c>
      <c r="L4" s="35"/>
      <c r="M4" s="35"/>
      <c r="N4" s="35"/>
      <c r="O4" s="35"/>
    </row>
    <row r="6" spans="1:15" ht="25.5">
      <c r="A6" s="75" t="s">
        <v>57</v>
      </c>
      <c r="B6" s="75"/>
      <c r="C6" s="75"/>
      <c r="D6" s="75"/>
      <c r="E6" s="75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>
      <c r="A7" s="76" t="s">
        <v>59</v>
      </c>
      <c r="B7" s="74">
        <f>B2+7</f>
        <v>42933</v>
      </c>
      <c r="C7" s="74"/>
      <c r="D7" s="74">
        <f t="shared" ref="D7" si="5">D2+7</f>
        <v>42934</v>
      </c>
      <c r="E7" s="74"/>
      <c r="F7" s="74">
        <f t="shared" ref="F7" si="6">F2+7</f>
        <v>42935</v>
      </c>
      <c r="G7" s="74"/>
      <c r="H7" s="74">
        <f t="shared" ref="H7" si="7">H2+7</f>
        <v>42936</v>
      </c>
      <c r="I7" s="74"/>
      <c r="J7" s="74">
        <f t="shared" ref="J7" si="8">J2+7</f>
        <v>42937</v>
      </c>
      <c r="K7" s="74"/>
      <c r="L7" s="74">
        <f t="shared" ref="L7" si="9">L2+7</f>
        <v>42938</v>
      </c>
      <c r="M7" s="74"/>
      <c r="N7" s="74">
        <f t="shared" ref="N7" si="10">N2+7</f>
        <v>42939</v>
      </c>
      <c r="O7" s="74"/>
    </row>
    <row r="8" spans="1:15">
      <c r="A8" s="76"/>
      <c r="B8" s="39" t="s">
        <v>2</v>
      </c>
      <c r="C8" s="39" t="s">
        <v>3</v>
      </c>
      <c r="D8" s="39" t="s">
        <v>2</v>
      </c>
      <c r="E8" s="39" t="s">
        <v>3</v>
      </c>
      <c r="F8" s="39" t="s">
        <v>2</v>
      </c>
      <c r="G8" s="39" t="s">
        <v>3</v>
      </c>
      <c r="H8" s="39" t="s">
        <v>2</v>
      </c>
      <c r="I8" s="39" t="s">
        <v>3</v>
      </c>
      <c r="J8" s="39" t="s">
        <v>2</v>
      </c>
      <c r="K8" s="39" t="s">
        <v>3</v>
      </c>
      <c r="L8" s="39" t="s">
        <v>2</v>
      </c>
      <c r="M8" s="39" t="s">
        <v>3</v>
      </c>
      <c r="N8" s="39" t="s">
        <v>2</v>
      </c>
      <c r="O8" s="39" t="s">
        <v>3</v>
      </c>
    </row>
    <row r="9" spans="1:15" s="36" customFormat="1" ht="53.25" customHeight="1">
      <c r="A9" s="35" t="s">
        <v>64</v>
      </c>
      <c r="B9" s="35" t="s">
        <v>128</v>
      </c>
      <c r="C9" s="35" t="s">
        <v>130</v>
      </c>
      <c r="D9" s="35" t="s">
        <v>132</v>
      </c>
      <c r="E9" s="35" t="s">
        <v>129</v>
      </c>
      <c r="F9" s="35" t="s">
        <v>129</v>
      </c>
      <c r="G9" s="35" t="s">
        <v>133</v>
      </c>
      <c r="H9" s="35" t="s">
        <v>131</v>
      </c>
      <c r="I9" s="35" t="s">
        <v>131</v>
      </c>
      <c r="J9" s="35" t="s">
        <v>134</v>
      </c>
      <c r="K9" s="35" t="s">
        <v>135</v>
      </c>
      <c r="L9" s="35"/>
      <c r="M9" s="35"/>
      <c r="N9" s="35"/>
      <c r="O9" s="3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84" t="s">
        <v>0</v>
      </c>
      <c r="B1" s="84" t="s">
        <v>1</v>
      </c>
      <c r="C1" s="77" t="s">
        <v>36</v>
      </c>
      <c r="D1" s="78"/>
      <c r="E1" s="79" t="s">
        <v>37</v>
      </c>
      <c r="F1" s="79"/>
      <c r="G1" s="79" t="s">
        <v>38</v>
      </c>
      <c r="H1" s="79"/>
      <c r="I1" s="79" t="s">
        <v>39</v>
      </c>
      <c r="J1" s="79"/>
      <c r="K1" s="77" t="s">
        <v>40</v>
      </c>
      <c r="L1" s="78"/>
      <c r="M1" s="2" t="s">
        <v>41</v>
      </c>
      <c r="N1" s="2" t="s">
        <v>42</v>
      </c>
    </row>
    <row r="2" spans="1:14" ht="24.95" customHeight="1">
      <c r="A2" s="84"/>
      <c r="B2" s="84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82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80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81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82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80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81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82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80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81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82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80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81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80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80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81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82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80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81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82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81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83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83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83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83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83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83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83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83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83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83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83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7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11-2</vt:lpstr>
      <vt:lpstr>10-27</vt:lpstr>
      <vt:lpstr>10-20</vt:lpstr>
      <vt:lpstr>10-13</vt:lpstr>
      <vt:lpstr>9-30</vt:lpstr>
      <vt:lpstr>9-22</vt:lpstr>
      <vt:lpstr>9-15</vt:lpstr>
      <vt:lpstr>9-8</vt:lpstr>
      <vt:lpstr>8-25</vt:lpstr>
      <vt:lpstr>8-18</vt:lpstr>
      <vt:lpstr>8-11</vt:lpstr>
      <vt:lpstr>8-4</vt:lpstr>
      <vt:lpstr>7-28</vt:lpstr>
      <vt:lpstr>7-21</vt:lpstr>
      <vt:lpstr>newest (2)</vt:lpstr>
      <vt:lpstr>newest</vt:lpstr>
      <vt:lpstr>newest（3）</vt:lpstr>
      <vt:lpstr>newest（4）</vt:lpstr>
      <vt:lpstr>newest（5）</vt:lpstr>
      <vt:lpstr>newest（6）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junnu</cp:lastModifiedBy>
  <cp:lastPrinted>2016-10-25T06:48:00Z</cp:lastPrinted>
  <dcterms:created xsi:type="dcterms:W3CDTF">2015-07-29T00:45:00Z</dcterms:created>
  <dcterms:modified xsi:type="dcterms:W3CDTF">2017-11-03T01:02:04Z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