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1-19" sheetId="36" r:id="rId1"/>
    <sheet name="1-12" sheetId="35" r:id="rId2"/>
    <sheet name="Sheet2" sheetId="34" r:id="rId3"/>
    <sheet name="Sheet1" sheetId="33" r:id="rId4"/>
    <sheet name="12-21" sheetId="32" r:id="rId5"/>
    <sheet name="12-15" sheetId="31" r:id="rId6"/>
    <sheet name="12-8" sheetId="30" r:id="rId7"/>
    <sheet name="12-1" sheetId="29" r:id="rId8"/>
    <sheet name="11-24" sheetId="28" r:id="rId9"/>
    <sheet name="11-17" sheetId="27" r:id="rId10"/>
    <sheet name="11-10" sheetId="26" r:id="rId11"/>
    <sheet name="11-2" sheetId="22" r:id="rId12"/>
    <sheet name="10-27" sheetId="24" r:id="rId13"/>
    <sheet name="10-20" sheetId="25" r:id="rId14"/>
    <sheet name="10-13" sheetId="23" r:id="rId15"/>
    <sheet name="9-30" sheetId="21" r:id="rId16"/>
    <sheet name="9-22" sheetId="20" r:id="rId17"/>
    <sheet name="9-15" sheetId="19" r:id="rId18"/>
    <sheet name="9-8" sheetId="18" r:id="rId19"/>
    <sheet name="8-25" sheetId="17" r:id="rId20"/>
    <sheet name="8-18" sheetId="16" r:id="rId21"/>
    <sheet name="8-11" sheetId="15" r:id="rId22"/>
    <sheet name="8-4" sheetId="14" r:id="rId23"/>
    <sheet name="7-28" sheetId="13" r:id="rId24"/>
    <sheet name="7-21" sheetId="12" r:id="rId25"/>
    <sheet name="newest (2)" sheetId="7" r:id="rId26"/>
    <sheet name="newest" sheetId="6" r:id="rId27"/>
    <sheet name="newest（3）" sheetId="8" r:id="rId28"/>
    <sheet name="newest（4）" sheetId="9" r:id="rId29"/>
    <sheet name="newest（5）" sheetId="10" r:id="rId30"/>
    <sheet name="newest（6）" sheetId="11" r:id="rId31"/>
    <sheet name="20160328-20160403" sheetId="5" state="hidden" r:id="rId32"/>
  </sheets>
  <calcPr calcId="162913"/>
</workbook>
</file>

<file path=xl/calcChain.xml><?xml version="1.0" encoding="utf-8"?>
<calcChain xmlns="http://schemas.openxmlformats.org/spreadsheetml/2006/main">
  <c r="B2" i="36" l="1"/>
  <c r="D2" i="36" s="1"/>
  <c r="F2" i="36" s="1"/>
  <c r="G1" i="36" l="1"/>
  <c r="B7" i="36"/>
  <c r="G6" i="36" s="1"/>
  <c r="F7" i="36"/>
  <c r="H2" i="36"/>
  <c r="D7" i="36"/>
  <c r="B2" i="35"/>
  <c r="D2" i="35" s="1"/>
  <c r="F2" i="35" s="1"/>
  <c r="J2" i="36" l="1"/>
  <c r="H7" i="36"/>
  <c r="G1" i="35"/>
  <c r="B7" i="35"/>
  <c r="G6" i="35" s="1"/>
  <c r="H2" i="35"/>
  <c r="F7" i="35"/>
  <c r="D7" i="35"/>
  <c r="B2" i="34"/>
  <c r="D2" i="34" s="1"/>
  <c r="L2" i="36" l="1"/>
  <c r="J7" i="36"/>
  <c r="J2" i="35"/>
  <c r="H7" i="35"/>
  <c r="G1" i="34"/>
  <c r="D7" i="34"/>
  <c r="F2" i="34"/>
  <c r="B7" i="34"/>
  <c r="G6" i="34" s="1"/>
  <c r="B2" i="33"/>
  <c r="D2" i="33" s="1"/>
  <c r="B2" i="32"/>
  <c r="N2" i="36" l="1"/>
  <c r="N7" i="36" s="1"/>
  <c r="L7" i="36"/>
  <c r="J7" i="35"/>
  <c r="L2" i="35"/>
  <c r="H2" i="34"/>
  <c r="F7" i="34"/>
  <c r="F2" i="33"/>
  <c r="D7" i="33"/>
  <c r="B7" i="33"/>
  <c r="G6" i="33" s="1"/>
  <c r="G1" i="33"/>
  <c r="G1" i="32"/>
  <c r="D2" i="32"/>
  <c r="N2" i="35" l="1"/>
  <c r="N7" i="35" s="1"/>
  <c r="L7" i="35"/>
  <c r="J2" i="34"/>
  <c r="H7" i="34"/>
  <c r="F7" i="33"/>
  <c r="H2" i="33"/>
  <c r="F2" i="32"/>
  <c r="D7" i="32"/>
  <c r="B7" i="32"/>
  <c r="G6" i="32" s="1"/>
  <c r="B2" i="31"/>
  <c r="G1" i="31" s="1"/>
  <c r="D2" i="31"/>
  <c r="L2" i="34" l="1"/>
  <c r="J7" i="34"/>
  <c r="H7" i="33"/>
  <c r="J2" i="33"/>
  <c r="F7" i="32"/>
  <c r="H2" i="32"/>
  <c r="F2" i="31"/>
  <c r="D7" i="31"/>
  <c r="B7" i="31"/>
  <c r="G6" i="31" s="1"/>
  <c r="B2" i="30"/>
  <c r="D2" i="30" s="1"/>
  <c r="L7" i="34" l="1"/>
  <c r="N2" i="34"/>
  <c r="N7" i="34" s="1"/>
  <c r="L2" i="33"/>
  <c r="J7" i="33"/>
  <c r="J2" i="32"/>
  <c r="H7" i="32"/>
  <c r="F7" i="31"/>
  <c r="H2" i="31"/>
  <c r="G1" i="30"/>
  <c r="F2" i="30"/>
  <c r="D7" i="30"/>
  <c r="B7" i="30"/>
  <c r="G6" i="30" s="1"/>
  <c r="B2" i="29"/>
  <c r="G1" i="29"/>
  <c r="N2" i="33" l="1"/>
  <c r="N7" i="33" s="1"/>
  <c r="L7" i="33"/>
  <c r="L2" i="32"/>
  <c r="J7" i="32"/>
  <c r="J2" i="31"/>
  <c r="H7" i="31"/>
  <c r="F7" i="30"/>
  <c r="H2" i="30"/>
  <c r="B7" i="29"/>
  <c r="G6" i="29" s="1"/>
  <c r="D2" i="29"/>
  <c r="B2" i="28"/>
  <c r="D2" i="28" s="1"/>
  <c r="N2" i="32" l="1"/>
  <c r="N7" i="32" s="1"/>
  <c r="L7" i="32"/>
  <c r="L2" i="31"/>
  <c r="J7" i="31"/>
  <c r="J2" i="30"/>
  <c r="H7" i="30"/>
  <c r="F2" i="29"/>
  <c r="D7" i="29"/>
  <c r="G1" i="28"/>
  <c r="F2" i="28"/>
  <c r="D7" i="28"/>
  <c r="B7" i="28"/>
  <c r="G6" i="28" s="1"/>
  <c r="D7" i="27"/>
  <c r="F7" i="27"/>
  <c r="H7" i="27"/>
  <c r="J7" i="27"/>
  <c r="L7" i="27"/>
  <c r="N7" i="27"/>
  <c r="B7" i="27"/>
  <c r="N2" i="31" l="1"/>
  <c r="N7" i="31" s="1"/>
  <c r="L7" i="31"/>
  <c r="L2" i="30"/>
  <c r="J7" i="30"/>
  <c r="F7" i="29"/>
  <c r="H2" i="29"/>
  <c r="F7" i="28"/>
  <c r="H2" i="28"/>
  <c r="B2" i="27"/>
  <c r="D2" i="27" s="1"/>
  <c r="G1" i="27"/>
  <c r="N2" i="30" l="1"/>
  <c r="N7" i="30" s="1"/>
  <c r="L7" i="30"/>
  <c r="J2" i="29"/>
  <c r="H7" i="29"/>
  <c r="J2" i="28"/>
  <c r="H7" i="28"/>
  <c r="F2" i="27"/>
  <c r="G6" i="27"/>
  <c r="B2" i="26"/>
  <c r="D2" i="26" s="1"/>
  <c r="G1" i="26"/>
  <c r="L2" i="29" l="1"/>
  <c r="J7" i="29"/>
  <c r="L2" i="28"/>
  <c r="J7" i="28"/>
  <c r="H2" i="27"/>
  <c r="F2" i="26"/>
  <c r="D7" i="26"/>
  <c r="B7" i="26"/>
  <c r="G6" i="26" s="1"/>
  <c r="B2" i="25"/>
  <c r="G1" i="25" s="1"/>
  <c r="B2" i="24"/>
  <c r="B7" i="24" s="1"/>
  <c r="G6" i="24" s="1"/>
  <c r="N2" i="29" l="1"/>
  <c r="N7" i="29" s="1"/>
  <c r="L7" i="29"/>
  <c r="N2" i="28"/>
  <c r="N7" i="28" s="1"/>
  <c r="L7" i="28"/>
  <c r="J2" i="27"/>
  <c r="F7" i="26"/>
  <c r="H2" i="26"/>
  <c r="B7" i="25"/>
  <c r="G6" i="25" s="1"/>
  <c r="D2" i="25"/>
  <c r="G1" i="24"/>
  <c r="D2" i="24"/>
  <c r="L2" i="27" l="1"/>
  <c r="J2" i="26"/>
  <c r="H7" i="26"/>
  <c r="F2" i="25"/>
  <c r="D7" i="25"/>
  <c r="F2" i="24"/>
  <c r="D7" i="24"/>
  <c r="N2" i="27" l="1"/>
  <c r="L2" i="26"/>
  <c r="J7" i="26"/>
  <c r="F7" i="25"/>
  <c r="H2" i="25"/>
  <c r="F7" i="24"/>
  <c r="H2" i="24"/>
  <c r="N2" i="26" l="1"/>
  <c r="N7" i="26" s="1"/>
  <c r="L7" i="26"/>
  <c r="H7" i="25"/>
  <c r="J2" i="25"/>
  <c r="J2" i="24"/>
  <c r="H7" i="24"/>
  <c r="L2" i="25" l="1"/>
  <c r="J7" i="25"/>
  <c r="L2" i="24"/>
  <c r="J7" i="24"/>
  <c r="N2" i="25" l="1"/>
  <c r="N7" i="25" s="1"/>
  <c r="L7" i="25"/>
  <c r="N2" i="24"/>
  <c r="N7" i="24" s="1"/>
  <c r="L7" i="24"/>
  <c r="B2" i="23" l="1"/>
  <c r="D2" i="23" s="1"/>
  <c r="F2" i="23" l="1"/>
  <c r="D7" i="23"/>
  <c r="B7" i="23"/>
  <c r="G6" i="23" s="1"/>
  <c r="G1" i="23"/>
  <c r="F7" i="23" l="1"/>
  <c r="H2" i="23"/>
  <c r="H7" i="23" l="1"/>
  <c r="J2" i="23"/>
  <c r="L2" i="23" l="1"/>
  <c r="J7" i="23"/>
  <c r="N2" i="23" l="1"/>
  <c r="N7" i="23" s="1"/>
  <c r="L7" i="23"/>
  <c r="B2" i="22" l="1"/>
  <c r="D2" i="22" l="1"/>
  <c r="G1" i="22"/>
  <c r="F2" i="22" l="1"/>
  <c r="D7" i="22"/>
  <c r="B7" i="22"/>
  <c r="G6" i="22" s="1"/>
  <c r="D7" i="21"/>
  <c r="F7" i="21"/>
  <c r="H7" i="21"/>
  <c r="J7" i="21"/>
  <c r="L7" i="21"/>
  <c r="N7" i="21"/>
  <c r="B7" i="21"/>
  <c r="F7" i="22" l="1"/>
  <c r="H2" i="22"/>
  <c r="B2" i="21"/>
  <c r="D2" i="21" s="1"/>
  <c r="J2" i="22" l="1"/>
  <c r="H7" i="22"/>
  <c r="G1" i="21"/>
  <c r="F2" i="21"/>
  <c r="G6" i="21"/>
  <c r="B2" i="20"/>
  <c r="B7" i="20" s="1"/>
  <c r="G6" i="20" s="1"/>
  <c r="G1" i="20"/>
  <c r="L2" i="22" l="1"/>
  <c r="J7" i="22"/>
  <c r="H2" i="21"/>
  <c r="D2" i="20"/>
  <c r="F2" i="20" s="1"/>
  <c r="F7" i="20" s="1"/>
  <c r="D7" i="20"/>
  <c r="B2" i="19"/>
  <c r="D2" i="19" s="1"/>
  <c r="N2" i="22" l="1"/>
  <c r="N7" i="22" s="1"/>
  <c r="L7" i="22"/>
  <c r="J2" i="21"/>
  <c r="H2" i="20"/>
  <c r="J2" i="20" s="1"/>
  <c r="G1" i="19"/>
  <c r="D7" i="19"/>
  <c r="F2" i="19"/>
  <c r="B7" i="19"/>
  <c r="G6" i="19" s="1"/>
  <c r="B2" i="18"/>
  <c r="D2" i="18" s="1"/>
  <c r="L2" i="21" l="1"/>
  <c r="H7" i="20"/>
  <c r="L2" i="20"/>
  <c r="J7" i="20"/>
  <c r="H2" i="19"/>
  <c r="F7" i="19"/>
  <c r="F2" i="18"/>
  <c r="D7" i="18"/>
  <c r="G1" i="18"/>
  <c r="B7" i="18"/>
  <c r="G6" i="18" s="1"/>
  <c r="B2" i="17"/>
  <c r="D2" i="17" s="1"/>
  <c r="G1" i="17"/>
  <c r="N2" i="21" l="1"/>
  <c r="N2" i="20"/>
  <c r="N7" i="20" s="1"/>
  <c r="L7" i="20"/>
  <c r="J2" i="19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<sst xmlns="http://schemas.openxmlformats.org/spreadsheetml/2006/main" count="1804" uniqueCount="418">
  <si>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</si>
  <si>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</si>
  <si>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</si>
  <si>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</si>
  <si>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</si>
  <si>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</si>
  <si>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</si>
  <si>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</si>
  <si>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</si>
  <si>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</si>
  <si>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</si>
  <si>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</si>
  <si>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</si>
  <si>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</si>
  <si>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</si>
  <si>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</si>
  <si>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</si>
  <si>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</si>
  <si>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</si>
  <si>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</si>
  <si>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</si>
  <si>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</si>
  <si>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</si>
  <si>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</si>
  <si>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</si>
  <si>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</si>
  <si>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</si>
  <si>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</si>
  <si>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</si>
  <si>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</si>
  <si>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</si>
  <si>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</si>
  <si>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</si>
  <si>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</si>
  <si>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</si>
  <si>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</si>
  <si>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</si>
  <si>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</si>
  <si>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</si>
  <si>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</si>
  <si>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</si>
  <si>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</si>
  <si>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</si>
  <si>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</si>
  <si>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</si>
  <si>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</si>
  <si>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</si>
  <si>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</si>
  <si>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</si>
  <si>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</si>
  <si>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</si>
  <si>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</si>
  <si>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</si>
  <si>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</si>
  <si>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</si>
  <si>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</si>
  <si>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</si>
  <si>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</si>
  <si>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</si>
  <si>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</si>
  <si>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</si>
  <si>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9" type="noConversion"/>
  </si>
  <si>
    <t>典型行业方案学习并整理成简化版作为案例简介</t>
    <phoneticPr fontId="19" type="noConversion"/>
  </si>
  <si>
    <t>linux下无纸化系统部署</t>
    <phoneticPr fontId="19" type="noConversion"/>
  </si>
  <si>
    <t>李军</t>
    <phoneticPr fontId="19" type="noConversion"/>
  </si>
  <si>
    <t>李军</t>
    <phoneticPr fontId="19" type="noConversion"/>
  </si>
  <si>
    <t>无纸化柜面DEMO和移动营销DEMO的安装和演示</t>
  </si>
  <si>
    <t>Linux环境下搭建无纸化系统，自己制作模板完成基本接口的完整调用</t>
    <phoneticPr fontId="19" type="noConversion"/>
  </si>
  <si>
    <t>无纸化解决方案从系统架构、功能、司法实践的角度细化方案讲解内容</t>
    <phoneticPr fontId="19" type="noConversion"/>
  </si>
  <si>
    <t>无纸化系统安装部署（web logic+oracle）</t>
    <phoneticPr fontId="19" type="noConversion"/>
  </si>
  <si>
    <t>无纸化系统接口调用</t>
    <phoneticPr fontId="19" type="noConversion"/>
  </si>
  <si>
    <t>典型行业方案学习并整理成简化版作为案例简介</t>
    <phoneticPr fontId="19" type="noConversion"/>
  </si>
  <si>
    <t>典型行业方案学习并整理成简化版作为案例简介</t>
    <phoneticPr fontId="19" type="noConversion"/>
  </si>
  <si>
    <t xml:space="preserve">海闻科技电子签章方案 </t>
    <phoneticPr fontId="19" type="noConversion"/>
  </si>
  <si>
    <t>百信银行标书修改</t>
    <phoneticPr fontId="19" type="noConversion"/>
  </si>
  <si>
    <t>linux下无纸化系统部署（解决本地网页及数据库管理工具无法访问虚拟机数据库的问题）</t>
    <phoneticPr fontId="19" type="noConversion"/>
  </si>
  <si>
    <t>哈尔滨银行无纸化项目标书</t>
    <phoneticPr fontId="19" type="noConversion"/>
  </si>
  <si>
    <t>晋城银行无纸化交流</t>
    <phoneticPr fontId="19" type="noConversion"/>
  </si>
  <si>
    <t>晋城银行无纸化交流</t>
    <phoneticPr fontId="19" type="noConversion"/>
  </si>
  <si>
    <t>无纸化柜面DEMO和移动营销DEMO的安装和演示</t>
    <phoneticPr fontId="19" type="noConversion"/>
  </si>
  <si>
    <t>无纸化柜面DEMO和移动营销DEMO的安装和演示</t>
    <phoneticPr fontId="19" type="noConversion"/>
  </si>
  <si>
    <t>实施方案ppt</t>
    <phoneticPr fontId="19" type="noConversion"/>
  </si>
  <si>
    <t>无纸化系统接口调用</t>
  </si>
  <si>
    <t>实施方案讲解</t>
    <phoneticPr fontId="19" type="noConversion"/>
  </si>
  <si>
    <t xml:space="preserve">  </t>
    <phoneticPr fontId="19" type="noConversion"/>
  </si>
  <si>
    <t>Linux环境下搭建无纸化系统，自己制作模板完成基本接口的完整调用</t>
    <phoneticPr fontId="19" type="noConversion"/>
  </si>
  <si>
    <t>上午</t>
    <phoneticPr fontId="19" type="noConversion"/>
  </si>
  <si>
    <t>无纸化实施方案ppt制作</t>
    <phoneticPr fontId="19" type="noConversion"/>
  </si>
  <si>
    <t>无纸化测试系统部署</t>
    <phoneticPr fontId="19" type="noConversion"/>
  </si>
  <si>
    <t>新员工培训</t>
    <phoneticPr fontId="19" type="noConversion"/>
  </si>
  <si>
    <t>无纸化实施方案练习</t>
    <phoneticPr fontId="19" type="noConversion"/>
  </si>
  <si>
    <t>无纸化实施方案讲演</t>
    <phoneticPr fontId="19" type="noConversion"/>
  </si>
  <si>
    <t>海闻RA项目支撑</t>
  </si>
  <si>
    <t>海闻RA项目支撑</t>
    <phoneticPr fontId="19" type="noConversion"/>
  </si>
  <si>
    <t>自己制作模板完成无纸化系统基本接口的完整调用</t>
    <phoneticPr fontId="19" type="noConversion"/>
  </si>
  <si>
    <t>无纸化解决方案从系统架构、功能、司法实践的角度细化方案讲解内容</t>
    <phoneticPr fontId="19" type="noConversion"/>
  </si>
  <si>
    <t>Weekly schedule</t>
    <phoneticPr fontId="19" type="noConversion"/>
  </si>
  <si>
    <t>柜面无纸化业务操作视频拍摄</t>
    <phoneticPr fontId="19" type="noConversion"/>
  </si>
  <si>
    <t>RA系统部署</t>
    <phoneticPr fontId="19" type="noConversion"/>
  </si>
  <si>
    <t>身份认证技术规范划分等级</t>
    <phoneticPr fontId="19" type="noConversion"/>
  </si>
  <si>
    <t>KT部署，证书申请接口调用</t>
    <phoneticPr fontId="19" type="noConversion"/>
  </si>
  <si>
    <t>编写RA部署手册</t>
    <phoneticPr fontId="19" type="noConversion"/>
  </si>
  <si>
    <t>海闻RA项目支撑（时间待定，外出），无纸化接口demo自己编写调用</t>
    <phoneticPr fontId="19" type="noConversion"/>
  </si>
  <si>
    <t>海闻RA项目支撑（时间待定，外出），无纸化解决方案从系统架构、功能、司法实践的角度细化方案讲解内容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</si>
  <si>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</si>
  <si>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</si>
  <si>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海闻RA项目支撑（时间待定，外出）无纸化解决方案PPT修改</t>
    <phoneticPr fontId="19" type="noConversion"/>
  </si>
  <si>
    <t xml:space="preserve">部门会议 </t>
    <phoneticPr fontId="19" type="noConversion"/>
  </si>
  <si>
    <t xml:space="preserve">无纸化实施方案讲演 </t>
    <phoneticPr fontId="19" type="noConversion"/>
  </si>
  <si>
    <t>海闻RA项目支撑（时间待定，外出），无纸化接口demo自己编写调用</t>
    <phoneticPr fontId="19" type="noConversion"/>
  </si>
  <si>
    <t>云证通+无纸化解决方案</t>
    <phoneticPr fontId="19" type="noConversion"/>
  </si>
  <si>
    <t>百瑞信托接口联调</t>
  </si>
  <si>
    <t>百瑞信托接口联调</t>
    <phoneticPr fontId="19" type="noConversion"/>
  </si>
  <si>
    <t>RA实施ppt制作</t>
    <phoneticPr fontId="19" type="noConversion"/>
  </si>
  <si>
    <t>电子签章系统部署</t>
    <phoneticPr fontId="19" type="noConversion"/>
  </si>
  <si>
    <t>电子签章系统部署PPT</t>
    <phoneticPr fontId="19" type="noConversion"/>
  </si>
  <si>
    <t>系统部署PPT试讲</t>
    <phoneticPr fontId="19" type="noConversion"/>
  </si>
  <si>
    <t>内部学习交流会</t>
    <phoneticPr fontId="19" type="noConversion"/>
  </si>
  <si>
    <t>细化无纸化售前PPT</t>
    <phoneticPr fontId="19" type="noConversion"/>
  </si>
  <si>
    <t>云证通+无纸化解决方案</t>
    <phoneticPr fontId="19" type="noConversion"/>
  </si>
  <si>
    <t>无纸化保险行业应用、电子签章系统部署</t>
    <phoneticPr fontId="19" type="noConversion"/>
  </si>
  <si>
    <t>保联网络科技有限公司无纸化交流</t>
    <phoneticPr fontId="19" type="noConversion"/>
  </si>
  <si>
    <t>与泛微讨论OA流程需求</t>
    <phoneticPr fontId="19" type="noConversion"/>
  </si>
  <si>
    <t>保险行业无纸化方案练习</t>
  </si>
  <si>
    <t>保险行业无纸化方案练习</t>
    <phoneticPr fontId="19" type="noConversion"/>
  </si>
  <si>
    <t>北京益高安捷无纸化交流</t>
    <phoneticPr fontId="19" type="noConversion"/>
  </si>
  <si>
    <t>试用期工作总结</t>
    <phoneticPr fontId="19" type="noConversion"/>
  </si>
  <si>
    <t>年中汇报</t>
    <phoneticPr fontId="19" type="noConversion"/>
  </si>
  <si>
    <t>电子签章系统demo调用</t>
    <phoneticPr fontId="19" type="noConversion"/>
  </si>
  <si>
    <t>电子签章系统部署PPT</t>
    <phoneticPr fontId="19" type="noConversion"/>
  </si>
  <si>
    <t>部门例会</t>
    <phoneticPr fontId="19" type="noConversion"/>
  </si>
  <si>
    <t>细化售前PPT</t>
    <phoneticPr fontId="19" type="noConversion"/>
  </si>
  <si>
    <t>电子签章系统demo调用</t>
    <phoneticPr fontId="19" type="noConversion"/>
  </si>
  <si>
    <t>无纸化demo自行编写</t>
    <phoneticPr fontId="19" type="noConversion"/>
  </si>
  <si>
    <t>RA和电子签章系统售前资料</t>
    <phoneticPr fontId="19" type="noConversion"/>
  </si>
  <si>
    <t>RA和电子签章系统售前资料</t>
    <phoneticPr fontId="19" type="noConversion"/>
  </si>
  <si>
    <t>RA部署PPT</t>
    <phoneticPr fontId="19" type="noConversion"/>
  </si>
  <si>
    <t>拉通会，梳理RA部署以及配置参数的含义</t>
    <phoneticPr fontId="19" type="noConversion"/>
  </si>
  <si>
    <t>长城国瑞证券交流准备</t>
    <phoneticPr fontId="19" type="noConversion"/>
  </si>
  <si>
    <t>长城国瑞证券交流</t>
    <phoneticPr fontId="19" type="noConversion"/>
  </si>
  <si>
    <t>北京捷越联合无纸化交流</t>
    <phoneticPr fontId="19" type="noConversion"/>
  </si>
  <si>
    <t>北京捷越联合无纸化交流准备</t>
    <phoneticPr fontId="19" type="noConversion"/>
  </si>
  <si>
    <t>长城国瑞证券需求讨论</t>
    <phoneticPr fontId="19" type="noConversion"/>
  </si>
  <si>
    <t>长城国瑞证券无纸化方案</t>
    <phoneticPr fontId="19" type="noConversion"/>
  </si>
  <si>
    <t>长城国瑞证券无纸化方案</t>
    <phoneticPr fontId="19" type="noConversion"/>
  </si>
  <si>
    <t>OA需求方案</t>
    <phoneticPr fontId="19" type="noConversion"/>
  </si>
  <si>
    <t>拉通会</t>
    <phoneticPr fontId="19" type="noConversion"/>
  </si>
  <si>
    <t>北京捷越无纸化项目跟进
RA售前方案PPT</t>
    <phoneticPr fontId="19" type="noConversion"/>
  </si>
  <si>
    <t>北京捷越无纸化项目跟进
复合签章接口多场景的代码改动</t>
    <phoneticPr fontId="19" type="noConversion"/>
  </si>
  <si>
    <t>北京捷越无纸化项目跟进
无纸化售前套路总结</t>
    <phoneticPr fontId="19" type="noConversion"/>
  </si>
  <si>
    <t>北京捷越无纸化项目跟进
无纸化售前套路总结</t>
    <phoneticPr fontId="19" type="noConversion"/>
  </si>
  <si>
    <t>北京捷越无纸化项目跟进
无纸化接口自行处理，编写实例</t>
    <phoneticPr fontId="19" type="noConversion"/>
  </si>
  <si>
    <t>北京捷越无纸化项目跟进
根据拉通会的交流情况，学习其他产品</t>
    <phoneticPr fontId="19" type="noConversion"/>
  </si>
  <si>
    <t>拉通会，无纸化+云证通</t>
    <phoneticPr fontId="19" type="noConversion"/>
  </si>
  <si>
    <t>复合签章接口多场景接口代码重组</t>
    <phoneticPr fontId="19" type="noConversion"/>
  </si>
  <si>
    <t>现代汽车消费金融项目准备，北京捷越项目跟进</t>
    <phoneticPr fontId="19" type="noConversion"/>
  </si>
  <si>
    <t>OA应用方案</t>
    <phoneticPr fontId="19" type="noConversion"/>
  </si>
  <si>
    <t>中石油手写屏问题跟进</t>
    <phoneticPr fontId="19" type="noConversion"/>
  </si>
  <si>
    <t>中石油手写屏问题配合厂商处理（外出）</t>
    <phoneticPr fontId="19" type="noConversion"/>
  </si>
  <si>
    <t>中石油手写屏问题配合厂商处理（外出）</t>
    <phoneticPr fontId="19" type="noConversion"/>
  </si>
  <si>
    <t>现代汽车消费金融项目交流（外出）</t>
    <phoneticPr fontId="19" type="noConversion"/>
  </si>
  <si>
    <t>中石油手写屏问题分析与解决方案</t>
    <phoneticPr fontId="19" type="noConversion"/>
  </si>
  <si>
    <t>大都会人寿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</si>
  <si>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</si>
  <si>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</si>
  <si>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</si>
  <si>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大都会人寿CFCA实力介绍</t>
    <phoneticPr fontId="19" type="noConversion"/>
  </si>
  <si>
    <t>weblogic安装</t>
    <phoneticPr fontId="19" type="noConversion"/>
  </si>
  <si>
    <t>山东农信电子印章专题实施标书</t>
    <phoneticPr fontId="19" type="noConversion"/>
  </si>
  <si>
    <t>山东农信电子印章专题实施标书</t>
    <phoneticPr fontId="19" type="noConversion"/>
  </si>
  <si>
    <t>包商银行电子签名系统项目标书</t>
    <phoneticPr fontId="19" type="noConversion"/>
  </si>
  <si>
    <t>包商银行电子签名系统项目标书</t>
    <phoneticPr fontId="19" type="noConversion"/>
  </si>
  <si>
    <t>包商银行讲标PPT准备</t>
    <phoneticPr fontId="19" type="noConversion"/>
  </si>
  <si>
    <t>包商银行讲标</t>
    <phoneticPr fontId="19" type="noConversion"/>
  </si>
  <si>
    <t>保险、物流无纸化方案</t>
    <phoneticPr fontId="19" type="noConversion"/>
  </si>
  <si>
    <t>包商银行招标</t>
  </si>
  <si>
    <t>包商银行招标</t>
    <phoneticPr fontId="19" type="noConversion"/>
  </si>
  <si>
    <t>签名验签服务器培训</t>
    <phoneticPr fontId="19" type="noConversion"/>
  </si>
  <si>
    <t>ASN.1相关学习</t>
    <phoneticPr fontId="19" type="noConversion"/>
  </si>
  <si>
    <t>证券行业方案</t>
  </si>
  <si>
    <t>证券行业方案</t>
    <phoneticPr fontId="19" type="noConversion"/>
  </si>
  <si>
    <t>北京捷越无纸化项目
信托无纸化方案</t>
    <phoneticPr fontId="19" type="noConversion"/>
  </si>
  <si>
    <t>平顶山银行项目支撑</t>
    <phoneticPr fontId="19" type="noConversion"/>
  </si>
  <si>
    <t>钱包金服无纸化交流</t>
    <phoneticPr fontId="19" type="noConversion"/>
  </si>
  <si>
    <t>无纸化接口demo调用
钱包金服项目接口及判例资料准备
北京捷越项目支持</t>
    <phoneticPr fontId="19" type="noConversion"/>
  </si>
  <si>
    <t>无纸化接口demo调用；
钱包金服项目接口及判例资料准备</t>
    <phoneticPr fontId="19" type="noConversion"/>
  </si>
  <si>
    <t>北京捷越移动端无纸化项目交流以及电子签章系统问题配合处理</t>
    <phoneticPr fontId="19" type="noConversion"/>
  </si>
  <si>
    <t>北京捷越移动端无纸化项目交流以及电子签章系统问题配合处理</t>
    <phoneticPr fontId="19" type="noConversion"/>
  </si>
  <si>
    <t>北京捷越项目支撑</t>
    <phoneticPr fontId="19" type="noConversion"/>
  </si>
  <si>
    <t>无纸化功能介绍文档
无纸化接口调用</t>
    <phoneticPr fontId="19" type="noConversion"/>
  </si>
  <si>
    <t>无纸化系统3654部署使用
北京捷越项目支撑</t>
    <phoneticPr fontId="19" type="noConversion"/>
  </si>
  <si>
    <t>信托无纸化方案</t>
    <phoneticPr fontId="19" type="noConversion"/>
  </si>
  <si>
    <t>信托无纸化方案</t>
    <phoneticPr fontId="19" type="noConversion"/>
  </si>
  <si>
    <t>北京捷越项目支撑</t>
    <phoneticPr fontId="19" type="noConversion"/>
  </si>
  <si>
    <t>华泰汽车金融PPT准备</t>
    <phoneticPr fontId="19" type="noConversion"/>
  </si>
  <si>
    <t>国家信息安全中心无纸化交流</t>
    <phoneticPr fontId="19" type="noConversion"/>
  </si>
  <si>
    <t>钱包金服无纸化解决方案、接口资料准备</t>
    <phoneticPr fontId="19" type="noConversion"/>
  </si>
  <si>
    <t>工控机无纸化部署、柜面演示外设接入，演示</t>
    <phoneticPr fontId="19" type="noConversion"/>
  </si>
  <si>
    <t>柜面无纸化的使用，无纸化系统功能介绍准备</t>
    <phoneticPr fontId="19" type="noConversion"/>
  </si>
  <si>
    <t>信托无纸化方案</t>
    <phoneticPr fontId="19" type="noConversion"/>
  </si>
  <si>
    <t>演示demo整理</t>
  </si>
  <si>
    <t>北京捷越无纸化交流（外出）</t>
    <phoneticPr fontId="19" type="noConversion"/>
  </si>
  <si>
    <t>华泰汽车金融无纸化交流（外出）</t>
    <phoneticPr fontId="19" type="noConversion"/>
  </si>
  <si>
    <t>北京捷越项目流程、接口交流（外出）</t>
    <phoneticPr fontId="19" type="noConversion"/>
  </si>
  <si>
    <t>民生银行无纸化系统功能展示、柜面流程演示（外出）</t>
    <phoneticPr fontId="19" type="noConversion"/>
  </si>
  <si>
    <t>汇报资料及PPT准备
无纸化接口整理</t>
    <phoneticPr fontId="19" type="noConversion"/>
  </si>
  <si>
    <t>贝壳金控无纸化+云证通交流（外出）</t>
    <phoneticPr fontId="19" type="noConversion"/>
  </si>
  <si>
    <t>贝壳金控无纸化+云证通交流（外出）；
贝壳金控接口、资料准备</t>
    <phoneticPr fontId="19" type="noConversion"/>
  </si>
  <si>
    <t>新人汇报</t>
    <phoneticPr fontId="19" type="noConversion"/>
  </si>
  <si>
    <t>产品规划</t>
    <phoneticPr fontId="19" type="noConversion"/>
  </si>
  <si>
    <t>平顶山银行实施交流（外出）</t>
    <phoneticPr fontId="19" type="noConversion"/>
  </si>
  <si>
    <t>平顶山银行实施交流（外出）</t>
    <phoneticPr fontId="19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</si>
  <si>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</si>
  <si>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</si>
  <si>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</si>
  <si>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</si>
  <si>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9" type="noConversion"/>
  </si>
  <si>
    <t>李军</t>
    <phoneticPr fontId="19" type="noConversion"/>
  </si>
  <si>
    <t>新人汇报</t>
  </si>
  <si>
    <t>捷越无纸化支撑，信托方案</t>
  </si>
  <si>
    <t>平顶山银行上线（外出）</t>
    <phoneticPr fontId="19" type="noConversion"/>
  </si>
  <si>
    <t>北京捷越jar包IO流未关闭问题处理</t>
    <phoneticPr fontId="19" type="noConversion"/>
  </si>
  <si>
    <t>泛华保险需求策略整理，以及无纸化功能讲解</t>
    <phoneticPr fontId="19" type="noConversion"/>
  </si>
  <si>
    <t>项目管理讲座</t>
    <phoneticPr fontId="19" type="noConversion"/>
  </si>
  <si>
    <t>北京捷越联合无纸化关键字签章定制化需求处理</t>
    <phoneticPr fontId="19" type="noConversion"/>
  </si>
  <si>
    <t>北京捷越联合无纸化关键字签章定制化需求处理，KT宕机配合处理</t>
    <phoneticPr fontId="19" type="noConversion"/>
  </si>
  <si>
    <t>KT宕机配合处理</t>
    <phoneticPr fontId="19" type="noConversion"/>
  </si>
  <si>
    <t>北京捷越数据库数据清理，PDF模板制作，贝壳金控项目支撑</t>
    <phoneticPr fontId="19" type="noConversion"/>
  </si>
  <si>
    <t>平顶山银行上线支撑</t>
    <phoneticPr fontId="19" type="noConversion"/>
  </si>
  <si>
    <t>贝壳金控无纸化+云证通交流</t>
    <phoneticPr fontId="19" type="noConversion"/>
  </si>
  <si>
    <t>捷越无纸化支撑</t>
    <phoneticPr fontId="19" type="noConversion"/>
  </si>
  <si>
    <t>贝壳金控项目交流</t>
    <phoneticPr fontId="19" type="noConversion"/>
  </si>
  <si>
    <t>河北幸福接口测试</t>
    <phoneticPr fontId="19" type="noConversion"/>
  </si>
  <si>
    <t>滴滴打车项目支撑</t>
    <phoneticPr fontId="19" type="noConversion"/>
  </si>
  <si>
    <t>无纸化系统预植场景证书测试</t>
    <phoneticPr fontId="19" type="noConversion"/>
  </si>
  <si>
    <t>河北幸福demo测试</t>
    <phoneticPr fontId="19" type="noConversion"/>
  </si>
  <si>
    <t>北京捷越两渠道证书量统计处理</t>
    <phoneticPr fontId="19" type="noConversion"/>
  </si>
  <si>
    <t>河北幸福项目需求变更
贝壳金控项目接入第三方签章测试</t>
    <phoneticPr fontId="19" type="noConversion"/>
  </si>
  <si>
    <t>贝壳金控项目支撑
滴滴打车预植场景证书项目支撑</t>
    <phoneticPr fontId="19" type="noConversion"/>
  </si>
  <si>
    <t>滴滴打车预植场景证书项目支撑</t>
    <phoneticPr fontId="19" type="noConversion"/>
  </si>
  <si>
    <t>滴滴打车预植场景证书项目交流</t>
    <phoneticPr fontId="19" type="noConversion"/>
  </si>
  <si>
    <r>
      <t>北京捷越电子签章系统3</t>
    </r>
    <r>
      <rPr>
        <sz val="10"/>
        <rFont val="宋体"/>
        <family val="3"/>
        <charset val="134"/>
      </rPr>
      <t>250测试，编制demo
泛微OA交流总结</t>
    </r>
    <phoneticPr fontId="19" type="noConversion"/>
  </si>
  <si>
    <t>北京立思辰新技术有限公司银行无纸化方案交流（外出）</t>
    <phoneticPr fontId="19" type="noConversion"/>
  </si>
  <si>
    <r>
      <t>北京捷越电子签章系统利用电子签章32</t>
    </r>
    <r>
      <rPr>
        <sz val="10"/>
        <rFont val="宋体"/>
        <family val="3"/>
        <charset val="134"/>
      </rPr>
      <t>31jar包</t>
    </r>
    <r>
      <rPr>
        <sz val="10"/>
        <rFont val="宋体"/>
        <family val="3"/>
        <charset val="134"/>
      </rPr>
      <t>测试，编制demo，远程指导客户</t>
    </r>
    <phoneticPr fontId="19" type="noConversion"/>
  </si>
  <si>
    <t>北京捷越现场支撑修改demo（外出）</t>
    <phoneticPr fontId="19" type="noConversion"/>
  </si>
  <si>
    <r>
      <t>测试无纸化外部合成与签章接口demo，处理先RSA后sm</t>
    </r>
    <r>
      <rPr>
        <sz val="10"/>
        <rFont val="宋体"/>
        <family val="3"/>
        <charset val="134"/>
      </rPr>
      <t>2签章显示问题，明确客户时间戳需求，更换上线方案申请通讯证书（外出）</t>
    </r>
    <phoneticPr fontId="19" type="noConversion"/>
  </si>
  <si>
    <t>北京捷越无纸化系统一个关键字多行签章测试，编制demo，跟进贝壳金控通讯证书</t>
    <phoneticPr fontId="19" type="noConversion"/>
  </si>
  <si>
    <t>贝壳金控云证通+无纸化项目配合客户测试，准备演示资料、视频（外出）</t>
    <phoneticPr fontId="19" type="noConversion"/>
  </si>
  <si>
    <t>乌镇展会准备资料</t>
    <phoneticPr fontId="19" type="noConversion"/>
  </si>
  <si>
    <t>本周主要工作在支撑贝壳签章上线，乌镇展会准备贯通，信托方案三大块，基于客户没有具体提供上线时间，具体安排暂定</t>
    <phoneticPr fontId="19" type="noConversion"/>
  </si>
  <si>
    <t>李军</t>
    <phoneticPr fontId="17" type="noConversion"/>
  </si>
  <si>
    <t>中关村银行无纸化系统材料准备
滴滴无纸化项目支撑</t>
    <phoneticPr fontId="17" type="noConversion"/>
  </si>
  <si>
    <t>中关村银行无纸化系统材料准备
滴滴无纸化项目支撑
无纸化一体机需求讨论</t>
    <phoneticPr fontId="17" type="noConversion"/>
  </si>
  <si>
    <t>捷越升级系统测试
滴滴无纸化项目支撑
无纸化一体机需求讨论</t>
    <phoneticPr fontId="17" type="noConversion"/>
  </si>
  <si>
    <t>北京捷越系统升级（外出）</t>
    <phoneticPr fontId="17" type="noConversion"/>
  </si>
  <si>
    <t>北京捷越系统升级，需求讨论（外出）</t>
    <phoneticPr fontId="17" type="noConversion"/>
  </si>
  <si>
    <t>北京捷越问题讨论
滴滴出行无纸化项目支撑</t>
    <phoneticPr fontId="17" type="noConversion"/>
  </si>
  <si>
    <t>滴滴出行无纸化项目系统部署</t>
    <phoneticPr fontId="17" type="noConversion"/>
  </si>
  <si>
    <t>贷微赢（大连）小额再贷款股份有限公司无纸化项目交流（外出）</t>
    <phoneticPr fontId="17" type="noConversion"/>
  </si>
  <si>
    <t>滴滴出行无纸化项目跟进</t>
    <phoneticPr fontId="17" type="noConversion"/>
  </si>
  <si>
    <t>Weekly schedule</t>
    <phoneticPr fontId="17" type="noConversion"/>
  </si>
  <si>
    <t>北京捷越无纸化系统跟进
滴滴无纸化系统跟进
贷微赢（大连）小额再贷款股份有限公司无纸化项目</t>
    <phoneticPr fontId="17" type="noConversion"/>
  </si>
  <si>
    <t>恒天明泽接口使用指导，系统升级（外出）</t>
    <phoneticPr fontId="17" type="noConversion"/>
  </si>
  <si>
    <t>湘西州公积金项目支撑、滴滴贷款交流</t>
    <phoneticPr fontId="17" type="noConversion"/>
  </si>
  <si>
    <t>郑州银行消费金融项目支撑（外出）、湘西州公积金项目支撑、国富人寿方案</t>
    <phoneticPr fontId="17" type="noConversion"/>
  </si>
  <si>
    <t>郑州银行消费金融项目支撑（外出）</t>
    <phoneticPr fontId="17" type="noConversion"/>
  </si>
  <si>
    <t>OA技术对接</t>
    <phoneticPr fontId="17" type="noConversion"/>
  </si>
  <si>
    <t>北京立思辰新技术有限公司无纸化交流（外出）</t>
    <phoneticPr fontId="17" type="noConversion"/>
  </si>
  <si>
    <t>北京捷越项目支撑、信托无纸化方案、整理无纸化产品的思路</t>
    <phoneticPr fontId="17" type="noConversion"/>
  </si>
  <si>
    <t>捷越Demo编制修改测试</t>
    <phoneticPr fontId="17" type="noConversion"/>
  </si>
  <si>
    <t>湘西州投标资料准备</t>
    <phoneticPr fontId="17" type="noConversion"/>
  </si>
  <si>
    <t>捷越无纸化系统升级测试</t>
    <phoneticPr fontId="17" type="noConversion"/>
  </si>
  <si>
    <t>上午19大开幕式观看</t>
  </si>
  <si>
    <t>oa需求沟通</t>
  </si>
  <si>
    <t>滴滴无纸化生产系统部署配置测试</t>
  </si>
  <si>
    <t>贝壳金控流程需求沟通。</t>
  </si>
  <si>
    <t>oa技术层面对接，北京捷越性能测试准备与原生产系统证书处理跟进，贝壳金控技术支撑</t>
  </si>
  <si>
    <t>贝壳金控预生产系统、生产系统部署完成，自动化签章测试（外出）</t>
    <phoneticPr fontId="19" type="noConversion"/>
  </si>
  <si>
    <t>乌镇展会柜面无纸化demo应用，手写屏、高拍仪驱动安装调试</t>
    <phoneticPr fontId="19" type="noConversion"/>
  </si>
  <si>
    <t>乌镇展会柜面无纸化demo应用，手写屏、高拍仪驱动安装调试
中关村银行双向SSL问题处理</t>
    <phoneticPr fontId="19" type="noConversion"/>
  </si>
  <si>
    <t>北方木都置业有限公司无纸化项目需求明确，测试系统部署</t>
    <phoneticPr fontId="19" type="noConversion"/>
  </si>
  <si>
    <t>北方木都置业有限公司无纸化项目测试系统部署
贝壳金控无纸化系统关联Nginx支撑
无纸化组项目汇总</t>
    <phoneticPr fontId="19" type="noConversion"/>
  </si>
  <si>
    <t>组内个人项目统计
乌镇展会柜面无纸化demo使用，手写屏问题处理</t>
    <phoneticPr fontId="19" type="noConversion"/>
  </si>
  <si>
    <t>中关村银行代码签名证书格式转换说明
乌镇展会无纸化移动营销APP调试</t>
    <phoneticPr fontId="19" type="noConversion"/>
  </si>
  <si>
    <t xml:space="preserve">乌镇展会宣传资料准备
建信财险无纸化项目准备，保险行业关注点探讨
北方木都置业有限公司无纸化项目使用资料准备
</t>
    <phoneticPr fontId="19" type="noConversion"/>
  </si>
  <si>
    <t>建信财险无纸化项目交流</t>
    <phoneticPr fontId="19" type="noConversion"/>
  </si>
  <si>
    <t>北方木都置业有限公司无纸化项目接口使用对接</t>
    <phoneticPr fontId="19" type="noConversion"/>
  </si>
  <si>
    <t>乌镇展会PPT准备</t>
    <phoneticPr fontId="19" type="noConversion"/>
  </si>
  <si>
    <t>信托无纸化应用方案</t>
    <phoneticPr fontId="19" type="noConversion"/>
  </si>
  <si>
    <t>信托无纸化应用PPT</t>
    <phoneticPr fontId="19" type="noConversion"/>
  </si>
  <si>
    <t>这周期间跟进北京捷越无纸化项目的进度，暂未定的虚拟机部署oracle、weblogic</t>
    <phoneticPr fontId="19" type="noConversion"/>
  </si>
  <si>
    <t xml:space="preserve">贝壳金控后台系统使用指导，接口使用说明 </t>
    <phoneticPr fontId="19" type="noConversion"/>
  </si>
  <si>
    <t>场景证书应用案例，及实施方案资料准备</t>
    <phoneticPr fontId="19" type="noConversion"/>
  </si>
  <si>
    <t>乌镇展会PPT准备</t>
  </si>
  <si>
    <t>北方木都置业有限公司无纸化项目解决方案编写</t>
    <phoneticPr fontId="19" type="noConversion"/>
  </si>
  <si>
    <t>北方木都置业有限公司无纸化项目解决方案编写，京能绿园节能科技有限公司无纸化项目需求沟通</t>
    <phoneticPr fontId="19" type="noConversion"/>
  </si>
  <si>
    <t>乌镇展会PPT准备，公司OA进展跟进</t>
    <phoneticPr fontId="19" type="noConversion"/>
  </si>
  <si>
    <t>北方木都置业有限公司无纸化项目需求明确，处理测试系统报错问题，初始化配置资料准备</t>
    <phoneticPr fontId="19" type="noConversion"/>
  </si>
  <si>
    <t>CA系统部署培训
贝壳金控预生产系统问题处理
北方木都置业无纸化项目推荐接口demo调用</t>
    <phoneticPr fontId="19" type="noConversion"/>
  </si>
  <si>
    <t>天津恒安人寿保险项目支撑（外出）</t>
    <phoneticPr fontId="19" type="noConversion"/>
  </si>
  <si>
    <t>乌镇展会柜面无纸化、移动营销demo调试，设备寄出</t>
    <phoneticPr fontId="19" type="noConversion"/>
  </si>
  <si>
    <t>京能绿园节能科技有限公司无纸化项目资料准备，解决方案编写，接口推荐</t>
    <phoneticPr fontId="19" type="noConversion"/>
  </si>
  <si>
    <t>暂未定（信托方案、虚拟机weblogic、oracle无纸化部署）</t>
    <phoneticPr fontId="19" type="noConversion"/>
  </si>
  <si>
    <t xml:space="preserve">部门例会（近期手头项目情况汇报）
贷款业务流程整理 </t>
    <phoneticPr fontId="19" type="noConversion"/>
  </si>
  <si>
    <t>恒天明泽无纸化项目内存溢出问题处理（外出）</t>
    <phoneticPr fontId="19" type="noConversion"/>
  </si>
  <si>
    <t>恒天明泽无纸化项目大文件签署报错、印章使用权限、模板使用权限问题处理，后台管理使用培训（外出）</t>
    <phoneticPr fontId="19" type="noConversion"/>
  </si>
  <si>
    <t>恒天明泽无纸化项目签章报错问题处理（外出）</t>
    <phoneticPr fontId="19" type="noConversion"/>
  </si>
  <si>
    <t>恒天明泽无纸化项目问题处理文档整理</t>
    <phoneticPr fontId="19" type="noConversion"/>
  </si>
  <si>
    <t>钱包金服无纸化项目交流（外出）</t>
    <phoneticPr fontId="19" type="noConversion"/>
  </si>
  <si>
    <t>请假</t>
    <phoneticPr fontId="19" type="noConversion"/>
  </si>
  <si>
    <t>恒天明泽时间戳应用以及模板业务参数添加支撑</t>
    <phoneticPr fontId="19" type="noConversion"/>
  </si>
  <si>
    <t>京能绿园节能科技有限公司无纸化项目测试系统部署，嘉实基金签章项目，天逸无纸化项目支撑</t>
    <phoneticPr fontId="19" type="noConversion"/>
  </si>
  <si>
    <t>乌镇展会无纸化PPT，中银三星保险合同模板制作</t>
    <phoneticPr fontId="19" type="noConversion"/>
  </si>
  <si>
    <t>大众汽车金融（中国）有限公司电子签约系统业务需求项目标书</t>
    <phoneticPr fontId="19" type="noConversion"/>
  </si>
  <si>
    <t>银河证券标书</t>
    <phoneticPr fontId="19" type="noConversion"/>
  </si>
  <si>
    <t>待定</t>
    <phoneticPr fontId="19" type="noConversion"/>
  </si>
  <si>
    <t>钱包金服无纸化测试系统部署，接口调试（外出）</t>
    <phoneticPr fontId="19" type="noConversion"/>
  </si>
  <si>
    <t>北方木都置业有限公司无纸化项目资料准备</t>
    <phoneticPr fontId="19" type="noConversion"/>
  </si>
  <si>
    <t>天逸无纸化项目支撑</t>
    <phoneticPr fontId="19" type="noConversion"/>
  </si>
  <si>
    <t>恒天明泽项目交付资料准备
天逸无纸化项目报错问题处理
乌镇展会事宜指导上海分公司同事安装外部设备</t>
    <phoneticPr fontId="19" type="noConversion"/>
  </si>
  <si>
    <t>银河证券标书
恒天明泽项目交付资料准备</t>
    <phoneticPr fontId="19" type="noConversion"/>
  </si>
  <si>
    <t>北方木都无纸化项目的demo准备</t>
    <phoneticPr fontId="19" type="noConversion"/>
  </si>
  <si>
    <t>小马金融无纸化项目的需求沟通；
乌镇展会演示问题处理；
钱包金服接口调用问题处理；
恒天明泽无纸化系统生产系统功能性验证性测试；
恒天明泽暴露出问题处理（外出）</t>
    <phoneticPr fontId="19" type="noConversion"/>
  </si>
  <si>
    <t>恒天明泽无纸化项目生产系统配置；培训恒天明泽产品经理配置系统；数字证书认证机制对于法人信息获取的必要性讲解（外出）</t>
    <phoneticPr fontId="19" type="noConversion"/>
  </si>
  <si>
    <t>钱包金服无纸化项目测试系统部署，demo演示接口说明（外出）</t>
    <phoneticPr fontId="19" type="noConversion"/>
  </si>
  <si>
    <t>恒天明泽无纸化项目配合预生产测试，系统配置；
恒天明泽业务流程沟通，了解基金行业的业务办理（外出）</t>
    <phoneticPr fontId="19" type="noConversion"/>
  </si>
  <si>
    <t>中原银行方案处理，恒天明泽问题处理，公司移动端OA需求沟通</t>
    <phoneticPr fontId="19" type="noConversion"/>
  </si>
  <si>
    <t>钱包金服测试支撑（外出）</t>
    <phoneticPr fontId="19" type="noConversion"/>
  </si>
  <si>
    <t>待定</t>
    <phoneticPr fontId="19" type="noConversion"/>
  </si>
  <si>
    <t>小马金融演示资料准备、流程demo编制</t>
    <phoneticPr fontId="19" type="noConversion"/>
  </si>
  <si>
    <t>小马金融方案介绍</t>
    <phoneticPr fontId="19" type="noConversion"/>
  </si>
  <si>
    <t>中原银行房抵贷电子担保函解决方案编写</t>
    <phoneticPr fontId="19" type="noConversion"/>
  </si>
  <si>
    <t>恒天明泽场景证据采集问题处理</t>
    <phoneticPr fontId="19" type="noConversion"/>
  </si>
  <si>
    <t>滴滴出行RA项目交流</t>
    <phoneticPr fontId="19" type="noConversion"/>
  </si>
  <si>
    <t>钱包金服测试支撑</t>
    <phoneticPr fontId="19" type="noConversion"/>
  </si>
  <si>
    <t>小马金融演示资料准备、流程demo编制
招商证券电子印章托管问题</t>
    <phoneticPr fontId="19" type="noConversion"/>
  </si>
  <si>
    <t>恒天明泽场景证据采集问题处理
北京证联资本管理有限责任公司项目需求沟通
钱包金服测试支撑</t>
    <phoneticPr fontId="19" type="noConversion"/>
  </si>
  <si>
    <t>移动端OA跟进
恒天明泽托管证书问题处理</t>
    <phoneticPr fontId="19" type="noConversion"/>
  </si>
  <si>
    <t>中原银行无纸化巡检（外出）</t>
    <phoneticPr fontId="19" type="noConversion"/>
  </si>
  <si>
    <t>北京证联资本管理有限责任公司项目测试系统部署，资料准备</t>
    <phoneticPr fontId="19" type="noConversion"/>
  </si>
  <si>
    <t>京能绿园节能科技有限公司流程梳理，demo编制</t>
    <phoneticPr fontId="19" type="noConversion"/>
  </si>
  <si>
    <t>恒天明泽短信验证码采集测试</t>
    <phoneticPr fontId="19" type="noConversion"/>
  </si>
  <si>
    <t>中原银行房抵贷无纸化项目交流（外出）</t>
    <phoneticPr fontId="19" type="noConversion"/>
  </si>
  <si>
    <t>返京（外出）</t>
    <phoneticPr fontId="19" type="noConversion"/>
  </si>
  <si>
    <t>滴滴出行RA系统部署及需求应用交流（外出）</t>
    <phoneticPr fontId="19" type="noConversion"/>
  </si>
  <si>
    <t>中原银行房抵贷无纸化项目交流资料准备</t>
    <phoneticPr fontId="19" type="noConversion"/>
  </si>
  <si>
    <t>中原银行房抵贷无纸化项目需求沟通</t>
    <phoneticPr fontId="19" type="noConversion"/>
  </si>
  <si>
    <t>与泛微沟通公司PC版OA的签章模式
云南国际信托无纸化沟通</t>
    <phoneticPr fontId="19" type="noConversion"/>
  </si>
  <si>
    <t>云南国际信托电子签章交流（外出）
北京捷越无纸化测试系统报错问题处理</t>
    <phoneticPr fontId="19" type="noConversion"/>
  </si>
  <si>
    <t>中融信托验收报告
RA系统部署</t>
    <phoneticPr fontId="19" type="noConversion"/>
  </si>
  <si>
    <t>前往上海（外出）
钱包金服问题处理</t>
    <phoneticPr fontId="19" type="noConversion"/>
  </si>
  <si>
    <t>云南国际信托电子签章项目解决方案及产品资料准备</t>
    <phoneticPr fontId="19" type="noConversion"/>
  </si>
  <si>
    <t>待定1</t>
    <phoneticPr fontId="19" type="noConversion"/>
  </si>
  <si>
    <t>滴滴出行融资租赁无纸化项目方案编制</t>
    <phoneticPr fontId="19" type="noConversion"/>
  </si>
  <si>
    <t>滴滴出行融资租赁无纸化项目方案编制
北京捷越内部行政人员签章操作需求沟通</t>
    <phoneticPr fontId="19" type="noConversion"/>
  </si>
  <si>
    <t>北京捷越内部行政人员签章操作手册
云南国际信托供应链金融无纸化方案编制</t>
    <phoneticPr fontId="19" type="noConversion"/>
  </si>
  <si>
    <t>北京证联资本管理有限责任公司测试系统部署</t>
    <phoneticPr fontId="19" type="noConversion"/>
  </si>
  <si>
    <t>北京证联资本管理有限责任公司测试系统部署
操作手册、接口资料准备
本地时间戳服务器关联无纸化系统测试</t>
    <phoneticPr fontId="19" type="noConversion"/>
  </si>
  <si>
    <t>云南国际信托供应链金融无纸化方案编制
湘西公积金项目进展沟通</t>
    <phoneticPr fontId="19" type="noConversion"/>
  </si>
  <si>
    <t>无纸化接口demo测试，说明文档编制
移动OA签名验签策略讨论
湘西公积金项目开展讨论</t>
    <phoneticPr fontId="19" type="noConversion"/>
  </si>
  <si>
    <t>中信银行、电信充话费送手机签章项目需求沟通
OA阶段性汇报资料编制</t>
    <phoneticPr fontId="19" type="noConversion"/>
  </si>
  <si>
    <t>湘西洲公积金项目技术对接
中信银行、电信充话费送手机签章项目方案</t>
    <phoneticPr fontId="19" type="noConversion"/>
  </si>
  <si>
    <t>湘西洲公积金项目测试对接</t>
    <phoneticPr fontId="19" type="noConversion"/>
  </si>
  <si>
    <t>湘西洲公积金项目支撑</t>
    <phoneticPr fontId="19" type="noConversion"/>
  </si>
  <si>
    <t>湘西洲公积金项目测试对接
移动OA与泛微安排开发事项</t>
    <phoneticPr fontId="19" type="noConversion"/>
  </si>
  <si>
    <t>移动OA现行方案介绍及未来规划PPT</t>
    <phoneticPr fontId="19" type="noConversion"/>
  </si>
  <si>
    <t>滴滴出行无纸化项目测试支撑</t>
    <phoneticPr fontId="19" type="noConversion"/>
  </si>
  <si>
    <t>移动OA现行方案介绍及未来规划方案</t>
    <phoneticPr fontId="19" type="noConversion"/>
  </si>
  <si>
    <t>北京证联资本管理有限责任公司无纸化系统业务流程梳理，demo调用
移动OA与泛微实施方案答疑</t>
    <phoneticPr fontId="19" type="noConversion"/>
  </si>
  <si>
    <t>中铁鲁班网供应链金融解决方案
建行交流资料整理，ppt编制
光大银行ppt编制</t>
    <phoneticPr fontId="19" type="noConversion"/>
  </si>
  <si>
    <t>无纸化TO B方案讨论
二维码验证签章有效性demo测试</t>
    <phoneticPr fontId="19" type="noConversion"/>
  </si>
  <si>
    <t>建行交流资料收集</t>
    <phoneticPr fontId="19" type="noConversion"/>
  </si>
  <si>
    <t>滴滴RA关联无纸化报错问题处理
恒天明泽上线支撑</t>
    <phoneticPr fontId="19" type="noConversion"/>
  </si>
  <si>
    <t>长沙柜面预植场景证书双机测试
恒天明泽预生产配置测试</t>
    <phoneticPr fontId="19" type="noConversion"/>
  </si>
  <si>
    <t>华泰证券无纸化项目标书修改
RA管联无纸化测试</t>
    <phoneticPr fontId="19" type="noConversion"/>
  </si>
  <si>
    <t>编制滴滴安装无纸化ra、关联无纸化文档
支撑滴滴进行RA替换</t>
    <phoneticPr fontId="19" type="noConversion"/>
  </si>
  <si>
    <t>滴滴无纸化RA报错处理
接口说明文档整理</t>
    <phoneticPr fontId="19" type="noConversion"/>
  </si>
  <si>
    <t>RA管联无纸化测试
移动OA协调公司开发与泛微开发后续交流事宜</t>
    <phoneticPr fontId="19" type="noConversion"/>
  </si>
  <si>
    <t>华泰证券无纸化项目标书审核
无纸化RA关联无纸化系统测试</t>
    <phoneticPr fontId="19" type="noConversion"/>
  </si>
  <si>
    <t xml:space="preserve"> </t>
    <phoneticPr fontId="19" type="noConversion"/>
  </si>
  <si>
    <t>滴滴to B业务交流（外出）</t>
    <phoneticPr fontId="19" type="noConversion"/>
  </si>
  <si>
    <t>移动端OA交流</t>
    <phoneticPr fontId="19" type="noConversion"/>
  </si>
  <si>
    <t>华运金融租赁公司无纸化交流（外出）</t>
    <phoneticPr fontId="19" type="noConversion"/>
  </si>
  <si>
    <t>滴滴RA+无纸化系统部署支撑（外出）</t>
    <phoneticPr fontId="19" type="noConversion"/>
  </si>
  <si>
    <t>湘西州公积金项目测试支撑
跟进恒天上线进度</t>
    <phoneticPr fontId="19" type="noConversion"/>
  </si>
  <si>
    <t>建行产品介绍PPT</t>
    <phoneticPr fontId="19" type="noConversion"/>
  </si>
  <si>
    <t>RA通讯证书申请进行，滴滴签章流程实现测试</t>
    <phoneticPr fontId="19" type="noConversion"/>
  </si>
  <si>
    <t>OA开发沟通</t>
    <phoneticPr fontId="19" type="noConversion"/>
  </si>
  <si>
    <t>中融信托无纸化项目支撑（外出）</t>
    <phoneticPr fontId="19" type="noConversion"/>
  </si>
  <si>
    <t>湘西州公积金项目测试支撑</t>
    <phoneticPr fontId="19" type="noConversion"/>
  </si>
  <si>
    <t>滴滴无纸化项目测试支撑</t>
    <phoneticPr fontId="19" type="noConversion"/>
  </si>
  <si>
    <t>滴滴无纸化项目方案提供</t>
    <phoneticPr fontId="19" type="noConversion"/>
  </si>
  <si>
    <t>中融信托无纸化项目骑缝章测试
泛华保险项目报错跟进
北京捷越无纸化项目数据库变更处理
滴滴无纸化项目demo调用处理</t>
    <phoneticPr fontId="19" type="noConversion"/>
  </si>
  <si>
    <t>医疗行业无纸化方案</t>
    <phoneticPr fontId="19" type="noConversion"/>
  </si>
  <si>
    <t>demo说明整理</t>
    <phoneticPr fontId="19" type="noConversion"/>
  </si>
  <si>
    <t>滴滴RA部署，无纸化系统演示讲解，接口资料准备（外出）</t>
    <phoneticPr fontId="19" type="noConversion"/>
  </si>
  <si>
    <t>湘西州公积金项目测试支撑</t>
  </si>
  <si>
    <t>部门售前方案交流</t>
  </si>
  <si>
    <t>中融信托无纸化项目骑缝章问题支撑</t>
  </si>
  <si>
    <t>中融信托无纸化项目骑缝章问题支撑
医疗行业PPT编制
移动营销demo测试
湘西州公积金项目合同处理</t>
  </si>
  <si>
    <t>贝壳金控无纸化项目交流（外出）</t>
  </si>
  <si>
    <t>友谊医院无纸化项目交流（外出）</t>
  </si>
  <si>
    <t>中融信托无纸化项目现场签章流程、骑缝章问题支撑（外出）</t>
    <phoneticPr fontId="19" type="noConversion"/>
  </si>
  <si>
    <t>述职汇报</t>
    <phoneticPr fontId="19" type="noConversion"/>
  </si>
  <si>
    <t>友谊医院无纸化方案
部门内售前方案交流</t>
    <phoneticPr fontId="19" type="noConversion"/>
  </si>
  <si>
    <t>友谊医院无纸化项目方案
贝壳金控无纸化方案</t>
    <phoneticPr fontId="19" type="noConversion"/>
  </si>
  <si>
    <t>滴滴出行无纸化项目融资租赁业务测试跟进</t>
    <phoneticPr fontId="19" type="noConversion"/>
  </si>
  <si>
    <t>滴滴出行无纸化项目生产部署（外出）</t>
    <phoneticPr fontId="19" type="noConversion"/>
  </si>
  <si>
    <t>滴滴出行无纸化项目上线支撑（外出）</t>
    <phoneticPr fontId="19" type="noConversion"/>
  </si>
  <si>
    <t>延边农商行上线问题处理</t>
    <phoneticPr fontId="19" type="noConversion"/>
  </si>
  <si>
    <t>湘西州公积金项目跟进处理</t>
    <phoneticPr fontId="19" type="noConversion"/>
  </si>
  <si>
    <t>滴滴出行ToB业务无纸化项目测试支撑</t>
    <phoneticPr fontId="19" type="noConversion"/>
  </si>
  <si>
    <t>人脸识别厂商沟通</t>
    <phoneticPr fontId="19" type="noConversion"/>
  </si>
  <si>
    <t>天风证券无纸化项目交流（外出）</t>
    <phoneticPr fontId="19" type="noConversion"/>
  </si>
  <si>
    <t>天风证券无纸化项目PPT编制</t>
    <phoneticPr fontId="19" type="noConversion"/>
  </si>
  <si>
    <t>推广策略市场会议
滴滴出行签章后文件印章、时间戳显示问题答疑</t>
    <phoneticPr fontId="19" type="noConversion"/>
  </si>
  <si>
    <t>天风证券无纸化项目方案</t>
    <phoneticPr fontId="19" type="noConversion"/>
  </si>
  <si>
    <t>湘西州公积金项目支撑（外出）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</si>
</sst>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9">
    <font>
      <sz val="11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22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right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right" vertical="center"/>
    </xf>
    <xf numFmtId="0" fontId="26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vertical="center"/>
    </xf>
    <xf numFmtId="0" fontId="27" fillId="0" borderId="0" xfId="0" applyFont="1">
      <alignment vertical="center"/>
    </xf>
    <xf numFmtId="0" fontId="28" fillId="5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4" fillId="0" borderId="7" xfId="0" applyFont="1" applyBorder="1" applyAlignment="1">
      <alignment horizontal="right" vertical="center"/>
    </xf>
    <xf numFmtId="0" fontId="34" fillId="0" borderId="7" xfId="0" applyFont="1" applyBorder="1" applyAlignment="1">
      <alignment horizontal="left" vertical="center"/>
    </xf>
    <xf numFmtId="0" fontId="34" fillId="0" borderId="7" xfId="0" applyFont="1" applyBorder="1" applyAlignment="1">
      <alignment vertical="center"/>
    </xf>
    <xf numFmtId="0" fontId="35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8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176" fontId="36" fillId="5" borderId="2" xfId="0" applyNumberFormat="1" applyFont="1" applyFill="1" applyBorder="1" applyAlignment="1">
      <alignment horizontal="center" vertical="center" wrapText="1"/>
    </xf>
    <xf numFmtId="176" fontId="36" fillId="5" borderId="3" xfId="0" applyNumberFormat="1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6" fillId="5" borderId="4" xfId="0" applyFont="1" applyFill="1" applyBorder="1" applyAlignment="1">
      <alignment horizontal="center" vertical="center" wrapText="1"/>
    </xf>
    <xf numFmtId="0" fontId="36" fillId="5" borderId="6" xfId="0" applyFont="1" applyFill="1" applyBorder="1" applyAlignment="1">
      <alignment horizontal="center" vertical="center" wrapText="1"/>
    </xf>
    <xf numFmtId="176" fontId="36" fillId="5" borderId="1" xfId="0" applyNumberFormat="1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176" fontId="22" fillId="5" borderId="1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176" fontId="28" fillId="5" borderId="1" xfId="0" applyNumberFormat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</cellXfs>
  <cellStyles count="122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10 2" xfId="117"/>
    <cellStyle name="常规 18 22 10 3" xfId="103"/>
    <cellStyle name="常规 18 22 3" xfId="38"/>
    <cellStyle name="常规 18 22 4" xfId="39"/>
    <cellStyle name="常规 18 22 5" xfId="40"/>
    <cellStyle name="常规 18 22 5 10" xfId="86"/>
    <cellStyle name="常规 18 22 5 10 2" xfId="116"/>
    <cellStyle name="常规 18 22 5 10 3" xfId="102"/>
    <cellStyle name="常规 18 22 5 2" xfId="41"/>
    <cellStyle name="常规 18 22 5 4" xfId="20"/>
    <cellStyle name="常规 18 22 5 5" xfId="6"/>
    <cellStyle name="常规 18 22 5 6" xfId="82"/>
    <cellStyle name="常规 18 22 5 6 2" xfId="112"/>
    <cellStyle name="常规 18 22 5 6 3" xfId="98"/>
    <cellStyle name="常规 18 22 5 7" xfId="81"/>
    <cellStyle name="常规 18 22 5 7 2" xfId="111"/>
    <cellStyle name="常规 18 22 5 7 3" xfId="97"/>
    <cellStyle name="常规 18 22 5 8" xfId="85"/>
    <cellStyle name="常规 18 22 5 8 2" xfId="115"/>
    <cellStyle name="常规 18 22 5 8 3" xfId="101"/>
    <cellStyle name="常规 18 22 7" xfId="79"/>
    <cellStyle name="常规 18 22 7 2" xfId="109"/>
    <cellStyle name="常规 18 22 7 3" xfId="95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0 2" xfId="110"/>
    <cellStyle name="常规 18 30 3" xfId="96"/>
    <cellStyle name="常规 18 31" xfId="83"/>
    <cellStyle name="常规 18 31 2" xfId="113"/>
    <cellStyle name="常规 18 31 3" xfId="99"/>
    <cellStyle name="常规 18 32" xfId="84"/>
    <cellStyle name="常规 18 32 2" xfId="114"/>
    <cellStyle name="常规 18 32 3" xfId="100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 2" xfId="120"/>
    <cellStyle name="常规 6 3" xfId="106"/>
    <cellStyle name="常规 60" xfId="78"/>
    <cellStyle name="常规 60 2" xfId="108"/>
    <cellStyle name="常规 60 3" xfId="94"/>
    <cellStyle name="常规 66" xfId="88"/>
    <cellStyle name="常规 66 2" xfId="118"/>
    <cellStyle name="常规 66 3" xfId="104"/>
    <cellStyle name="常规 67" xfId="89"/>
    <cellStyle name="常规 67 2" xfId="119"/>
    <cellStyle name="常规 67 3" xfId="105"/>
    <cellStyle name="常规 7" xfId="75"/>
    <cellStyle name="常规 8" xfId="76"/>
    <cellStyle name="常规 9" xfId="77"/>
    <cellStyle name="千位分隔 2" xfId="91"/>
    <cellStyle name="千位分隔 2 2" xfId="121"/>
    <cellStyle name="千位分隔 2 3" xfId="107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9" sqref="A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5" t="s">
        <v>96</v>
      </c>
      <c r="B1" s="85"/>
      <c r="C1" s="85"/>
      <c r="D1" s="85"/>
      <c r="E1" s="85"/>
      <c r="F1" s="59" t="s">
        <v>58</v>
      </c>
      <c r="G1" s="60">
        <f>WEEKNUM(B2)</f>
        <v>3</v>
      </c>
      <c r="H1" s="61"/>
      <c r="I1" s="61"/>
      <c r="J1" s="61"/>
      <c r="K1" s="61"/>
      <c r="L1" s="61"/>
      <c r="M1" s="61"/>
      <c r="N1" s="61"/>
      <c r="O1" s="61"/>
    </row>
    <row r="2" spans="1:15">
      <c r="A2" s="86" t="s">
        <v>59</v>
      </c>
      <c r="B2" s="88">
        <f>DATE(2018,1,15)</f>
        <v>43115</v>
      </c>
      <c r="C2" s="84"/>
      <c r="D2" s="83">
        <f>SUM(B2+1)</f>
        <v>43116</v>
      </c>
      <c r="E2" s="84"/>
      <c r="F2" s="83">
        <f t="shared" ref="F2" si="0">SUM(D2+1)</f>
        <v>43117</v>
      </c>
      <c r="G2" s="84"/>
      <c r="H2" s="83">
        <f t="shared" ref="H2" si="1">SUM(F2+1)</f>
        <v>43118</v>
      </c>
      <c r="I2" s="84"/>
      <c r="J2" s="83">
        <f t="shared" ref="J2" si="2">SUM(H2+1)</f>
        <v>43119</v>
      </c>
      <c r="K2" s="84"/>
      <c r="L2" s="83">
        <f t="shared" ref="L2" si="3">SUM(J2+1)</f>
        <v>43120</v>
      </c>
      <c r="M2" s="84"/>
      <c r="N2" s="83">
        <f t="shared" ref="N2" si="4">SUM(L2+1)</f>
        <v>43121</v>
      </c>
      <c r="O2" s="84"/>
    </row>
    <row r="3" spans="1:15">
      <c r="A3" s="87"/>
      <c r="B3" s="81" t="s">
        <v>86</v>
      </c>
      <c r="C3" s="81" t="s">
        <v>3</v>
      </c>
      <c r="D3" s="81" t="s">
        <v>2</v>
      </c>
      <c r="E3" s="81" t="s">
        <v>3</v>
      </c>
      <c r="F3" s="81" t="s">
        <v>2</v>
      </c>
      <c r="G3" s="81" t="s">
        <v>3</v>
      </c>
      <c r="H3" s="81" t="s">
        <v>2</v>
      </c>
      <c r="I3" s="81" t="s">
        <v>3</v>
      </c>
      <c r="J3" s="81" t="s">
        <v>2</v>
      </c>
      <c r="K3" s="81" t="s">
        <v>3</v>
      </c>
      <c r="L3" s="81" t="s">
        <v>2</v>
      </c>
      <c r="M3" s="81" t="s">
        <v>3</v>
      </c>
      <c r="N3" s="81" t="s">
        <v>2</v>
      </c>
      <c r="O3" s="81" t="s">
        <v>3</v>
      </c>
    </row>
    <row r="4" spans="1:15" s="65" customFormat="1" ht="36">
      <c r="A4" s="82" t="s">
        <v>64</v>
      </c>
      <c r="B4" s="82" t="s">
        <v>405</v>
      </c>
      <c r="C4" s="82" t="s">
        <v>405</v>
      </c>
      <c r="D4" s="82" t="s">
        <v>407</v>
      </c>
      <c r="E4" s="82" t="s">
        <v>407</v>
      </c>
      <c r="F4" s="82" t="s">
        <v>411</v>
      </c>
      <c r="G4" s="82" t="s">
        <v>412</v>
      </c>
      <c r="H4" s="82"/>
      <c r="I4" s="82" t="s">
        <v>415</v>
      </c>
      <c r="J4" s="82" t="s">
        <v>414</v>
      </c>
      <c r="K4" s="82" t="s">
        <v>413</v>
      </c>
      <c r="L4" s="82"/>
      <c r="M4" s="82"/>
      <c r="N4" s="64"/>
      <c r="O4" s="64"/>
    </row>
    <row r="6" spans="1:15" ht="25.5">
      <c r="A6" s="85" t="s">
        <v>57</v>
      </c>
      <c r="B6" s="85"/>
      <c r="C6" s="85"/>
      <c r="D6" s="85"/>
      <c r="E6" s="85"/>
      <c r="F6" s="59" t="s">
        <v>58</v>
      </c>
      <c r="G6" s="60">
        <f>WEEKNUM(B7)</f>
        <v>4</v>
      </c>
      <c r="H6" s="61"/>
      <c r="I6" s="61"/>
      <c r="J6" s="61"/>
      <c r="K6" s="61"/>
      <c r="L6" s="61"/>
      <c r="M6" s="61"/>
      <c r="N6" s="61"/>
      <c r="O6" s="61"/>
    </row>
    <row r="7" spans="1:15">
      <c r="A7" s="86" t="s">
        <v>59</v>
      </c>
      <c r="B7" s="83">
        <f>B2+7</f>
        <v>43122</v>
      </c>
      <c r="C7" s="84"/>
      <c r="D7" s="83">
        <f t="shared" ref="D7" si="5">D2+7</f>
        <v>43123</v>
      </c>
      <c r="E7" s="84"/>
      <c r="F7" s="83">
        <f t="shared" ref="F7" si="6">F2+7</f>
        <v>43124</v>
      </c>
      <c r="G7" s="84"/>
      <c r="H7" s="83">
        <f t="shared" ref="H7" si="7">H2+7</f>
        <v>43125</v>
      </c>
      <c r="I7" s="84"/>
      <c r="J7" s="83">
        <f t="shared" ref="J7" si="8">J2+7</f>
        <v>43126</v>
      </c>
      <c r="K7" s="84"/>
      <c r="L7" s="83">
        <f t="shared" ref="L7" si="9">L2+7</f>
        <v>43127</v>
      </c>
      <c r="M7" s="84"/>
      <c r="N7" s="83">
        <f t="shared" ref="N7" si="10">N2+7</f>
        <v>43128</v>
      </c>
      <c r="O7" s="84"/>
    </row>
    <row r="8" spans="1:15">
      <c r="A8" s="87"/>
      <c r="B8" s="81" t="s">
        <v>2</v>
      </c>
      <c r="C8" s="81" t="s">
        <v>3</v>
      </c>
      <c r="D8" s="81" t="s">
        <v>2</v>
      </c>
      <c r="E8" s="81" t="s">
        <v>3</v>
      </c>
      <c r="F8" s="81" t="s">
        <v>2</v>
      </c>
      <c r="G8" s="81" t="s">
        <v>3</v>
      </c>
      <c r="H8" s="81" t="s">
        <v>2</v>
      </c>
      <c r="I8" s="81" t="s">
        <v>3</v>
      </c>
      <c r="J8" s="81" t="s">
        <v>2</v>
      </c>
      <c r="K8" s="81" t="s">
        <v>3</v>
      </c>
      <c r="L8" s="81" t="s">
        <v>2</v>
      </c>
      <c r="M8" s="81" t="s">
        <v>3</v>
      </c>
      <c r="N8" s="81" t="s">
        <v>2</v>
      </c>
      <c r="O8" s="81" t="s">
        <v>3</v>
      </c>
    </row>
    <row r="9" spans="1:15" s="65" customFormat="1" ht="53.25" customHeight="1">
      <c r="A9" s="82" t="s">
        <v>64</v>
      </c>
      <c r="B9" s="82" t="s">
        <v>416</v>
      </c>
      <c r="C9" s="82" t="s">
        <v>416</v>
      </c>
      <c r="D9" s="82" t="s">
        <v>417</v>
      </c>
      <c r="E9" s="82" t="s">
        <v>417</v>
      </c>
      <c r="F9" s="82" t="s">
        <v>417</v>
      </c>
      <c r="G9" s="82" t="s">
        <v>417</v>
      </c>
      <c r="H9" s="82" t="s">
        <v>417</v>
      </c>
      <c r="I9" s="82" t="s">
        <v>417</v>
      </c>
      <c r="J9" s="82" t="s">
        <v>417</v>
      </c>
      <c r="K9" s="82" t="s">
        <v>417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5" t="s">
        <v>96</v>
      </c>
      <c r="B1" s="85"/>
      <c r="C1" s="85"/>
      <c r="D1" s="85"/>
      <c r="E1" s="85"/>
      <c r="F1" s="59" t="s">
        <v>58</v>
      </c>
      <c r="G1" s="60">
        <f>WEEKNUM(B2)</f>
        <v>46</v>
      </c>
      <c r="H1" s="61"/>
      <c r="I1" s="61"/>
      <c r="J1" s="61"/>
      <c r="K1" s="61"/>
      <c r="L1" s="61"/>
      <c r="M1" s="61"/>
      <c r="N1" s="61"/>
      <c r="O1" s="61"/>
    </row>
    <row r="2" spans="1:15">
      <c r="A2" s="89" t="s">
        <v>59</v>
      </c>
      <c r="B2" s="88">
        <f>DATE(2017,11,13)</f>
        <v>43052</v>
      </c>
      <c r="C2" s="88"/>
      <c r="D2" s="88">
        <f>SUM(B2+1)</f>
        <v>43053</v>
      </c>
      <c r="E2" s="88"/>
      <c r="F2" s="88">
        <f t="shared" ref="F2" si="0">SUM(D2+1)</f>
        <v>43054</v>
      </c>
      <c r="G2" s="88"/>
      <c r="H2" s="88">
        <f t="shared" ref="H2" si="1">SUM(F2+1)</f>
        <v>43055</v>
      </c>
      <c r="I2" s="88"/>
      <c r="J2" s="88">
        <f t="shared" ref="J2" si="2">SUM(H2+1)</f>
        <v>43056</v>
      </c>
      <c r="K2" s="88"/>
      <c r="L2" s="88">
        <f t="shared" ref="L2" si="3">SUM(J2+1)</f>
        <v>43057</v>
      </c>
      <c r="M2" s="88"/>
      <c r="N2" s="88">
        <f t="shared" ref="N2" si="4">SUM(L2+1)</f>
        <v>43058</v>
      </c>
      <c r="O2" s="88"/>
    </row>
    <row r="3" spans="1:15">
      <c r="A3" s="89"/>
      <c r="B3" s="70" t="s">
        <v>86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5" customFormat="1" ht="48">
      <c r="A4" s="64" t="s">
        <v>64</v>
      </c>
      <c r="B4" s="35" t="s">
        <v>303</v>
      </c>
      <c r="C4" s="35" t="s">
        <v>300</v>
      </c>
      <c r="D4" s="35" t="s">
        <v>292</v>
      </c>
      <c r="E4" s="35" t="s">
        <v>298</v>
      </c>
      <c r="F4" s="35" t="s">
        <v>287</v>
      </c>
      <c r="G4" s="35" t="s">
        <v>297</v>
      </c>
      <c r="H4" s="35" t="s">
        <v>294</v>
      </c>
      <c r="I4" s="35" t="s">
        <v>295</v>
      </c>
      <c r="J4" s="35" t="s">
        <v>299</v>
      </c>
      <c r="K4" s="35" t="s">
        <v>299</v>
      </c>
      <c r="L4" s="64"/>
      <c r="M4" s="64"/>
      <c r="N4" s="64"/>
      <c r="O4" s="64"/>
    </row>
    <row r="6" spans="1:15" ht="25.5">
      <c r="A6" s="85" t="s">
        <v>57</v>
      </c>
      <c r="B6" s="85"/>
      <c r="C6" s="85"/>
      <c r="D6" s="85"/>
      <c r="E6" s="85"/>
      <c r="F6" s="59" t="s">
        <v>58</v>
      </c>
      <c r="G6" s="60">
        <f>WEEKNUM(B7)</f>
        <v>47</v>
      </c>
      <c r="H6" s="61"/>
      <c r="I6" s="61"/>
      <c r="J6" s="61"/>
      <c r="K6" s="61"/>
      <c r="L6" s="61"/>
      <c r="M6" s="61"/>
      <c r="N6" s="61"/>
      <c r="O6" s="61"/>
    </row>
    <row r="7" spans="1:15">
      <c r="A7" s="89" t="s">
        <v>59</v>
      </c>
      <c r="B7" s="88">
        <f>B2+7</f>
        <v>43059</v>
      </c>
      <c r="C7" s="88"/>
      <c r="D7" s="88">
        <f t="shared" ref="D7" si="5">D2+7</f>
        <v>43060</v>
      </c>
      <c r="E7" s="88"/>
      <c r="F7" s="88">
        <f t="shared" ref="F7" si="6">F2+7</f>
        <v>43061</v>
      </c>
      <c r="G7" s="88"/>
      <c r="H7" s="88">
        <f t="shared" ref="H7" si="7">H2+7</f>
        <v>43062</v>
      </c>
      <c r="I7" s="88"/>
      <c r="J7" s="88">
        <f t="shared" ref="J7" si="8">J2+7</f>
        <v>43063</v>
      </c>
      <c r="K7" s="88"/>
      <c r="L7" s="88">
        <f t="shared" ref="L7" si="9">L2+7</f>
        <v>43064</v>
      </c>
      <c r="M7" s="88"/>
      <c r="N7" s="88">
        <f t="shared" ref="N7" si="10">N2+7</f>
        <v>43065</v>
      </c>
      <c r="O7" s="88"/>
    </row>
    <row r="8" spans="1:15">
      <c r="A8" s="89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5" customFormat="1" ht="53.25" customHeight="1">
      <c r="A9" s="64" t="s">
        <v>64</v>
      </c>
      <c r="B9" s="35" t="s">
        <v>293</v>
      </c>
      <c r="C9" s="35" t="s">
        <v>296</v>
      </c>
      <c r="D9" s="35" t="s">
        <v>301</v>
      </c>
      <c r="E9" s="35" t="s">
        <v>301</v>
      </c>
      <c r="F9" s="35" t="s">
        <v>302</v>
      </c>
      <c r="G9" s="35" t="s">
        <v>302</v>
      </c>
      <c r="H9" s="35" t="s">
        <v>302</v>
      </c>
      <c r="I9" s="35" t="s">
        <v>302</v>
      </c>
      <c r="J9" s="35" t="s">
        <v>302</v>
      </c>
      <c r="K9" s="35" t="s">
        <v>302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4" sqref="J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5" t="s">
        <v>96</v>
      </c>
      <c r="B1" s="85"/>
      <c r="C1" s="85"/>
      <c r="D1" s="85"/>
      <c r="E1" s="85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89" t="s">
        <v>59</v>
      </c>
      <c r="B2" s="88">
        <f>DATE(2017,10,30)</f>
        <v>43038</v>
      </c>
      <c r="C2" s="88"/>
      <c r="D2" s="88">
        <f>SUM(B2+1)</f>
        <v>43039</v>
      </c>
      <c r="E2" s="88"/>
      <c r="F2" s="88">
        <f t="shared" ref="F2" si="0">SUM(D2+1)</f>
        <v>43040</v>
      </c>
      <c r="G2" s="88"/>
      <c r="H2" s="88">
        <f t="shared" ref="H2" si="1">SUM(F2+1)</f>
        <v>43041</v>
      </c>
      <c r="I2" s="88"/>
      <c r="J2" s="88">
        <f t="shared" ref="J2" si="2">SUM(H2+1)</f>
        <v>43042</v>
      </c>
      <c r="K2" s="88"/>
      <c r="L2" s="88">
        <f t="shared" ref="L2" si="3">SUM(J2+1)</f>
        <v>43043</v>
      </c>
      <c r="M2" s="88"/>
      <c r="N2" s="88">
        <f t="shared" ref="N2" si="4">SUM(L2+1)</f>
        <v>43044</v>
      </c>
      <c r="O2" s="88"/>
    </row>
    <row r="3" spans="1:15">
      <c r="A3" s="89"/>
      <c r="B3" s="69" t="s">
        <v>86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5" customFormat="1" ht="72">
      <c r="A4" s="64" t="s">
        <v>64</v>
      </c>
      <c r="B4" s="35" t="s">
        <v>291</v>
      </c>
      <c r="C4" s="35" t="s">
        <v>278</v>
      </c>
      <c r="D4" s="35" t="s">
        <v>278</v>
      </c>
      <c r="E4" s="35" t="s">
        <v>279</v>
      </c>
      <c r="F4" s="35" t="s">
        <v>283</v>
      </c>
      <c r="G4" s="35" t="s">
        <v>282</v>
      </c>
      <c r="H4" s="35" t="s">
        <v>280</v>
      </c>
      <c r="I4" s="35" t="s">
        <v>281</v>
      </c>
      <c r="J4" s="35" t="s">
        <v>284</v>
      </c>
      <c r="K4" s="35" t="s">
        <v>285</v>
      </c>
      <c r="L4" s="64"/>
      <c r="M4" s="64"/>
      <c r="N4" s="64"/>
      <c r="O4" s="64"/>
    </row>
    <row r="6" spans="1:15" ht="25.5">
      <c r="A6" s="85" t="s">
        <v>57</v>
      </c>
      <c r="B6" s="85"/>
      <c r="C6" s="85"/>
      <c r="D6" s="85"/>
      <c r="E6" s="85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89" t="s">
        <v>59</v>
      </c>
      <c r="B7" s="88">
        <f>B2+14</f>
        <v>43052</v>
      </c>
      <c r="C7" s="88"/>
      <c r="D7" s="88">
        <f t="shared" ref="D7" si="5">D2+14</f>
        <v>43053</v>
      </c>
      <c r="E7" s="88"/>
      <c r="F7" s="88">
        <f t="shared" ref="F7" si="6">F2+14</f>
        <v>43054</v>
      </c>
      <c r="G7" s="88"/>
      <c r="H7" s="88">
        <f t="shared" ref="H7" si="7">H2+14</f>
        <v>43055</v>
      </c>
      <c r="I7" s="88"/>
      <c r="J7" s="88">
        <f t="shared" ref="J7" si="8">J2+14</f>
        <v>43056</v>
      </c>
      <c r="K7" s="88"/>
      <c r="L7" s="88">
        <f t="shared" ref="L7" si="9">L2+14</f>
        <v>43057</v>
      </c>
      <c r="M7" s="88"/>
      <c r="N7" s="88">
        <f t="shared" ref="N7" si="10">N2+14</f>
        <v>43058</v>
      </c>
      <c r="O7" s="88"/>
    </row>
    <row r="8" spans="1:15">
      <c r="A8" s="89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5" customFormat="1" ht="53.25" customHeight="1">
      <c r="A9" s="64" t="s">
        <v>64</v>
      </c>
      <c r="B9" s="35" t="s">
        <v>286</v>
      </c>
      <c r="C9" s="35" t="s">
        <v>286</v>
      </c>
      <c r="D9" s="35" t="s">
        <v>287</v>
      </c>
      <c r="E9" s="35" t="s">
        <v>287</v>
      </c>
      <c r="F9" s="35" t="s">
        <v>288</v>
      </c>
      <c r="G9" s="35" t="s">
        <v>288</v>
      </c>
      <c r="H9" s="35" t="s">
        <v>289</v>
      </c>
      <c r="I9" s="35" t="s">
        <v>289</v>
      </c>
      <c r="J9" s="35" t="s">
        <v>290</v>
      </c>
      <c r="K9" s="35" t="s">
        <v>290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D1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5" t="s">
        <v>96</v>
      </c>
      <c r="B1" s="85"/>
      <c r="C1" s="85"/>
      <c r="D1" s="85"/>
      <c r="E1" s="85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89" t="s">
        <v>59</v>
      </c>
      <c r="B2" s="88">
        <f>DATE(2017,10,30)</f>
        <v>43038</v>
      </c>
      <c r="C2" s="88"/>
      <c r="D2" s="88">
        <f>SUM(B2+1)</f>
        <v>43039</v>
      </c>
      <c r="E2" s="88"/>
      <c r="F2" s="88">
        <f t="shared" ref="F2" si="0">SUM(D2+1)</f>
        <v>43040</v>
      </c>
      <c r="G2" s="88"/>
      <c r="H2" s="88">
        <f t="shared" ref="H2" si="1">SUM(F2+1)</f>
        <v>43041</v>
      </c>
      <c r="I2" s="88"/>
      <c r="J2" s="88">
        <f t="shared" ref="J2" si="2">SUM(H2+1)</f>
        <v>43042</v>
      </c>
      <c r="K2" s="88"/>
      <c r="L2" s="88">
        <f t="shared" ref="L2" si="3">SUM(J2+1)</f>
        <v>43043</v>
      </c>
      <c r="M2" s="88"/>
      <c r="N2" s="88">
        <f t="shared" ref="N2" si="4">SUM(L2+1)</f>
        <v>43044</v>
      </c>
      <c r="O2" s="88"/>
    </row>
    <row r="3" spans="1:15">
      <c r="A3" s="89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64</v>
      </c>
      <c r="B4" s="35" t="s">
        <v>241</v>
      </c>
      <c r="C4" s="35" t="s">
        <v>242</v>
      </c>
      <c r="D4" s="35" t="s">
        <v>243</v>
      </c>
      <c r="E4" s="35" t="s">
        <v>244</v>
      </c>
      <c r="F4" s="35" t="s">
        <v>247</v>
      </c>
      <c r="G4" s="35" t="s">
        <v>245</v>
      </c>
      <c r="H4" s="35" t="s">
        <v>246</v>
      </c>
      <c r="I4" s="35" t="s">
        <v>277</v>
      </c>
      <c r="J4" s="35" t="s">
        <v>248</v>
      </c>
      <c r="K4" s="35" t="s">
        <v>248</v>
      </c>
      <c r="L4" s="64"/>
      <c r="M4" s="64"/>
      <c r="N4" s="64"/>
      <c r="O4" s="64"/>
    </row>
    <row r="6" spans="1:15" ht="25.5">
      <c r="A6" s="85" t="s">
        <v>57</v>
      </c>
      <c r="B6" s="85"/>
      <c r="C6" s="85"/>
      <c r="D6" s="85"/>
      <c r="E6" s="85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89" t="s">
        <v>59</v>
      </c>
      <c r="B7" s="88">
        <f>B2+14</f>
        <v>43052</v>
      </c>
      <c r="C7" s="88"/>
      <c r="D7" s="88">
        <f t="shared" ref="D7" si="5">D2+14</f>
        <v>43053</v>
      </c>
      <c r="E7" s="88"/>
      <c r="F7" s="88">
        <f t="shared" ref="F7" si="6">F2+14</f>
        <v>43054</v>
      </c>
      <c r="G7" s="88"/>
      <c r="H7" s="88">
        <f t="shared" ref="H7" si="7">H2+14</f>
        <v>43055</v>
      </c>
      <c r="I7" s="88"/>
      <c r="J7" s="88">
        <f t="shared" ref="J7" si="8">J2+14</f>
        <v>43056</v>
      </c>
      <c r="K7" s="88"/>
      <c r="L7" s="88">
        <f t="shared" ref="L7" si="9">L2+14</f>
        <v>43057</v>
      </c>
      <c r="M7" s="88"/>
      <c r="N7" s="88">
        <f t="shared" ref="N7" si="10">N2+14</f>
        <v>43058</v>
      </c>
      <c r="O7" s="88"/>
    </row>
    <row r="8" spans="1:15">
      <c r="A8" s="89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35" t="s">
        <v>249</v>
      </c>
      <c r="C9" s="35" t="s">
        <v>249</v>
      </c>
      <c r="D9" s="35" t="s">
        <v>249</v>
      </c>
      <c r="E9" s="35" t="s">
        <v>249</v>
      </c>
      <c r="F9" s="35" t="s">
        <v>249</v>
      </c>
      <c r="G9" s="35" t="s">
        <v>249</v>
      </c>
      <c r="H9" s="35" t="s">
        <v>249</v>
      </c>
      <c r="I9" s="35" t="s">
        <v>249</v>
      </c>
      <c r="J9" s="35" t="s">
        <v>249</v>
      </c>
      <c r="K9" s="35" t="s">
        <v>249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91" t="s">
        <v>57</v>
      </c>
      <c r="B1" s="91"/>
      <c r="C1" s="91"/>
      <c r="D1" s="91"/>
      <c r="E1" s="91"/>
      <c r="F1" s="29" t="s">
        <v>58</v>
      </c>
      <c r="G1" s="30">
        <f>WEEKNUM(B2)</f>
        <v>43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2" t="s">
        <v>59</v>
      </c>
      <c r="B2" s="90">
        <f>DATE(2017,10,23)</f>
        <v>43031</v>
      </c>
      <c r="C2" s="90"/>
      <c r="D2" s="90">
        <f>SUM(B2+1)</f>
        <v>43032</v>
      </c>
      <c r="E2" s="90"/>
      <c r="F2" s="90">
        <f t="shared" ref="F2" si="0">SUM(D2+1)</f>
        <v>43033</v>
      </c>
      <c r="G2" s="90"/>
      <c r="H2" s="90">
        <f>SUM(F2+1)</f>
        <v>43034</v>
      </c>
      <c r="I2" s="90"/>
      <c r="J2" s="90">
        <f t="shared" ref="J2" si="1">SUM(H2+1)</f>
        <v>43035</v>
      </c>
      <c r="K2" s="90"/>
      <c r="L2" s="90">
        <f t="shared" ref="L2" si="2">SUM(J2+1)</f>
        <v>43036</v>
      </c>
      <c r="M2" s="90"/>
      <c r="N2" s="90">
        <f t="shared" ref="N2" si="3">SUM(L2+1)</f>
        <v>43037</v>
      </c>
      <c r="O2" s="90"/>
    </row>
    <row r="3" spans="1:15" ht="30" customHeight="1">
      <c r="A3" s="92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40.5">
      <c r="A4" s="28" t="s">
        <v>250</v>
      </c>
      <c r="B4" s="28" t="s">
        <v>263</v>
      </c>
      <c r="C4" s="28" t="s">
        <v>263</v>
      </c>
      <c r="D4" s="28" t="s">
        <v>264</v>
      </c>
      <c r="E4" s="28" t="s">
        <v>264</v>
      </c>
      <c r="F4" s="28" t="s">
        <v>264</v>
      </c>
      <c r="G4" s="28" t="s">
        <v>264</v>
      </c>
      <c r="H4" s="28" t="s">
        <v>265</v>
      </c>
      <c r="I4" s="28" t="s">
        <v>265</v>
      </c>
      <c r="J4" s="28" t="s">
        <v>262</v>
      </c>
      <c r="K4" s="28" t="s">
        <v>266</v>
      </c>
      <c r="L4" s="28"/>
      <c r="M4" s="28"/>
      <c r="N4" s="28"/>
      <c r="O4" s="67"/>
    </row>
    <row r="5" spans="1:15" ht="24" customHeight="1"/>
    <row r="6" spans="1:15" ht="25.5">
      <c r="A6" s="91" t="s">
        <v>260</v>
      </c>
      <c r="B6" s="91"/>
      <c r="C6" s="91"/>
      <c r="D6" s="91"/>
      <c r="E6" s="91"/>
      <c r="F6" s="29" t="s">
        <v>58</v>
      </c>
      <c r="G6" s="30">
        <f>WEEKNUM(B7)</f>
        <v>44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2" t="s">
        <v>59</v>
      </c>
      <c r="B7" s="90">
        <f>B2+7</f>
        <v>43038</v>
      </c>
      <c r="C7" s="90"/>
      <c r="D7" s="90">
        <f>D2+7</f>
        <v>43039</v>
      </c>
      <c r="E7" s="90"/>
      <c r="F7" s="90">
        <f>F2+7</f>
        <v>43040</v>
      </c>
      <c r="G7" s="90"/>
      <c r="H7" s="90">
        <f>H2+7</f>
        <v>43041</v>
      </c>
      <c r="I7" s="90"/>
      <c r="J7" s="90">
        <f>J2+7</f>
        <v>43042</v>
      </c>
      <c r="K7" s="90"/>
      <c r="L7" s="90">
        <f>L2+7</f>
        <v>43043</v>
      </c>
      <c r="M7" s="90"/>
      <c r="N7" s="90">
        <f>N2+7</f>
        <v>43044</v>
      </c>
      <c r="O7" s="90"/>
    </row>
    <row r="8" spans="1:15" ht="30" customHeight="1">
      <c r="A8" s="92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267</v>
      </c>
      <c r="C9" s="28" t="s">
        <v>267</v>
      </c>
      <c r="D9" s="28" t="s">
        <v>268</v>
      </c>
      <c r="E9" s="28" t="s">
        <v>268</v>
      </c>
      <c r="F9" s="28" t="s">
        <v>268</v>
      </c>
      <c r="G9" s="28" t="s">
        <v>268</v>
      </c>
      <c r="H9" s="28" t="s">
        <v>268</v>
      </c>
      <c r="I9" s="28" t="s">
        <v>268</v>
      </c>
      <c r="J9" s="28" t="s">
        <v>268</v>
      </c>
      <c r="K9" s="28" t="s">
        <v>268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:K9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91" t="s">
        <v>57</v>
      </c>
      <c r="B1" s="91"/>
      <c r="C1" s="91"/>
      <c r="D1" s="91"/>
      <c r="E1" s="91"/>
      <c r="F1" s="29" t="s">
        <v>58</v>
      </c>
      <c r="G1" s="30">
        <f>WEEKNUM(B2)</f>
        <v>42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2" t="s">
        <v>59</v>
      </c>
      <c r="B2" s="90">
        <f>DATE(2017,10,16)</f>
        <v>43024</v>
      </c>
      <c r="C2" s="90"/>
      <c r="D2" s="90">
        <f>SUM(B2+1)</f>
        <v>43025</v>
      </c>
      <c r="E2" s="90"/>
      <c r="F2" s="90">
        <f t="shared" ref="F2" si="0">SUM(D2+1)</f>
        <v>43026</v>
      </c>
      <c r="G2" s="90"/>
      <c r="H2" s="90">
        <f>SUM(F2+1)</f>
        <v>43027</v>
      </c>
      <c r="I2" s="90"/>
      <c r="J2" s="90">
        <f t="shared" ref="J2" si="1">SUM(H2+1)</f>
        <v>43028</v>
      </c>
      <c r="K2" s="90"/>
      <c r="L2" s="90">
        <f t="shared" ref="L2" si="2">SUM(J2+1)</f>
        <v>43029</v>
      </c>
      <c r="M2" s="90"/>
      <c r="N2" s="90">
        <f t="shared" ref="N2" si="3">SUM(L2+1)</f>
        <v>43030</v>
      </c>
      <c r="O2" s="90"/>
    </row>
    <row r="3" spans="1:15" ht="30" customHeight="1">
      <c r="A3" s="92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27">
      <c r="A4" s="28" t="s">
        <v>250</v>
      </c>
      <c r="B4" s="28" t="s">
        <v>269</v>
      </c>
      <c r="C4" s="28" t="s">
        <v>270</v>
      </c>
      <c r="D4" s="28" t="s">
        <v>271</v>
      </c>
      <c r="E4" s="28" t="s">
        <v>271</v>
      </c>
      <c r="F4" s="28" t="s">
        <v>272</v>
      </c>
      <c r="G4" s="28" t="s">
        <v>273</v>
      </c>
      <c r="H4" s="28" t="s">
        <v>274</v>
      </c>
      <c r="I4" s="28" t="s">
        <v>274</v>
      </c>
      <c r="J4" s="28" t="s">
        <v>275</v>
      </c>
      <c r="K4" s="28" t="s">
        <v>275</v>
      </c>
      <c r="L4" s="28"/>
      <c r="M4" s="28"/>
      <c r="N4" s="28"/>
      <c r="O4" s="67"/>
    </row>
    <row r="5" spans="1:15" ht="24" customHeight="1"/>
    <row r="6" spans="1:15" ht="25.5">
      <c r="A6" s="91" t="s">
        <v>260</v>
      </c>
      <c r="B6" s="91"/>
      <c r="C6" s="91"/>
      <c r="D6" s="91"/>
      <c r="E6" s="91"/>
      <c r="F6" s="29" t="s">
        <v>58</v>
      </c>
      <c r="G6" s="30">
        <f>WEEKNUM(B7)</f>
        <v>43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2" t="s">
        <v>59</v>
      </c>
      <c r="B7" s="90">
        <f>B2+7</f>
        <v>43031</v>
      </c>
      <c r="C7" s="90"/>
      <c r="D7" s="90">
        <f>D2+7</f>
        <v>43032</v>
      </c>
      <c r="E7" s="90"/>
      <c r="F7" s="90">
        <f>F2+7</f>
        <v>43033</v>
      </c>
      <c r="G7" s="90"/>
      <c r="H7" s="90">
        <f>H2+7</f>
        <v>43034</v>
      </c>
      <c r="I7" s="90"/>
      <c r="J7" s="90">
        <f>J2+7</f>
        <v>43035</v>
      </c>
      <c r="K7" s="90"/>
      <c r="L7" s="90">
        <f>L2+7</f>
        <v>43036</v>
      </c>
      <c r="M7" s="90"/>
      <c r="N7" s="90">
        <f>N2+7</f>
        <v>43037</v>
      </c>
      <c r="O7" s="90"/>
    </row>
    <row r="8" spans="1:15" ht="30" customHeight="1">
      <c r="A8" s="92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276</v>
      </c>
      <c r="C9" s="28" t="s">
        <v>276</v>
      </c>
      <c r="D9" s="28" t="s">
        <v>276</v>
      </c>
      <c r="E9" s="28" t="s">
        <v>276</v>
      </c>
      <c r="F9" s="28" t="s">
        <v>276</v>
      </c>
      <c r="G9" s="28" t="s">
        <v>276</v>
      </c>
      <c r="H9" s="28" t="s">
        <v>276</v>
      </c>
      <c r="I9" s="28" t="s">
        <v>276</v>
      </c>
      <c r="J9" s="28" t="s">
        <v>276</v>
      </c>
      <c r="K9" s="28" t="s">
        <v>276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91" t="s">
        <v>57</v>
      </c>
      <c r="B1" s="91"/>
      <c r="C1" s="91"/>
      <c r="D1" s="91"/>
      <c r="E1" s="91"/>
      <c r="F1" s="29" t="s">
        <v>58</v>
      </c>
      <c r="G1" s="30">
        <f>WEEKNUM(B2)</f>
        <v>41</v>
      </c>
      <c r="H1" s="31"/>
      <c r="I1" s="31"/>
      <c r="J1" s="31"/>
      <c r="K1" s="31"/>
      <c r="L1" s="31"/>
      <c r="M1" s="31"/>
      <c r="N1" s="31"/>
      <c r="O1" s="31"/>
    </row>
    <row r="2" spans="1:15">
      <c r="A2" s="92" t="s">
        <v>59</v>
      </c>
      <c r="B2" s="90">
        <f>DATE(2017,10,9)</f>
        <v>43017</v>
      </c>
      <c r="C2" s="90"/>
      <c r="D2" s="90">
        <f>SUM(B2+1)</f>
        <v>43018</v>
      </c>
      <c r="E2" s="90"/>
      <c r="F2" s="90">
        <f t="shared" ref="F2" si="0">SUM(D2+1)</f>
        <v>43019</v>
      </c>
      <c r="G2" s="90"/>
      <c r="H2" s="90">
        <f>SUM(F2+1)</f>
        <v>43020</v>
      </c>
      <c r="I2" s="90"/>
      <c r="J2" s="90">
        <f t="shared" ref="J2" si="1">SUM(H2+1)</f>
        <v>43021</v>
      </c>
      <c r="K2" s="90"/>
      <c r="L2" s="90">
        <f t="shared" ref="L2" si="2">SUM(J2+1)</f>
        <v>43022</v>
      </c>
      <c r="M2" s="90"/>
      <c r="N2" s="90">
        <f t="shared" ref="N2" si="3">SUM(L2+1)</f>
        <v>43023</v>
      </c>
      <c r="O2" s="90"/>
    </row>
    <row r="3" spans="1:15">
      <c r="A3" s="92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54">
      <c r="A4" s="28" t="s">
        <v>250</v>
      </c>
      <c r="B4" s="28" t="s">
        <v>251</v>
      </c>
      <c r="C4" s="28" t="s">
        <v>252</v>
      </c>
      <c r="D4" s="28" t="s">
        <v>253</v>
      </c>
      <c r="E4" s="28" t="s">
        <v>253</v>
      </c>
      <c r="F4" s="28" t="s">
        <v>254</v>
      </c>
      <c r="G4" s="28" t="s">
        <v>255</v>
      </c>
      <c r="H4" s="28" t="s">
        <v>256</v>
      </c>
      <c r="I4" s="28" t="s">
        <v>257</v>
      </c>
      <c r="J4" s="28" t="s">
        <v>258</v>
      </c>
      <c r="K4" s="28" t="s">
        <v>259</v>
      </c>
      <c r="L4" s="28"/>
      <c r="M4" s="28"/>
      <c r="N4" s="28"/>
      <c r="O4" s="67"/>
    </row>
    <row r="6" spans="1:15" ht="25.5">
      <c r="A6" s="91" t="s">
        <v>260</v>
      </c>
      <c r="B6" s="91"/>
      <c r="C6" s="91"/>
      <c r="D6" s="91"/>
      <c r="E6" s="91"/>
      <c r="F6" s="29" t="s">
        <v>58</v>
      </c>
      <c r="G6" s="30">
        <f>WEEKNUM(B7)</f>
        <v>42</v>
      </c>
      <c r="H6" s="31"/>
      <c r="I6" s="31"/>
      <c r="J6" s="31"/>
      <c r="K6" s="31"/>
      <c r="L6" s="31"/>
      <c r="M6" s="31"/>
      <c r="N6" s="31"/>
      <c r="O6" s="31"/>
    </row>
    <row r="7" spans="1:15">
      <c r="A7" s="92" t="s">
        <v>59</v>
      </c>
      <c r="B7" s="90">
        <f>B2+7</f>
        <v>43024</v>
      </c>
      <c r="C7" s="90"/>
      <c r="D7" s="90">
        <f>D2+7</f>
        <v>43025</v>
      </c>
      <c r="E7" s="90"/>
      <c r="F7" s="90">
        <f>F2+7</f>
        <v>43026</v>
      </c>
      <c r="G7" s="90"/>
      <c r="H7" s="90">
        <f>H2+7</f>
        <v>43027</v>
      </c>
      <c r="I7" s="90"/>
      <c r="J7" s="90">
        <f>J2+7</f>
        <v>43028</v>
      </c>
      <c r="K7" s="90"/>
      <c r="L7" s="90">
        <f>L2+7</f>
        <v>43029</v>
      </c>
      <c r="M7" s="90"/>
      <c r="N7" s="90">
        <f>N2+7</f>
        <v>43030</v>
      </c>
      <c r="O7" s="90"/>
    </row>
    <row r="8" spans="1:15">
      <c r="A8" s="92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54">
      <c r="A9" s="28" t="s">
        <v>250</v>
      </c>
      <c r="B9" s="28" t="s">
        <v>261</v>
      </c>
      <c r="C9" s="28" t="s">
        <v>261</v>
      </c>
      <c r="D9" s="28" t="s">
        <v>261</v>
      </c>
      <c r="E9" s="28" t="s">
        <v>261</v>
      </c>
      <c r="F9" s="28" t="s">
        <v>261</v>
      </c>
      <c r="G9" s="28" t="s">
        <v>261</v>
      </c>
      <c r="H9" s="28" t="s">
        <v>261</v>
      </c>
      <c r="I9" s="28" t="s">
        <v>261</v>
      </c>
      <c r="J9" s="28" t="s">
        <v>261</v>
      </c>
      <c r="K9" s="28" t="s">
        <v>261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5" t="s">
        <v>96</v>
      </c>
      <c r="B1" s="85"/>
      <c r="C1" s="85"/>
      <c r="D1" s="85"/>
      <c r="E1" s="85"/>
      <c r="F1" s="59" t="s">
        <v>58</v>
      </c>
      <c r="G1" s="60">
        <f>WEEKNUM(B2)</f>
        <v>39</v>
      </c>
      <c r="H1" s="61"/>
      <c r="I1" s="61"/>
      <c r="J1" s="61"/>
      <c r="K1" s="61"/>
      <c r="L1" s="61"/>
      <c r="M1" s="61"/>
      <c r="N1" s="61"/>
      <c r="O1" s="61"/>
    </row>
    <row r="2" spans="1:15">
      <c r="A2" s="89" t="s">
        <v>59</v>
      </c>
      <c r="B2" s="88">
        <f>DATE(2017,9,25)</f>
        <v>43003</v>
      </c>
      <c r="C2" s="88"/>
      <c r="D2" s="88">
        <f>SUM(B2+1)</f>
        <v>43004</v>
      </c>
      <c r="E2" s="88"/>
      <c r="F2" s="88">
        <f t="shared" ref="F2" si="0">SUM(D2+1)</f>
        <v>43005</v>
      </c>
      <c r="G2" s="88"/>
      <c r="H2" s="88">
        <f t="shared" ref="H2" si="1">SUM(F2+1)</f>
        <v>43006</v>
      </c>
      <c r="I2" s="88"/>
      <c r="J2" s="88">
        <f t="shared" ref="J2" si="2">SUM(H2+1)</f>
        <v>43007</v>
      </c>
      <c r="K2" s="88"/>
      <c r="L2" s="88">
        <f t="shared" ref="L2" si="3">SUM(J2+1)</f>
        <v>43008</v>
      </c>
      <c r="M2" s="88"/>
      <c r="N2" s="88">
        <f t="shared" ref="N2" si="4">SUM(L2+1)</f>
        <v>43009</v>
      </c>
      <c r="O2" s="88"/>
    </row>
    <row r="3" spans="1:15">
      <c r="A3" s="89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217</v>
      </c>
      <c r="B4" s="64" t="s">
        <v>231</v>
      </c>
      <c r="C4" s="64" t="s">
        <v>232</v>
      </c>
      <c r="D4" s="64" t="s">
        <v>233</v>
      </c>
      <c r="E4" s="64" t="s">
        <v>233</v>
      </c>
      <c r="F4" s="64" t="s">
        <v>234</v>
      </c>
      <c r="G4" s="64" t="s">
        <v>234</v>
      </c>
      <c r="H4" s="64" t="s">
        <v>236</v>
      </c>
      <c r="I4" s="64" t="s">
        <v>237</v>
      </c>
      <c r="J4" s="64" t="s">
        <v>235</v>
      </c>
      <c r="K4" s="64" t="s">
        <v>238</v>
      </c>
      <c r="L4" s="64" t="s">
        <v>239</v>
      </c>
      <c r="M4" s="64" t="s">
        <v>240</v>
      </c>
      <c r="N4" s="64"/>
      <c r="O4" s="64"/>
    </row>
    <row r="6" spans="1:15" ht="25.5">
      <c r="A6" s="85" t="s">
        <v>57</v>
      </c>
      <c r="B6" s="85"/>
      <c r="C6" s="85"/>
      <c r="D6" s="85"/>
      <c r="E6" s="85"/>
      <c r="F6" s="59" t="s">
        <v>58</v>
      </c>
      <c r="G6" s="60">
        <f>WEEKNUM(B7)</f>
        <v>41</v>
      </c>
      <c r="H6" s="61"/>
      <c r="I6" s="61"/>
      <c r="J6" s="61"/>
      <c r="K6" s="61"/>
      <c r="L6" s="61"/>
      <c r="M6" s="61"/>
      <c r="N6" s="61"/>
      <c r="O6" s="61"/>
    </row>
    <row r="7" spans="1:15">
      <c r="A7" s="89" t="s">
        <v>59</v>
      </c>
      <c r="B7" s="88">
        <f>B2+14</f>
        <v>43017</v>
      </c>
      <c r="C7" s="88"/>
      <c r="D7" s="88">
        <f t="shared" ref="D7" si="5">D2+14</f>
        <v>43018</v>
      </c>
      <c r="E7" s="88"/>
      <c r="F7" s="88">
        <f t="shared" ref="F7" si="6">F2+14</f>
        <v>43019</v>
      </c>
      <c r="G7" s="88"/>
      <c r="H7" s="88">
        <f t="shared" ref="H7" si="7">H2+14</f>
        <v>43020</v>
      </c>
      <c r="I7" s="88"/>
      <c r="J7" s="88">
        <f t="shared" ref="J7" si="8">J2+14</f>
        <v>43021</v>
      </c>
      <c r="K7" s="88"/>
      <c r="L7" s="88">
        <f t="shared" ref="L7" si="9">L2+14</f>
        <v>43022</v>
      </c>
      <c r="M7" s="88"/>
      <c r="N7" s="88">
        <f t="shared" ref="N7" si="10">N2+14</f>
        <v>43023</v>
      </c>
      <c r="O7" s="88"/>
    </row>
    <row r="8" spans="1:15">
      <c r="A8" s="89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64" t="s">
        <v>230</v>
      </c>
      <c r="C9" s="64" t="s">
        <v>230</v>
      </c>
      <c r="D9" s="64" t="s">
        <v>230</v>
      </c>
      <c r="E9" s="64" t="s">
        <v>230</v>
      </c>
      <c r="F9" s="64" t="s">
        <v>230</v>
      </c>
      <c r="G9" s="64" t="s">
        <v>230</v>
      </c>
      <c r="H9" s="64" t="s">
        <v>230</v>
      </c>
      <c r="I9" s="64" t="s">
        <v>230</v>
      </c>
      <c r="J9" s="64" t="s">
        <v>230</v>
      </c>
      <c r="K9" s="64" t="s">
        <v>230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52" customWidth="1"/>
    <col min="2" max="15" width="25.625" style="52" customWidth="1"/>
    <col min="16" max="16384" width="9" style="52"/>
  </cols>
  <sheetData>
    <row r="1" spans="1:15" ht="25.5">
      <c r="A1" s="94" t="s">
        <v>96</v>
      </c>
      <c r="B1" s="94"/>
      <c r="C1" s="94"/>
      <c r="D1" s="94"/>
      <c r="E1" s="94"/>
      <c r="F1" s="49" t="s">
        <v>58</v>
      </c>
      <c r="G1" s="50">
        <f>WEEKNUM(B2)</f>
        <v>38</v>
      </c>
      <c r="H1" s="51"/>
      <c r="I1" s="51"/>
      <c r="J1" s="51"/>
      <c r="K1" s="51"/>
      <c r="L1" s="51"/>
      <c r="M1" s="51"/>
      <c r="N1" s="51"/>
      <c r="O1" s="51"/>
    </row>
    <row r="2" spans="1:15">
      <c r="A2" s="95" t="s">
        <v>59</v>
      </c>
      <c r="B2" s="93">
        <f>DATE(2017,9,18)</f>
        <v>42996</v>
      </c>
      <c r="C2" s="93"/>
      <c r="D2" s="93">
        <f>SUM(B2+1)</f>
        <v>42997</v>
      </c>
      <c r="E2" s="93"/>
      <c r="F2" s="93">
        <f t="shared" ref="F2" si="0">SUM(D2+1)</f>
        <v>42998</v>
      </c>
      <c r="G2" s="93"/>
      <c r="H2" s="93">
        <f t="shared" ref="H2" si="1">SUM(F2+1)</f>
        <v>42999</v>
      </c>
      <c r="I2" s="93"/>
      <c r="J2" s="93">
        <f t="shared" ref="J2" si="2">SUM(H2+1)</f>
        <v>43000</v>
      </c>
      <c r="K2" s="93"/>
      <c r="L2" s="93">
        <f t="shared" ref="L2" si="3">SUM(J2+1)</f>
        <v>43001</v>
      </c>
      <c r="M2" s="93"/>
      <c r="N2" s="93">
        <f t="shared" ref="N2" si="4">SUM(L2+1)</f>
        <v>43002</v>
      </c>
      <c r="O2" s="93"/>
    </row>
    <row r="3" spans="1:15">
      <c r="A3" s="95"/>
      <c r="B3" s="53" t="s">
        <v>86</v>
      </c>
      <c r="C3" s="53" t="s">
        <v>3</v>
      </c>
      <c r="D3" s="53" t="s">
        <v>2</v>
      </c>
      <c r="E3" s="53" t="s">
        <v>3</v>
      </c>
      <c r="F3" s="53" t="s">
        <v>2</v>
      </c>
      <c r="G3" s="53" t="s">
        <v>3</v>
      </c>
      <c r="H3" s="53" t="s">
        <v>2</v>
      </c>
      <c r="I3" s="53" t="s">
        <v>3</v>
      </c>
      <c r="J3" s="53" t="s">
        <v>2</v>
      </c>
      <c r="K3" s="53" t="s">
        <v>3</v>
      </c>
      <c r="L3" s="53" t="s">
        <v>2</v>
      </c>
      <c r="M3" s="53" t="s">
        <v>3</v>
      </c>
      <c r="N3" s="53" t="s">
        <v>2</v>
      </c>
      <c r="O3" s="53" t="s">
        <v>3</v>
      </c>
    </row>
    <row r="4" spans="1:15" s="56" customFormat="1" ht="60" customHeight="1">
      <c r="A4" s="54" t="s">
        <v>65</v>
      </c>
      <c r="B4" s="54" t="s">
        <v>221</v>
      </c>
      <c r="C4" s="54" t="s">
        <v>222</v>
      </c>
      <c r="D4" s="54" t="s">
        <v>223</v>
      </c>
      <c r="E4" s="54" t="s">
        <v>224</v>
      </c>
      <c r="F4" s="54" t="s">
        <v>224</v>
      </c>
      <c r="G4" s="54" t="s">
        <v>227</v>
      </c>
      <c r="H4" s="54" t="s">
        <v>225</v>
      </c>
      <c r="I4" s="54" t="s">
        <v>226</v>
      </c>
      <c r="J4" s="54" t="s">
        <v>228</v>
      </c>
      <c r="K4" s="54" t="s">
        <v>228</v>
      </c>
      <c r="L4" s="54"/>
      <c r="M4" s="54"/>
      <c r="N4" s="54"/>
      <c r="O4" s="55"/>
    </row>
    <row r="6" spans="1:15" ht="25.5">
      <c r="A6" s="94" t="s">
        <v>57</v>
      </c>
      <c r="B6" s="94"/>
      <c r="C6" s="94"/>
      <c r="D6" s="94"/>
      <c r="E6" s="94"/>
      <c r="F6" s="49" t="s">
        <v>58</v>
      </c>
      <c r="G6" s="50">
        <f>WEEKNUM(B7)</f>
        <v>39</v>
      </c>
      <c r="H6" s="51"/>
      <c r="I6" s="51"/>
      <c r="J6" s="51"/>
      <c r="K6" s="51"/>
      <c r="L6" s="51"/>
      <c r="M6" s="51"/>
      <c r="N6" s="51"/>
      <c r="O6" s="51"/>
    </row>
    <row r="7" spans="1:15">
      <c r="A7" s="95" t="s">
        <v>59</v>
      </c>
      <c r="B7" s="93">
        <f>B2+7</f>
        <v>43003</v>
      </c>
      <c r="C7" s="93"/>
      <c r="D7" s="93">
        <f>D2+7</f>
        <v>43004</v>
      </c>
      <c r="E7" s="93"/>
      <c r="F7" s="93">
        <f t="shared" ref="F7" si="5">F2+7</f>
        <v>43005</v>
      </c>
      <c r="G7" s="93"/>
      <c r="H7" s="93">
        <f t="shared" ref="H7" si="6">H2+7</f>
        <v>43006</v>
      </c>
      <c r="I7" s="93"/>
      <c r="J7" s="93">
        <f t="shared" ref="J7" si="7">J2+7</f>
        <v>43007</v>
      </c>
      <c r="K7" s="93"/>
      <c r="L7" s="93">
        <f t="shared" ref="L7" si="8">L2+7</f>
        <v>43008</v>
      </c>
      <c r="M7" s="93"/>
      <c r="N7" s="93">
        <f t="shared" ref="N7" si="9">N2+7</f>
        <v>43009</v>
      </c>
      <c r="O7" s="93"/>
    </row>
    <row r="8" spans="1:15">
      <c r="A8" s="95"/>
      <c r="B8" s="53" t="s">
        <v>2</v>
      </c>
      <c r="C8" s="53" t="s">
        <v>3</v>
      </c>
      <c r="D8" s="53" t="s">
        <v>2</v>
      </c>
      <c r="E8" s="53" t="s">
        <v>3</v>
      </c>
      <c r="F8" s="53" t="s">
        <v>2</v>
      </c>
      <c r="G8" s="53" t="s">
        <v>3</v>
      </c>
      <c r="H8" s="53" t="s">
        <v>2</v>
      </c>
      <c r="I8" s="53" t="s">
        <v>3</v>
      </c>
      <c r="J8" s="53" t="s">
        <v>2</v>
      </c>
      <c r="K8" s="53" t="s">
        <v>3</v>
      </c>
      <c r="L8" s="53" t="s">
        <v>2</v>
      </c>
      <c r="M8" s="53" t="s">
        <v>3</v>
      </c>
      <c r="N8" s="53" t="s">
        <v>2</v>
      </c>
      <c r="O8" s="53" t="s">
        <v>3</v>
      </c>
    </row>
    <row r="9" spans="1:15" s="58" customFormat="1" ht="53.25" customHeight="1">
      <c r="A9" s="57" t="s">
        <v>64</v>
      </c>
      <c r="B9" s="57" t="s">
        <v>229</v>
      </c>
      <c r="C9" s="57" t="s">
        <v>230</v>
      </c>
      <c r="D9" s="57" t="s">
        <v>230</v>
      </c>
      <c r="E9" s="57" t="s">
        <v>230</v>
      </c>
      <c r="F9" s="57" t="s">
        <v>230</v>
      </c>
      <c r="G9" s="57" t="s">
        <v>230</v>
      </c>
      <c r="H9" s="57" t="s">
        <v>230</v>
      </c>
      <c r="I9" s="57" t="s">
        <v>230</v>
      </c>
      <c r="J9" s="57" t="s">
        <v>230</v>
      </c>
      <c r="K9" s="57" t="s">
        <v>230</v>
      </c>
      <c r="L9" s="57"/>
      <c r="M9" s="57"/>
      <c r="N9" s="57"/>
      <c r="O9" s="57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1" t="s">
        <v>96</v>
      </c>
      <c r="B1" s="91"/>
      <c r="C1" s="91"/>
      <c r="D1" s="91"/>
      <c r="E1" s="91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92" t="s">
        <v>59</v>
      </c>
      <c r="B2" s="90">
        <f>DATE(2017,9,11)</f>
        <v>42989</v>
      </c>
      <c r="C2" s="90"/>
      <c r="D2" s="90">
        <f>SUM(B2+1)</f>
        <v>42990</v>
      </c>
      <c r="E2" s="90"/>
      <c r="F2" s="90">
        <f t="shared" ref="F2" si="0">SUM(D2+1)</f>
        <v>42991</v>
      </c>
      <c r="G2" s="90"/>
      <c r="H2" s="90">
        <f t="shared" ref="H2" si="1">SUM(F2+1)</f>
        <v>42992</v>
      </c>
      <c r="I2" s="90"/>
      <c r="J2" s="90">
        <f t="shared" ref="J2" si="2">SUM(H2+1)</f>
        <v>42993</v>
      </c>
      <c r="K2" s="90"/>
      <c r="L2" s="90">
        <f t="shared" ref="L2" si="3">SUM(J2+1)</f>
        <v>42994</v>
      </c>
      <c r="M2" s="90"/>
      <c r="N2" s="90">
        <f t="shared" ref="N2" si="4">SUM(L2+1)</f>
        <v>42995</v>
      </c>
      <c r="O2" s="90"/>
    </row>
    <row r="3" spans="1:15">
      <c r="A3" s="92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91" t="s">
        <v>57</v>
      </c>
      <c r="B6" s="91"/>
      <c r="C6" s="91"/>
      <c r="D6" s="91"/>
      <c r="E6" s="91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92" t="s">
        <v>59</v>
      </c>
      <c r="B7" s="90">
        <f>B2+7</f>
        <v>42996</v>
      </c>
      <c r="C7" s="90"/>
      <c r="D7" s="90">
        <f>D2+7</f>
        <v>42997</v>
      </c>
      <c r="E7" s="90"/>
      <c r="F7" s="90">
        <f t="shared" ref="F7" si="5">F2+7</f>
        <v>42998</v>
      </c>
      <c r="G7" s="90"/>
      <c r="H7" s="90">
        <f t="shared" ref="H7" si="6">H2+7</f>
        <v>42999</v>
      </c>
      <c r="I7" s="90"/>
      <c r="J7" s="90">
        <f t="shared" ref="J7" si="7">J2+7</f>
        <v>43000</v>
      </c>
      <c r="K7" s="90"/>
      <c r="L7" s="90">
        <f t="shared" ref="L7" si="8">L2+7</f>
        <v>43001</v>
      </c>
      <c r="M7" s="90"/>
      <c r="N7" s="90">
        <f t="shared" ref="N7" si="9">N2+7</f>
        <v>43002</v>
      </c>
      <c r="O7" s="90"/>
    </row>
    <row r="8" spans="1:15">
      <c r="A8" s="92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1" t="s">
        <v>96</v>
      </c>
      <c r="B1" s="91"/>
      <c r="C1" s="91"/>
      <c r="D1" s="91"/>
      <c r="E1" s="91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92" t="s">
        <v>59</v>
      </c>
      <c r="B2" s="90">
        <f>DATE(2017,9,4)</f>
        <v>42982</v>
      </c>
      <c r="C2" s="90"/>
      <c r="D2" s="90">
        <f>SUM(B2+1)</f>
        <v>42983</v>
      </c>
      <c r="E2" s="90"/>
      <c r="F2" s="90">
        <f t="shared" ref="F2" si="0">SUM(D2+1)</f>
        <v>42984</v>
      </c>
      <c r="G2" s="90"/>
      <c r="H2" s="90">
        <f t="shared" ref="H2" si="1">SUM(F2+1)</f>
        <v>42985</v>
      </c>
      <c r="I2" s="90"/>
      <c r="J2" s="90">
        <f t="shared" ref="J2" si="2">SUM(H2+1)</f>
        <v>42986</v>
      </c>
      <c r="K2" s="90"/>
      <c r="L2" s="90">
        <f t="shared" ref="L2" si="3">SUM(J2+1)</f>
        <v>42987</v>
      </c>
      <c r="M2" s="90"/>
      <c r="N2" s="90">
        <f t="shared" ref="N2" si="4">SUM(L2+1)</f>
        <v>42988</v>
      </c>
      <c r="O2" s="90"/>
    </row>
    <row r="3" spans="1:15">
      <c r="A3" s="92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91" t="s">
        <v>57</v>
      </c>
      <c r="B6" s="91"/>
      <c r="C6" s="91"/>
      <c r="D6" s="91"/>
      <c r="E6" s="91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92" t="s">
        <v>59</v>
      </c>
      <c r="B7" s="90">
        <f>B2+7</f>
        <v>42989</v>
      </c>
      <c r="C7" s="90"/>
      <c r="D7" s="90">
        <f>D2+7</f>
        <v>42990</v>
      </c>
      <c r="E7" s="90"/>
      <c r="F7" s="90">
        <f t="shared" ref="F7" si="5">F2+7</f>
        <v>42991</v>
      </c>
      <c r="G7" s="90"/>
      <c r="H7" s="90">
        <f t="shared" ref="H7" si="6">H2+7</f>
        <v>42992</v>
      </c>
      <c r="I7" s="90"/>
      <c r="J7" s="90">
        <f t="shared" ref="J7" si="7">J2+7</f>
        <v>42993</v>
      </c>
      <c r="K7" s="90"/>
      <c r="L7" s="90">
        <f t="shared" ref="L7" si="8">L2+7</f>
        <v>42994</v>
      </c>
      <c r="M7" s="90"/>
      <c r="N7" s="90">
        <f t="shared" ref="N7" si="9">N2+7</f>
        <v>42995</v>
      </c>
      <c r="O7" s="90"/>
    </row>
    <row r="8" spans="1:15">
      <c r="A8" s="92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5" t="s">
        <v>96</v>
      </c>
      <c r="B1" s="85"/>
      <c r="C1" s="85"/>
      <c r="D1" s="85"/>
      <c r="E1" s="85"/>
      <c r="F1" s="59" t="s">
        <v>58</v>
      </c>
      <c r="G1" s="60">
        <f>WEEKNUM(B2)</f>
        <v>2</v>
      </c>
      <c r="H1" s="61"/>
      <c r="I1" s="61"/>
      <c r="J1" s="61"/>
      <c r="K1" s="61"/>
      <c r="L1" s="61"/>
      <c r="M1" s="61"/>
      <c r="N1" s="61"/>
      <c r="O1" s="61"/>
    </row>
    <row r="2" spans="1:15">
      <c r="A2" s="86" t="s">
        <v>59</v>
      </c>
      <c r="B2" s="88">
        <f>DATE(2018,1,8)</f>
        <v>43108</v>
      </c>
      <c r="C2" s="84"/>
      <c r="D2" s="83">
        <f>SUM(B2+1)</f>
        <v>43109</v>
      </c>
      <c r="E2" s="84"/>
      <c r="F2" s="83">
        <f t="shared" ref="F2" si="0">SUM(D2+1)</f>
        <v>43110</v>
      </c>
      <c r="G2" s="84"/>
      <c r="H2" s="83">
        <f t="shared" ref="H2" si="1">SUM(F2+1)</f>
        <v>43111</v>
      </c>
      <c r="I2" s="84"/>
      <c r="J2" s="83">
        <f t="shared" ref="J2" si="2">SUM(H2+1)</f>
        <v>43112</v>
      </c>
      <c r="K2" s="84"/>
      <c r="L2" s="83">
        <f t="shared" ref="L2" si="3">SUM(J2+1)</f>
        <v>43113</v>
      </c>
      <c r="M2" s="84"/>
      <c r="N2" s="83">
        <f t="shared" ref="N2" si="4">SUM(L2+1)</f>
        <v>43114</v>
      </c>
      <c r="O2" s="84"/>
    </row>
    <row r="3" spans="1:15">
      <c r="A3" s="87"/>
      <c r="B3" s="80" t="s">
        <v>86</v>
      </c>
      <c r="C3" s="80" t="s">
        <v>3</v>
      </c>
      <c r="D3" s="80" t="s">
        <v>2</v>
      </c>
      <c r="E3" s="80" t="s">
        <v>3</v>
      </c>
      <c r="F3" s="80" t="s">
        <v>2</v>
      </c>
      <c r="G3" s="80" t="s">
        <v>3</v>
      </c>
      <c r="H3" s="80" t="s">
        <v>2</v>
      </c>
      <c r="I3" s="80" t="s">
        <v>3</v>
      </c>
      <c r="J3" s="80" t="s">
        <v>2</v>
      </c>
      <c r="K3" s="80" t="s">
        <v>3</v>
      </c>
      <c r="L3" s="80" t="s">
        <v>2</v>
      </c>
      <c r="M3" s="80" t="s">
        <v>3</v>
      </c>
      <c r="N3" s="80" t="s">
        <v>2</v>
      </c>
      <c r="O3" s="80" t="s">
        <v>3</v>
      </c>
    </row>
    <row r="4" spans="1:15" s="65" customFormat="1" ht="60">
      <c r="A4" s="35" t="s">
        <v>64</v>
      </c>
      <c r="B4" s="82" t="s">
        <v>397</v>
      </c>
      <c r="C4" s="82" t="s">
        <v>396</v>
      </c>
      <c r="D4" s="82" t="s">
        <v>398</v>
      </c>
      <c r="E4" s="82" t="s">
        <v>399</v>
      </c>
      <c r="F4" s="82" t="s">
        <v>400</v>
      </c>
      <c r="G4" s="82" t="s">
        <v>401</v>
      </c>
      <c r="H4" s="82" t="s">
        <v>402</v>
      </c>
      <c r="I4" s="82" t="s">
        <v>402</v>
      </c>
      <c r="J4" s="35" t="s">
        <v>403</v>
      </c>
      <c r="K4" s="35" t="s">
        <v>404</v>
      </c>
      <c r="L4" s="35"/>
      <c r="M4" s="35"/>
      <c r="N4" s="64"/>
      <c r="O4" s="64"/>
    </row>
    <row r="6" spans="1:15" ht="25.5">
      <c r="A6" s="85" t="s">
        <v>57</v>
      </c>
      <c r="B6" s="85"/>
      <c r="C6" s="85"/>
      <c r="D6" s="85"/>
      <c r="E6" s="85"/>
      <c r="F6" s="59" t="s">
        <v>58</v>
      </c>
      <c r="G6" s="60">
        <f>WEEKNUM(B7)</f>
        <v>3</v>
      </c>
      <c r="H6" s="61"/>
      <c r="I6" s="61"/>
      <c r="J6" s="61"/>
      <c r="K6" s="61"/>
      <c r="L6" s="61"/>
      <c r="M6" s="61"/>
      <c r="N6" s="61"/>
      <c r="O6" s="61"/>
    </row>
    <row r="7" spans="1:15">
      <c r="A7" s="86" t="s">
        <v>59</v>
      </c>
      <c r="B7" s="83">
        <f>B2+7</f>
        <v>43115</v>
      </c>
      <c r="C7" s="84"/>
      <c r="D7" s="83">
        <f t="shared" ref="D7" si="5">D2+7</f>
        <v>43116</v>
      </c>
      <c r="E7" s="84"/>
      <c r="F7" s="83">
        <f t="shared" ref="F7" si="6">F2+7</f>
        <v>43117</v>
      </c>
      <c r="G7" s="84"/>
      <c r="H7" s="83">
        <f t="shared" ref="H7" si="7">H2+7</f>
        <v>43118</v>
      </c>
      <c r="I7" s="84"/>
      <c r="J7" s="83">
        <f t="shared" ref="J7" si="8">J2+7</f>
        <v>43119</v>
      </c>
      <c r="K7" s="84"/>
      <c r="L7" s="83">
        <f t="shared" ref="L7" si="9">L2+7</f>
        <v>43120</v>
      </c>
      <c r="M7" s="84"/>
      <c r="N7" s="83">
        <f t="shared" ref="N7" si="10">N2+7</f>
        <v>43121</v>
      </c>
      <c r="O7" s="84"/>
    </row>
    <row r="8" spans="1:15">
      <c r="A8" s="87"/>
      <c r="B8" s="80" t="s">
        <v>2</v>
      </c>
      <c r="C8" s="80" t="s">
        <v>3</v>
      </c>
      <c r="D8" s="80" t="s">
        <v>2</v>
      </c>
      <c r="E8" s="80" t="s">
        <v>3</v>
      </c>
      <c r="F8" s="80" t="s">
        <v>2</v>
      </c>
      <c r="G8" s="80" t="s">
        <v>3</v>
      </c>
      <c r="H8" s="80" t="s">
        <v>2</v>
      </c>
      <c r="I8" s="80" t="s">
        <v>3</v>
      </c>
      <c r="J8" s="80" t="s">
        <v>2</v>
      </c>
      <c r="K8" s="80" t="s">
        <v>3</v>
      </c>
      <c r="L8" s="80" t="s">
        <v>2</v>
      </c>
      <c r="M8" s="80" t="s">
        <v>3</v>
      </c>
      <c r="N8" s="80" t="s">
        <v>2</v>
      </c>
      <c r="O8" s="80" t="s">
        <v>3</v>
      </c>
    </row>
    <row r="9" spans="1:15" s="65" customFormat="1" ht="53.25" customHeight="1">
      <c r="A9" s="35" t="s">
        <v>64</v>
      </c>
      <c r="B9" s="82" t="s">
        <v>405</v>
      </c>
      <c r="C9" s="77" t="s">
        <v>406</v>
      </c>
      <c r="D9" s="82" t="s">
        <v>407</v>
      </c>
      <c r="E9" s="82" t="s">
        <v>407</v>
      </c>
      <c r="F9" s="77" t="s">
        <v>409</v>
      </c>
      <c r="G9" s="77" t="s">
        <v>409</v>
      </c>
      <c r="H9" s="82" t="s">
        <v>408</v>
      </c>
      <c r="I9" s="82" t="s">
        <v>408</v>
      </c>
      <c r="J9" s="77" t="s">
        <v>410</v>
      </c>
      <c r="K9" s="77" t="s">
        <v>410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1" t="s">
        <v>96</v>
      </c>
      <c r="B1" s="91"/>
      <c r="C1" s="91"/>
      <c r="D1" s="91"/>
      <c r="E1" s="91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92" t="s">
        <v>59</v>
      </c>
      <c r="B2" s="90">
        <f>DATE(2017,8,21)</f>
        <v>42968</v>
      </c>
      <c r="C2" s="90"/>
      <c r="D2" s="90">
        <f>SUM(B2+1)</f>
        <v>42969</v>
      </c>
      <c r="E2" s="90"/>
      <c r="F2" s="90">
        <f t="shared" ref="F2" si="0">SUM(D2+1)</f>
        <v>42970</v>
      </c>
      <c r="G2" s="90"/>
      <c r="H2" s="90">
        <f t="shared" ref="H2" si="1">SUM(F2+1)</f>
        <v>42971</v>
      </c>
      <c r="I2" s="90"/>
      <c r="J2" s="90">
        <f t="shared" ref="J2" si="2">SUM(H2+1)</f>
        <v>42972</v>
      </c>
      <c r="K2" s="90"/>
      <c r="L2" s="90">
        <f t="shared" ref="L2" si="3">SUM(J2+1)</f>
        <v>42973</v>
      </c>
      <c r="M2" s="90"/>
      <c r="N2" s="90">
        <f t="shared" ref="N2" si="4">SUM(L2+1)</f>
        <v>42974</v>
      </c>
      <c r="O2" s="90"/>
    </row>
    <row r="3" spans="1:15">
      <c r="A3" s="92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91" t="s">
        <v>57</v>
      </c>
      <c r="B6" s="91"/>
      <c r="C6" s="91"/>
      <c r="D6" s="91"/>
      <c r="E6" s="91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92" t="s">
        <v>59</v>
      </c>
      <c r="B7" s="90">
        <f>B2+7</f>
        <v>42975</v>
      </c>
      <c r="C7" s="90"/>
      <c r="D7" s="90">
        <f>D2+7</f>
        <v>42976</v>
      </c>
      <c r="E7" s="90"/>
      <c r="F7" s="90">
        <f t="shared" ref="F7" si="5">F2+7</f>
        <v>42977</v>
      </c>
      <c r="G7" s="90"/>
      <c r="H7" s="90">
        <f t="shared" ref="H7" si="6">H2+7</f>
        <v>42978</v>
      </c>
      <c r="I7" s="90"/>
      <c r="J7" s="90">
        <f t="shared" ref="J7" si="7">J2+7</f>
        <v>42979</v>
      </c>
      <c r="K7" s="90"/>
      <c r="L7" s="90">
        <f t="shared" ref="L7" si="8">L2+7</f>
        <v>42980</v>
      </c>
      <c r="M7" s="90"/>
      <c r="N7" s="90">
        <f t="shared" ref="N7" si="9">N2+7</f>
        <v>42981</v>
      </c>
      <c r="O7" s="90"/>
    </row>
    <row r="8" spans="1:15">
      <c r="A8" s="92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1" t="s">
        <v>96</v>
      </c>
      <c r="B1" s="91"/>
      <c r="C1" s="91"/>
      <c r="D1" s="91"/>
      <c r="E1" s="91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92" t="s">
        <v>59</v>
      </c>
      <c r="B2" s="90">
        <f>DATE(2017,8,14)</f>
        <v>42961</v>
      </c>
      <c r="C2" s="90"/>
      <c r="D2" s="90">
        <f>SUM(B2+1)</f>
        <v>42962</v>
      </c>
      <c r="E2" s="90"/>
      <c r="F2" s="90">
        <f t="shared" ref="F2" si="0">SUM(D2+1)</f>
        <v>42963</v>
      </c>
      <c r="G2" s="90"/>
      <c r="H2" s="90">
        <f t="shared" ref="H2" si="1">SUM(F2+1)</f>
        <v>42964</v>
      </c>
      <c r="I2" s="90"/>
      <c r="J2" s="90">
        <f t="shared" ref="J2" si="2">SUM(H2+1)</f>
        <v>42965</v>
      </c>
      <c r="K2" s="90"/>
      <c r="L2" s="90">
        <f t="shared" ref="L2" si="3">SUM(J2+1)</f>
        <v>42966</v>
      </c>
      <c r="M2" s="90"/>
      <c r="N2" s="90">
        <f t="shared" ref="N2" si="4">SUM(L2+1)</f>
        <v>42967</v>
      </c>
      <c r="O2" s="90"/>
    </row>
    <row r="3" spans="1:15">
      <c r="A3" s="92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91" t="s">
        <v>57</v>
      </c>
      <c r="B6" s="91"/>
      <c r="C6" s="91"/>
      <c r="D6" s="91"/>
      <c r="E6" s="91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92" t="s">
        <v>59</v>
      </c>
      <c r="B7" s="90">
        <f>B2+7</f>
        <v>42968</v>
      </c>
      <c r="C7" s="90"/>
      <c r="D7" s="90">
        <f>D2+7</f>
        <v>42969</v>
      </c>
      <c r="E7" s="90"/>
      <c r="F7" s="90">
        <f t="shared" ref="F7" si="5">F2+7</f>
        <v>42970</v>
      </c>
      <c r="G7" s="90"/>
      <c r="H7" s="90">
        <f t="shared" ref="H7" si="6">H2+7</f>
        <v>42971</v>
      </c>
      <c r="I7" s="90"/>
      <c r="J7" s="90">
        <f t="shared" ref="J7" si="7">J2+7</f>
        <v>42972</v>
      </c>
      <c r="K7" s="90"/>
      <c r="L7" s="90">
        <f t="shared" ref="L7" si="8">L2+7</f>
        <v>42973</v>
      </c>
      <c r="M7" s="90"/>
      <c r="N7" s="90">
        <f t="shared" ref="N7" si="9">N2+7</f>
        <v>42974</v>
      </c>
      <c r="O7" s="90"/>
    </row>
    <row r="8" spans="1:15">
      <c r="A8" s="92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1" t="s">
        <v>96</v>
      </c>
      <c r="B1" s="91"/>
      <c r="C1" s="91"/>
      <c r="D1" s="91"/>
      <c r="E1" s="91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92" t="s">
        <v>59</v>
      </c>
      <c r="B2" s="90">
        <f>DATE(2017,7,24)</f>
        <v>42940</v>
      </c>
      <c r="C2" s="90"/>
      <c r="D2" s="90">
        <f>SUM(B2+1)</f>
        <v>42941</v>
      </c>
      <c r="E2" s="90"/>
      <c r="F2" s="90">
        <f t="shared" ref="F2" si="0">SUM(D2+1)</f>
        <v>42942</v>
      </c>
      <c r="G2" s="90"/>
      <c r="H2" s="90">
        <f t="shared" ref="H2" si="1">SUM(F2+1)</f>
        <v>42943</v>
      </c>
      <c r="I2" s="90"/>
      <c r="J2" s="90">
        <f t="shared" ref="J2" si="2">SUM(H2+1)</f>
        <v>42944</v>
      </c>
      <c r="K2" s="90"/>
      <c r="L2" s="90">
        <f t="shared" ref="L2" si="3">SUM(J2+1)</f>
        <v>42945</v>
      </c>
      <c r="M2" s="90"/>
      <c r="N2" s="90">
        <f t="shared" ref="N2" si="4">SUM(L2+1)</f>
        <v>42946</v>
      </c>
      <c r="O2" s="90"/>
    </row>
    <row r="3" spans="1:15">
      <c r="A3" s="92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91" t="s">
        <v>57</v>
      </c>
      <c r="B6" s="91"/>
      <c r="C6" s="91"/>
      <c r="D6" s="91"/>
      <c r="E6" s="91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92" t="s">
        <v>59</v>
      </c>
      <c r="B7" s="90">
        <f>B2+7</f>
        <v>42947</v>
      </c>
      <c r="C7" s="90"/>
      <c r="D7" s="90">
        <f>D2+7</f>
        <v>42948</v>
      </c>
      <c r="E7" s="90"/>
      <c r="F7" s="90">
        <f t="shared" ref="F7" si="5">F2+7</f>
        <v>42949</v>
      </c>
      <c r="G7" s="90"/>
      <c r="H7" s="90">
        <f t="shared" ref="H7" si="6">H2+7</f>
        <v>42950</v>
      </c>
      <c r="I7" s="90"/>
      <c r="J7" s="90">
        <f t="shared" ref="J7" si="7">J2+7</f>
        <v>42951</v>
      </c>
      <c r="K7" s="90"/>
      <c r="L7" s="90">
        <f t="shared" ref="L7" si="8">L2+7</f>
        <v>42952</v>
      </c>
      <c r="M7" s="90"/>
      <c r="N7" s="90">
        <f t="shared" ref="N7" si="9">N2+7</f>
        <v>42953</v>
      </c>
      <c r="O7" s="90"/>
    </row>
    <row r="8" spans="1:15">
      <c r="A8" s="92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1" t="s">
        <v>96</v>
      </c>
      <c r="B1" s="91"/>
      <c r="C1" s="91"/>
      <c r="D1" s="91"/>
      <c r="E1" s="91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92" t="s">
        <v>59</v>
      </c>
      <c r="B2" s="90">
        <f>DATE(2017,7,24)</f>
        <v>42940</v>
      </c>
      <c r="C2" s="90"/>
      <c r="D2" s="90">
        <f>SUM(B2+1)</f>
        <v>42941</v>
      </c>
      <c r="E2" s="90"/>
      <c r="F2" s="90">
        <f t="shared" ref="F2" si="0">SUM(D2+1)</f>
        <v>42942</v>
      </c>
      <c r="G2" s="90"/>
      <c r="H2" s="90">
        <f t="shared" ref="H2" si="1">SUM(F2+1)</f>
        <v>42943</v>
      </c>
      <c r="I2" s="90"/>
      <c r="J2" s="90">
        <f t="shared" ref="J2" si="2">SUM(H2+1)</f>
        <v>42944</v>
      </c>
      <c r="K2" s="90"/>
      <c r="L2" s="90">
        <f t="shared" ref="L2" si="3">SUM(J2+1)</f>
        <v>42945</v>
      </c>
      <c r="M2" s="90"/>
      <c r="N2" s="90">
        <f t="shared" ref="N2" si="4">SUM(L2+1)</f>
        <v>42946</v>
      </c>
      <c r="O2" s="90"/>
    </row>
    <row r="3" spans="1:15">
      <c r="A3" s="92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91" t="s">
        <v>57</v>
      </c>
      <c r="B6" s="91"/>
      <c r="C6" s="91"/>
      <c r="D6" s="91"/>
      <c r="E6" s="91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92" t="s">
        <v>59</v>
      </c>
      <c r="B7" s="90">
        <f>B2+7</f>
        <v>42947</v>
      </c>
      <c r="C7" s="90"/>
      <c r="D7" s="90">
        <f>D2+7</f>
        <v>42948</v>
      </c>
      <c r="E7" s="90"/>
      <c r="F7" s="90">
        <f t="shared" ref="F7" si="5">F2+7</f>
        <v>42949</v>
      </c>
      <c r="G7" s="90"/>
      <c r="H7" s="90">
        <f t="shared" ref="H7" si="6">H2+7</f>
        <v>42950</v>
      </c>
      <c r="I7" s="90"/>
      <c r="J7" s="90">
        <f t="shared" ref="J7" si="7">J2+7</f>
        <v>42951</v>
      </c>
      <c r="K7" s="90"/>
      <c r="L7" s="90">
        <f t="shared" ref="L7" si="8">L2+7</f>
        <v>42952</v>
      </c>
      <c r="M7" s="90"/>
      <c r="N7" s="90">
        <f t="shared" ref="N7" si="9">N2+7</f>
        <v>42953</v>
      </c>
      <c r="O7" s="90"/>
    </row>
    <row r="8" spans="1:15">
      <c r="A8" s="92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1" t="s">
        <v>96</v>
      </c>
      <c r="B1" s="91"/>
      <c r="C1" s="91"/>
      <c r="D1" s="91"/>
      <c r="E1" s="91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92" t="s">
        <v>59</v>
      </c>
      <c r="B2" s="90">
        <f>DATE(2017,7,24)</f>
        <v>42940</v>
      </c>
      <c r="C2" s="90"/>
      <c r="D2" s="90">
        <f>SUM(B2+1)</f>
        <v>42941</v>
      </c>
      <c r="E2" s="90"/>
      <c r="F2" s="90">
        <f t="shared" ref="F2" si="0">SUM(D2+1)</f>
        <v>42942</v>
      </c>
      <c r="G2" s="90"/>
      <c r="H2" s="90">
        <f t="shared" ref="H2" si="1">SUM(F2+1)</f>
        <v>42943</v>
      </c>
      <c r="I2" s="90"/>
      <c r="J2" s="90">
        <f t="shared" ref="J2" si="2">SUM(H2+1)</f>
        <v>42944</v>
      </c>
      <c r="K2" s="90"/>
      <c r="L2" s="90">
        <f t="shared" ref="L2" si="3">SUM(J2+1)</f>
        <v>42945</v>
      </c>
      <c r="M2" s="90"/>
      <c r="N2" s="90">
        <f t="shared" ref="N2" si="4">SUM(L2+1)</f>
        <v>42946</v>
      </c>
      <c r="O2" s="90"/>
    </row>
    <row r="3" spans="1:15">
      <c r="A3" s="92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91" t="s">
        <v>57</v>
      </c>
      <c r="B6" s="91"/>
      <c r="C6" s="91"/>
      <c r="D6" s="91"/>
      <c r="E6" s="91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92" t="s">
        <v>59</v>
      </c>
      <c r="B7" s="90">
        <f>B2+7</f>
        <v>42947</v>
      </c>
      <c r="C7" s="90"/>
      <c r="D7" s="90">
        <f t="shared" ref="D7" si="5">D2+7</f>
        <v>42948</v>
      </c>
      <c r="E7" s="90"/>
      <c r="F7" s="90">
        <f t="shared" ref="F7" si="6">F2+7</f>
        <v>42949</v>
      </c>
      <c r="G7" s="90"/>
      <c r="H7" s="90">
        <f t="shared" ref="H7" si="7">H2+7</f>
        <v>42950</v>
      </c>
      <c r="I7" s="90"/>
      <c r="J7" s="90">
        <f t="shared" ref="J7" si="8">J2+7</f>
        <v>42951</v>
      </c>
      <c r="K7" s="90"/>
      <c r="L7" s="90">
        <f t="shared" ref="L7" si="9">L2+7</f>
        <v>42952</v>
      </c>
      <c r="M7" s="90"/>
      <c r="N7" s="90">
        <f t="shared" ref="N7" si="10">N2+7</f>
        <v>42953</v>
      </c>
      <c r="O7" s="90"/>
    </row>
    <row r="8" spans="1:15">
      <c r="A8" s="92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1" t="s">
        <v>96</v>
      </c>
      <c r="B1" s="91"/>
      <c r="C1" s="91"/>
      <c r="D1" s="91"/>
      <c r="E1" s="91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92" t="s">
        <v>59</v>
      </c>
      <c r="B2" s="90">
        <f>DATE(2017,7,17)</f>
        <v>42933</v>
      </c>
      <c r="C2" s="90"/>
      <c r="D2" s="90">
        <f>SUM(B2+1)</f>
        <v>42934</v>
      </c>
      <c r="E2" s="90"/>
      <c r="F2" s="90">
        <f t="shared" ref="F2" si="0">SUM(D2+1)</f>
        <v>42935</v>
      </c>
      <c r="G2" s="90"/>
      <c r="H2" s="90">
        <f t="shared" ref="H2" si="1">SUM(F2+1)</f>
        <v>42936</v>
      </c>
      <c r="I2" s="90"/>
      <c r="J2" s="90">
        <f t="shared" ref="J2" si="2">SUM(H2+1)</f>
        <v>42937</v>
      </c>
      <c r="K2" s="90"/>
      <c r="L2" s="90">
        <f t="shared" ref="L2" si="3">SUM(J2+1)</f>
        <v>42938</v>
      </c>
      <c r="M2" s="90"/>
      <c r="N2" s="90">
        <f t="shared" ref="N2" si="4">SUM(L2+1)</f>
        <v>42939</v>
      </c>
      <c r="O2" s="90"/>
    </row>
    <row r="3" spans="1:15">
      <c r="A3" s="92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91" t="s">
        <v>57</v>
      </c>
      <c r="B6" s="91"/>
      <c r="C6" s="91"/>
      <c r="D6" s="91"/>
      <c r="E6" s="91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92" t="s">
        <v>59</v>
      </c>
      <c r="B7" s="90">
        <f>B2+7</f>
        <v>42940</v>
      </c>
      <c r="C7" s="90"/>
      <c r="D7" s="90">
        <f t="shared" ref="D7" si="5">D2+7</f>
        <v>42941</v>
      </c>
      <c r="E7" s="90"/>
      <c r="F7" s="90">
        <f t="shared" ref="F7" si="6">F2+7</f>
        <v>42942</v>
      </c>
      <c r="G7" s="90"/>
      <c r="H7" s="90">
        <f t="shared" ref="H7" si="7">H2+7</f>
        <v>42943</v>
      </c>
      <c r="I7" s="90"/>
      <c r="J7" s="90">
        <f t="shared" ref="J7" si="8">J2+7</f>
        <v>42944</v>
      </c>
      <c r="K7" s="90"/>
      <c r="L7" s="90">
        <f t="shared" ref="L7" si="9">L2+7</f>
        <v>42945</v>
      </c>
      <c r="M7" s="90"/>
      <c r="N7" s="90">
        <f t="shared" ref="N7" si="10">N2+7</f>
        <v>42946</v>
      </c>
      <c r="O7" s="90"/>
    </row>
    <row r="8" spans="1:15">
      <c r="A8" s="92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1" t="s">
        <v>57</v>
      </c>
      <c r="B1" s="91"/>
      <c r="C1" s="91"/>
      <c r="D1" s="91"/>
      <c r="E1" s="91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2" t="s">
        <v>59</v>
      </c>
      <c r="B2" s="90">
        <f>DATE(2017,6,12)</f>
        <v>42898</v>
      </c>
      <c r="C2" s="90"/>
      <c r="D2" s="90">
        <f>SUM(B2+1)</f>
        <v>42899</v>
      </c>
      <c r="E2" s="90"/>
      <c r="F2" s="90">
        <f t="shared" ref="F2" si="0">SUM(D2+1)</f>
        <v>42900</v>
      </c>
      <c r="G2" s="90"/>
      <c r="H2" s="90">
        <f t="shared" ref="H2" si="1">SUM(F2+1)</f>
        <v>42901</v>
      </c>
      <c r="I2" s="90"/>
      <c r="J2" s="90">
        <f t="shared" ref="J2" si="2">SUM(H2+1)</f>
        <v>42902</v>
      </c>
      <c r="K2" s="90"/>
      <c r="L2" s="90">
        <f t="shared" ref="L2" si="3">SUM(J2+1)</f>
        <v>42903</v>
      </c>
      <c r="M2" s="90"/>
      <c r="N2" s="90">
        <f t="shared" ref="N2" si="4">SUM(L2+1)</f>
        <v>42904</v>
      </c>
      <c r="O2" s="90"/>
    </row>
    <row r="3" spans="1:15" ht="30" customHeight="1">
      <c r="A3" s="92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91" t="s">
        <v>57</v>
      </c>
      <c r="B6" s="91"/>
      <c r="C6" s="91"/>
      <c r="D6" s="91"/>
      <c r="E6" s="91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2" t="s">
        <v>59</v>
      </c>
      <c r="B7" s="90">
        <f>B2+7</f>
        <v>42905</v>
      </c>
      <c r="C7" s="90"/>
      <c r="D7" s="90">
        <f t="shared" ref="D7" si="5">D2+7</f>
        <v>42906</v>
      </c>
      <c r="E7" s="90"/>
      <c r="F7" s="90">
        <f t="shared" ref="F7" si="6">F2+7</f>
        <v>42907</v>
      </c>
      <c r="G7" s="90"/>
      <c r="H7" s="90">
        <f t="shared" ref="H7" si="7">H2+7</f>
        <v>42908</v>
      </c>
      <c r="I7" s="90"/>
      <c r="J7" s="90">
        <f t="shared" ref="J7" si="8">J2+7</f>
        <v>42909</v>
      </c>
      <c r="K7" s="90"/>
      <c r="L7" s="90">
        <f t="shared" ref="L7" si="9">L2+7</f>
        <v>42910</v>
      </c>
      <c r="M7" s="90"/>
      <c r="N7" s="90">
        <f t="shared" ref="N7" si="10">N2+7</f>
        <v>42911</v>
      </c>
      <c r="O7" s="90"/>
    </row>
    <row r="8" spans="1:15" ht="30" customHeight="1">
      <c r="A8" s="92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1" t="s">
        <v>57</v>
      </c>
      <c r="B1" s="91"/>
      <c r="C1" s="91"/>
      <c r="D1" s="91"/>
      <c r="E1" s="91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2" t="s">
        <v>59</v>
      </c>
      <c r="B2" s="90">
        <f>DATE(2017,6,5)</f>
        <v>42891</v>
      </c>
      <c r="C2" s="90"/>
      <c r="D2" s="90">
        <f>SUM(B2+1)</f>
        <v>42892</v>
      </c>
      <c r="E2" s="90"/>
      <c r="F2" s="90">
        <f t="shared" ref="F2" si="0">SUM(D2+1)</f>
        <v>42893</v>
      </c>
      <c r="G2" s="90"/>
      <c r="H2" s="90">
        <f t="shared" ref="H2" si="1">SUM(F2+1)</f>
        <v>42894</v>
      </c>
      <c r="I2" s="90"/>
      <c r="J2" s="90">
        <f t="shared" ref="J2" si="2">SUM(H2+1)</f>
        <v>42895</v>
      </c>
      <c r="K2" s="90"/>
      <c r="L2" s="90">
        <f t="shared" ref="L2" si="3">SUM(J2+1)</f>
        <v>42896</v>
      </c>
      <c r="M2" s="90"/>
      <c r="N2" s="90">
        <f t="shared" ref="N2" si="4">SUM(L2+1)</f>
        <v>42897</v>
      </c>
      <c r="O2" s="90"/>
    </row>
    <row r="3" spans="1:15" ht="30" customHeight="1">
      <c r="A3" s="92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91" t="s">
        <v>57</v>
      </c>
      <c r="B6" s="91"/>
      <c r="C6" s="91"/>
      <c r="D6" s="91"/>
      <c r="E6" s="91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2" t="s">
        <v>59</v>
      </c>
      <c r="B7" s="90">
        <f>B2+7</f>
        <v>42898</v>
      </c>
      <c r="C7" s="90"/>
      <c r="D7" s="90">
        <f t="shared" ref="D7" si="5">D2+7</f>
        <v>42899</v>
      </c>
      <c r="E7" s="90"/>
      <c r="F7" s="90">
        <f t="shared" ref="F7" si="6">F2+7</f>
        <v>42900</v>
      </c>
      <c r="G7" s="90"/>
      <c r="H7" s="90">
        <f t="shared" ref="H7" si="7">H2+7</f>
        <v>42901</v>
      </c>
      <c r="I7" s="90"/>
      <c r="J7" s="90">
        <f t="shared" ref="J7" si="8">J2+7</f>
        <v>42902</v>
      </c>
      <c r="K7" s="90"/>
      <c r="L7" s="90">
        <f t="shared" ref="L7" si="9">L2+7</f>
        <v>42903</v>
      </c>
      <c r="M7" s="90"/>
      <c r="N7" s="90">
        <f t="shared" ref="N7" si="10">N2+7</f>
        <v>42904</v>
      </c>
      <c r="O7" s="90"/>
    </row>
    <row r="8" spans="1:15" ht="30" customHeight="1">
      <c r="A8" s="92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1" t="s">
        <v>96</v>
      </c>
      <c r="B1" s="91"/>
      <c r="C1" s="91"/>
      <c r="D1" s="91"/>
      <c r="E1" s="91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92" t="s">
        <v>59</v>
      </c>
      <c r="B2" s="90">
        <f>DATE(2017,6,19)</f>
        <v>42905</v>
      </c>
      <c r="C2" s="90"/>
      <c r="D2" s="90">
        <f>SUM(B2+1)</f>
        <v>42906</v>
      </c>
      <c r="E2" s="90"/>
      <c r="F2" s="90">
        <f t="shared" ref="F2" si="0">SUM(D2+1)</f>
        <v>42907</v>
      </c>
      <c r="G2" s="90"/>
      <c r="H2" s="90">
        <f t="shared" ref="H2" si="1">SUM(F2+1)</f>
        <v>42908</v>
      </c>
      <c r="I2" s="90"/>
      <c r="J2" s="90">
        <f t="shared" ref="J2" si="2">SUM(H2+1)</f>
        <v>42909</v>
      </c>
      <c r="K2" s="90"/>
      <c r="L2" s="90">
        <f t="shared" ref="L2" si="3">SUM(J2+1)</f>
        <v>42910</v>
      </c>
      <c r="M2" s="90"/>
      <c r="N2" s="90">
        <f t="shared" ref="N2" si="4">SUM(L2+1)</f>
        <v>42911</v>
      </c>
      <c r="O2" s="90"/>
    </row>
    <row r="3" spans="1:15">
      <c r="A3" s="92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91" t="s">
        <v>57</v>
      </c>
      <c r="B6" s="91"/>
      <c r="C6" s="91"/>
      <c r="D6" s="91"/>
      <c r="E6" s="91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92" t="s">
        <v>59</v>
      </c>
      <c r="B7" s="90">
        <f>B2+7</f>
        <v>42912</v>
      </c>
      <c r="C7" s="90"/>
      <c r="D7" s="90">
        <f t="shared" ref="D7" si="5">D2+7</f>
        <v>42913</v>
      </c>
      <c r="E7" s="90"/>
      <c r="F7" s="90">
        <f t="shared" ref="F7" si="6">F2+7</f>
        <v>42914</v>
      </c>
      <c r="G7" s="90"/>
      <c r="H7" s="90">
        <f t="shared" ref="H7" si="7">H2+7</f>
        <v>42915</v>
      </c>
      <c r="I7" s="90"/>
      <c r="J7" s="90">
        <f t="shared" ref="J7" si="8">J2+7</f>
        <v>42916</v>
      </c>
      <c r="K7" s="90"/>
      <c r="L7" s="90">
        <f t="shared" ref="L7" si="9">L2+7</f>
        <v>42917</v>
      </c>
      <c r="M7" s="90"/>
      <c r="N7" s="90">
        <f t="shared" ref="N7" si="10">N2+7</f>
        <v>42918</v>
      </c>
      <c r="O7" s="90"/>
    </row>
    <row r="8" spans="1:15">
      <c r="A8" s="92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H2:I2"/>
    <mergeCell ref="J2:K2"/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1" t="s">
        <v>96</v>
      </c>
      <c r="B1" s="91"/>
      <c r="C1" s="91"/>
      <c r="D1" s="91"/>
      <c r="E1" s="91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92" t="s">
        <v>59</v>
      </c>
      <c r="B2" s="90">
        <f>DATE(2017,6,26)</f>
        <v>42912</v>
      </c>
      <c r="C2" s="90"/>
      <c r="D2" s="90">
        <f>SUM(B2+1)</f>
        <v>42913</v>
      </c>
      <c r="E2" s="90"/>
      <c r="F2" s="90">
        <f t="shared" ref="F2" si="0">SUM(D2+1)</f>
        <v>42914</v>
      </c>
      <c r="G2" s="90"/>
      <c r="H2" s="90">
        <f t="shared" ref="H2" si="1">SUM(F2+1)</f>
        <v>42915</v>
      </c>
      <c r="I2" s="90"/>
      <c r="J2" s="90">
        <f t="shared" ref="J2" si="2">SUM(H2+1)</f>
        <v>42916</v>
      </c>
      <c r="K2" s="90"/>
      <c r="L2" s="90">
        <f t="shared" ref="L2" si="3">SUM(J2+1)</f>
        <v>42917</v>
      </c>
      <c r="M2" s="90"/>
      <c r="N2" s="90">
        <f t="shared" ref="N2" si="4">SUM(L2+1)</f>
        <v>42918</v>
      </c>
      <c r="O2" s="90"/>
    </row>
    <row r="3" spans="1:15">
      <c r="A3" s="92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91" t="s">
        <v>57</v>
      </c>
      <c r="B6" s="91"/>
      <c r="C6" s="91"/>
      <c r="D6" s="91"/>
      <c r="E6" s="91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92" t="s">
        <v>59</v>
      </c>
      <c r="B7" s="90">
        <f>B2+7</f>
        <v>42919</v>
      </c>
      <c r="C7" s="90"/>
      <c r="D7" s="90">
        <f t="shared" ref="D7" si="5">D2+7</f>
        <v>42920</v>
      </c>
      <c r="E7" s="90"/>
      <c r="F7" s="90">
        <f t="shared" ref="F7" si="6">F2+7</f>
        <v>42921</v>
      </c>
      <c r="G7" s="90"/>
      <c r="H7" s="90">
        <f t="shared" ref="H7" si="7">H2+7</f>
        <v>42922</v>
      </c>
      <c r="I7" s="90"/>
      <c r="J7" s="90">
        <f t="shared" ref="J7" si="8">J2+7</f>
        <v>42923</v>
      </c>
      <c r="K7" s="90"/>
      <c r="L7" s="90">
        <f t="shared" ref="L7" si="9">L2+7</f>
        <v>42924</v>
      </c>
      <c r="M7" s="90"/>
      <c r="N7" s="90">
        <f t="shared" ref="N7" si="10">N2+7</f>
        <v>42925</v>
      </c>
      <c r="O7" s="90"/>
    </row>
    <row r="8" spans="1:15">
      <c r="A8" s="92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B1" workbookViewId="0">
      <selection activeCell="B4" sqref="B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5" t="s">
        <v>96</v>
      </c>
      <c r="B1" s="85"/>
      <c r="C1" s="85"/>
      <c r="D1" s="85"/>
      <c r="E1" s="85"/>
      <c r="F1" s="59" t="s">
        <v>58</v>
      </c>
      <c r="G1" s="60">
        <f>WEEKNUM(B2)</f>
        <v>1</v>
      </c>
      <c r="H1" s="61"/>
      <c r="I1" s="61"/>
      <c r="J1" s="61"/>
      <c r="K1" s="61"/>
      <c r="L1" s="61"/>
      <c r="M1" s="61"/>
      <c r="N1" s="61"/>
      <c r="O1" s="61"/>
    </row>
    <row r="2" spans="1:15">
      <c r="A2" s="89" t="s">
        <v>59</v>
      </c>
      <c r="B2" s="88">
        <f>DATE(2018,1,1)</f>
        <v>43101</v>
      </c>
      <c r="C2" s="88"/>
      <c r="D2" s="88">
        <f>SUM(B2+1)</f>
        <v>43102</v>
      </c>
      <c r="E2" s="88"/>
      <c r="F2" s="88">
        <f t="shared" ref="F2" si="0">SUM(D2+1)</f>
        <v>43103</v>
      </c>
      <c r="G2" s="88"/>
      <c r="H2" s="88">
        <f t="shared" ref="H2" si="1">SUM(F2+1)</f>
        <v>43104</v>
      </c>
      <c r="I2" s="88"/>
      <c r="J2" s="88">
        <f t="shared" ref="J2" si="2">SUM(H2+1)</f>
        <v>43105</v>
      </c>
      <c r="K2" s="88"/>
      <c r="L2" s="88">
        <f t="shared" ref="L2" si="3">SUM(J2+1)</f>
        <v>43106</v>
      </c>
      <c r="M2" s="88"/>
      <c r="N2" s="88">
        <f t="shared" ref="N2" si="4">SUM(L2+1)</f>
        <v>43107</v>
      </c>
      <c r="O2" s="88"/>
    </row>
    <row r="3" spans="1:15">
      <c r="A3" s="89"/>
      <c r="B3" s="79" t="s">
        <v>86</v>
      </c>
      <c r="C3" s="79" t="s">
        <v>3</v>
      </c>
      <c r="D3" s="79" t="s">
        <v>2</v>
      </c>
      <c r="E3" s="79" t="s">
        <v>3</v>
      </c>
      <c r="F3" s="79" t="s">
        <v>2</v>
      </c>
      <c r="G3" s="79" t="s">
        <v>3</v>
      </c>
      <c r="H3" s="79" t="s">
        <v>2</v>
      </c>
      <c r="I3" s="79" t="s">
        <v>3</v>
      </c>
      <c r="J3" s="79" t="s">
        <v>2</v>
      </c>
      <c r="K3" s="79" t="s">
        <v>3</v>
      </c>
      <c r="L3" s="79" t="s">
        <v>2</v>
      </c>
      <c r="M3" s="79" t="s">
        <v>3</v>
      </c>
      <c r="N3" s="79" t="s">
        <v>2</v>
      </c>
      <c r="O3" s="79" t="s">
        <v>3</v>
      </c>
    </row>
    <row r="4" spans="1:15" s="65" customFormat="1" ht="60">
      <c r="A4" s="35" t="s">
        <v>64</v>
      </c>
      <c r="B4" s="35"/>
      <c r="C4" s="35"/>
      <c r="D4" s="35" t="s">
        <v>380</v>
      </c>
      <c r="E4" s="35" t="s">
        <v>385</v>
      </c>
      <c r="F4" s="35" t="s">
        <v>386</v>
      </c>
      <c r="G4" s="35" t="s">
        <v>395</v>
      </c>
      <c r="H4" s="35" t="s">
        <v>387</v>
      </c>
      <c r="I4" s="35" t="s">
        <v>392</v>
      </c>
      <c r="J4" s="35" t="s">
        <v>388</v>
      </c>
      <c r="K4" s="35" t="s">
        <v>388</v>
      </c>
      <c r="L4" s="35"/>
      <c r="M4" s="35"/>
      <c r="N4" s="64"/>
      <c r="O4" s="64"/>
    </row>
    <row r="6" spans="1:15" ht="25.5">
      <c r="A6" s="85" t="s">
        <v>57</v>
      </c>
      <c r="B6" s="85"/>
      <c r="C6" s="85"/>
      <c r="D6" s="85"/>
      <c r="E6" s="85"/>
      <c r="F6" s="59" t="s">
        <v>58</v>
      </c>
      <c r="G6" s="60">
        <f>WEEKNUM(B7)</f>
        <v>2</v>
      </c>
      <c r="H6" s="61"/>
      <c r="I6" s="61"/>
      <c r="J6" s="61"/>
      <c r="K6" s="61"/>
      <c r="L6" s="61"/>
      <c r="M6" s="61"/>
      <c r="N6" s="61"/>
      <c r="O6" s="61"/>
    </row>
    <row r="7" spans="1:15">
      <c r="A7" s="89" t="s">
        <v>59</v>
      </c>
      <c r="B7" s="88">
        <f>B2+7</f>
        <v>43108</v>
      </c>
      <c r="C7" s="88"/>
      <c r="D7" s="88">
        <f t="shared" ref="D7" si="5">D2+7</f>
        <v>43109</v>
      </c>
      <c r="E7" s="88"/>
      <c r="F7" s="88">
        <f t="shared" ref="F7" si="6">F2+7</f>
        <v>43110</v>
      </c>
      <c r="G7" s="88"/>
      <c r="H7" s="88">
        <f t="shared" ref="H7" si="7">H2+7</f>
        <v>43111</v>
      </c>
      <c r="I7" s="88"/>
      <c r="J7" s="88">
        <f t="shared" ref="J7" si="8">J2+7</f>
        <v>43112</v>
      </c>
      <c r="K7" s="88"/>
      <c r="L7" s="88">
        <f t="shared" ref="L7" si="9">L2+7</f>
        <v>43113</v>
      </c>
      <c r="M7" s="88"/>
      <c r="N7" s="88">
        <f t="shared" ref="N7" si="10">N2+7</f>
        <v>43114</v>
      </c>
      <c r="O7" s="88"/>
    </row>
    <row r="8" spans="1:15">
      <c r="A8" s="89"/>
      <c r="B8" s="79" t="s">
        <v>2</v>
      </c>
      <c r="C8" s="79" t="s">
        <v>3</v>
      </c>
      <c r="D8" s="79" t="s">
        <v>2</v>
      </c>
      <c r="E8" s="79" t="s">
        <v>3</v>
      </c>
      <c r="F8" s="79" t="s">
        <v>2</v>
      </c>
      <c r="G8" s="79" t="s">
        <v>3</v>
      </c>
      <c r="H8" s="79" t="s">
        <v>2</v>
      </c>
      <c r="I8" s="79" t="s">
        <v>3</v>
      </c>
      <c r="J8" s="79" t="s">
        <v>2</v>
      </c>
      <c r="K8" s="79" t="s">
        <v>3</v>
      </c>
      <c r="L8" s="79" t="s">
        <v>2</v>
      </c>
      <c r="M8" s="79" t="s">
        <v>3</v>
      </c>
      <c r="N8" s="79" t="s">
        <v>2</v>
      </c>
      <c r="O8" s="79" t="s">
        <v>3</v>
      </c>
    </row>
    <row r="9" spans="1:15" s="65" customFormat="1" ht="53.25" customHeight="1">
      <c r="A9" s="35" t="s">
        <v>64</v>
      </c>
      <c r="B9" s="77" t="s">
        <v>393</v>
      </c>
      <c r="C9" s="77" t="s">
        <v>393</v>
      </c>
      <c r="D9" s="77" t="s">
        <v>389</v>
      </c>
      <c r="E9" s="77" t="s">
        <v>389</v>
      </c>
      <c r="F9" s="77" t="s">
        <v>391</v>
      </c>
      <c r="G9" s="77" t="s">
        <v>390</v>
      </c>
      <c r="H9" s="77" t="s">
        <v>390</v>
      </c>
      <c r="I9" s="77" t="s">
        <v>390</v>
      </c>
      <c r="J9" s="77" t="s">
        <v>394</v>
      </c>
      <c r="K9" s="77" t="s">
        <v>394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1" t="s">
        <v>96</v>
      </c>
      <c r="B1" s="91"/>
      <c r="C1" s="91"/>
      <c r="D1" s="91"/>
      <c r="E1" s="91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92" t="s">
        <v>59</v>
      </c>
      <c r="B2" s="90">
        <f>DATE(2017,7,3)</f>
        <v>42919</v>
      </c>
      <c r="C2" s="90"/>
      <c r="D2" s="90">
        <f>SUM(B2+1)</f>
        <v>42920</v>
      </c>
      <c r="E2" s="90"/>
      <c r="F2" s="90">
        <f t="shared" ref="F2" si="0">SUM(D2+1)</f>
        <v>42921</v>
      </c>
      <c r="G2" s="90"/>
      <c r="H2" s="90">
        <f t="shared" ref="H2" si="1">SUM(F2+1)</f>
        <v>42922</v>
      </c>
      <c r="I2" s="90"/>
      <c r="J2" s="90">
        <f t="shared" ref="J2" si="2">SUM(H2+1)</f>
        <v>42923</v>
      </c>
      <c r="K2" s="90"/>
      <c r="L2" s="90">
        <f t="shared" ref="L2" si="3">SUM(J2+1)</f>
        <v>42924</v>
      </c>
      <c r="M2" s="90"/>
      <c r="N2" s="90">
        <f t="shared" ref="N2" si="4">SUM(L2+1)</f>
        <v>42925</v>
      </c>
      <c r="O2" s="90"/>
    </row>
    <row r="3" spans="1:15">
      <c r="A3" s="92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91" t="s">
        <v>57</v>
      </c>
      <c r="B6" s="91"/>
      <c r="C6" s="91"/>
      <c r="D6" s="91"/>
      <c r="E6" s="91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92" t="s">
        <v>59</v>
      </c>
      <c r="B7" s="90">
        <f>B2+7</f>
        <v>42926</v>
      </c>
      <c r="C7" s="90"/>
      <c r="D7" s="90">
        <f t="shared" ref="D7" si="5">D2+7</f>
        <v>42927</v>
      </c>
      <c r="E7" s="90"/>
      <c r="F7" s="90">
        <f t="shared" ref="F7" si="6">F2+7</f>
        <v>42928</v>
      </c>
      <c r="G7" s="90"/>
      <c r="H7" s="90">
        <f t="shared" ref="H7" si="7">H2+7</f>
        <v>42929</v>
      </c>
      <c r="I7" s="90"/>
      <c r="J7" s="90">
        <f t="shared" ref="J7" si="8">J2+7</f>
        <v>42930</v>
      </c>
      <c r="K7" s="90"/>
      <c r="L7" s="90">
        <f t="shared" ref="L7" si="9">L2+7</f>
        <v>42931</v>
      </c>
      <c r="M7" s="90"/>
      <c r="N7" s="90">
        <f t="shared" ref="N7" si="10">N2+7</f>
        <v>42932</v>
      </c>
      <c r="O7" s="90"/>
    </row>
    <row r="8" spans="1:15">
      <c r="A8" s="92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1" t="s">
        <v>96</v>
      </c>
      <c r="B1" s="91"/>
      <c r="C1" s="91"/>
      <c r="D1" s="91"/>
      <c r="E1" s="91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92" t="s">
        <v>59</v>
      </c>
      <c r="B2" s="90">
        <f>DATE(2017,7,10)</f>
        <v>42926</v>
      </c>
      <c r="C2" s="90"/>
      <c r="D2" s="90">
        <f>SUM(B2+1)</f>
        <v>42927</v>
      </c>
      <c r="E2" s="90"/>
      <c r="F2" s="90">
        <f t="shared" ref="F2" si="0">SUM(D2+1)</f>
        <v>42928</v>
      </c>
      <c r="G2" s="90"/>
      <c r="H2" s="90">
        <f t="shared" ref="H2" si="1">SUM(F2+1)</f>
        <v>42929</v>
      </c>
      <c r="I2" s="90"/>
      <c r="J2" s="90">
        <f t="shared" ref="J2" si="2">SUM(H2+1)</f>
        <v>42930</v>
      </c>
      <c r="K2" s="90"/>
      <c r="L2" s="90">
        <f t="shared" ref="L2" si="3">SUM(J2+1)</f>
        <v>42931</v>
      </c>
      <c r="M2" s="90"/>
      <c r="N2" s="90">
        <f t="shared" ref="N2" si="4">SUM(L2+1)</f>
        <v>42932</v>
      </c>
      <c r="O2" s="90"/>
    </row>
    <row r="3" spans="1:15">
      <c r="A3" s="92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91" t="s">
        <v>57</v>
      </c>
      <c r="B6" s="91"/>
      <c r="C6" s="91"/>
      <c r="D6" s="91"/>
      <c r="E6" s="91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92" t="s">
        <v>59</v>
      </c>
      <c r="B7" s="90">
        <f>B2+7</f>
        <v>42933</v>
      </c>
      <c r="C7" s="90"/>
      <c r="D7" s="90">
        <f t="shared" ref="D7" si="5">D2+7</f>
        <v>42934</v>
      </c>
      <c r="E7" s="90"/>
      <c r="F7" s="90">
        <f t="shared" ref="F7" si="6">F2+7</f>
        <v>42935</v>
      </c>
      <c r="G7" s="90"/>
      <c r="H7" s="90">
        <f t="shared" ref="H7" si="7">H2+7</f>
        <v>42936</v>
      </c>
      <c r="I7" s="90"/>
      <c r="J7" s="90">
        <f t="shared" ref="J7" si="8">J2+7</f>
        <v>42937</v>
      </c>
      <c r="K7" s="90"/>
      <c r="L7" s="90">
        <f t="shared" ref="L7" si="9">L2+7</f>
        <v>42938</v>
      </c>
      <c r="M7" s="90"/>
      <c r="N7" s="90">
        <f t="shared" ref="N7" si="10">N2+7</f>
        <v>42939</v>
      </c>
      <c r="O7" s="90"/>
    </row>
    <row r="8" spans="1:15">
      <c r="A8" s="92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100" t="s">
        <v>0</v>
      </c>
      <c r="B1" s="100" t="s">
        <v>1</v>
      </c>
      <c r="C1" s="101" t="s">
        <v>36</v>
      </c>
      <c r="D1" s="102"/>
      <c r="E1" s="103" t="s">
        <v>37</v>
      </c>
      <c r="F1" s="103"/>
      <c r="G1" s="103" t="s">
        <v>38</v>
      </c>
      <c r="H1" s="103"/>
      <c r="I1" s="103" t="s">
        <v>39</v>
      </c>
      <c r="J1" s="103"/>
      <c r="K1" s="101" t="s">
        <v>40</v>
      </c>
      <c r="L1" s="102"/>
      <c r="M1" s="2" t="s">
        <v>41</v>
      </c>
      <c r="N1" s="2" t="s">
        <v>42</v>
      </c>
    </row>
    <row r="2" spans="1:14" ht="24.95" customHeight="1">
      <c r="A2" s="100"/>
      <c r="B2" s="100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98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96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97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98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96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97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98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96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97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98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96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97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96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96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97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98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96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97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98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97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99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99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99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99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99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99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99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99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99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99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99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7" type="noConversion"/>
  <pageMargins left="0.69930555555555596" right="0.69930555555555596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4" workbookViewId="0">
      <selection activeCell="A4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5" t="s">
        <v>96</v>
      </c>
      <c r="B1" s="85"/>
      <c r="C1" s="85"/>
      <c r="D1" s="85"/>
      <c r="E1" s="85"/>
      <c r="F1" s="59" t="s">
        <v>58</v>
      </c>
      <c r="G1" s="60">
        <f>WEEKNUM(B2)</f>
        <v>52</v>
      </c>
      <c r="H1" s="61"/>
      <c r="I1" s="61"/>
      <c r="J1" s="61"/>
      <c r="K1" s="61"/>
      <c r="L1" s="61"/>
      <c r="M1" s="61"/>
      <c r="N1" s="61"/>
      <c r="O1" s="61"/>
    </row>
    <row r="2" spans="1:15">
      <c r="A2" s="89" t="s">
        <v>59</v>
      </c>
      <c r="B2" s="88">
        <f>DATE(2017,12,25)</f>
        <v>43094</v>
      </c>
      <c r="C2" s="88"/>
      <c r="D2" s="88">
        <f>SUM(B2+1)</f>
        <v>43095</v>
      </c>
      <c r="E2" s="88"/>
      <c r="F2" s="88">
        <f t="shared" ref="F2" si="0">SUM(D2+1)</f>
        <v>43096</v>
      </c>
      <c r="G2" s="88"/>
      <c r="H2" s="88">
        <f t="shared" ref="H2" si="1">SUM(F2+1)</f>
        <v>43097</v>
      </c>
      <c r="I2" s="88"/>
      <c r="J2" s="88">
        <f t="shared" ref="J2" si="2">SUM(H2+1)</f>
        <v>43098</v>
      </c>
      <c r="K2" s="88"/>
      <c r="L2" s="88">
        <f t="shared" ref="L2" si="3">SUM(J2+1)</f>
        <v>43099</v>
      </c>
      <c r="M2" s="88"/>
      <c r="N2" s="88">
        <f t="shared" ref="N2" si="4">SUM(L2+1)</f>
        <v>43100</v>
      </c>
      <c r="O2" s="88"/>
    </row>
    <row r="3" spans="1:15">
      <c r="A3" s="89"/>
      <c r="B3" s="78" t="s">
        <v>86</v>
      </c>
      <c r="C3" s="78" t="s">
        <v>3</v>
      </c>
      <c r="D3" s="78" t="s">
        <v>2</v>
      </c>
      <c r="E3" s="78" t="s">
        <v>3</v>
      </c>
      <c r="F3" s="78" t="s">
        <v>2</v>
      </c>
      <c r="G3" s="78" t="s">
        <v>3</v>
      </c>
      <c r="H3" s="78" t="s">
        <v>2</v>
      </c>
      <c r="I3" s="78" t="s">
        <v>3</v>
      </c>
      <c r="J3" s="78" t="s">
        <v>2</v>
      </c>
      <c r="K3" s="78" t="s">
        <v>3</v>
      </c>
      <c r="L3" s="78" t="s">
        <v>2</v>
      </c>
      <c r="M3" s="78" t="s">
        <v>3</v>
      </c>
      <c r="N3" s="78" t="s">
        <v>2</v>
      </c>
      <c r="O3" s="78" t="s">
        <v>3</v>
      </c>
    </row>
    <row r="4" spans="1:15" s="65" customFormat="1" ht="36">
      <c r="A4" s="35" t="s">
        <v>64</v>
      </c>
      <c r="B4" s="35" t="s">
        <v>374</v>
      </c>
      <c r="C4" s="35" t="s">
        <v>377</v>
      </c>
      <c r="D4" s="35" t="s">
        <v>378</v>
      </c>
      <c r="E4" s="35" t="s">
        <v>375</v>
      </c>
      <c r="F4" s="35" t="s">
        <v>376</v>
      </c>
      <c r="G4" s="35" t="s">
        <v>373</v>
      </c>
      <c r="H4" s="35" t="s">
        <v>371</v>
      </c>
      <c r="I4" s="35" t="s">
        <v>372</v>
      </c>
      <c r="J4" s="35" t="s">
        <v>370</v>
      </c>
      <c r="K4" s="35" t="s">
        <v>369</v>
      </c>
      <c r="L4" s="35"/>
      <c r="M4" s="35"/>
      <c r="N4" s="64"/>
      <c r="O4" s="64"/>
    </row>
    <row r="6" spans="1:15" ht="25.5">
      <c r="A6" s="85" t="s">
        <v>57</v>
      </c>
      <c r="B6" s="85"/>
      <c r="C6" s="85"/>
      <c r="D6" s="85"/>
      <c r="E6" s="85"/>
      <c r="F6" s="59" t="s">
        <v>58</v>
      </c>
      <c r="G6" s="60">
        <f>WEEKNUM(B7)</f>
        <v>1</v>
      </c>
      <c r="H6" s="61"/>
      <c r="I6" s="61"/>
      <c r="J6" s="61"/>
      <c r="K6" s="61"/>
      <c r="L6" s="61"/>
      <c r="M6" s="61"/>
      <c r="N6" s="61"/>
      <c r="O6" s="61"/>
    </row>
    <row r="7" spans="1:15">
      <c r="A7" s="89" t="s">
        <v>59</v>
      </c>
      <c r="B7" s="88">
        <f>B2+7</f>
        <v>43101</v>
      </c>
      <c r="C7" s="88"/>
      <c r="D7" s="88">
        <f t="shared" ref="D7" si="5">D2+7</f>
        <v>43102</v>
      </c>
      <c r="E7" s="88"/>
      <c r="F7" s="88">
        <f t="shared" ref="F7" si="6">F2+7</f>
        <v>43103</v>
      </c>
      <c r="G7" s="88"/>
      <c r="H7" s="88">
        <f t="shared" ref="H7" si="7">H2+7</f>
        <v>43104</v>
      </c>
      <c r="I7" s="88"/>
      <c r="J7" s="88">
        <f t="shared" ref="J7" si="8">J2+7</f>
        <v>43105</v>
      </c>
      <c r="K7" s="88"/>
      <c r="L7" s="88">
        <f t="shared" ref="L7" si="9">L2+7</f>
        <v>43106</v>
      </c>
      <c r="M7" s="88"/>
      <c r="N7" s="88">
        <f t="shared" ref="N7" si="10">N2+7</f>
        <v>43107</v>
      </c>
      <c r="O7" s="88"/>
    </row>
    <row r="8" spans="1:15">
      <c r="A8" s="89"/>
      <c r="B8" s="78" t="s">
        <v>2</v>
      </c>
      <c r="C8" s="78" t="s">
        <v>3</v>
      </c>
      <c r="D8" s="78" t="s">
        <v>2</v>
      </c>
      <c r="E8" s="78" t="s">
        <v>3</v>
      </c>
      <c r="F8" s="78" t="s">
        <v>2</v>
      </c>
      <c r="G8" s="78" t="s">
        <v>3</v>
      </c>
      <c r="H8" s="78" t="s">
        <v>2</v>
      </c>
      <c r="I8" s="78" t="s">
        <v>3</v>
      </c>
      <c r="J8" s="78" t="s">
        <v>2</v>
      </c>
      <c r="K8" s="78" t="s">
        <v>3</v>
      </c>
      <c r="L8" s="78" t="s">
        <v>2</v>
      </c>
      <c r="M8" s="78" t="s">
        <v>3</v>
      </c>
      <c r="N8" s="78" t="s">
        <v>2</v>
      </c>
      <c r="O8" s="78" t="s">
        <v>3</v>
      </c>
    </row>
    <row r="9" spans="1:15" s="65" customFormat="1" ht="53.25" customHeight="1">
      <c r="A9" s="35" t="s">
        <v>64</v>
      </c>
      <c r="B9" s="35"/>
      <c r="C9" s="35" t="s">
        <v>379</v>
      </c>
      <c r="D9" s="35" t="s">
        <v>380</v>
      </c>
      <c r="E9" s="35" t="s">
        <v>381</v>
      </c>
      <c r="F9" s="35" t="s">
        <v>382</v>
      </c>
      <c r="G9" s="35" t="s">
        <v>383</v>
      </c>
      <c r="H9" s="77" t="s">
        <v>384</v>
      </c>
      <c r="I9" s="77" t="s">
        <v>384</v>
      </c>
      <c r="J9" s="77" t="s">
        <v>384</v>
      </c>
      <c r="K9" s="77" t="s">
        <v>384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9" sqref="C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5" t="s">
        <v>96</v>
      </c>
      <c r="B1" s="85"/>
      <c r="C1" s="85"/>
      <c r="D1" s="85"/>
      <c r="E1" s="85"/>
      <c r="F1" s="59" t="s">
        <v>58</v>
      </c>
      <c r="G1" s="60">
        <f>WEEKNUM(B2)</f>
        <v>51</v>
      </c>
      <c r="H1" s="61"/>
      <c r="I1" s="61"/>
      <c r="J1" s="61"/>
      <c r="K1" s="61"/>
      <c r="L1" s="61"/>
      <c r="M1" s="61"/>
      <c r="N1" s="61"/>
      <c r="O1" s="61"/>
    </row>
    <row r="2" spans="1:15">
      <c r="A2" s="89" t="s">
        <v>59</v>
      </c>
      <c r="B2" s="88">
        <f>DATE(2017,12,18)</f>
        <v>43087</v>
      </c>
      <c r="C2" s="88"/>
      <c r="D2" s="88">
        <f>SUM(B2+1)</f>
        <v>43088</v>
      </c>
      <c r="E2" s="88"/>
      <c r="F2" s="88">
        <f t="shared" ref="F2" si="0">SUM(D2+1)</f>
        <v>43089</v>
      </c>
      <c r="G2" s="88"/>
      <c r="H2" s="88">
        <f t="shared" ref="H2" si="1">SUM(F2+1)</f>
        <v>43090</v>
      </c>
      <c r="I2" s="88"/>
      <c r="J2" s="88">
        <f t="shared" ref="J2" si="2">SUM(H2+1)</f>
        <v>43091</v>
      </c>
      <c r="K2" s="88"/>
      <c r="L2" s="88">
        <f t="shared" ref="L2" si="3">SUM(J2+1)</f>
        <v>43092</v>
      </c>
      <c r="M2" s="88"/>
      <c r="N2" s="88">
        <f t="shared" ref="N2" si="4">SUM(L2+1)</f>
        <v>43093</v>
      </c>
      <c r="O2" s="88"/>
    </row>
    <row r="3" spans="1:15">
      <c r="A3" s="89"/>
      <c r="B3" s="76" t="s">
        <v>86</v>
      </c>
      <c r="C3" s="76" t="s">
        <v>3</v>
      </c>
      <c r="D3" s="76" t="s">
        <v>2</v>
      </c>
      <c r="E3" s="76" t="s">
        <v>3</v>
      </c>
      <c r="F3" s="76" t="s">
        <v>2</v>
      </c>
      <c r="G3" s="76" t="s">
        <v>3</v>
      </c>
      <c r="H3" s="76" t="s">
        <v>2</v>
      </c>
      <c r="I3" s="76" t="s">
        <v>3</v>
      </c>
      <c r="J3" s="76" t="s">
        <v>2</v>
      </c>
      <c r="K3" s="76" t="s">
        <v>3</v>
      </c>
      <c r="L3" s="76" t="s">
        <v>2</v>
      </c>
      <c r="M3" s="76" t="s">
        <v>3</v>
      </c>
      <c r="N3" s="76" t="s">
        <v>2</v>
      </c>
      <c r="O3" s="76" t="s">
        <v>3</v>
      </c>
    </row>
    <row r="4" spans="1:15" s="65" customFormat="1" ht="60">
      <c r="A4" s="35" t="s">
        <v>64</v>
      </c>
      <c r="B4" s="35" t="s">
        <v>353</v>
      </c>
      <c r="C4" s="35" t="s">
        <v>354</v>
      </c>
      <c r="D4" s="35" t="s">
        <v>355</v>
      </c>
      <c r="E4" s="35" t="s">
        <v>358</v>
      </c>
      <c r="F4" s="35" t="s">
        <v>356</v>
      </c>
      <c r="G4" s="35" t="s">
        <v>357</v>
      </c>
      <c r="H4" s="35" t="s">
        <v>359</v>
      </c>
      <c r="I4" s="35" t="s">
        <v>360</v>
      </c>
      <c r="J4" s="35" t="s">
        <v>361</v>
      </c>
      <c r="K4" s="35" t="s">
        <v>361</v>
      </c>
      <c r="L4" s="35"/>
      <c r="M4" s="35"/>
      <c r="N4" s="64"/>
      <c r="O4" s="64"/>
    </row>
    <row r="6" spans="1:15" ht="25.5">
      <c r="A6" s="85" t="s">
        <v>57</v>
      </c>
      <c r="B6" s="85"/>
      <c r="C6" s="85"/>
      <c r="D6" s="85"/>
      <c r="E6" s="85"/>
      <c r="F6" s="59" t="s">
        <v>58</v>
      </c>
      <c r="G6" s="60">
        <f>WEEKNUM(B7)</f>
        <v>52</v>
      </c>
      <c r="H6" s="61"/>
      <c r="I6" s="61"/>
      <c r="J6" s="61"/>
      <c r="K6" s="61"/>
      <c r="L6" s="61"/>
      <c r="M6" s="61"/>
      <c r="N6" s="61"/>
      <c r="O6" s="61"/>
    </row>
    <row r="7" spans="1:15">
      <c r="A7" s="89" t="s">
        <v>59</v>
      </c>
      <c r="B7" s="88">
        <f>B2+7</f>
        <v>43094</v>
      </c>
      <c r="C7" s="88"/>
      <c r="D7" s="88">
        <f t="shared" ref="D7" si="5">D2+7</f>
        <v>43095</v>
      </c>
      <c r="E7" s="88"/>
      <c r="F7" s="88">
        <f t="shared" ref="F7" si="6">F2+7</f>
        <v>43096</v>
      </c>
      <c r="G7" s="88"/>
      <c r="H7" s="88">
        <f t="shared" ref="H7" si="7">H2+7</f>
        <v>43097</v>
      </c>
      <c r="I7" s="88"/>
      <c r="J7" s="88">
        <f t="shared" ref="J7" si="8">J2+7</f>
        <v>43098</v>
      </c>
      <c r="K7" s="88"/>
      <c r="L7" s="88">
        <f t="shared" ref="L7" si="9">L2+7</f>
        <v>43099</v>
      </c>
      <c r="M7" s="88"/>
      <c r="N7" s="88">
        <f t="shared" ref="N7" si="10">N2+7</f>
        <v>43100</v>
      </c>
      <c r="O7" s="88"/>
    </row>
    <row r="8" spans="1:15">
      <c r="A8" s="89"/>
      <c r="B8" s="76" t="s">
        <v>2</v>
      </c>
      <c r="C8" s="76" t="s">
        <v>3</v>
      </c>
      <c r="D8" s="76" t="s">
        <v>2</v>
      </c>
      <c r="E8" s="76" t="s">
        <v>3</v>
      </c>
      <c r="F8" s="76" t="s">
        <v>2</v>
      </c>
      <c r="G8" s="76" t="s">
        <v>3</v>
      </c>
      <c r="H8" s="76" t="s">
        <v>2</v>
      </c>
      <c r="I8" s="76" t="s">
        <v>3</v>
      </c>
      <c r="J8" s="76" t="s">
        <v>2</v>
      </c>
      <c r="K8" s="76" t="s">
        <v>3</v>
      </c>
      <c r="L8" s="76" t="s">
        <v>2</v>
      </c>
      <c r="M8" s="76" t="s">
        <v>3</v>
      </c>
      <c r="N8" s="76" t="s">
        <v>2</v>
      </c>
      <c r="O8" s="76" t="s">
        <v>3</v>
      </c>
    </row>
    <row r="9" spans="1:15" s="65" customFormat="1" ht="53.25" customHeight="1">
      <c r="A9" s="35" t="s">
        <v>64</v>
      </c>
      <c r="B9" s="35" t="s">
        <v>362</v>
      </c>
      <c r="C9" s="35" t="s">
        <v>364</v>
      </c>
      <c r="D9" s="35" t="s">
        <v>368</v>
      </c>
      <c r="E9" s="35" t="s">
        <v>368</v>
      </c>
      <c r="F9" s="35" t="s">
        <v>367</v>
      </c>
      <c r="G9" s="35" t="s">
        <v>365</v>
      </c>
      <c r="H9" s="77" t="s">
        <v>365</v>
      </c>
      <c r="I9" s="77" t="s">
        <v>366</v>
      </c>
      <c r="J9" s="77" t="s">
        <v>363</v>
      </c>
      <c r="K9" s="77" t="s">
        <v>363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5" t="s">
        <v>96</v>
      </c>
      <c r="B1" s="85"/>
      <c r="C1" s="85"/>
      <c r="D1" s="85"/>
      <c r="E1" s="85"/>
      <c r="F1" s="59" t="s">
        <v>58</v>
      </c>
      <c r="G1" s="60">
        <f>WEEKNUM(B2)</f>
        <v>50</v>
      </c>
      <c r="H1" s="61"/>
      <c r="I1" s="61"/>
      <c r="J1" s="61"/>
      <c r="K1" s="61"/>
      <c r="L1" s="61"/>
      <c r="M1" s="61"/>
      <c r="N1" s="61"/>
      <c r="O1" s="61"/>
    </row>
    <row r="2" spans="1:15">
      <c r="A2" s="89" t="s">
        <v>59</v>
      </c>
      <c r="B2" s="88">
        <f>DATE(2017,12,11)</f>
        <v>43080</v>
      </c>
      <c r="C2" s="88"/>
      <c r="D2" s="88">
        <f>SUM(B2+1)</f>
        <v>43081</v>
      </c>
      <c r="E2" s="88"/>
      <c r="F2" s="88">
        <f t="shared" ref="F2" si="0">SUM(D2+1)</f>
        <v>43082</v>
      </c>
      <c r="G2" s="88"/>
      <c r="H2" s="88">
        <f t="shared" ref="H2" si="1">SUM(F2+1)</f>
        <v>43083</v>
      </c>
      <c r="I2" s="88"/>
      <c r="J2" s="88">
        <f t="shared" ref="J2" si="2">SUM(H2+1)</f>
        <v>43084</v>
      </c>
      <c r="K2" s="88"/>
      <c r="L2" s="88">
        <f t="shared" ref="L2" si="3">SUM(J2+1)</f>
        <v>43085</v>
      </c>
      <c r="M2" s="88"/>
      <c r="N2" s="88">
        <f t="shared" ref="N2" si="4">SUM(L2+1)</f>
        <v>43086</v>
      </c>
      <c r="O2" s="88"/>
    </row>
    <row r="3" spans="1:15">
      <c r="A3" s="89"/>
      <c r="B3" s="74" t="s">
        <v>86</v>
      </c>
      <c r="C3" s="74" t="s">
        <v>3</v>
      </c>
      <c r="D3" s="74" t="s">
        <v>2</v>
      </c>
      <c r="E3" s="74" t="s">
        <v>3</v>
      </c>
      <c r="F3" s="74" t="s">
        <v>2</v>
      </c>
      <c r="G3" s="74" t="s">
        <v>3</v>
      </c>
      <c r="H3" s="74" t="s">
        <v>2</v>
      </c>
      <c r="I3" s="74" t="s">
        <v>3</v>
      </c>
      <c r="J3" s="74" t="s">
        <v>2</v>
      </c>
      <c r="K3" s="74" t="s">
        <v>3</v>
      </c>
      <c r="L3" s="74" t="s">
        <v>2</v>
      </c>
      <c r="M3" s="74" t="s">
        <v>3</v>
      </c>
      <c r="N3" s="74" t="s">
        <v>2</v>
      </c>
      <c r="O3" s="74" t="s">
        <v>3</v>
      </c>
    </row>
    <row r="4" spans="1:15" s="65" customFormat="1" ht="48">
      <c r="A4" s="35" t="s">
        <v>64</v>
      </c>
      <c r="B4" s="35" t="s">
        <v>346</v>
      </c>
      <c r="C4" s="35" t="s">
        <v>347</v>
      </c>
      <c r="D4" s="35" t="s">
        <v>345</v>
      </c>
      <c r="E4" s="35" t="s">
        <v>350</v>
      </c>
      <c r="F4" s="35" t="s">
        <v>342</v>
      </c>
      <c r="G4" s="35" t="s">
        <v>348</v>
      </c>
      <c r="H4" s="35" t="s">
        <v>343</v>
      </c>
      <c r="I4" s="35" t="s">
        <v>349</v>
      </c>
      <c r="J4" s="35" t="s">
        <v>344</v>
      </c>
      <c r="K4" s="35" t="s">
        <v>344</v>
      </c>
      <c r="L4" s="35"/>
      <c r="M4" s="35"/>
      <c r="N4" s="64"/>
      <c r="O4" s="64"/>
    </row>
    <row r="6" spans="1:15" ht="25.5">
      <c r="A6" s="85" t="s">
        <v>57</v>
      </c>
      <c r="B6" s="85"/>
      <c r="C6" s="85"/>
      <c r="D6" s="85"/>
      <c r="E6" s="85"/>
      <c r="F6" s="59" t="s">
        <v>58</v>
      </c>
      <c r="G6" s="60">
        <f>WEEKNUM(B7)</f>
        <v>51</v>
      </c>
      <c r="H6" s="61"/>
      <c r="I6" s="61"/>
      <c r="J6" s="61"/>
      <c r="K6" s="61"/>
      <c r="L6" s="61"/>
      <c r="M6" s="61"/>
      <c r="N6" s="61"/>
      <c r="O6" s="61"/>
    </row>
    <row r="7" spans="1:15">
      <c r="A7" s="89" t="s">
        <v>59</v>
      </c>
      <c r="B7" s="88">
        <f>B2+7</f>
        <v>43087</v>
      </c>
      <c r="C7" s="88"/>
      <c r="D7" s="88">
        <f t="shared" ref="D7" si="5">D2+7</f>
        <v>43088</v>
      </c>
      <c r="E7" s="88"/>
      <c r="F7" s="88">
        <f t="shared" ref="F7" si="6">F2+7</f>
        <v>43089</v>
      </c>
      <c r="G7" s="88"/>
      <c r="H7" s="88">
        <f t="shared" ref="H7" si="7">H2+7</f>
        <v>43090</v>
      </c>
      <c r="I7" s="88"/>
      <c r="J7" s="88">
        <f t="shared" ref="J7" si="8">J2+7</f>
        <v>43091</v>
      </c>
      <c r="K7" s="88"/>
      <c r="L7" s="88">
        <f t="shared" ref="L7" si="9">L2+7</f>
        <v>43092</v>
      </c>
      <c r="M7" s="88"/>
      <c r="N7" s="88">
        <f t="shared" ref="N7" si="10">N2+7</f>
        <v>43093</v>
      </c>
      <c r="O7" s="88"/>
    </row>
    <row r="8" spans="1:15">
      <c r="A8" s="89"/>
      <c r="B8" s="74" t="s">
        <v>2</v>
      </c>
      <c r="C8" s="74" t="s">
        <v>3</v>
      </c>
      <c r="D8" s="74" t="s">
        <v>2</v>
      </c>
      <c r="E8" s="74" t="s">
        <v>3</v>
      </c>
      <c r="F8" s="74" t="s">
        <v>2</v>
      </c>
      <c r="G8" s="74" t="s">
        <v>3</v>
      </c>
      <c r="H8" s="74" t="s">
        <v>2</v>
      </c>
      <c r="I8" s="74" t="s">
        <v>3</v>
      </c>
      <c r="J8" s="74" t="s">
        <v>2</v>
      </c>
      <c r="K8" s="74" t="s">
        <v>3</v>
      </c>
      <c r="L8" s="74" t="s">
        <v>2</v>
      </c>
      <c r="M8" s="74" t="s">
        <v>3</v>
      </c>
      <c r="N8" s="74" t="s">
        <v>2</v>
      </c>
      <c r="O8" s="74" t="s">
        <v>3</v>
      </c>
    </row>
    <row r="9" spans="1:15" s="65" customFormat="1" ht="53.25" customHeight="1">
      <c r="A9" s="35" t="s">
        <v>64</v>
      </c>
      <c r="B9" s="75" t="s">
        <v>351</v>
      </c>
      <c r="C9" s="75" t="s">
        <v>351</v>
      </c>
      <c r="D9" s="35" t="s">
        <v>352</v>
      </c>
      <c r="E9" s="35" t="s">
        <v>315</v>
      </c>
      <c r="F9" s="35" t="s">
        <v>315</v>
      </c>
      <c r="G9" s="35" t="s">
        <v>315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4" workbookViewId="0">
      <selection activeCell="A4" sqref="A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5" t="s">
        <v>96</v>
      </c>
      <c r="B1" s="85"/>
      <c r="C1" s="85"/>
      <c r="D1" s="85"/>
      <c r="E1" s="85"/>
      <c r="F1" s="59" t="s">
        <v>58</v>
      </c>
      <c r="G1" s="60">
        <f>WEEKNUM(B2)</f>
        <v>49</v>
      </c>
      <c r="H1" s="61"/>
      <c r="I1" s="61"/>
      <c r="J1" s="61"/>
      <c r="K1" s="61"/>
      <c r="L1" s="61"/>
      <c r="M1" s="61"/>
      <c r="N1" s="61"/>
      <c r="O1" s="61"/>
    </row>
    <row r="2" spans="1:15">
      <c r="A2" s="89" t="s">
        <v>59</v>
      </c>
      <c r="B2" s="88">
        <f>DATE(2017,12,4)</f>
        <v>43073</v>
      </c>
      <c r="C2" s="88"/>
      <c r="D2" s="88">
        <f>SUM(B2+1)</f>
        <v>43074</v>
      </c>
      <c r="E2" s="88"/>
      <c r="F2" s="88">
        <f t="shared" ref="F2" si="0">SUM(D2+1)</f>
        <v>43075</v>
      </c>
      <c r="G2" s="88"/>
      <c r="H2" s="88">
        <f t="shared" ref="H2" si="1">SUM(F2+1)</f>
        <v>43076</v>
      </c>
      <c r="I2" s="88"/>
      <c r="J2" s="88">
        <f t="shared" ref="J2" si="2">SUM(H2+1)</f>
        <v>43077</v>
      </c>
      <c r="K2" s="88"/>
      <c r="L2" s="88">
        <f t="shared" ref="L2" si="3">SUM(J2+1)</f>
        <v>43078</v>
      </c>
      <c r="M2" s="88"/>
      <c r="N2" s="88">
        <f t="shared" ref="N2" si="4">SUM(L2+1)</f>
        <v>43079</v>
      </c>
      <c r="O2" s="88"/>
    </row>
    <row r="3" spans="1:15">
      <c r="A3" s="89"/>
      <c r="B3" s="73" t="s">
        <v>86</v>
      </c>
      <c r="C3" s="73" t="s">
        <v>3</v>
      </c>
      <c r="D3" s="73" t="s">
        <v>2</v>
      </c>
      <c r="E3" s="73" t="s">
        <v>3</v>
      </c>
      <c r="F3" s="73" t="s">
        <v>2</v>
      </c>
      <c r="G3" s="73" t="s">
        <v>3</v>
      </c>
      <c r="H3" s="73" t="s">
        <v>2</v>
      </c>
      <c r="I3" s="73" t="s">
        <v>3</v>
      </c>
      <c r="J3" s="73" t="s">
        <v>2</v>
      </c>
      <c r="K3" s="73" t="s">
        <v>3</v>
      </c>
      <c r="L3" s="73" t="s">
        <v>2</v>
      </c>
      <c r="M3" s="73" t="s">
        <v>3</v>
      </c>
      <c r="N3" s="73" t="s">
        <v>2</v>
      </c>
      <c r="O3" s="73" t="s">
        <v>3</v>
      </c>
    </row>
    <row r="4" spans="1:15" s="65" customFormat="1" ht="48">
      <c r="A4" s="35" t="s">
        <v>64</v>
      </c>
      <c r="B4" s="35" t="s">
        <v>327</v>
      </c>
      <c r="C4" s="35" t="s">
        <v>334</v>
      </c>
      <c r="D4" s="35" t="s">
        <v>331</v>
      </c>
      <c r="E4" s="35" t="s">
        <v>335</v>
      </c>
      <c r="F4" s="35" t="s">
        <v>330</v>
      </c>
      <c r="G4" s="35" t="s">
        <v>336</v>
      </c>
      <c r="H4" s="35" t="s">
        <v>337</v>
      </c>
      <c r="I4" s="35" t="s">
        <v>333</v>
      </c>
      <c r="J4" s="35" t="s">
        <v>338</v>
      </c>
      <c r="K4" s="35" t="s">
        <v>338</v>
      </c>
      <c r="L4" s="35"/>
      <c r="M4" s="35"/>
      <c r="N4" s="64"/>
      <c r="O4" s="64"/>
    </row>
    <row r="6" spans="1:15" ht="25.5">
      <c r="A6" s="85" t="s">
        <v>57</v>
      </c>
      <c r="B6" s="85"/>
      <c r="C6" s="85"/>
      <c r="D6" s="85"/>
      <c r="E6" s="85"/>
      <c r="F6" s="59" t="s">
        <v>58</v>
      </c>
      <c r="G6" s="60">
        <f>WEEKNUM(B7)</f>
        <v>50</v>
      </c>
      <c r="H6" s="61"/>
      <c r="I6" s="61"/>
      <c r="J6" s="61"/>
      <c r="K6" s="61"/>
      <c r="L6" s="61"/>
      <c r="M6" s="61"/>
      <c r="N6" s="61"/>
      <c r="O6" s="61"/>
    </row>
    <row r="7" spans="1:15">
      <c r="A7" s="89" t="s">
        <v>59</v>
      </c>
      <c r="B7" s="88">
        <f>B2+7</f>
        <v>43080</v>
      </c>
      <c r="C7" s="88"/>
      <c r="D7" s="88">
        <f t="shared" ref="D7" si="5">D2+7</f>
        <v>43081</v>
      </c>
      <c r="E7" s="88"/>
      <c r="F7" s="88">
        <f t="shared" ref="F7" si="6">F2+7</f>
        <v>43082</v>
      </c>
      <c r="G7" s="88"/>
      <c r="H7" s="88">
        <f t="shared" ref="H7" si="7">H2+7</f>
        <v>43083</v>
      </c>
      <c r="I7" s="88"/>
      <c r="J7" s="88">
        <f t="shared" ref="J7" si="8">J2+7</f>
        <v>43084</v>
      </c>
      <c r="K7" s="88"/>
      <c r="L7" s="88">
        <f t="shared" ref="L7" si="9">L2+7</f>
        <v>43085</v>
      </c>
      <c r="M7" s="88"/>
      <c r="N7" s="88">
        <f t="shared" ref="N7" si="10">N2+7</f>
        <v>43086</v>
      </c>
      <c r="O7" s="88"/>
    </row>
    <row r="8" spans="1:15">
      <c r="A8" s="89"/>
      <c r="B8" s="73" t="s">
        <v>2</v>
      </c>
      <c r="C8" s="73" t="s">
        <v>3</v>
      </c>
      <c r="D8" s="73" t="s">
        <v>2</v>
      </c>
      <c r="E8" s="73" t="s">
        <v>3</v>
      </c>
      <c r="F8" s="73" t="s">
        <v>2</v>
      </c>
      <c r="G8" s="73" t="s">
        <v>3</v>
      </c>
      <c r="H8" s="73" t="s">
        <v>2</v>
      </c>
      <c r="I8" s="73" t="s">
        <v>3</v>
      </c>
      <c r="J8" s="73" t="s">
        <v>2</v>
      </c>
      <c r="K8" s="73" t="s">
        <v>3</v>
      </c>
      <c r="L8" s="73" t="s">
        <v>2</v>
      </c>
      <c r="M8" s="73" t="s">
        <v>3</v>
      </c>
      <c r="N8" s="73" t="s">
        <v>2</v>
      </c>
      <c r="O8" s="73" t="s">
        <v>3</v>
      </c>
    </row>
    <row r="9" spans="1:15" s="65" customFormat="1" ht="53.25" customHeight="1">
      <c r="A9" s="35" t="s">
        <v>64</v>
      </c>
      <c r="B9" s="75" t="s">
        <v>339</v>
      </c>
      <c r="C9" s="75" t="s">
        <v>339</v>
      </c>
      <c r="D9" s="75" t="s">
        <v>340</v>
      </c>
      <c r="E9" s="75" t="s">
        <v>340</v>
      </c>
      <c r="F9" s="75" t="s">
        <v>341</v>
      </c>
      <c r="G9" s="75" t="s">
        <v>341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5" t="s">
        <v>96</v>
      </c>
      <c r="B1" s="85"/>
      <c r="C1" s="85"/>
      <c r="D1" s="85"/>
      <c r="E1" s="85"/>
      <c r="F1" s="59" t="s">
        <v>58</v>
      </c>
      <c r="G1" s="60">
        <f>WEEKNUM(B2)</f>
        <v>48</v>
      </c>
      <c r="H1" s="61"/>
      <c r="I1" s="61"/>
      <c r="J1" s="61"/>
      <c r="K1" s="61"/>
      <c r="L1" s="61"/>
      <c r="M1" s="61"/>
      <c r="N1" s="61"/>
      <c r="O1" s="61"/>
    </row>
    <row r="2" spans="1:15">
      <c r="A2" s="89" t="s">
        <v>59</v>
      </c>
      <c r="B2" s="88">
        <f>DATE(2017,11,27)</f>
        <v>43066</v>
      </c>
      <c r="C2" s="88"/>
      <c r="D2" s="88">
        <f>SUM(B2+1)</f>
        <v>43067</v>
      </c>
      <c r="E2" s="88"/>
      <c r="F2" s="88">
        <f t="shared" ref="F2" si="0">SUM(D2+1)</f>
        <v>43068</v>
      </c>
      <c r="G2" s="88"/>
      <c r="H2" s="88">
        <f t="shared" ref="H2" si="1">SUM(F2+1)</f>
        <v>43069</v>
      </c>
      <c r="I2" s="88"/>
      <c r="J2" s="88">
        <f t="shared" ref="J2" si="2">SUM(H2+1)</f>
        <v>43070</v>
      </c>
      <c r="K2" s="88"/>
      <c r="L2" s="88">
        <f t="shared" ref="L2" si="3">SUM(J2+1)</f>
        <v>43071</v>
      </c>
      <c r="M2" s="88"/>
      <c r="N2" s="88">
        <f t="shared" ref="N2" si="4">SUM(L2+1)</f>
        <v>43072</v>
      </c>
      <c r="O2" s="88"/>
    </row>
    <row r="3" spans="1:15">
      <c r="A3" s="89"/>
      <c r="B3" s="72" t="s">
        <v>86</v>
      </c>
      <c r="C3" s="72" t="s">
        <v>3</v>
      </c>
      <c r="D3" s="72" t="s">
        <v>2</v>
      </c>
      <c r="E3" s="72" t="s">
        <v>3</v>
      </c>
      <c r="F3" s="72" t="s">
        <v>2</v>
      </c>
      <c r="G3" s="72" t="s">
        <v>3</v>
      </c>
      <c r="H3" s="72" t="s">
        <v>2</v>
      </c>
      <c r="I3" s="72" t="s">
        <v>3</v>
      </c>
      <c r="J3" s="72" t="s">
        <v>2</v>
      </c>
      <c r="K3" s="72" t="s">
        <v>3</v>
      </c>
      <c r="L3" s="72" t="s">
        <v>2</v>
      </c>
      <c r="M3" s="72" t="s">
        <v>3</v>
      </c>
      <c r="N3" s="72" t="s">
        <v>2</v>
      </c>
      <c r="O3" s="72" t="s">
        <v>3</v>
      </c>
    </row>
    <row r="4" spans="1:15" s="65" customFormat="1" ht="72">
      <c r="A4" s="35" t="s">
        <v>64</v>
      </c>
      <c r="B4" s="35" t="s">
        <v>320</v>
      </c>
      <c r="C4" s="35" t="s">
        <v>319</v>
      </c>
      <c r="D4" s="35" t="s">
        <v>321</v>
      </c>
      <c r="E4" s="35" t="s">
        <v>325</v>
      </c>
      <c r="F4" s="35" t="s">
        <v>324</v>
      </c>
      <c r="G4" s="35" t="s">
        <v>324</v>
      </c>
      <c r="H4" s="35" t="s">
        <v>323</v>
      </c>
      <c r="I4" s="35" t="s">
        <v>322</v>
      </c>
      <c r="J4" s="35" t="s">
        <v>326</v>
      </c>
      <c r="K4" s="35" t="s">
        <v>326</v>
      </c>
      <c r="L4" s="35"/>
      <c r="M4" s="35"/>
      <c r="N4" s="64"/>
      <c r="O4" s="64"/>
    </row>
    <row r="6" spans="1:15" ht="25.5">
      <c r="A6" s="85" t="s">
        <v>57</v>
      </c>
      <c r="B6" s="85"/>
      <c r="C6" s="85"/>
      <c r="D6" s="85"/>
      <c r="E6" s="85"/>
      <c r="F6" s="59" t="s">
        <v>58</v>
      </c>
      <c r="G6" s="60">
        <f>WEEKNUM(B7)</f>
        <v>49</v>
      </c>
      <c r="H6" s="61"/>
      <c r="I6" s="61"/>
      <c r="J6" s="61"/>
      <c r="K6" s="61"/>
      <c r="L6" s="61"/>
      <c r="M6" s="61"/>
      <c r="N6" s="61"/>
      <c r="O6" s="61"/>
    </row>
    <row r="7" spans="1:15">
      <c r="A7" s="89" t="s">
        <v>59</v>
      </c>
      <c r="B7" s="88">
        <f>B2+7</f>
        <v>43073</v>
      </c>
      <c r="C7" s="88"/>
      <c r="D7" s="88">
        <f t="shared" ref="D7" si="5">D2+7</f>
        <v>43074</v>
      </c>
      <c r="E7" s="88"/>
      <c r="F7" s="88">
        <f t="shared" ref="F7" si="6">F2+7</f>
        <v>43075</v>
      </c>
      <c r="G7" s="88"/>
      <c r="H7" s="88">
        <f t="shared" ref="H7" si="7">H2+7</f>
        <v>43076</v>
      </c>
      <c r="I7" s="88"/>
      <c r="J7" s="88">
        <f t="shared" ref="J7" si="8">J2+7</f>
        <v>43077</v>
      </c>
      <c r="K7" s="88"/>
      <c r="L7" s="88">
        <f t="shared" ref="L7" si="9">L2+7</f>
        <v>43078</v>
      </c>
      <c r="M7" s="88"/>
      <c r="N7" s="88">
        <f t="shared" ref="N7" si="10">N2+7</f>
        <v>43079</v>
      </c>
      <c r="O7" s="88"/>
    </row>
    <row r="8" spans="1:15">
      <c r="A8" s="89"/>
      <c r="B8" s="72" t="s">
        <v>2</v>
      </c>
      <c r="C8" s="72" t="s">
        <v>3</v>
      </c>
      <c r="D8" s="72" t="s">
        <v>2</v>
      </c>
      <c r="E8" s="72" t="s">
        <v>3</v>
      </c>
      <c r="F8" s="72" t="s">
        <v>2</v>
      </c>
      <c r="G8" s="72" t="s">
        <v>3</v>
      </c>
      <c r="H8" s="72" t="s">
        <v>2</v>
      </c>
      <c r="I8" s="72" t="s">
        <v>3</v>
      </c>
      <c r="J8" s="72" t="s">
        <v>2</v>
      </c>
      <c r="K8" s="72" t="s">
        <v>3</v>
      </c>
      <c r="L8" s="72" t="s">
        <v>2</v>
      </c>
      <c r="M8" s="72" t="s">
        <v>3</v>
      </c>
      <c r="N8" s="72" t="s">
        <v>2</v>
      </c>
      <c r="O8" s="72" t="s">
        <v>3</v>
      </c>
    </row>
    <row r="9" spans="1:15" s="65" customFormat="1" ht="53.25" customHeight="1">
      <c r="A9" s="35" t="s">
        <v>64</v>
      </c>
      <c r="B9" s="35" t="s">
        <v>327</v>
      </c>
      <c r="C9" s="35" t="s">
        <v>327</v>
      </c>
      <c r="D9" s="35" t="s">
        <v>331</v>
      </c>
      <c r="E9" s="35" t="s">
        <v>329</v>
      </c>
      <c r="F9" s="35" t="s">
        <v>330</v>
      </c>
      <c r="G9" s="35" t="s">
        <v>332</v>
      </c>
      <c r="H9" s="35" t="s">
        <v>328</v>
      </c>
      <c r="I9" s="35" t="s">
        <v>328</v>
      </c>
      <c r="J9" s="35" t="s">
        <v>328</v>
      </c>
      <c r="K9" s="35" t="s">
        <v>328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5" t="s">
        <v>96</v>
      </c>
      <c r="B1" s="85"/>
      <c r="C1" s="85"/>
      <c r="D1" s="85"/>
      <c r="E1" s="85"/>
      <c r="F1" s="59" t="s">
        <v>58</v>
      </c>
      <c r="G1" s="60">
        <f>WEEKNUM(B2)</f>
        <v>47</v>
      </c>
      <c r="H1" s="61"/>
      <c r="I1" s="61"/>
      <c r="J1" s="61"/>
      <c r="K1" s="61"/>
      <c r="L1" s="61"/>
      <c r="M1" s="61"/>
      <c r="N1" s="61"/>
      <c r="O1" s="61"/>
    </row>
    <row r="2" spans="1:15">
      <c r="A2" s="89" t="s">
        <v>59</v>
      </c>
      <c r="B2" s="88">
        <f>DATE(2017,11,20)</f>
        <v>43059</v>
      </c>
      <c r="C2" s="88"/>
      <c r="D2" s="88">
        <f>SUM(B2+1)</f>
        <v>43060</v>
      </c>
      <c r="E2" s="88"/>
      <c r="F2" s="88">
        <f t="shared" ref="F2" si="0">SUM(D2+1)</f>
        <v>43061</v>
      </c>
      <c r="G2" s="88"/>
      <c r="H2" s="88">
        <f t="shared" ref="H2" si="1">SUM(F2+1)</f>
        <v>43062</v>
      </c>
      <c r="I2" s="88"/>
      <c r="J2" s="88">
        <f t="shared" ref="J2" si="2">SUM(H2+1)</f>
        <v>43063</v>
      </c>
      <c r="K2" s="88"/>
      <c r="L2" s="88">
        <f t="shared" ref="L2" si="3">SUM(J2+1)</f>
        <v>43064</v>
      </c>
      <c r="M2" s="88"/>
      <c r="N2" s="88">
        <f t="shared" ref="N2" si="4">SUM(L2+1)</f>
        <v>43065</v>
      </c>
      <c r="O2" s="88"/>
    </row>
    <row r="3" spans="1:15">
      <c r="A3" s="89"/>
      <c r="B3" s="71" t="s">
        <v>86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5" customFormat="1" ht="48">
      <c r="A4" s="35" t="s">
        <v>64</v>
      </c>
      <c r="B4" s="35" t="s">
        <v>311</v>
      </c>
      <c r="C4" s="35" t="s">
        <v>306</v>
      </c>
      <c r="D4" s="35" t="s">
        <v>312</v>
      </c>
      <c r="E4" s="35" t="s">
        <v>304</v>
      </c>
      <c r="F4" s="35" t="s">
        <v>305</v>
      </c>
      <c r="G4" s="35" t="s">
        <v>305</v>
      </c>
      <c r="H4" s="35" t="s">
        <v>307</v>
      </c>
      <c r="I4" s="35" t="s">
        <v>308</v>
      </c>
      <c r="J4" s="35" t="s">
        <v>309</v>
      </c>
      <c r="K4" s="35" t="s">
        <v>310</v>
      </c>
      <c r="L4" s="35" t="s">
        <v>314</v>
      </c>
      <c r="M4" s="35" t="s">
        <v>314</v>
      </c>
      <c r="N4" s="64"/>
      <c r="O4" s="64"/>
    </row>
    <row r="6" spans="1:15" ht="25.5">
      <c r="A6" s="85" t="s">
        <v>57</v>
      </c>
      <c r="B6" s="85"/>
      <c r="C6" s="85"/>
      <c r="D6" s="85"/>
      <c r="E6" s="85"/>
      <c r="F6" s="59" t="s">
        <v>58</v>
      </c>
      <c r="G6" s="60">
        <f>WEEKNUM(B7)</f>
        <v>48</v>
      </c>
      <c r="H6" s="61"/>
      <c r="I6" s="61"/>
      <c r="J6" s="61"/>
      <c r="K6" s="61"/>
      <c r="L6" s="61"/>
      <c r="M6" s="61"/>
      <c r="N6" s="61"/>
      <c r="O6" s="61"/>
    </row>
    <row r="7" spans="1:15">
      <c r="A7" s="89" t="s">
        <v>59</v>
      </c>
      <c r="B7" s="88">
        <f>B2+7</f>
        <v>43066</v>
      </c>
      <c r="C7" s="88"/>
      <c r="D7" s="88">
        <f t="shared" ref="D7" si="5">D2+7</f>
        <v>43067</v>
      </c>
      <c r="E7" s="88"/>
      <c r="F7" s="88">
        <f t="shared" ref="F7" si="6">F2+7</f>
        <v>43068</v>
      </c>
      <c r="G7" s="88"/>
      <c r="H7" s="88">
        <f t="shared" ref="H7" si="7">H2+7</f>
        <v>43069</v>
      </c>
      <c r="I7" s="88"/>
      <c r="J7" s="88">
        <f t="shared" ref="J7" si="8">J2+7</f>
        <v>43070</v>
      </c>
      <c r="K7" s="88"/>
      <c r="L7" s="88">
        <f t="shared" ref="L7" si="9">L2+7</f>
        <v>43071</v>
      </c>
      <c r="M7" s="88"/>
      <c r="N7" s="88">
        <f t="shared" ref="N7" si="10">N2+7</f>
        <v>43072</v>
      </c>
      <c r="O7" s="88"/>
    </row>
    <row r="8" spans="1:15">
      <c r="A8" s="89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5" customFormat="1" ht="53.25" customHeight="1">
      <c r="A9" s="64" t="s">
        <v>64</v>
      </c>
      <c r="B9" s="35" t="s">
        <v>313</v>
      </c>
      <c r="C9" s="35" t="s">
        <v>313</v>
      </c>
      <c r="D9" s="35" t="s">
        <v>317</v>
      </c>
      <c r="E9" s="35" t="s">
        <v>317</v>
      </c>
      <c r="F9" s="35" t="s">
        <v>316</v>
      </c>
      <c r="G9" s="35" t="s">
        <v>316</v>
      </c>
      <c r="H9" s="35" t="s">
        <v>318</v>
      </c>
      <c r="I9" s="35" t="s">
        <v>318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1-19</vt:lpstr>
      <vt:lpstr>1-12</vt:lpstr>
      <vt:lpstr>Sheet2</vt:lpstr>
      <vt:lpstr>Sheet1</vt:lpstr>
      <vt:lpstr>12-21</vt:lpstr>
      <vt:lpstr>12-15</vt:lpstr>
      <vt:lpstr>12-8</vt:lpstr>
      <vt:lpstr>12-1</vt:lpstr>
      <vt:lpstr>11-24</vt:lpstr>
      <vt:lpstr>11-17</vt:lpstr>
      <vt:lpstr>11-10</vt:lpstr>
      <vt:lpstr>11-2</vt:lpstr>
      <vt:lpstr>10-27</vt:lpstr>
      <vt:lpstr>10-20</vt:lpstr>
      <vt:lpstr>10-13</vt:lpstr>
      <vt:lpstr>9-30</vt:lpstr>
      <vt:lpstr>9-22</vt:lpstr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2018-01-22T01:11:36Z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